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10.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autoCompressPictures="0" defaultThemeVersion="166925"/>
  <mc:AlternateContent xmlns:mc="http://schemas.openxmlformats.org/markup-compatibility/2006">
    <mc:Choice Requires="x15">
      <x15ac:absPath xmlns:x15ac="http://schemas.microsoft.com/office/spreadsheetml/2010/11/ac" url="https://d.docs.live.net/b1a9131b083a5d39/_Courseware SYNC/Data Specialist L3/Module 5/2. Live Event/extra_activities/Activity—Chart Design/"/>
    </mc:Choice>
  </mc:AlternateContent>
  <xr:revisionPtr revIDLastSave="8" documentId="8_{3212DF94-9AB5-4015-B3D4-714A77676D2A}" xr6:coauthVersionLast="47" xr6:coauthVersionMax="47" xr10:uidLastSave="{12D02807-91B5-4EDE-90D5-8C3C666B2FC6}"/>
  <bookViews>
    <workbookView xWindow="-120" yWindow="-120" windowWidth="29040" windowHeight="17520" xr2:uid="{6398459E-FBE8-4992-AC32-D9159287E72E}"/>
  </bookViews>
  <sheets>
    <sheet name="Activity" sheetId="1" r:id="rId1"/>
    <sheet name="Table help" sheetId="2" r:id="rId2"/>
    <sheet name="Formula help" sheetId="3" r:id="rId3"/>
  </sheets>
  <definedNames>
    <definedName name="_xlchart.v1.0" hidden="1">Activity!$G$261:$G$8964</definedName>
    <definedName name="_xlchart.v1.1" hidden="1">Activity!$G$261:$G$8964</definedName>
    <definedName name="activityNumberSearchRange">100</definedName>
    <definedName name="bm_add_tbl_rows">'Table help'!$B$208</definedName>
    <definedName name="bm_ampersand">'Formula help'!$B$74</definedName>
    <definedName name="bm_averageifs">'Formula help'!$B$169</definedName>
    <definedName name="bm_contents">'Table help'!$B$8</definedName>
    <definedName name="bm_countifs">'Formula help'!$B$149</definedName>
    <definedName name="bm_create_calc_col">'Table help'!$B$134</definedName>
    <definedName name="bm_delete_tbl_rows">'Table help'!$B$315</definedName>
    <definedName name="bm_ref_tbl_col">'Table help'!$B$20</definedName>
    <definedName name="bm_refresh_tbl_filts">'Table help'!$B$404</definedName>
    <definedName name="bm_tblHeightWeight">Activity!$B$258</definedName>
    <definedName name="emptyStr">""</definedName>
    <definedName name="minAgeYrs">Activity!$C$170</definedName>
  </definedNames>
  <calcPr calcId="191028" iterate="1" iterateCount="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5" i="1" l="1"/>
  <c r="B152" i="1"/>
  <c r="B11" i="1" a="1"/>
  <c r="B11" i="1" s="1"/>
  <c r="C200" i="1"/>
  <c r="D170" i="1"/>
  <c r="B164" i="1"/>
  <c r="B15" i="2"/>
  <c r="B14" i="2"/>
  <c r="B13" i="2"/>
  <c r="B12" i="2"/>
  <c r="B11" i="2"/>
  <c r="C92" i="1"/>
  <c r="B41" i="1"/>
  <c r="D85" i="3"/>
  <c r="D84" i="3"/>
  <c r="D83" i="3"/>
  <c r="D82" i="3"/>
  <c r="D81" i="3"/>
  <c r="D80" i="3"/>
  <c r="D79" i="3"/>
  <c r="D71" i="3"/>
  <c r="D70" i="3"/>
  <c r="D69" i="3"/>
  <c r="D68" i="3"/>
  <c r="D67" i="3"/>
  <c r="D66" i="3"/>
  <c r="D65" i="3"/>
  <c r="A59" i="1" a="1"/>
  <c r="A59" i="1" l="1"/>
  <c r="B59" i="1" s="1"/>
  <c r="A79" i="1" a="1"/>
  <c r="A79" i="1" l="1"/>
  <c r="B79" i="1" s="1"/>
  <c r="A92" i="1" a="1"/>
  <c r="A92" i="1" l="1"/>
  <c r="B92" i="1" s="1"/>
  <c r="A114" i="1" a="1"/>
  <c r="A114" i="1" l="1"/>
  <c r="B114" i="1" s="1"/>
  <c r="A150" i="1" a="1"/>
  <c r="A150" i="1" l="1"/>
  <c r="B150" i="1" s="1"/>
  <c r="A174" i="1" a="1"/>
  <c r="A174" i="1" l="1"/>
  <c r="B174" i="1" s="1"/>
  <c r="A200" i="1" a="1"/>
  <c r="A200" i="1" l="1"/>
  <c r="B200" i="1" s="1"/>
  <c r="A229" i="1" a="1"/>
  <c r="A229" i="1" l="1"/>
  <c r="B229" i="1" s="1"/>
  <c r="A243" i="1" a="1"/>
  <c r="A243" i="1" l="1"/>
  <c r="B243" i="1" s="1"/>
  <c r="D176" i="3" l="1"/>
  <c r="D175" i="3"/>
  <c r="D174" i="3"/>
  <c r="D166" i="3"/>
  <c r="D165" i="3"/>
  <c r="D155" i="3"/>
  <c r="D164" i="3"/>
  <c r="D156" i="3"/>
  <c r="D154" i="3"/>
  <c r="G142" i="3"/>
  <c r="G126" i="3"/>
  <c r="G130" i="3"/>
  <c r="G129" i="3"/>
  <c r="G128" i="3"/>
  <c r="G127" i="3"/>
  <c r="G125" i="3"/>
  <c r="G124" i="3"/>
  <c r="G123" i="3"/>
  <c r="G122" i="3"/>
  <c r="G145" i="3"/>
  <c r="G144" i="3"/>
  <c r="G146" i="3"/>
  <c r="G143" i="3"/>
  <c r="G141" i="3"/>
  <c r="G140" i="3"/>
  <c r="G139" i="3"/>
  <c r="G138" i="3"/>
  <c r="D114" i="3"/>
  <c r="D113" i="3"/>
  <c r="D111" i="3"/>
  <c r="D110" i="3"/>
  <c r="D109" i="3"/>
  <c r="D108" i="3"/>
  <c r="D112" i="3"/>
  <c r="B60" i="2" a="1"/>
  <c r="B60" i="2" s="1"/>
  <c r="B45" i="2" a="1"/>
  <c r="B45" i="2" s="1"/>
  <c r="E325" i="2"/>
  <c r="F325" i="2"/>
  <c r="E326" i="2"/>
  <c r="F326" i="2"/>
  <c r="E327" i="2"/>
  <c r="F327" i="2"/>
  <c r="E328" i="2"/>
  <c r="F328" i="2"/>
  <c r="F324" i="2"/>
  <c r="E324" i="2"/>
  <c r="F323" i="2"/>
  <c r="E323" i="2"/>
  <c r="B230" i="2" a="1"/>
  <c r="B230" i="2" s="1"/>
  <c r="F219" i="2"/>
  <c r="E219" i="2"/>
  <c r="F218" i="2"/>
  <c r="E218" i="2"/>
  <c r="F217" i="2"/>
  <c r="E217" i="2"/>
  <c r="F216" i="2"/>
  <c r="E216" i="2"/>
  <c r="D49" i="3"/>
  <c r="D48" i="3"/>
  <c r="D47" i="3"/>
  <c r="D46" i="3"/>
  <c r="D45" i="3"/>
  <c r="A2" i="3"/>
  <c r="F420" i="2"/>
  <c r="E420" i="2"/>
  <c r="F419" i="2"/>
  <c r="E419" i="2"/>
  <c r="F418" i="2"/>
  <c r="E418" i="2"/>
  <c r="F417" i="2"/>
  <c r="E417" i="2"/>
  <c r="B167" i="2" a="1"/>
  <c r="B167" i="2" s="1"/>
  <c r="B163" i="2" a="1"/>
  <c r="B163" i="2" s="1"/>
  <c r="B161" i="2" a="1"/>
  <c r="B161" i="2" s="1"/>
  <c r="B154" i="2" a="1"/>
  <c r="B154" i="2" s="1"/>
  <c r="B174" i="3"/>
  <c r="B46" i="3"/>
  <c r="B110" i="3"/>
  <c r="B140" i="3"/>
  <c r="B141" i="3"/>
  <c r="B166" i="3"/>
  <c r="B143" i="3"/>
  <c r="B139" i="3"/>
  <c r="B154" i="3"/>
  <c r="B114" i="3"/>
  <c r="B49" i="3"/>
  <c r="B164" i="3"/>
  <c r="B125" i="3"/>
  <c r="B45" i="3"/>
  <c r="B126" i="3"/>
  <c r="B130" i="3"/>
  <c r="B155" i="3"/>
  <c r="B142" i="3"/>
  <c r="B176" i="3"/>
  <c r="B144" i="3"/>
  <c r="B108" i="3"/>
  <c r="B129" i="3"/>
  <c r="B175" i="3"/>
  <c r="B128" i="3"/>
  <c r="B145" i="3"/>
  <c r="B156" i="3"/>
  <c r="B122" i="3"/>
  <c r="B113" i="3"/>
  <c r="B165" i="3"/>
  <c r="B47" i="3"/>
  <c r="B146" i="3"/>
  <c r="B124" i="3"/>
  <c r="B123" i="3"/>
  <c r="B111" i="3"/>
  <c r="B109" i="3"/>
  <c r="B127" i="3"/>
  <c r="B112" i="3"/>
  <c r="B48" i="3"/>
  <c r="B138" i="3"/>
  <c r="C150" i="1" l="1"/>
  <c r="C243" i="1"/>
  <c r="C229" i="1"/>
  <c r="C174" i="1"/>
  <c r="D23" i="1"/>
  <c r="D24" i="1"/>
  <c r="C79" i="1"/>
  <c r="C114" i="1"/>
  <c r="C59" i="1"/>
  <c r="C41" i="1"/>
  <c r="C23" i="1" l="1"/>
  <c r="C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Alvin</author>
  </authors>
  <commentList>
    <comment ref="B185" authorId="0" shapeId="0" xr:uid="{D8B59970-1FC0-4480-B683-A4DDDBF63D95}">
      <text>
        <r>
          <rPr>
            <sz val="9"/>
            <color indexed="81"/>
            <rFont val="Tahoma"/>
            <family val="2"/>
          </rPr>
          <t>The "+" symbol performs addition. The "*" symbol performs multiplication.</t>
        </r>
      </text>
    </comment>
    <comment ref="C185" authorId="0" shapeId="0" xr:uid="{4CCB5955-53EF-4E88-A2B1-1511553411CF}">
      <text>
        <r>
          <rPr>
            <sz val="9"/>
            <color indexed="81"/>
            <rFont val="Tahoma"/>
            <family val="2"/>
          </rPr>
          <t>The required calculation is:
Sales = 1.75 * Tea + 2.25 * Coffee
A small change is required to convert this into a working formula! Think about what we did in Step 2.</t>
        </r>
      </text>
    </comment>
    <comment ref="D185" authorId="0" shapeId="0" xr:uid="{6266029D-ED11-4A37-92B6-23957D913B0E}">
      <text>
        <r>
          <rPr>
            <sz val="9"/>
            <color indexed="81"/>
            <rFont val="Tahoma"/>
            <family val="2"/>
          </rPr>
          <t>The required formula is:
=1.75 * [@Tea] + 2.25 * [@Coffee]</t>
        </r>
      </text>
    </comment>
    <comment ref="B440" authorId="0" shapeId="0" xr:uid="{A514E233-1961-42BF-AE19-D320F9F60D8C}">
      <text>
        <r>
          <rPr>
            <sz val="9"/>
            <color indexed="81"/>
            <rFont val="Tahoma"/>
            <family val="2"/>
          </rPr>
          <t xml:space="preserve">You can edit the formula in any row of the [Sales] column. You don't have to copy the new formula to all other rows in that column—this will happen automatically. </t>
        </r>
        <r>
          <rPr>
            <b/>
            <sz val="9"/>
            <color indexed="81"/>
            <rFont val="Tahoma"/>
            <family val="2"/>
          </rPr>
          <t>Hidden rows are also updated.</t>
        </r>
      </text>
    </comment>
    <comment ref="C440" authorId="0" shapeId="0" xr:uid="{742BE336-099A-40EF-98D6-664B6305BF66}">
      <text>
        <r>
          <rPr>
            <sz val="9"/>
            <color indexed="81"/>
            <rFont val="Tahoma"/>
            <family val="2"/>
          </rPr>
          <t>The required formula is:
=2.5 * [@Tea] + 2 * [@Coffee]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<sst xmlns="http://schemas.openxmlformats.org/spreadsheetml/2006/main" count="307" uniqueCount="226">
  <si>
    <t>Chart Design</t>
  </si>
  <si>
    <t>We are given the following metadata:</t>
  </si>
  <si>
    <t>https://wwwn.cdc.gov/nchs/nhanes/continuousnhanes/overview.aspx?BeginYear=2017</t>
  </si>
  <si>
    <t>https://wwwn.cdc.gov/Nchs/Data/Nhanes/Public/2017/DataFiles/BMX_J.htm</t>
  </si>
  <si>
    <t>There is no need to read the above metadata documents in detail, but you may need them for clues later.</t>
  </si>
  <si>
    <t>An analyst has analysed the dataset and has produced the following table and charts.</t>
  </si>
  <si>
    <t>Gender</t>
  </si>
  <si>
    <t>Ave. height</t>
  </si>
  <si>
    <t>Ave. weight</t>
  </si>
  <si>
    <t>Figure 1.1</t>
  </si>
  <si>
    <t>Figure 1.2</t>
  </si>
  <si>
    <t>Examine the charts above. Describe how you would optimise each chart for clarity and readability for a layperson audience.</t>
  </si>
  <si>
    <t>Examine the Table `tblHeightWeight` at the bottom of this worksheet. By consulting the supplied metadata, or through any other method, determine the encoding of gender and the units of height and weight.</t>
  </si>
  <si>
    <t>Click here to scroll to `tblHeightWeight`.</t>
  </si>
  <si>
    <t>https://wwwn.cdc.gov/Nchs/Data/Nhanes/Public/2017/DataFiles/DEMO_J.htm</t>
  </si>
  <si>
    <t>Gender: 1 = ?, 2 = ?</t>
  </si>
  <si>
    <t>Units of height</t>
  </si>
  <si>
    <t>Units of weight</t>
  </si>
  <si>
    <t>Do you think the analyst should have filtered out any erroneous data before computing the average height and/or weight? If so, what filtering would you suggest? Explain your reasons.</t>
  </si>
  <si>
    <r>
      <t xml:space="preserve">The analyst computed the mean height and weight of all males vs. all females. However, you should instead average over a </t>
    </r>
    <r>
      <rPr>
        <b/>
        <sz val="11"/>
        <color theme="1"/>
        <rFont val="Calibri"/>
        <family val="2"/>
        <scheme val="minor"/>
      </rPr>
      <t>filtered</t>
    </r>
    <r>
      <rPr>
        <sz val="11"/>
        <color theme="1"/>
        <rFont val="Calibri"/>
        <family val="2"/>
        <scheme val="minor"/>
      </rPr>
      <t xml:space="preserve"> version of the data table as per your answer to </t>
    </r>
    <r>
      <rPr>
        <b/>
        <sz val="11"/>
        <color theme="1"/>
        <rFont val="Calibri"/>
        <family val="2"/>
        <scheme val="minor"/>
      </rPr>
      <t>1.3</t>
    </r>
    <r>
      <rPr>
        <sz val="11"/>
        <color theme="1"/>
        <rFont val="Calibri"/>
        <family val="2"/>
        <scheme val="minor"/>
      </rPr>
      <t>. One way of achieving this is with the function AVERAGEIFS().</t>
    </r>
  </si>
  <si>
    <t>Populate `tblSummary` below. For the columns [Mean height] and [Mean weight], use the AVERAGEIFS() function.</t>
  </si>
  <si>
    <t>Do not hardcode the Gender value {1, 2} into the formula! This would result in an inconsistent formula in the column. Instead, obey Excel best practices by using a consistent formula for all rows.</t>
  </si>
  <si>
    <t>Note: criteria such as "&gt; 5" (greater than 5) and "&lt;= 10" (less than or equal to 10), with quotes included, are valid in AVERAGEIFS().</t>
  </si>
  <si>
    <t>Click here to go to the AVERAGEIFS() section of the "Formula help" tab.</t>
  </si>
  <si>
    <t>Click here to go to the "Table help" tab.</t>
  </si>
  <si>
    <t>tblSummary</t>
  </si>
  <si>
    <r>
      <t xml:space="preserve">This Table should filter out any invalid heights and weights identified in </t>
    </r>
    <r>
      <rPr>
        <b/>
        <i/>
        <sz val="11"/>
        <color theme="0" tint="-0.499984740745262"/>
        <rFont val="Calibri"/>
        <family val="2"/>
        <scheme val="minor"/>
      </rPr>
      <t>1.3</t>
    </r>
    <r>
      <rPr>
        <i/>
        <sz val="11"/>
        <color theme="0" tint="-0.499984740745262"/>
        <rFont val="Calibri"/>
        <family val="2"/>
        <scheme val="minor"/>
      </rPr>
      <t>.</t>
    </r>
  </si>
  <si>
    <t>Gender ID</t>
  </si>
  <si>
    <t>Gender label</t>
  </si>
  <si>
    <t>Mean height</t>
  </si>
  <si>
    <t>Mean weight</t>
  </si>
  <si>
    <r>
      <t xml:space="preserve">Create an improved version of </t>
    </r>
    <r>
      <rPr>
        <b/>
        <sz val="11"/>
        <color theme="1"/>
        <rFont val="Calibri"/>
        <family val="2"/>
        <scheme val="minor"/>
      </rPr>
      <t>Figure 1.1</t>
    </r>
    <r>
      <rPr>
        <sz val="11"/>
        <color theme="1"/>
        <rFont val="Calibri"/>
        <family val="2"/>
        <scheme val="minor"/>
      </rPr>
      <t xml:space="preserve"> to show the mean height and weight by gender. Use `tblSummary` as the data source.</t>
    </r>
  </si>
  <si>
    <t>You may wish to create two separate charts.</t>
  </si>
  <si>
    <t>When designing your chart, consider the following questions:</t>
  </si>
  <si>
    <t>•  Can the audience tell what data they are seeing and where the data came from?</t>
  </si>
  <si>
    <t>•  Is the chart appropriately labelled?</t>
  </si>
  <si>
    <t>•  Is the chart legible to individuals with atypical colour vision or visual impairment?</t>
  </si>
  <si>
    <t>•  Are numeric values quoted to a reasonable number of significant figures?</t>
  </si>
  <si>
    <t>•  Does the chart accurately portray what its title suggests? Is the chart accidentally misleading?</t>
  </si>
  <si>
    <t>Click here to go to the `&amp;` section of the "Formula help" tab.</t>
  </si>
  <si>
    <t>Set `minAgeYrs` to 0. Verify that [Mean height] and [Mean weight] display the same values as in `tblSummary`.</t>
  </si>
  <si>
    <t>If we were to change `minAgeYrs` to 18, what do you predict would happen to the values of [Mean height] and [Mean weight]: decrease, increase, or stay about the same? Change `minAgeYrs` to 18 and see if you were right.</t>
  </si>
  <si>
    <t>tblSummary2</t>
  </si>
  <si>
    <t>Min. age</t>
  </si>
  <si>
    <r>
      <t xml:space="preserve">In </t>
    </r>
    <r>
      <rPr>
        <b/>
        <sz val="11"/>
        <color theme="1"/>
        <rFont val="Calibri"/>
        <family val="2"/>
        <scheme val="minor"/>
      </rPr>
      <t>Figure 1.2</t>
    </r>
    <r>
      <rPr>
        <sz val="11"/>
        <color theme="1"/>
        <rFont val="Calibri"/>
        <family val="2"/>
        <scheme val="minor"/>
      </rPr>
      <t>, we see two peaks in the weight histogram: one at approx. 15 kg, and another at approx. 75 kg. Which demographic groups do these two peaks represent?</t>
    </r>
  </si>
  <si>
    <r>
      <t xml:space="preserve">You may wish to filter `tblHeightWeight` by using the dropdown arrows. Alternatively, you can insert a Slicer by clicking any cell inside `tblHeightWeight` and navigating to </t>
    </r>
    <r>
      <rPr>
        <b/>
        <sz val="11"/>
        <color theme="1"/>
        <rFont val="Calibri"/>
        <family val="2"/>
        <scheme val="minor"/>
      </rPr>
      <t>Ribbon</t>
    </r>
    <r>
      <rPr>
        <sz val="11"/>
        <color theme="1"/>
        <rFont val="Calibri"/>
        <family val="2"/>
        <scheme val="minor"/>
      </rPr>
      <t xml:space="preserve"> &gt; </t>
    </r>
    <r>
      <rPr>
        <b/>
        <sz val="11"/>
        <color theme="1"/>
        <rFont val="Calibri"/>
        <family val="2"/>
        <scheme val="minor"/>
      </rPr>
      <t>Table Design</t>
    </r>
    <r>
      <rPr>
        <sz val="11"/>
        <color theme="1"/>
        <rFont val="Calibri"/>
        <family val="2"/>
        <scheme val="minor"/>
      </rPr>
      <t xml:space="preserve"> tab &gt; </t>
    </r>
    <r>
      <rPr>
        <b/>
        <sz val="11"/>
        <color theme="1"/>
        <rFont val="Calibri"/>
        <family val="2"/>
        <scheme val="minor"/>
      </rPr>
      <t>Tools</t>
    </r>
    <r>
      <rPr>
        <sz val="11"/>
        <color theme="1"/>
        <rFont val="Calibri"/>
        <family val="2"/>
        <scheme val="minor"/>
      </rPr>
      <t xml:space="preserve"> group &gt; </t>
    </r>
    <r>
      <rPr>
        <b/>
        <sz val="11"/>
        <color theme="1"/>
        <rFont val="Calibri"/>
        <family val="2"/>
        <scheme val="minor"/>
      </rPr>
      <t>Insert Slicer</t>
    </r>
    <r>
      <rPr>
        <sz val="11"/>
        <color theme="1"/>
        <rFont val="Calibri"/>
        <family val="2"/>
        <scheme val="minor"/>
      </rPr>
      <t>. Notice that the Slicer operates as a Table filter.</t>
    </r>
  </si>
  <si>
    <t>Figure 1.2 (copy)</t>
  </si>
  <si>
    <t>Optional.</t>
  </si>
  <si>
    <r>
      <t xml:space="preserve">Using any technique you like, plot the two demographic groups you identified in </t>
    </r>
    <r>
      <rPr>
        <b/>
        <sz val="11"/>
        <color theme="1"/>
        <rFont val="Calibri"/>
        <family val="2"/>
        <scheme val="minor"/>
      </rPr>
      <t>1.7</t>
    </r>
    <r>
      <rPr>
        <sz val="11"/>
        <color theme="1"/>
        <rFont val="Calibri"/>
        <family val="2"/>
        <scheme val="minor"/>
      </rPr>
      <t xml:space="preserve"> as separate series on an </t>
    </r>
    <r>
      <rPr>
        <b/>
        <sz val="11"/>
        <color theme="1"/>
        <rFont val="Calibri"/>
        <family val="2"/>
        <scheme val="minor"/>
      </rPr>
      <t>area chart</t>
    </r>
    <r>
      <rPr>
        <sz val="11"/>
        <color theme="1"/>
        <rFont val="Calibri"/>
        <family val="2"/>
        <scheme val="minor"/>
      </rPr>
      <t>.</t>
    </r>
  </si>
  <si>
    <t>You may wish to perform the data preparation on a separate worksheet.</t>
  </si>
  <si>
    <r>
      <t xml:space="preserve">You should observe that each series is roughly a bell-shaped curve, and that these correspond closely to the peaks seen in </t>
    </r>
    <r>
      <rPr>
        <b/>
        <sz val="11"/>
        <color theme="1"/>
        <rFont val="Calibri"/>
        <family val="2"/>
        <scheme val="minor"/>
      </rPr>
      <t>Figure 1.2</t>
    </r>
    <r>
      <rPr>
        <sz val="11"/>
        <color theme="1"/>
        <rFont val="Calibri"/>
        <family val="2"/>
        <scheme val="minor"/>
      </rPr>
      <t>.</t>
    </r>
  </si>
  <si>
    <t>On a new worksheet, plot the average height of males and females vs. age. Use any type of chart you like. Both male and female heights should be plotted on the same chart as separate series. Filter the dataset as you deem appropriate. Employ the principles of good data visualisation.</t>
  </si>
  <si>
    <r>
      <t xml:space="preserve">One option is to create a </t>
    </r>
    <r>
      <rPr>
        <b/>
        <sz val="11"/>
        <color theme="1"/>
        <rFont val="Calibri"/>
        <family val="2"/>
        <scheme val="minor"/>
      </rPr>
      <t>PivotTable</t>
    </r>
    <r>
      <rPr>
        <sz val="11"/>
        <color theme="1"/>
        <rFont val="Calibri"/>
        <family val="2"/>
        <scheme val="minor"/>
      </rPr>
      <t xml:space="preserve"> and </t>
    </r>
    <r>
      <rPr>
        <b/>
        <sz val="11"/>
        <color theme="1"/>
        <rFont val="Calibri"/>
        <family val="2"/>
        <scheme val="minor"/>
      </rPr>
      <t>PivotChart</t>
    </r>
    <r>
      <rPr>
        <sz val="11"/>
        <color theme="1"/>
        <rFont val="Calibri"/>
        <family val="2"/>
        <scheme val="minor"/>
      </rPr>
      <t>.</t>
    </r>
  </si>
  <si>
    <r>
      <t xml:space="preserve">To create a PivotTable, click any cell inside `tblHeightWeight` and go to </t>
    </r>
    <r>
      <rPr>
        <b/>
        <sz val="11"/>
        <color theme="1"/>
        <rFont val="Calibri"/>
        <family val="2"/>
        <scheme val="minor"/>
      </rPr>
      <t>Ribbon</t>
    </r>
    <r>
      <rPr>
        <sz val="11"/>
        <color theme="1"/>
        <rFont val="Calibri"/>
        <family val="2"/>
        <scheme val="minor"/>
      </rPr>
      <t xml:space="preserve"> &gt; </t>
    </r>
    <r>
      <rPr>
        <b/>
        <sz val="11"/>
        <color theme="1"/>
        <rFont val="Calibri"/>
        <family val="2"/>
        <scheme val="minor"/>
      </rPr>
      <t>Table Design</t>
    </r>
    <r>
      <rPr>
        <sz val="11"/>
        <color theme="1"/>
        <rFont val="Calibri"/>
        <family val="2"/>
        <scheme val="minor"/>
      </rPr>
      <t xml:space="preserve"> tab &gt; </t>
    </r>
    <r>
      <rPr>
        <b/>
        <sz val="11"/>
        <color theme="1"/>
        <rFont val="Calibri"/>
        <family val="2"/>
        <scheme val="minor"/>
      </rPr>
      <t>Tools</t>
    </r>
    <r>
      <rPr>
        <sz val="11"/>
        <color theme="1"/>
        <rFont val="Calibri"/>
        <family val="2"/>
        <scheme val="minor"/>
      </rPr>
      <t xml:space="preserve"> group &gt; </t>
    </r>
    <r>
      <rPr>
        <b/>
        <sz val="11"/>
        <color theme="1"/>
        <rFont val="Calibri"/>
        <family val="2"/>
        <scheme val="minor"/>
      </rPr>
      <t>Summarize with PivotTable</t>
    </r>
    <r>
      <rPr>
        <sz val="11"/>
        <color theme="1"/>
        <rFont val="Calibri"/>
        <family val="2"/>
        <scheme val="minor"/>
      </rPr>
      <t>.</t>
    </r>
  </si>
  <si>
    <r>
      <t xml:space="preserve">To create a PivotChart, click any cell inside your PivotTable and go to </t>
    </r>
    <r>
      <rPr>
        <b/>
        <sz val="11"/>
        <color theme="1"/>
        <rFont val="Calibri"/>
        <family val="2"/>
        <scheme val="minor"/>
      </rPr>
      <t>Ribbon</t>
    </r>
    <r>
      <rPr>
        <sz val="11"/>
        <color theme="1"/>
        <rFont val="Calibri"/>
        <family val="2"/>
        <scheme val="minor"/>
      </rPr>
      <t xml:space="preserve"> &gt; </t>
    </r>
    <r>
      <rPr>
        <b/>
        <sz val="11"/>
        <color theme="1"/>
        <rFont val="Calibri"/>
        <family val="2"/>
        <scheme val="minor"/>
      </rPr>
      <t>PivotTable Analyze</t>
    </r>
    <r>
      <rPr>
        <sz val="11"/>
        <color theme="1"/>
        <rFont val="Calibri"/>
        <family val="2"/>
        <scheme val="minor"/>
      </rPr>
      <t xml:space="preserve"> tab &gt; </t>
    </r>
    <r>
      <rPr>
        <b/>
        <sz val="11"/>
        <color theme="1"/>
        <rFont val="Calibri"/>
        <family val="2"/>
        <scheme val="minor"/>
      </rPr>
      <t>PivotChart</t>
    </r>
    <r>
      <rPr>
        <sz val="11"/>
        <color theme="1"/>
        <rFont val="Calibri"/>
        <family val="2"/>
        <scheme val="minor"/>
      </rPr>
      <t>.</t>
    </r>
  </si>
  <si>
    <t>Ask your tutor if you would like an introduction to these features.</t>
  </si>
  <si>
    <t>Plot a histogram of the weights of males age 18 or over, and a histogram of the weights of females age 18 or over.</t>
  </si>
  <si>
    <r>
      <t xml:space="preserve">Both histograms should be plotted on the same chart. Note: Excel does </t>
    </r>
    <r>
      <rPr>
        <b/>
        <sz val="11"/>
        <color theme="1"/>
        <rFont val="Calibri"/>
        <family val="2"/>
        <scheme val="minor"/>
      </rPr>
      <t>not</t>
    </r>
    <r>
      <rPr>
        <sz val="11"/>
        <color theme="1"/>
        <rFont val="Calibri"/>
        <family val="2"/>
        <scheme val="minor"/>
      </rPr>
      <t xml:space="preserve"> offer a way of achieving this using the built-in Histogram chart. Instead, you will have to use formulas to construct a data table of bins and counts. COUNTIFS() may be useful</t>
    </r>
  </si>
  <si>
    <t>Click here to go to the `COUNTIFS()` section of the "Formula help" tab.</t>
  </si>
  <si>
    <t>A column or area chart may be appropriate. Optimise your chart for clarity.</t>
  </si>
  <si>
    <t>tblHeightWeight</t>
  </si>
  <si>
    <t>ID</t>
  </si>
  <si>
    <t>AgeYrs</t>
  </si>
  <si>
    <t>AgeMonths</t>
  </si>
  <si>
    <t>Height</t>
  </si>
  <si>
    <t>Weight</t>
  </si>
  <si>
    <t>Contents</t>
  </si>
  <si>
    <t>Referencing a Table Column</t>
  </si>
  <si>
    <r>
      <t xml:space="preserve">In Excel, a Table column can be referenced by name in a formula. Let's practise two ways of doing this using </t>
    </r>
    <r>
      <rPr>
        <b/>
        <sz val="11"/>
        <color theme="1"/>
        <rFont val="Calibri"/>
        <family val="2"/>
        <scheme val="minor"/>
      </rPr>
      <t>tblDemo1</t>
    </r>
    <r>
      <rPr>
        <sz val="11"/>
        <color theme="1"/>
        <rFont val="Calibri"/>
        <family val="2"/>
        <scheme val="minor"/>
      </rPr>
      <t xml:space="preserve"> below.</t>
    </r>
  </si>
  <si>
    <t>tblDemo1</t>
  </si>
  <si>
    <t>OrderID</t>
  </si>
  <si>
    <t>Tea</t>
  </si>
  <si>
    <t>Coffee</t>
  </si>
  <si>
    <t>Method 1: Mouse</t>
  </si>
  <si>
    <r>
      <t xml:space="preserve">In the orange cell below, begin a formula with </t>
    </r>
    <r>
      <rPr>
        <b/>
        <sz val="11"/>
        <color theme="1"/>
        <rFont val="Calibri"/>
        <family val="2"/>
        <scheme val="minor"/>
      </rPr>
      <t>"=SUM("</t>
    </r>
    <r>
      <rPr>
        <sz val="11"/>
        <color theme="1"/>
        <rFont val="Calibri"/>
        <family val="2"/>
        <scheme val="minor"/>
      </rPr>
      <t xml:space="preserve"> (without quotes). Take care to include the "(" character. </t>
    </r>
    <r>
      <rPr>
        <b/>
        <sz val="11"/>
        <color theme="1"/>
        <rFont val="Calibri"/>
        <family val="2"/>
        <scheme val="minor"/>
      </rPr>
      <t>Do not click or type anything else just yet.</t>
    </r>
  </si>
  <si>
    <r>
      <t xml:space="preserve">Your formula should read </t>
    </r>
    <r>
      <rPr>
        <b/>
        <sz val="11"/>
        <color theme="1"/>
        <rFont val="Calibri"/>
        <family val="2"/>
        <scheme val="minor"/>
      </rPr>
      <t>"=SUM(tblDemo1[Tea]"</t>
    </r>
    <r>
      <rPr>
        <sz val="11"/>
        <color theme="1"/>
        <rFont val="Calibri"/>
        <family val="2"/>
        <scheme val="minor"/>
      </rPr>
      <t>.</t>
    </r>
  </si>
  <si>
    <t>Notice that the column is referenced by name: "Tea". This is a valuable feature of Tables that allows us to write clearer, more understandable formulas.</t>
  </si>
  <si>
    <r>
      <t xml:space="preserve">Type </t>
    </r>
    <r>
      <rPr>
        <b/>
        <sz val="11"/>
        <color theme="1"/>
        <rFont val="Calibri"/>
        <family val="2"/>
        <scheme val="minor"/>
      </rPr>
      <t>")"</t>
    </r>
    <r>
      <rPr>
        <sz val="11"/>
        <color theme="1"/>
        <rFont val="Calibri"/>
        <family val="2"/>
        <scheme val="minor"/>
      </rPr>
      <t xml:space="preserve"> and press </t>
    </r>
    <r>
      <rPr>
        <b/>
        <sz val="11"/>
        <color theme="1"/>
        <rFont val="Calibri"/>
        <family val="2"/>
        <scheme val="minor"/>
      </rPr>
      <t>Enter</t>
    </r>
    <r>
      <rPr>
        <sz val="11"/>
        <color theme="1"/>
        <rFont val="Calibri"/>
        <family val="2"/>
        <scheme val="minor"/>
      </rPr>
      <t xml:space="preserve"> to complete the formula.</t>
    </r>
  </si>
  <si>
    <r>
      <t xml:space="preserve">The formula in the orange cell should now output the value </t>
    </r>
    <r>
      <rPr>
        <b/>
        <sz val="11"/>
        <color theme="1"/>
        <rFont val="Calibri"/>
        <family val="2"/>
        <scheme val="minor"/>
      </rPr>
      <t>7</t>
    </r>
    <r>
      <rPr>
        <sz val="11"/>
        <color theme="1"/>
        <rFont val="Calibri"/>
        <family val="2"/>
        <scheme val="minor"/>
      </rPr>
      <t>: the total number of cups of tea ordered.</t>
    </r>
  </si>
  <si>
    <t>This click-and-drag method is convenient when the Table is small and easily accessible.</t>
  </si>
  <si>
    <t>Method 2: Keyboard</t>
  </si>
  <si>
    <r>
      <t xml:space="preserve">In the orange cell below, begin a formula with </t>
    </r>
    <r>
      <rPr>
        <b/>
        <sz val="11"/>
        <color theme="1"/>
        <rFont val="Calibri"/>
        <family val="2"/>
        <scheme val="minor"/>
      </rPr>
      <t>"=SUM("</t>
    </r>
    <r>
      <rPr>
        <sz val="11"/>
        <color theme="1"/>
        <rFont val="Calibri"/>
        <family val="2"/>
        <scheme val="minor"/>
      </rPr>
      <t>, as before.</t>
    </r>
  </si>
  <si>
    <r>
      <t xml:space="preserve">Type </t>
    </r>
    <r>
      <rPr>
        <b/>
        <sz val="11"/>
        <color theme="1"/>
        <rFont val="Calibri"/>
        <family val="2"/>
        <scheme val="minor"/>
      </rPr>
      <t>"tbl"</t>
    </r>
    <r>
      <rPr>
        <sz val="11"/>
        <color theme="1"/>
        <rFont val="Calibri"/>
        <family val="2"/>
        <scheme val="minor"/>
      </rPr>
      <t xml:space="preserve"> and observe Excel's autocomplete suggestions.</t>
    </r>
  </si>
  <si>
    <t>Since we have given all our Tables the same prefix—"tbl"—they are easy to find in the autocomplete list.</t>
  </si>
  <si>
    <r>
      <t xml:space="preserve">Use the keyboard ↑ and ↓ arrow keys to highlight </t>
    </r>
    <r>
      <rPr>
        <b/>
        <sz val="11"/>
        <color theme="1"/>
        <rFont val="Calibri"/>
        <family val="2"/>
        <scheme val="minor"/>
      </rPr>
      <t>tblDemo1</t>
    </r>
    <r>
      <rPr>
        <sz val="11"/>
        <color theme="1"/>
        <rFont val="Calibri"/>
        <family val="2"/>
        <scheme val="minor"/>
      </rPr>
      <t xml:space="preserve">. Press </t>
    </r>
    <r>
      <rPr>
        <b/>
        <sz val="11"/>
        <color theme="1"/>
        <rFont val="Calibri"/>
        <family val="2"/>
        <scheme val="minor"/>
      </rPr>
      <t xml:space="preserve">Tab </t>
    </r>
    <r>
      <rPr>
        <sz val="11"/>
        <color theme="1"/>
        <rFont val="Calibri"/>
        <family val="2"/>
        <scheme val="minor"/>
      </rPr>
      <t>to complete the Table name.</t>
    </r>
  </si>
  <si>
    <r>
      <t xml:space="preserve">Your formula should currently read </t>
    </r>
    <r>
      <rPr>
        <b/>
        <sz val="11"/>
        <color theme="1"/>
        <rFont val="Calibri"/>
        <family val="2"/>
        <scheme val="minor"/>
      </rPr>
      <t>"=SUM(tblDemo1"</t>
    </r>
    <r>
      <rPr>
        <sz val="11"/>
        <color theme="1"/>
        <rFont val="Calibri"/>
        <family val="2"/>
        <scheme val="minor"/>
      </rPr>
      <t>. Do not exit formula edit mode just yet.</t>
    </r>
  </si>
  <si>
    <r>
      <t xml:space="preserve">Type </t>
    </r>
    <r>
      <rPr>
        <b/>
        <sz val="11"/>
        <color theme="1"/>
        <rFont val="Calibri"/>
        <family val="2"/>
        <scheme val="minor"/>
      </rPr>
      <t>"["</t>
    </r>
    <r>
      <rPr>
        <sz val="11"/>
        <color theme="1"/>
        <rFont val="Calibri"/>
        <family val="2"/>
        <scheme val="minor"/>
      </rPr>
      <t xml:space="preserve"> (open square bracket). A list of column names for </t>
    </r>
    <r>
      <rPr>
        <b/>
        <sz val="11"/>
        <color theme="1"/>
        <rFont val="Calibri"/>
        <family val="2"/>
        <scheme val="minor"/>
      </rPr>
      <t>tblDemo1</t>
    </r>
    <r>
      <rPr>
        <sz val="11"/>
        <color theme="1"/>
        <rFont val="Calibri"/>
        <family val="2"/>
        <scheme val="minor"/>
      </rPr>
      <t xml:space="preserve"> should appear.</t>
    </r>
  </si>
  <si>
    <r>
      <t xml:space="preserve">Use the keyboard ↑ and ↓ arrow keys to highlight the "Tea" column name. Press </t>
    </r>
    <r>
      <rPr>
        <b/>
        <sz val="11"/>
        <color theme="1"/>
        <rFont val="Calibri"/>
        <family val="2"/>
        <scheme val="minor"/>
      </rPr>
      <t xml:space="preserve">Tab </t>
    </r>
    <r>
      <rPr>
        <sz val="11"/>
        <color theme="1"/>
        <rFont val="Calibri"/>
        <family val="2"/>
        <scheme val="minor"/>
      </rPr>
      <t>to complete.</t>
    </r>
  </si>
  <si>
    <r>
      <t xml:space="preserve">Your formula should currently read </t>
    </r>
    <r>
      <rPr>
        <b/>
        <sz val="11"/>
        <color theme="1"/>
        <rFont val="Calibri"/>
        <family val="2"/>
        <scheme val="minor"/>
      </rPr>
      <t>"=SUM(tblDemo1[Tea"</t>
    </r>
    <r>
      <rPr>
        <sz val="11"/>
        <color theme="1"/>
        <rFont val="Calibri"/>
        <family val="2"/>
        <scheme val="minor"/>
      </rPr>
      <t>.</t>
    </r>
  </si>
  <si>
    <r>
      <t xml:space="preserve">Type </t>
    </r>
    <r>
      <rPr>
        <b/>
        <sz val="11"/>
        <color theme="1"/>
        <rFont val="Calibri"/>
        <family val="2"/>
        <scheme val="minor"/>
      </rPr>
      <t>"])"</t>
    </r>
    <r>
      <rPr>
        <sz val="11"/>
        <color theme="1"/>
        <rFont val="Calibri"/>
        <family val="2"/>
        <scheme val="minor"/>
      </rPr>
      <t xml:space="preserve"> (close square bracket, close round bracket) and press </t>
    </r>
    <r>
      <rPr>
        <b/>
        <sz val="11"/>
        <color theme="1"/>
        <rFont val="Calibri"/>
        <family val="2"/>
        <scheme val="minor"/>
      </rPr>
      <t>Enter</t>
    </r>
    <r>
      <rPr>
        <sz val="11"/>
        <color theme="1"/>
        <rFont val="Calibri"/>
        <family val="2"/>
        <scheme val="minor"/>
      </rPr>
      <t xml:space="preserve"> to complete the formula.</t>
    </r>
  </si>
  <si>
    <r>
      <t xml:space="preserve">Your formula should output the value </t>
    </r>
    <r>
      <rPr>
        <b/>
        <sz val="11"/>
        <color theme="1"/>
        <rFont val="Calibri"/>
        <family val="2"/>
        <scheme val="minor"/>
      </rPr>
      <t>7</t>
    </r>
    <r>
      <rPr>
        <sz val="11"/>
        <color theme="1"/>
        <rFont val="Calibri"/>
        <family val="2"/>
        <scheme val="minor"/>
      </rPr>
      <t>, as before.</t>
    </r>
  </si>
  <si>
    <t>With practice, the keyboard method can be much faster than the mouse method. It also has the advantage of presenting us with a helpful list of all Tables or all columns.</t>
  </si>
  <si>
    <t>Creating a Calculated Column</t>
  </si>
  <si>
    <r>
      <t xml:space="preserve">When working with Excel Tables, we often need to create a </t>
    </r>
    <r>
      <rPr>
        <b/>
        <sz val="11"/>
        <color theme="1"/>
        <rFont val="Calibri"/>
        <family val="2"/>
        <scheme val="minor"/>
      </rPr>
      <t>calculated column</t>
    </r>
    <r>
      <rPr>
        <sz val="11"/>
        <color theme="1"/>
        <rFont val="Calibri"/>
        <family val="2"/>
        <scheme val="minor"/>
      </rPr>
      <t>.</t>
    </r>
  </si>
  <si>
    <r>
      <t xml:space="preserve">In a Table, a calculated column is a column that does not contain literal values such as 123 or "Alice", but instead contains a </t>
    </r>
    <r>
      <rPr>
        <b/>
        <sz val="11"/>
        <color theme="1"/>
        <rFont val="Calibri"/>
        <family val="2"/>
        <scheme val="minor"/>
      </rPr>
      <t>formula</t>
    </r>
    <r>
      <rPr>
        <sz val="11"/>
        <color theme="1"/>
        <rFont val="Calibri"/>
        <family val="2"/>
        <scheme val="minor"/>
      </rPr>
      <t>. The formula is the same for all rows of that column.</t>
    </r>
  </si>
  <si>
    <r>
      <t xml:space="preserve">To see how this works, let's create a calculated column in </t>
    </r>
    <r>
      <rPr>
        <b/>
        <sz val="11"/>
        <color theme="1"/>
        <rFont val="Calibri"/>
        <family val="2"/>
        <scheme val="minor"/>
      </rPr>
      <t>tblDemo2</t>
    </r>
    <r>
      <rPr>
        <sz val="11"/>
        <color theme="1"/>
        <rFont val="Calibri"/>
        <family val="2"/>
        <scheme val="minor"/>
      </rPr>
      <t xml:space="preserve"> below.</t>
    </r>
  </si>
  <si>
    <t>tblDemo2</t>
  </si>
  <si>
    <r>
      <rPr>
        <b/>
        <sz val="11"/>
        <color theme="1"/>
        <rFont val="Calibri"/>
        <family val="2"/>
        <scheme val="minor"/>
      </rPr>
      <t>tblDemo2</t>
    </r>
    <r>
      <rPr>
        <sz val="11"/>
        <color theme="1"/>
        <rFont val="Calibri"/>
        <family val="2"/>
        <scheme val="minor"/>
      </rPr>
      <t xml:space="preserve"> automatically expands one column to the right.</t>
    </r>
  </si>
  <si>
    <t>2. Type "+".</t>
  </si>
  <si>
    <t>4. Press Enter.</t>
  </si>
  <si>
    <t>Column [Total items] should display the values {1, 2, 2, 7}. We have successfully created a calculated column.</t>
  </si>
  <si>
    <t>Notice that Excel automatically copies the formula to all rows of the Table.</t>
  </si>
  <si>
    <t>Note: we could have chosen to manually type the column references "[@Tea]" and "[@Coffee]", but it is often easier to click with the mouse.</t>
  </si>
  <si>
    <r>
      <t xml:space="preserve">Now create another new column in </t>
    </r>
    <r>
      <rPr>
        <b/>
        <sz val="11"/>
        <color theme="1"/>
        <rFont val="Calibri"/>
        <family val="2"/>
        <scheme val="minor"/>
      </rPr>
      <t>tblDemo2</t>
    </r>
    <r>
      <rPr>
        <sz val="11"/>
        <color theme="1"/>
        <rFont val="Calibri"/>
        <family val="2"/>
        <scheme val="minor"/>
      </rPr>
      <t>: "Sales".</t>
    </r>
  </si>
  <si>
    <t>The [Sales] column should calculate the total cost of each order. Tea costs £1.75, and coffee costs £2.25.</t>
  </si>
  <si>
    <t>Hint 1</t>
  </si>
  <si>
    <t>Hint 2</t>
  </si>
  <si>
    <t>Solution</t>
  </si>
  <si>
    <r>
      <t xml:space="preserve">Your completed </t>
    </r>
    <r>
      <rPr>
        <b/>
        <sz val="11"/>
        <color theme="1"/>
        <rFont val="Calibri"/>
        <family val="2"/>
        <scheme val="minor"/>
      </rPr>
      <t>tblDemo2</t>
    </r>
    <r>
      <rPr>
        <sz val="11"/>
        <color theme="1"/>
        <rFont val="Calibri"/>
        <family val="2"/>
        <scheme val="minor"/>
      </rPr>
      <t xml:space="preserve"> should appear as below.</t>
    </r>
  </si>
  <si>
    <t>Total items</t>
  </si>
  <si>
    <t>Sales</t>
  </si>
  <si>
    <t>OPTIONAL: you may wish to format the [Sales] column as currency.</t>
  </si>
  <si>
    <t>Adding New Table Rows</t>
  </si>
  <si>
    <r>
      <t xml:space="preserve">There are several ways of adding new rows to an Excel Table. Let's practise each of these on </t>
    </r>
    <r>
      <rPr>
        <b/>
        <sz val="11"/>
        <color theme="1"/>
        <rFont val="Calibri"/>
        <family val="2"/>
        <scheme val="minor"/>
      </rPr>
      <t>tblDemo3</t>
    </r>
    <r>
      <rPr>
        <sz val="11"/>
        <color theme="1"/>
        <rFont val="Calibri"/>
        <family val="2"/>
        <scheme val="minor"/>
      </rPr>
      <t xml:space="preserve"> below.</t>
    </r>
  </si>
  <si>
    <t>tblDemo3</t>
  </si>
  <si>
    <t>Method 1: Click and Drag</t>
  </si>
  <si>
    <r>
      <t xml:space="preserve">Position the mouse cursor at the bottom-right corner of </t>
    </r>
    <r>
      <rPr>
        <b/>
        <sz val="11"/>
        <color theme="1"/>
        <rFont val="Calibri"/>
        <family val="2"/>
        <scheme val="minor"/>
      </rPr>
      <t>tblDemo3</t>
    </r>
    <r>
      <rPr>
        <sz val="11"/>
        <color theme="1"/>
        <rFont val="Calibri"/>
        <family val="2"/>
        <scheme val="minor"/>
      </rPr>
      <t>, as shown in the screenshot below.</t>
    </r>
  </si>
  <si>
    <t>The ⤡  symbol (diagonal double-headed arrow) should appear. Click and drag downwards to add a new row to the Table.</t>
  </si>
  <si>
    <r>
      <t xml:space="preserve">Your </t>
    </r>
    <r>
      <rPr>
        <b/>
        <sz val="11"/>
        <color theme="1"/>
        <rFont val="Calibri"/>
        <family val="2"/>
        <scheme val="minor"/>
      </rPr>
      <t>tblDemo3</t>
    </r>
    <r>
      <rPr>
        <sz val="11"/>
        <color theme="1"/>
        <rFont val="Calibri"/>
        <family val="2"/>
        <scheme val="minor"/>
      </rPr>
      <t xml:space="preserve"> should now appear as below.</t>
    </r>
  </si>
  <si>
    <t>Notice that the calculated columns [Total items] and [Sales] automatically inherit their respective formulas. This is a very useful behaviour of Tables!</t>
  </si>
  <si>
    <r>
      <t xml:space="preserve">In the new row of </t>
    </r>
    <r>
      <rPr>
        <b/>
        <sz val="11"/>
        <color theme="1"/>
        <rFont val="Calibri"/>
        <family val="2"/>
        <scheme val="minor"/>
      </rPr>
      <t>tblDemo3</t>
    </r>
    <r>
      <rPr>
        <sz val="11"/>
        <color theme="1"/>
        <rFont val="Calibri"/>
        <family val="2"/>
        <scheme val="minor"/>
      </rPr>
      <t>, input some values into the [OrderID], [Tea], and [Coffee] columns.</t>
    </r>
  </si>
  <si>
    <t>Notice that the calculated columns [Total items] and [Sales] pick up the new data immediately.</t>
  </si>
  <si>
    <t>Multiple rows can be added with a single click and drag. This method can also be used to add new columns.</t>
  </si>
  <si>
    <t>Method 2: Table Auto Expansion</t>
  </si>
  <si>
    <r>
      <t xml:space="preserve">Type some new data in any cell immediately below the last row of </t>
    </r>
    <r>
      <rPr>
        <b/>
        <sz val="11"/>
        <color theme="1"/>
        <rFont val="Calibri"/>
        <family val="2"/>
        <scheme val="minor"/>
      </rPr>
      <t>tblDemo3</t>
    </r>
    <r>
      <rPr>
        <sz val="11"/>
        <color theme="1"/>
        <rFont val="Calibri"/>
        <family val="2"/>
        <scheme val="minor"/>
      </rPr>
      <t>.</t>
    </r>
  </si>
  <si>
    <t>Notice that the Table automatically expands to swallow the new data.</t>
  </si>
  <si>
    <t>This method can also be used to add a new column. We saw this earlier in the section "Creating a Calculated Column".</t>
  </si>
  <si>
    <t>Method 3: "Resize Table" Command</t>
  </si>
  <si>
    <r>
      <t xml:space="preserve">Select any cell inside </t>
    </r>
    <r>
      <rPr>
        <b/>
        <sz val="11"/>
        <color theme="1"/>
        <rFont val="Calibri"/>
        <family val="2"/>
        <scheme val="minor"/>
      </rPr>
      <t>tblDemo3</t>
    </r>
    <r>
      <rPr>
        <sz val="11"/>
        <color theme="1"/>
        <rFont val="Calibri"/>
        <family val="2"/>
        <scheme val="minor"/>
      </rPr>
      <t>.</t>
    </r>
  </si>
  <si>
    <r>
      <t xml:space="preserve">Navigate to </t>
    </r>
    <r>
      <rPr>
        <b/>
        <sz val="11"/>
        <color theme="1"/>
        <rFont val="Calibri"/>
        <family val="2"/>
        <scheme val="minor"/>
      </rPr>
      <t>Ribbon</t>
    </r>
    <r>
      <rPr>
        <sz val="11"/>
        <color theme="1"/>
        <rFont val="Calibri"/>
        <family val="2"/>
        <scheme val="minor"/>
      </rPr>
      <t xml:space="preserve"> &gt; </t>
    </r>
    <r>
      <rPr>
        <b/>
        <sz val="11"/>
        <color theme="1"/>
        <rFont val="Calibri"/>
        <family val="2"/>
        <scheme val="minor"/>
      </rPr>
      <t>Table Design</t>
    </r>
    <r>
      <rPr>
        <sz val="11"/>
        <color theme="1"/>
        <rFont val="Calibri"/>
        <family val="2"/>
        <scheme val="minor"/>
      </rPr>
      <t xml:space="preserve"> tab &gt; </t>
    </r>
    <r>
      <rPr>
        <b/>
        <sz val="11"/>
        <color theme="1"/>
        <rFont val="Calibri"/>
        <family val="2"/>
        <scheme val="minor"/>
      </rPr>
      <t>Properties</t>
    </r>
    <r>
      <rPr>
        <sz val="11"/>
        <color theme="1"/>
        <rFont val="Calibri"/>
        <family val="2"/>
        <scheme val="minor"/>
      </rPr>
      <t xml:space="preserve"> group &gt; </t>
    </r>
    <r>
      <rPr>
        <b/>
        <sz val="11"/>
        <color theme="1"/>
        <rFont val="Calibri"/>
        <family val="2"/>
        <scheme val="minor"/>
      </rPr>
      <t>Resize Table</t>
    </r>
    <r>
      <rPr>
        <sz val="11"/>
        <color theme="1"/>
        <rFont val="Calibri"/>
        <family val="2"/>
        <scheme val="minor"/>
      </rPr>
      <t>.</t>
    </r>
  </si>
  <si>
    <r>
      <t xml:space="preserve">In the </t>
    </r>
    <r>
      <rPr>
        <b/>
        <sz val="11"/>
        <color theme="1"/>
        <rFont val="Calibri"/>
        <family val="2"/>
        <scheme val="minor"/>
      </rPr>
      <t>Resize Table</t>
    </r>
    <r>
      <rPr>
        <sz val="11"/>
        <color theme="1"/>
        <rFont val="Calibri"/>
        <family val="2"/>
        <scheme val="minor"/>
      </rPr>
      <t xml:space="preserve"> window, either select or manually type the desired range of the Table.</t>
    </r>
  </si>
  <si>
    <r>
      <t xml:space="preserve">When you click </t>
    </r>
    <r>
      <rPr>
        <b/>
        <sz val="11"/>
        <color theme="1"/>
        <rFont val="Calibri"/>
        <family val="2"/>
        <scheme val="minor"/>
      </rPr>
      <t>OK</t>
    </r>
    <r>
      <rPr>
        <sz val="11"/>
        <color theme="1"/>
        <rFont val="Calibri"/>
        <family val="2"/>
        <scheme val="minor"/>
      </rPr>
      <t>, the Table adopts the new dimensions.</t>
    </r>
  </si>
  <si>
    <r>
      <t xml:space="preserve">It is efficient to use the </t>
    </r>
    <r>
      <rPr>
        <b/>
        <sz val="11"/>
        <color theme="1"/>
        <rFont val="Calibri"/>
        <family val="2"/>
        <scheme val="minor"/>
      </rPr>
      <t>Resize Table</t>
    </r>
    <r>
      <rPr>
        <sz val="11"/>
        <color theme="1"/>
        <rFont val="Calibri"/>
        <family val="2"/>
        <scheme val="minor"/>
      </rPr>
      <t xml:space="preserve"> command when you need to add or remove many rows or columns at once.</t>
    </r>
  </si>
  <si>
    <t>This versatile command can be used to add or remove any number of rows or columns simultaneously in a single step.</t>
  </si>
  <si>
    <t>Deleting Table Rows</t>
  </si>
  <si>
    <r>
      <t xml:space="preserve">Let's practise deleting rows from </t>
    </r>
    <r>
      <rPr>
        <b/>
        <sz val="11"/>
        <color theme="1"/>
        <rFont val="Calibri"/>
        <family val="2"/>
        <scheme val="minor"/>
      </rPr>
      <t>tblDemo4</t>
    </r>
    <r>
      <rPr>
        <sz val="11"/>
        <color theme="1"/>
        <rFont val="Calibri"/>
        <family val="2"/>
        <scheme val="minor"/>
      </rPr>
      <t>.</t>
    </r>
  </si>
  <si>
    <t>tblDemo4</t>
  </si>
  <si>
    <t>Method 1: "Delete Table Rows" Command</t>
  </si>
  <si>
    <r>
      <t xml:space="preserve">Select one or more cells inside </t>
    </r>
    <r>
      <rPr>
        <b/>
        <sz val="11"/>
        <color theme="1"/>
        <rFont val="Calibri"/>
        <family val="2"/>
        <scheme val="minor"/>
      </rPr>
      <t>tblDemo4</t>
    </r>
    <r>
      <rPr>
        <sz val="11"/>
        <color theme="1"/>
        <rFont val="Calibri"/>
        <family val="2"/>
        <scheme val="minor"/>
      </rPr>
      <t>. It does not matter which columns you select, and the cells do not need to be adjacent.</t>
    </r>
  </si>
  <si>
    <r>
      <t xml:space="preserve">Right click &gt; </t>
    </r>
    <r>
      <rPr>
        <b/>
        <sz val="11"/>
        <color theme="1"/>
        <rFont val="Calibri"/>
        <family val="2"/>
        <scheme val="minor"/>
      </rPr>
      <t>Delete</t>
    </r>
    <r>
      <rPr>
        <sz val="11"/>
        <color theme="1"/>
        <rFont val="Calibri"/>
        <family val="2"/>
        <scheme val="minor"/>
      </rPr>
      <t xml:space="preserve"> &gt; </t>
    </r>
    <r>
      <rPr>
        <b/>
        <sz val="11"/>
        <color theme="1"/>
        <rFont val="Calibri"/>
        <family val="2"/>
        <scheme val="minor"/>
      </rPr>
      <t>Table Rows</t>
    </r>
    <r>
      <rPr>
        <sz val="11"/>
        <color theme="1"/>
        <rFont val="Calibri"/>
        <family val="2"/>
        <scheme val="minor"/>
      </rPr>
      <t>.</t>
    </r>
  </si>
  <si>
    <r>
      <t xml:space="preserve">You may get the warning "This operation will cause some merged cells to unmerge." Click </t>
    </r>
    <r>
      <rPr>
        <b/>
        <sz val="11"/>
        <color theme="1"/>
        <rFont val="Calibri"/>
        <family val="2"/>
        <scheme val="minor"/>
      </rPr>
      <t>OK</t>
    </r>
    <r>
      <rPr>
        <sz val="11"/>
        <color theme="1"/>
        <rFont val="Calibri"/>
        <family val="2"/>
        <scheme val="minor"/>
      </rPr>
      <t xml:space="preserve"> to observe the effects.</t>
    </r>
  </si>
  <si>
    <t>Scroll down this worksheet. You may notice that some merged cells have indeed become unmerged (possibly including this cell!). Some elements of formatting may also have become corrupted or offset. This is an unfortunate side effect of deleting Table rows this way.</t>
  </si>
  <si>
    <r>
      <t xml:space="preserve">Press </t>
    </r>
    <r>
      <rPr>
        <b/>
        <sz val="11"/>
        <color theme="1"/>
        <rFont val="Calibri"/>
        <family val="2"/>
        <scheme val="minor"/>
      </rPr>
      <t>Ctrl + Z</t>
    </r>
    <r>
      <rPr>
        <sz val="11"/>
        <color theme="1"/>
        <rFont val="Calibri"/>
        <family val="2"/>
        <scheme val="minor"/>
      </rPr>
      <t xml:space="preserve"> to undo the row deletion and restore the original worksheet formatting.</t>
    </r>
  </si>
  <si>
    <t>Method 2: Delete Worksheet Rows</t>
  </si>
  <si>
    <r>
      <t xml:space="preserve">Select one or more </t>
    </r>
    <r>
      <rPr>
        <b/>
        <sz val="11"/>
        <color theme="1"/>
        <rFont val="Calibri"/>
        <family val="2"/>
        <scheme val="minor"/>
      </rPr>
      <t>entire worksheet rows</t>
    </r>
    <r>
      <rPr>
        <sz val="11"/>
        <color theme="1"/>
        <rFont val="Calibri"/>
        <family val="2"/>
        <scheme val="minor"/>
      </rPr>
      <t xml:space="preserve"> that intersect </t>
    </r>
    <r>
      <rPr>
        <b/>
        <sz val="11"/>
        <color theme="1"/>
        <rFont val="Calibri"/>
        <family val="2"/>
        <scheme val="minor"/>
      </rPr>
      <t>tblDemo3</t>
    </r>
    <r>
      <rPr>
        <sz val="11"/>
        <color theme="1"/>
        <rFont val="Calibri"/>
        <family val="2"/>
        <scheme val="minor"/>
      </rPr>
      <t>. This can be achieved by clicking and dragging the row numbers on the far left.</t>
    </r>
  </si>
  <si>
    <t>The selected rows must form a contiguous band with no gaps.</t>
  </si>
  <si>
    <r>
      <t xml:space="preserve">Right click anywhere within the selected rows &gt; </t>
    </r>
    <r>
      <rPr>
        <b/>
        <sz val="11"/>
        <color theme="1"/>
        <rFont val="Calibri"/>
        <family val="2"/>
        <scheme val="minor"/>
      </rPr>
      <t>Delete</t>
    </r>
    <r>
      <rPr>
        <sz val="11"/>
        <color theme="1"/>
        <rFont val="Calibri"/>
        <family val="2"/>
        <scheme val="minor"/>
      </rPr>
      <t>.</t>
    </r>
  </si>
  <si>
    <t>The selected worksheet rows are deleted, including the intersecting Table rows.</t>
  </si>
  <si>
    <t>This method avoids corrupting the worksheet formatting. However, be aware that entire worksheet rows are deleted.</t>
  </si>
  <si>
    <t>Both Method 1 and Method 2 can also be used to delete Table columns.</t>
  </si>
  <si>
    <t>Refreshing Table Filters</t>
  </si>
  <si>
    <t>It is occasionally necessary to refresh the filters applied to a Table. Let's work through an example.</t>
  </si>
  <si>
    <r>
      <t xml:space="preserve">In </t>
    </r>
    <r>
      <rPr>
        <b/>
        <sz val="11"/>
        <color theme="1"/>
        <rFont val="Calibri"/>
        <family val="2"/>
        <scheme val="minor"/>
      </rPr>
      <t>tblDemo5</t>
    </r>
    <r>
      <rPr>
        <sz val="11"/>
        <color theme="1"/>
        <rFont val="Calibri"/>
        <family val="2"/>
        <scheme val="minor"/>
      </rPr>
      <t xml:space="preserve"> below, inspect the [Sales] column. We are going to apply a Number Filter to this column to filter to [Sales] &gt; £4.00.</t>
    </r>
  </si>
  <si>
    <t>tblDemo5</t>
  </si>
  <si>
    <r>
      <t xml:space="preserve">Click the down arrow ▼ next to the [Sales] column header and navigate to </t>
    </r>
    <r>
      <rPr>
        <b/>
        <sz val="11"/>
        <color theme="1"/>
        <rFont val="Calibri"/>
        <family val="2"/>
        <scheme val="minor"/>
      </rPr>
      <t>Number Filters</t>
    </r>
    <r>
      <rPr>
        <sz val="11"/>
        <color theme="1"/>
        <rFont val="Calibri"/>
        <family val="2"/>
        <scheme val="minor"/>
      </rPr>
      <t xml:space="preserve"> &gt; </t>
    </r>
    <r>
      <rPr>
        <b/>
        <sz val="11"/>
        <color theme="1"/>
        <rFont val="Calibri"/>
        <family val="2"/>
        <scheme val="minor"/>
      </rPr>
      <t>Greater Than</t>
    </r>
    <r>
      <rPr>
        <sz val="11"/>
        <color theme="1"/>
        <rFont val="Calibri"/>
        <family val="2"/>
        <scheme val="minor"/>
      </rPr>
      <t>.</t>
    </r>
  </si>
  <si>
    <r>
      <t xml:space="preserve">In the </t>
    </r>
    <r>
      <rPr>
        <b/>
        <sz val="11"/>
        <color theme="1"/>
        <rFont val="Calibri"/>
        <family val="2"/>
        <scheme val="minor"/>
      </rPr>
      <t>Custom Autofilter</t>
    </r>
    <r>
      <rPr>
        <sz val="11"/>
        <color theme="1"/>
        <rFont val="Calibri"/>
        <family val="2"/>
        <scheme val="minor"/>
      </rPr>
      <t xml:space="preserve"> window, enter the value </t>
    </r>
    <r>
      <rPr>
        <b/>
        <sz val="11"/>
        <color theme="1"/>
        <rFont val="Calibri"/>
        <family val="2"/>
        <scheme val="minor"/>
      </rPr>
      <t>4</t>
    </r>
    <r>
      <rPr>
        <sz val="11"/>
        <color theme="1"/>
        <rFont val="Calibri"/>
        <family val="2"/>
        <scheme val="minor"/>
      </rPr>
      <t xml:space="preserve"> and click </t>
    </r>
    <r>
      <rPr>
        <b/>
        <sz val="11"/>
        <color theme="1"/>
        <rFont val="Calibri"/>
        <family val="2"/>
        <scheme val="minor"/>
      </rPr>
      <t>OK</t>
    </r>
    <r>
      <rPr>
        <sz val="11"/>
        <color theme="1"/>
        <rFont val="Calibri"/>
        <family val="2"/>
        <scheme val="minor"/>
      </rPr>
      <t>.</t>
    </r>
  </si>
  <si>
    <t>As expected, only the rows with [OrderID] = 2 and 4 remain visible, since they have [Sales] greater than £4.00. Rows 1 and 3 are hidden.</t>
  </si>
  <si>
    <t>The prices of tea and coffee have now changed:</t>
  </si>
  <si>
    <r>
      <t xml:space="preserve">      • Tea: </t>
    </r>
    <r>
      <rPr>
        <strike/>
        <sz val="11"/>
        <color theme="0" tint="-0.499984740745262"/>
        <rFont val="Calibri"/>
        <family val="2"/>
        <scheme val="minor"/>
      </rPr>
      <t>£1.75</t>
    </r>
    <r>
      <rPr>
        <sz val="11"/>
        <color theme="1"/>
        <rFont val="Calibri"/>
        <family val="2"/>
        <scheme val="minor"/>
      </rPr>
      <t xml:space="preserve"> ➞ £2.50.</t>
    </r>
  </si>
  <si>
    <r>
      <t xml:space="preserve">      • Coffee: </t>
    </r>
    <r>
      <rPr>
        <strike/>
        <sz val="11"/>
        <color theme="0" tint="-0.499984740745262"/>
        <rFont val="Calibri"/>
        <family val="2"/>
        <scheme val="minor"/>
      </rPr>
      <t>£2.25</t>
    </r>
    <r>
      <rPr>
        <sz val="11"/>
        <color theme="1"/>
        <rFont val="Calibri"/>
        <family val="2"/>
        <scheme val="minor"/>
      </rPr>
      <t xml:space="preserve"> ➞ £2.00.</t>
    </r>
  </si>
  <si>
    <r>
      <t xml:space="preserve">Edit the formula in the [Sales] column of </t>
    </r>
    <r>
      <rPr>
        <b/>
        <sz val="11"/>
        <color theme="1"/>
        <rFont val="Calibri"/>
        <family val="2"/>
        <scheme val="minor"/>
      </rPr>
      <t>tblDemo5</t>
    </r>
    <r>
      <rPr>
        <sz val="11"/>
        <color theme="1"/>
        <rFont val="Calibri"/>
        <family val="2"/>
        <scheme val="minor"/>
      </rPr>
      <t xml:space="preserve"> to use the new prices.</t>
    </r>
  </si>
  <si>
    <t>Notice that rows 2 and 4 are still visible, while rows 1 and 3 are still hidden. But this is wrong! The filter condition is [Sales] &gt; £4.00. Yet row 2 has [Sales] = £4.00 and is visible, while rows 3 has [Sales] = £4.50 and is hidden.</t>
  </si>
  <si>
    <t>Hidden</t>
  </si>
  <si>
    <t>✔</t>
  </si>
  <si>
    <t>Visible</t>
  </si>
  <si>
    <t>✘</t>
  </si>
  <si>
    <t>(Should be hidden!)</t>
  </si>
  <si>
    <t>(Should be visible!)</t>
  </si>
  <si>
    <r>
      <t xml:space="preserve">Conclusion: </t>
    </r>
    <r>
      <rPr>
        <b/>
        <sz val="11"/>
        <color theme="1"/>
        <rFont val="Calibri"/>
        <family val="2"/>
        <scheme val="minor"/>
      </rPr>
      <t>Table filters do not automatically refresh when the data changes</t>
    </r>
    <r>
      <rPr>
        <sz val="11"/>
        <color theme="1"/>
        <rFont val="Calibri"/>
        <family val="2"/>
        <scheme val="minor"/>
      </rPr>
      <t>.</t>
    </r>
  </si>
  <si>
    <r>
      <t xml:space="preserve">To force the filters of </t>
    </r>
    <r>
      <rPr>
        <b/>
        <sz val="11"/>
        <color theme="1"/>
        <rFont val="Calibri"/>
        <family val="2"/>
        <scheme val="minor"/>
      </rPr>
      <t>tblDemo5</t>
    </r>
    <r>
      <rPr>
        <sz val="11"/>
        <color theme="1"/>
        <rFont val="Calibri"/>
        <family val="2"/>
        <scheme val="minor"/>
      </rPr>
      <t xml:space="preserve"> to update, click inside the Table and navigate to </t>
    </r>
    <r>
      <rPr>
        <b/>
        <sz val="11"/>
        <color theme="1"/>
        <rFont val="Calibri"/>
        <family val="2"/>
        <scheme val="minor"/>
      </rPr>
      <t>Ribbon</t>
    </r>
    <r>
      <rPr>
        <sz val="11"/>
        <color theme="1"/>
        <rFont val="Calibri"/>
        <family val="2"/>
        <scheme val="minor"/>
      </rPr>
      <t xml:space="preserve"> &gt; </t>
    </r>
    <r>
      <rPr>
        <b/>
        <sz val="11"/>
        <color theme="1"/>
        <rFont val="Calibri"/>
        <family val="2"/>
        <scheme val="minor"/>
      </rPr>
      <t>Data</t>
    </r>
    <r>
      <rPr>
        <sz val="11"/>
        <color theme="1"/>
        <rFont val="Calibri"/>
        <family val="2"/>
        <scheme val="minor"/>
      </rPr>
      <t xml:space="preserve"> tab &gt; </t>
    </r>
    <r>
      <rPr>
        <b/>
        <sz val="11"/>
        <color theme="1"/>
        <rFont val="Calibri"/>
        <family val="2"/>
        <scheme val="minor"/>
      </rPr>
      <t>Sort &amp; Filter</t>
    </r>
    <r>
      <rPr>
        <sz val="11"/>
        <color theme="1"/>
        <rFont val="Calibri"/>
        <family val="2"/>
        <scheme val="minor"/>
      </rPr>
      <t xml:space="preserve"> group &gt; </t>
    </r>
    <r>
      <rPr>
        <b/>
        <sz val="11"/>
        <color theme="1"/>
        <rFont val="Calibri"/>
        <family val="2"/>
        <scheme val="minor"/>
      </rPr>
      <t>Reapply</t>
    </r>
    <r>
      <rPr>
        <sz val="11"/>
        <color theme="1"/>
        <rFont val="Calibri"/>
        <family val="2"/>
        <scheme val="minor"/>
      </rPr>
      <t>.</t>
    </r>
  </si>
  <si>
    <r>
      <rPr>
        <b/>
        <sz val="11"/>
        <color theme="1"/>
        <rFont val="Calibri"/>
        <family val="2"/>
        <scheme val="minor"/>
      </rPr>
      <t>tblDemo5</t>
    </r>
    <r>
      <rPr>
        <sz val="11"/>
        <color theme="1"/>
        <rFont val="Calibri"/>
        <family val="2"/>
        <scheme val="minor"/>
      </rPr>
      <t xml:space="preserve"> should now correctly display rows 3 and 4 only.</t>
    </r>
  </si>
  <si>
    <r>
      <t xml:space="preserve">If you change any of your Table formulas during this activity, remember the </t>
    </r>
    <r>
      <rPr>
        <b/>
        <sz val="11"/>
        <color theme="1"/>
        <rFont val="Calibri"/>
        <family val="2"/>
        <scheme val="minor"/>
      </rPr>
      <t>Reapply</t>
    </r>
    <r>
      <rPr>
        <sz val="11"/>
        <color theme="1"/>
        <rFont val="Calibri"/>
        <family val="2"/>
        <scheme val="minor"/>
      </rPr>
      <t xml:space="preserve"> command!</t>
    </r>
  </si>
  <si>
    <t>Getting quick help on formula functions</t>
  </si>
  <si>
    <t>To get help on any formula function, start typing a formula in any cell. Excel will offer autocomplete suggestions.</t>
  </si>
  <si>
    <t>Use the arrow keys or mouse to select the function you want from the suggestions list and press Tab. Excel will show you the list of parameters expected by that function. Optional parameters are shown in square brackets.</t>
  </si>
  <si>
    <r>
      <t xml:space="preserve">While in formula editing mode, as shown above, press </t>
    </r>
    <r>
      <rPr>
        <b/>
        <sz val="11"/>
        <color theme="1"/>
        <rFont val="Calibri"/>
        <family val="2"/>
        <scheme val="minor"/>
      </rPr>
      <t>F1</t>
    </r>
    <r>
      <rPr>
        <sz val="11"/>
        <color theme="1"/>
        <rFont val="Calibri"/>
        <family val="2"/>
        <scheme val="minor"/>
      </rPr>
      <t xml:space="preserve"> to call up in-depth contextual help. In modern versions of Excel, a help panel will appear on the right-hand side of the screen.</t>
    </r>
  </si>
  <si>
    <t>Logical functions</t>
  </si>
  <si>
    <r>
      <rPr>
        <b/>
        <sz val="11"/>
        <color theme="1"/>
        <rFont val="Calibri"/>
        <family val="2"/>
        <scheme val="minor"/>
      </rPr>
      <t>IF()</t>
    </r>
    <r>
      <rPr>
        <sz val="11"/>
        <color theme="1"/>
        <rFont val="Calibri"/>
        <family val="2"/>
        <scheme val="minor"/>
      </rPr>
      <t xml:space="preserve"> returns one value if a condition is TRUE, and a different value if the condition is FALSE. Note: </t>
    </r>
    <r>
      <rPr>
        <b/>
        <sz val="11"/>
        <color theme="1"/>
        <rFont val="Calibri"/>
        <family val="2"/>
        <scheme val="minor"/>
      </rPr>
      <t>IF()</t>
    </r>
    <r>
      <rPr>
        <sz val="11"/>
        <color theme="1"/>
        <rFont val="Calibri"/>
        <family val="2"/>
        <scheme val="minor"/>
      </rPr>
      <t xml:space="preserve"> statements can be nested.</t>
    </r>
  </si>
  <si>
    <t>=IF(logical_test, [value_if_true], [value_if_false])</t>
  </si>
  <si>
    <t>Formula</t>
  </si>
  <si>
    <t>Output</t>
  </si>
  <si>
    <t>Operators</t>
  </si>
  <si>
    <r>
      <t xml:space="preserve">Operators are special characters such as </t>
    </r>
    <r>
      <rPr>
        <b/>
        <sz val="11"/>
        <color theme="1"/>
        <rFont val="Calibri"/>
        <family val="2"/>
        <scheme val="minor"/>
      </rPr>
      <t>+</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that trigger certain calculations within a formula. For example, the </t>
    </r>
    <r>
      <rPr>
        <b/>
        <sz val="11"/>
        <color theme="1"/>
        <rFont val="Calibri"/>
        <family val="2"/>
        <scheme val="minor"/>
      </rPr>
      <t>+</t>
    </r>
    <r>
      <rPr>
        <sz val="11"/>
        <color theme="1"/>
        <rFont val="Calibri"/>
        <family val="2"/>
        <scheme val="minor"/>
      </rPr>
      <t xml:space="preserve"> operator performs addition between two numbers.</t>
    </r>
  </si>
  <si>
    <r>
      <t xml:space="preserve">The </t>
    </r>
    <r>
      <rPr>
        <b/>
        <sz val="11"/>
        <color theme="1"/>
        <rFont val="Calibri"/>
        <family val="2"/>
        <scheme val="minor"/>
      </rPr>
      <t>+</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operators perform basic arithmetic operations on numbers.</t>
    </r>
  </si>
  <si>
    <r>
      <t xml:space="preserve">Note: many formula functions return a number, such as </t>
    </r>
    <r>
      <rPr>
        <b/>
        <sz val="11"/>
        <color theme="1"/>
        <rFont val="Calibri"/>
        <family val="2"/>
        <scheme val="minor"/>
      </rPr>
      <t>LEN()</t>
    </r>
    <r>
      <rPr>
        <sz val="11"/>
        <color theme="1"/>
        <rFont val="Calibri"/>
        <family val="2"/>
        <scheme val="minor"/>
      </rPr>
      <t xml:space="preserve">, </t>
    </r>
    <r>
      <rPr>
        <b/>
        <sz val="11"/>
        <color theme="1"/>
        <rFont val="Calibri"/>
        <family val="2"/>
        <scheme val="minor"/>
      </rPr>
      <t>FIND()</t>
    </r>
    <r>
      <rPr>
        <sz val="11"/>
        <color theme="1"/>
        <rFont val="Calibri"/>
        <family val="2"/>
        <scheme val="minor"/>
      </rPr>
      <t xml:space="preserve"> and </t>
    </r>
    <r>
      <rPr>
        <b/>
        <sz val="11"/>
        <color theme="1"/>
        <rFont val="Calibri"/>
        <family val="2"/>
        <scheme val="minor"/>
      </rPr>
      <t>SQRT()</t>
    </r>
    <r>
      <rPr>
        <sz val="11"/>
        <color theme="1"/>
        <rFont val="Calibri"/>
        <family val="2"/>
        <scheme val="minor"/>
      </rPr>
      <t>.</t>
    </r>
  </si>
  <si>
    <t>=1 + 2 - 3 * 4 / 5</t>
  </si>
  <si>
    <t>=2 + 3</t>
  </si>
  <si>
    <t>=2 * 3</t>
  </si>
  <si>
    <t>=2 - 3</t>
  </si>
  <si>
    <t>=2 / 3</t>
  </si>
  <si>
    <t>=LEN("abcde") * 2</t>
  </si>
  <si>
    <t>=SQRT(1 + FIND("a", "spam")) / 4</t>
  </si>
  <si>
    <r>
      <t xml:space="preserve">The </t>
    </r>
    <r>
      <rPr>
        <b/>
        <sz val="11"/>
        <color theme="1"/>
        <rFont val="Calibri"/>
        <family val="2"/>
        <scheme val="minor"/>
      </rPr>
      <t>&amp;</t>
    </r>
    <r>
      <rPr>
        <sz val="11"/>
        <color theme="1"/>
        <rFont val="Calibri"/>
        <family val="2"/>
        <scheme val="minor"/>
      </rPr>
      <t xml:space="preserve"> operator concatenates two strings. If either argument is not a string, it is coerced (converted) to string if possible.</t>
    </r>
  </si>
  <si>
    <t>="String1" &amp; "String2"</t>
  </si>
  <si>
    <t>="Q" &amp; "A"</t>
  </si>
  <si>
    <t>="Hello " &amp; "world"</t>
  </si>
  <si>
    <t>="a" &amp; "bcd" &amp; "e"</t>
  </si>
  <si>
    <t>=123 &amp; 123</t>
  </si>
  <si>
    <t>=TRUE &amp; FALSE</t>
  </si>
  <si>
    <t>="abc" &amp; #N/A</t>
  </si>
  <si>
    <t>="abc" &amp; 1/0</t>
  </si>
  <si>
    <t>Conditional aggregate functions</t>
  </si>
  <si>
    <t>Example data</t>
  </si>
  <si>
    <t>Entity</t>
  </si>
  <si>
    <t>HasEyes</t>
  </si>
  <si>
    <t>Heads</t>
  </si>
  <si>
    <t>Tails</t>
  </si>
  <si>
    <t>Legs</t>
  </si>
  <si>
    <t>Cat</t>
  </si>
  <si>
    <t>Human</t>
  </si>
  <si>
    <t>Penny</t>
  </si>
  <si>
    <t>Comet</t>
  </si>
  <si>
    <t>Needle</t>
  </si>
  <si>
    <t>Chair</t>
  </si>
  <si>
    <r>
      <rPr>
        <b/>
        <sz val="11"/>
        <color theme="1"/>
        <rFont val="Calibri"/>
        <family val="2"/>
        <scheme val="minor"/>
      </rPr>
      <t>COUNTIF()</t>
    </r>
    <r>
      <rPr>
        <sz val="11"/>
        <color theme="1"/>
        <rFont val="Calibri"/>
        <family val="2"/>
        <scheme val="minor"/>
      </rPr>
      <t xml:space="preserve"> counts the number of cells in a range that match </t>
    </r>
    <r>
      <rPr>
        <b/>
        <u/>
        <sz val="11"/>
        <color theme="1"/>
        <rFont val="Calibri"/>
        <family val="2"/>
        <scheme val="minor"/>
      </rPr>
      <t>a single criterion</t>
    </r>
    <r>
      <rPr>
        <sz val="11"/>
        <color theme="1"/>
        <rFont val="Calibri"/>
        <family val="2"/>
        <scheme val="minor"/>
      </rPr>
      <t>.</t>
    </r>
  </si>
  <si>
    <t>=COUNTIF(range, criteria)</t>
  </si>
  <si>
    <r>
      <rPr>
        <b/>
        <sz val="11"/>
        <color theme="1"/>
        <rFont val="Calibri"/>
        <family val="2"/>
        <scheme val="minor"/>
      </rPr>
      <t>SUMIF()</t>
    </r>
    <r>
      <rPr>
        <sz val="11"/>
        <color theme="1"/>
        <rFont val="Calibri"/>
        <family val="2"/>
        <scheme val="minor"/>
      </rPr>
      <t xml:space="preserve"> computes the sum of all numeric cells in a range after filtering on </t>
    </r>
    <r>
      <rPr>
        <b/>
        <u/>
        <sz val="11"/>
        <color theme="1"/>
        <rFont val="Calibri"/>
        <family val="2"/>
        <scheme val="minor"/>
      </rPr>
      <t>a single criterion</t>
    </r>
    <r>
      <rPr>
        <sz val="11"/>
        <color theme="1"/>
        <rFont val="Calibri"/>
        <family val="2"/>
        <scheme val="minor"/>
      </rPr>
      <t>. Ignores non-numeric cells.</t>
    </r>
  </si>
  <si>
    <t>=SUMIF(range, criteria, [sum_range])</t>
  </si>
  <si>
    <r>
      <rPr>
        <b/>
        <sz val="11"/>
        <color theme="1"/>
        <rFont val="Calibri"/>
        <family val="2"/>
        <scheme val="minor"/>
      </rPr>
      <t>AVERAGEIF()</t>
    </r>
    <r>
      <rPr>
        <sz val="11"/>
        <color theme="1"/>
        <rFont val="Calibri"/>
        <family val="2"/>
        <scheme val="minor"/>
      </rPr>
      <t xml:space="preserve"> computes the mean of all numeric cells in a range after filtering on </t>
    </r>
    <r>
      <rPr>
        <b/>
        <u/>
        <sz val="11"/>
        <color theme="1"/>
        <rFont val="Calibri"/>
        <family val="2"/>
        <scheme val="minor"/>
      </rPr>
      <t>a single criterion</t>
    </r>
    <r>
      <rPr>
        <sz val="11"/>
        <color theme="1"/>
        <rFont val="Calibri"/>
        <family val="2"/>
        <scheme val="minor"/>
      </rPr>
      <t>. Ignores non-numeric cells.</t>
    </r>
  </si>
  <si>
    <t>=AVERAGEIF(range, criteria, [average_range])</t>
  </si>
  <si>
    <r>
      <rPr>
        <b/>
        <sz val="11"/>
        <color theme="1"/>
        <rFont val="Calibri"/>
        <family val="2"/>
        <scheme val="minor"/>
      </rPr>
      <t>COUNTIFS()</t>
    </r>
    <r>
      <rPr>
        <sz val="11"/>
        <color theme="1"/>
        <rFont val="Calibri"/>
        <family val="2"/>
        <scheme val="minor"/>
      </rPr>
      <t xml:space="preserve"> counts the number of cells in a range after filtering on </t>
    </r>
    <r>
      <rPr>
        <b/>
        <u/>
        <sz val="11"/>
        <color theme="1"/>
        <rFont val="Calibri"/>
        <family val="2"/>
        <scheme val="minor"/>
      </rPr>
      <t>one or more stacked criteria</t>
    </r>
    <r>
      <rPr>
        <sz val="11"/>
        <color theme="1"/>
        <rFont val="Calibri"/>
        <family val="2"/>
        <scheme val="minor"/>
      </rPr>
      <t>.</t>
    </r>
  </si>
  <si>
    <t>=COUNTIFS(criteria_range_1, criteria_1, [criteria_range_2, criteria_2], ...)</t>
  </si>
  <si>
    <r>
      <rPr>
        <b/>
        <sz val="11"/>
        <color theme="1"/>
        <rFont val="Calibri"/>
        <family val="2"/>
        <scheme val="minor"/>
      </rPr>
      <t>SUMIFS()</t>
    </r>
    <r>
      <rPr>
        <sz val="11"/>
        <color theme="1"/>
        <rFont val="Calibri"/>
        <family val="2"/>
        <scheme val="minor"/>
      </rPr>
      <t xml:space="preserve"> computes the sum of all numeric cells in a range after filtering on </t>
    </r>
    <r>
      <rPr>
        <b/>
        <u/>
        <sz val="11"/>
        <color theme="1"/>
        <rFont val="Calibri"/>
        <family val="2"/>
        <scheme val="minor"/>
      </rPr>
      <t>one or more stacked criteria</t>
    </r>
    <r>
      <rPr>
        <sz val="11"/>
        <color theme="1"/>
        <rFont val="Calibri"/>
        <family val="2"/>
        <scheme val="minor"/>
      </rPr>
      <t>. Ignores non-numeric cells.</t>
    </r>
  </si>
  <si>
    <t>=SUMIFS(sum_range, criteria_range_1, criteria_1, [criteria_range_2, criteria_2], ...)</t>
  </si>
  <si>
    <r>
      <rPr>
        <b/>
        <sz val="11"/>
        <color theme="1"/>
        <rFont val="Calibri"/>
        <family val="2"/>
        <scheme val="minor"/>
      </rPr>
      <t>AVERAGEIFS()</t>
    </r>
    <r>
      <rPr>
        <sz val="11"/>
        <color theme="1"/>
        <rFont val="Calibri"/>
        <family val="2"/>
        <scheme val="minor"/>
      </rPr>
      <t xml:space="preserve"> computes the mean of all numeric cells in a range after filtering on </t>
    </r>
    <r>
      <rPr>
        <b/>
        <u/>
        <sz val="11"/>
        <color theme="1"/>
        <rFont val="Calibri"/>
        <family val="2"/>
        <scheme val="minor"/>
      </rPr>
      <t>one or more stacked criteria</t>
    </r>
    <r>
      <rPr>
        <sz val="11"/>
        <color theme="1"/>
        <rFont val="Calibri"/>
        <family val="2"/>
        <scheme val="minor"/>
      </rPr>
      <t>. Ignores non-numeric cells.</t>
    </r>
  </si>
  <si>
    <t>=AVERAGEIFS(average_range, criteria_range_1, criteria_1, [criteria_range_2, criteria_2],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</si>
</sst>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quot;Difficulty:&quot;\ \ @"/>
    <numFmt numFmtId="165" formatCode=";;;"/>
    <numFmt numFmtId="166" formatCode="&quot;£&quot;#,##0.00"/>
    <numFmt numFmtId="167" formatCode="@\ \†"/>
  </numFmts>
  <fonts count="4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rgb="FF004050"/>
      <name val="Calibri"/>
      <family val="2"/>
      <scheme val="minor"/>
    </font>
    <font>
      <b/>
      <sz val="16"/>
      <color theme="1"/>
      <name val="Calibri"/>
      <family val="2"/>
      <scheme val="minor"/>
    </font>
    <font>
      <b/>
      <sz val="14"/>
      <color theme="1"/>
      <name val="Calibri"/>
      <family val="2"/>
      <scheme val="minor"/>
    </font>
    <font>
      <sz val="12"/>
      <color theme="1" tint="4.9989318521683403E-2"/>
      <name val="Calibri"/>
      <family val="2"/>
      <scheme val="minor"/>
    </font>
    <font>
      <sz val="10"/>
      <name val="Arial"/>
      <family val="2"/>
    </font>
    <font>
      <b/>
      <sz val="14"/>
      <color rgb="FF2B002E"/>
      <name val="Calibri"/>
      <family val="2"/>
      <scheme val="minor"/>
    </font>
    <font>
      <sz val="11"/>
      <color rgb="FF305496"/>
      <name val="Calibri"/>
      <family val="2"/>
      <scheme val="minor"/>
    </font>
    <font>
      <sz val="11"/>
      <color rgb="FF2B002E"/>
      <name val="Calibri"/>
      <family val="2"/>
      <scheme val="minor"/>
    </font>
    <font>
      <b/>
      <sz val="20"/>
      <color rgb="FF99F8E1"/>
      <name val="Calibri"/>
      <family val="2"/>
      <scheme val="minor"/>
    </font>
    <font>
      <b/>
      <sz val="16"/>
      <color rgb="FF99F8E1"/>
      <name val="Calibri"/>
      <family val="2"/>
      <scheme val="minor"/>
    </font>
    <font>
      <sz val="11"/>
      <color rgb="FF004050"/>
      <name val="Calibri"/>
      <family val="2"/>
      <scheme val="minor"/>
    </font>
    <font>
      <b/>
      <sz val="12"/>
      <color rgb="FFA6EDFF"/>
      <name val="Calibri"/>
      <family val="2"/>
      <scheme val="minor"/>
    </font>
    <font>
      <strike/>
      <sz val="11"/>
      <color theme="0" tint="-0.499984740745262"/>
      <name val="Calibri"/>
      <family val="2"/>
      <scheme val="minor"/>
    </font>
    <font>
      <sz val="11"/>
      <color rgb="FF00B050"/>
      <name val="Calibri"/>
      <family val="2"/>
      <scheme val="minor"/>
    </font>
    <font>
      <sz val="11"/>
      <color rgb="FFC00000"/>
      <name val="Calibri"/>
      <family val="2"/>
      <scheme val="minor"/>
    </font>
    <font>
      <sz val="9"/>
      <color indexed="81"/>
      <name val="Tahoma"/>
      <family val="2"/>
    </font>
    <font>
      <b/>
      <sz val="9"/>
      <color indexed="81"/>
      <name val="Tahoma"/>
      <family val="2"/>
    </font>
    <font>
      <b/>
      <sz val="11"/>
      <color theme="1"/>
      <name val="Consolas"/>
      <family val="3"/>
    </font>
    <font>
      <b/>
      <u/>
      <sz val="11"/>
      <color theme="1"/>
      <name val="Calibri"/>
      <family val="2"/>
      <scheme val="minor"/>
    </font>
    <font>
      <i/>
      <sz val="11"/>
      <color theme="0" tint="-0.499984740745262"/>
      <name val="Calibri"/>
      <family val="2"/>
      <scheme val="minor"/>
    </font>
    <font>
      <b/>
      <i/>
      <sz val="11"/>
      <color theme="0" tint="-0.499984740745262"/>
      <name val="Calibri"/>
      <family val="2"/>
      <scheme val="minor"/>
    </font>
    <font>
      <u/>
      <sz val="14"/>
      <color theme="10"/>
      <name val="Calibri"/>
      <family val="2"/>
      <scheme val="minor"/>
    </font>
    <font>
      <b/>
      <sz val="20"/>
      <color rgb="FFC9FFFF"/>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4050"/>
        <bgColor indexed="64"/>
      </patternFill>
    </fill>
    <fill>
      <patternFill patternType="solid">
        <fgColor rgb="FF217EA7"/>
        <bgColor indexed="64"/>
      </patternFill>
    </fill>
    <fill>
      <patternFill patternType="solid">
        <fgColor rgb="FFF8D237"/>
        <bgColor indexed="64"/>
      </patternFill>
    </fill>
    <fill>
      <patternFill patternType="solid">
        <fgColor rgb="FFD9E1F2"/>
        <bgColor indexed="64"/>
      </patternFill>
    </fill>
    <fill>
      <patternFill patternType="solid">
        <fgColor rgb="FFE4D6FE"/>
        <bgColor indexed="64"/>
      </patternFill>
    </fill>
    <fill>
      <patternFill patternType="solid">
        <fgColor theme="4" tint="0.79998168889431442"/>
        <bgColor indexed="64"/>
      </patternFill>
    </fill>
    <fill>
      <patternFill patternType="solid">
        <fgColor rgb="FF00EDB5"/>
        <bgColor indexed="64"/>
      </patternFill>
    </fill>
    <fill>
      <patternFill patternType="solid">
        <fgColor theme="0" tint="-0.14999847407452621"/>
        <bgColor theme="0" tint="-0.14999847407452621"/>
      </patternFill>
    </fill>
    <fill>
      <patternFill patternType="solid">
        <fgColor rgb="FF305496"/>
        <bgColor indexed="64"/>
      </patternFill>
    </fill>
    <fill>
      <patternFill patternType="solid">
        <fgColor rgb="FF4472C4"/>
        <bgColor theme="8"/>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F3622C"/>
      </left>
      <right/>
      <top style="thick">
        <color rgb="FFF3622C"/>
      </top>
      <bottom style="thick">
        <color rgb="FFF3622C"/>
      </bottom>
      <diagonal/>
    </border>
    <border>
      <left/>
      <right style="thick">
        <color rgb="FFF3622C"/>
      </right>
      <top style="thick">
        <color rgb="FFF3622C"/>
      </top>
      <bottom style="thick">
        <color rgb="FFF3622C"/>
      </bottom>
      <diagonal/>
    </border>
    <border>
      <left style="medium">
        <color rgb="FF305496"/>
      </left>
      <right style="medium">
        <color rgb="FF305496"/>
      </right>
      <top style="medium">
        <color rgb="FF305496"/>
      </top>
      <bottom style="medium">
        <color rgb="FF305496"/>
      </bottom>
      <diagonal/>
    </border>
    <border>
      <left style="thick">
        <color rgb="FFF3622C"/>
      </left>
      <right/>
      <top style="thick">
        <color rgb="FFF3622C"/>
      </top>
      <bottom/>
      <diagonal/>
    </border>
    <border>
      <left/>
      <right/>
      <top style="thick">
        <color rgb="FFF3622C"/>
      </top>
      <bottom/>
      <diagonal/>
    </border>
    <border>
      <left/>
      <right style="thick">
        <color rgb="FFF3622C"/>
      </right>
      <top style="thick">
        <color rgb="FFF3622C"/>
      </top>
      <bottom/>
      <diagonal/>
    </border>
    <border>
      <left style="thick">
        <color rgb="FFF3622C"/>
      </left>
      <right/>
      <top/>
      <bottom style="thick">
        <color rgb="FFF3622C"/>
      </bottom>
      <diagonal/>
    </border>
    <border>
      <left/>
      <right/>
      <top/>
      <bottom style="thick">
        <color rgb="FFF3622C"/>
      </bottom>
      <diagonal/>
    </border>
    <border>
      <left/>
      <right style="thick">
        <color rgb="FFF3622C"/>
      </right>
      <top/>
      <bottom style="thick">
        <color rgb="FFF3622C"/>
      </bottom>
      <diagonal/>
    </border>
    <border>
      <left style="medium">
        <color rgb="FF430048"/>
      </left>
      <right style="medium">
        <color rgb="FF430048"/>
      </right>
      <top style="medium">
        <color rgb="FF430048"/>
      </top>
      <bottom style="medium">
        <color rgb="FF430048"/>
      </bottom>
      <diagonal/>
    </border>
    <border>
      <left style="medium">
        <color rgb="FF305496"/>
      </left>
      <right/>
      <top style="medium">
        <color rgb="FF305496"/>
      </top>
      <bottom/>
      <diagonal/>
    </border>
    <border>
      <left/>
      <right/>
      <top style="medium">
        <color rgb="FF305496"/>
      </top>
      <bottom/>
      <diagonal/>
    </border>
    <border>
      <left/>
      <right style="medium">
        <color rgb="FF305496"/>
      </right>
      <top style="medium">
        <color rgb="FF305496"/>
      </top>
      <bottom/>
      <diagonal/>
    </border>
    <border>
      <left style="medium">
        <color rgb="FF305496"/>
      </left>
      <right/>
      <top/>
      <bottom/>
      <diagonal/>
    </border>
    <border>
      <left/>
      <right style="medium">
        <color rgb="FF305496"/>
      </right>
      <top/>
      <bottom/>
      <diagonal/>
    </border>
    <border>
      <left style="medium">
        <color rgb="FF305496"/>
      </left>
      <right/>
      <top/>
      <bottom style="medium">
        <color rgb="FF305496"/>
      </bottom>
      <diagonal/>
    </border>
    <border>
      <left/>
      <right/>
      <top/>
      <bottom style="medium">
        <color rgb="FF305496"/>
      </bottom>
      <diagonal/>
    </border>
    <border>
      <left/>
      <right style="medium">
        <color rgb="FF305496"/>
      </right>
      <top/>
      <bottom style="medium">
        <color rgb="FF305496"/>
      </bottom>
      <diagonal/>
    </border>
    <border>
      <left style="thick">
        <color rgb="FFF3622C"/>
      </left>
      <right/>
      <top/>
      <bottom/>
      <diagonal/>
    </border>
    <border>
      <left/>
      <right style="thick">
        <color rgb="FFF3622C"/>
      </right>
      <top/>
      <bottom/>
      <diagonal/>
    </border>
    <border>
      <left style="medium">
        <color rgb="FF305496"/>
      </left>
      <right/>
      <top style="medium">
        <color rgb="FF305496"/>
      </top>
      <bottom style="medium">
        <color rgb="FF305496"/>
      </bottom>
      <diagonal/>
    </border>
    <border>
      <left/>
      <right/>
      <top style="medium">
        <color rgb="FF305496"/>
      </top>
      <bottom style="medium">
        <color rgb="FF305496"/>
      </bottom>
      <diagonal/>
    </border>
    <border>
      <left/>
      <right style="medium">
        <color rgb="FF305496"/>
      </right>
      <top style="medium">
        <color rgb="FF305496"/>
      </top>
      <bottom style="medium">
        <color rgb="FF305496"/>
      </bottom>
      <diagonal/>
    </border>
    <border>
      <left/>
      <right/>
      <top style="thick">
        <color rgb="FFF3622C"/>
      </top>
      <bottom style="thick">
        <color rgb="FFF3622C"/>
      </bottom>
      <diagonal/>
    </border>
    <border>
      <left style="medium">
        <color rgb="FF430048"/>
      </left>
      <right/>
      <top/>
      <bottom/>
      <diagonal/>
    </border>
    <border>
      <left style="medium">
        <color rgb="FF430048"/>
      </left>
      <right/>
      <top style="medium">
        <color rgb="FF430048"/>
      </top>
      <bottom/>
      <diagonal/>
    </border>
    <border>
      <left/>
      <right/>
      <top style="medium">
        <color rgb="FF430048"/>
      </top>
      <bottom/>
      <diagonal/>
    </border>
    <border>
      <left/>
      <right style="medium">
        <color rgb="FF430048"/>
      </right>
      <top style="medium">
        <color rgb="FF430048"/>
      </top>
      <bottom/>
      <diagonal/>
    </border>
    <border>
      <left/>
      <right style="medium">
        <color rgb="FF430048"/>
      </right>
      <top/>
      <bottom/>
      <diagonal/>
    </border>
    <border>
      <left style="medium">
        <color rgb="FF430048"/>
      </left>
      <right/>
      <top/>
      <bottom style="medium">
        <color rgb="FF430048"/>
      </bottom>
      <diagonal/>
    </border>
    <border>
      <left/>
      <right/>
      <top/>
      <bottom style="medium">
        <color rgb="FF430048"/>
      </bottom>
      <diagonal/>
    </border>
    <border>
      <left/>
      <right style="medium">
        <color rgb="FF430048"/>
      </right>
      <top/>
      <bottom style="medium">
        <color rgb="FF430048"/>
      </bottom>
      <diagonal/>
    </border>
    <border>
      <left style="thick">
        <color rgb="FFF3622C"/>
      </left>
      <right style="thick">
        <color rgb="FFF3622C"/>
      </right>
      <top style="thick">
        <color rgb="FFF3622C"/>
      </top>
      <bottom style="thick">
        <color rgb="FFF3622C"/>
      </bottom>
      <diagonal/>
    </border>
    <border>
      <left style="medium">
        <color rgb="FF00EDB5"/>
      </left>
      <right style="medium">
        <color rgb="FF00EDB5"/>
      </right>
      <top style="medium">
        <color rgb="FF00EDB5"/>
      </top>
      <bottom style="medium">
        <color rgb="FF00EDB5"/>
      </bottom>
      <diagonal/>
    </border>
    <border>
      <left style="thin">
        <color rgb="FF0488A8"/>
      </left>
      <right style="thin">
        <color rgb="FF0488A8"/>
      </right>
      <top style="thin">
        <color rgb="FF0488A8"/>
      </top>
      <bottom style="thin">
        <color rgb="FF0488A8"/>
      </bottom>
      <diagonal/>
    </border>
    <border>
      <left/>
      <right/>
      <top style="medium">
        <color theme="1"/>
      </top>
      <bottom/>
      <diagonal/>
    </border>
    <border>
      <left/>
      <right/>
      <top/>
      <bottom style="medium">
        <color theme="1"/>
      </bottom>
      <diagonal/>
    </border>
    <border>
      <left/>
      <right/>
      <top style="medium">
        <color theme="1"/>
      </top>
      <bottom style="medium">
        <color theme="1"/>
      </bottom>
      <diagonal/>
    </border>
    <border>
      <left style="medium">
        <color rgb="FF217346"/>
      </left>
      <right/>
      <top style="medium">
        <color rgb="FF217346"/>
      </top>
      <bottom style="medium">
        <color rgb="FF217346"/>
      </bottom>
      <diagonal/>
    </border>
    <border>
      <left/>
      <right/>
      <top style="medium">
        <color rgb="FF217346"/>
      </top>
      <bottom style="medium">
        <color rgb="FF217346"/>
      </bottom>
      <diagonal/>
    </border>
    <border>
      <left/>
      <right style="medium">
        <color rgb="FF217346"/>
      </right>
      <top style="medium">
        <color rgb="FF217346"/>
      </top>
      <bottom style="medium">
        <color rgb="FF217346"/>
      </bottom>
      <diagonal/>
    </border>
    <border>
      <left style="thin">
        <color rgb="FF305496"/>
      </left>
      <right/>
      <top style="thin">
        <color rgb="FF305496"/>
      </top>
      <bottom style="thin">
        <color rgb="FF305496"/>
      </bottom>
      <diagonal/>
    </border>
    <border>
      <left/>
      <right/>
      <top style="thin">
        <color rgb="FF305496"/>
      </top>
      <bottom style="thin">
        <color rgb="FF305496"/>
      </bottom>
      <diagonal/>
    </border>
    <border>
      <left/>
      <right style="thin">
        <color rgb="FF305496"/>
      </right>
      <top style="thin">
        <color rgb="FF305496"/>
      </top>
      <bottom style="thin">
        <color rgb="FF305496"/>
      </bottom>
      <diagonal/>
    </border>
    <border>
      <left style="thin">
        <color rgb="FF305496"/>
      </left>
      <right/>
      <top style="thin">
        <color rgb="FF305496"/>
      </top>
      <bottom/>
      <diagonal/>
    </border>
    <border>
      <left/>
      <right/>
      <top style="thin">
        <color rgb="FF305496"/>
      </top>
      <bottom/>
      <diagonal/>
    </border>
    <border>
      <left/>
      <right style="thin">
        <color rgb="FF305496"/>
      </right>
      <top/>
      <bottom/>
      <diagonal/>
    </border>
    <border>
      <left style="thin">
        <color rgb="FF305496"/>
      </left>
      <right/>
      <top/>
      <bottom/>
      <diagonal/>
    </border>
    <border>
      <left style="thin">
        <color rgb="FF305496"/>
      </left>
      <right/>
      <top/>
      <bottom style="thin">
        <color rgb="FF305496"/>
      </bottom>
      <diagonal/>
    </border>
    <border>
      <left/>
      <right/>
      <top/>
      <bottom style="thin">
        <color rgb="FF305496"/>
      </bottom>
      <diagonal/>
    </border>
    <border>
      <left/>
      <right style="thin">
        <color rgb="FF305496"/>
      </right>
      <top/>
      <bottom style="thin">
        <color rgb="FF305496"/>
      </bottom>
      <diagonal/>
    </border>
  </borders>
  <cellStyleXfs count="340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21">
    <xf numFmtId="0" fontId="0" fillId="0" borderId="0" xfId="0"/>
    <xf numFmtId="0" fontId="20" fillId="0" borderId="0" xfId="0" applyFont="1"/>
    <xf numFmtId="0" fontId="16" fillId="0" borderId="0" xfId="0" applyFont="1"/>
    <xf numFmtId="164" fontId="25" fillId="0" borderId="0" xfId="0" applyNumberFormat="1" applyFont="1" applyProtection="1">
      <protection hidden="1"/>
    </xf>
    <xf numFmtId="165" fontId="0" fillId="0" borderId="0" xfId="0" applyNumberFormat="1" applyProtection="1">
      <protection hidden="1"/>
    </xf>
    <xf numFmtId="0" fontId="0" fillId="0" borderId="0" xfId="0" applyProtection="1">
      <protection hidden="1"/>
    </xf>
    <xf numFmtId="0" fontId="18" fillId="0" borderId="0" xfId="42" applyAlignment="1" applyProtection="1">
      <protection hidden="1"/>
    </xf>
    <xf numFmtId="164" fontId="26" fillId="0" borderId="0" xfId="0" applyNumberFormat="1" applyFont="1" applyProtection="1">
      <protection hidden="1"/>
    </xf>
    <xf numFmtId="0" fontId="0" fillId="37" borderId="34" xfId="0" applyFill="1" applyBorder="1" applyAlignment="1" applyProtection="1">
      <alignment horizontal="left" vertical="top" wrapText="1"/>
      <protection hidden="1"/>
    </xf>
    <xf numFmtId="0" fontId="0" fillId="37" borderId="38" xfId="0" applyFill="1" applyBorder="1" applyAlignment="1" applyProtection="1">
      <alignment horizontal="left" vertical="top" wrapText="1"/>
      <protection hidden="1"/>
    </xf>
    <xf numFmtId="0" fontId="16" fillId="0" borderId="0" xfId="0" applyFont="1" applyProtection="1">
      <protection hidden="1"/>
    </xf>
    <xf numFmtId="0" fontId="22" fillId="35" borderId="42" xfId="0" applyFont="1" applyFill="1" applyBorder="1" applyAlignment="1" applyProtection="1">
      <alignment vertical="top" wrapText="1" shrinkToFit="1"/>
      <protection locked="0" hidden="1"/>
    </xf>
    <xf numFmtId="0" fontId="0" fillId="37" borderId="0" xfId="0" applyFill="1" applyAlignment="1" applyProtection="1">
      <alignment horizontal="left" vertical="top" wrapText="1"/>
      <protection hidden="1"/>
    </xf>
    <xf numFmtId="0" fontId="27" fillId="33" borderId="0" xfId="0" applyFont="1" applyFill="1" applyProtection="1">
      <protection hidden="1"/>
    </xf>
    <xf numFmtId="0" fontId="28" fillId="33" borderId="0" xfId="0" applyFont="1" applyFill="1" applyProtection="1">
      <protection hidden="1"/>
    </xf>
    <xf numFmtId="0" fontId="29" fillId="39" borderId="0" xfId="0" applyFont="1" applyFill="1" applyProtection="1">
      <protection hidden="1"/>
    </xf>
    <xf numFmtId="0" fontId="21" fillId="0" borderId="0" xfId="0" applyFont="1"/>
    <xf numFmtId="0" fontId="28" fillId="33" borderId="43" xfId="0" applyFont="1" applyFill="1" applyBorder="1" applyAlignment="1" applyProtection="1">
      <alignment horizontal="center" vertical="center"/>
      <protection hidden="1"/>
    </xf>
    <xf numFmtId="0" fontId="0" fillId="0" borderId="0" xfId="0" applyAlignment="1">
      <alignment horizontal="left" indent="2"/>
    </xf>
    <xf numFmtId="0" fontId="30" fillId="33" borderId="44" xfId="0" applyFont="1" applyFill="1" applyBorder="1" applyAlignment="1" applyProtection="1">
      <alignment horizontal="center" vertical="center"/>
      <protection hidden="1"/>
    </xf>
    <xf numFmtId="0" fontId="0" fillId="40" borderId="45" xfId="0" applyFill="1" applyBorder="1"/>
    <xf numFmtId="0" fontId="0" fillId="40" borderId="0" xfId="0" applyFill="1"/>
    <xf numFmtId="0" fontId="0" fillId="0" borderId="46" xfId="0" applyBorder="1"/>
    <xf numFmtId="166" fontId="0" fillId="0" borderId="0" xfId="0" applyNumberFormat="1"/>
    <xf numFmtId="0" fontId="31" fillId="40" borderId="45" xfId="0" applyFont="1" applyFill="1" applyBorder="1"/>
    <xf numFmtId="166" fontId="31" fillId="40" borderId="45" xfId="0" applyNumberFormat="1" applyFont="1" applyFill="1" applyBorder="1"/>
    <xf numFmtId="0" fontId="32" fillId="0" borderId="0" xfId="0" applyFont="1"/>
    <xf numFmtId="0" fontId="33" fillId="0" borderId="0" xfId="0" applyFont="1"/>
    <xf numFmtId="0" fontId="31" fillId="40" borderId="0" xfId="0" applyFont="1" applyFill="1"/>
    <xf numFmtId="166" fontId="31" fillId="40" borderId="0" xfId="0" applyNumberFormat="1" applyFont="1" applyFill="1"/>
    <xf numFmtId="166" fontId="0" fillId="0" borderId="46" xfId="0" applyNumberFormat="1" applyBorder="1"/>
    <xf numFmtId="0" fontId="31" fillId="0" borderId="0" xfId="0" applyFont="1"/>
    <xf numFmtId="166" fontId="31" fillId="0" borderId="0" xfId="0" applyNumberFormat="1" applyFont="1"/>
    <xf numFmtId="166" fontId="0" fillId="40" borderId="0" xfId="0" applyNumberFormat="1" applyFill="1"/>
    <xf numFmtId="0" fontId="13" fillId="41" borderId="52" xfId="0" quotePrefix="1" applyFont="1" applyFill="1" applyBorder="1" applyAlignment="1" applyProtection="1">
      <alignment horizontal="left"/>
      <protection hidden="1"/>
    </xf>
    <xf numFmtId="0" fontId="13" fillId="41" borderId="53" xfId="0" applyFont="1" applyFill="1" applyBorder="1" applyProtection="1">
      <protection hidden="1"/>
    </xf>
    <xf numFmtId="0" fontId="0" fillId="38" borderId="56" xfId="0" applyFill="1" applyBorder="1"/>
    <xf numFmtId="0" fontId="0" fillId="38" borderId="60" xfId="0" applyFill="1" applyBorder="1"/>
    <xf numFmtId="0" fontId="13" fillId="42" borderId="45" xfId="0" applyFont="1" applyFill="1" applyBorder="1"/>
    <xf numFmtId="0" fontId="13" fillId="42" borderId="47" xfId="0" applyFont="1" applyFill="1" applyBorder="1"/>
    <xf numFmtId="0" fontId="0" fillId="40" borderId="46" xfId="0" applyFill="1" applyBorder="1"/>
    <xf numFmtId="166" fontId="0" fillId="40" borderId="45" xfId="0" applyNumberFormat="1" applyFill="1" applyBorder="1"/>
    <xf numFmtId="166" fontId="0" fillId="40" borderId="46" xfId="0" applyNumberFormat="1" applyFill="1" applyBorder="1"/>
    <xf numFmtId="0" fontId="22" fillId="35" borderId="42" xfId="0" applyFont="1" applyFill="1" applyBorder="1" applyAlignment="1">
      <alignment vertical="top" shrinkToFit="1"/>
    </xf>
    <xf numFmtId="0" fontId="0" fillId="38" borderId="56" xfId="0" applyFill="1" applyBorder="1" applyAlignment="1">
      <alignment vertical="center"/>
    </xf>
    <xf numFmtId="0" fontId="0" fillId="38" borderId="60" xfId="0" applyFill="1" applyBorder="1" applyAlignment="1">
      <alignment vertical="center"/>
    </xf>
    <xf numFmtId="0" fontId="21" fillId="36" borderId="12" xfId="0" applyFont="1" applyFill="1" applyBorder="1" applyAlignment="1" applyProtection="1">
      <alignment horizontal="center" vertical="center"/>
      <protection hidden="1"/>
    </xf>
    <xf numFmtId="165" fontId="0" fillId="0" borderId="0" xfId="0" applyNumberFormat="1"/>
    <xf numFmtId="167" fontId="24" fillId="37" borderId="19" xfId="0" applyNumberFormat="1" applyFont="1" applyFill="1" applyBorder="1" applyAlignment="1" applyProtection="1">
      <alignment horizontal="center" vertical="center"/>
      <protection hidden="1"/>
    </xf>
    <xf numFmtId="0" fontId="38" fillId="0" borderId="0" xfId="0" applyFont="1"/>
    <xf numFmtId="0" fontId="40" fillId="0" borderId="0" xfId="42" applyFont="1"/>
    <xf numFmtId="0" fontId="41" fillId="33" borderId="0" xfId="0" applyFont="1" applyFill="1" applyProtection="1">
      <protection hidden="1"/>
    </xf>
    <xf numFmtId="0" fontId="18" fillId="0" borderId="0" xfId="42" applyAlignment="1">
      <alignment horizontal="left" indent="2"/>
    </xf>
    <xf numFmtId="0" fontId="0" fillId="38" borderId="30" xfId="0" applyFill="1" applyBorder="1" applyAlignment="1" applyProtection="1">
      <alignment horizontal="left" vertical="top" wrapText="1"/>
      <protection hidden="1"/>
    </xf>
    <xf numFmtId="0" fontId="0" fillId="38" borderId="31" xfId="0" applyFill="1" applyBorder="1" applyAlignment="1" applyProtection="1">
      <alignment horizontal="left" vertical="top" wrapText="1"/>
      <protection hidden="1"/>
    </xf>
    <xf numFmtId="0" fontId="0" fillId="38" borderId="32" xfId="0" applyFill="1" applyBorder="1" applyAlignment="1" applyProtection="1">
      <alignment horizontal="left" vertical="top" wrapText="1"/>
      <protection hidden="1"/>
    </xf>
    <xf numFmtId="0" fontId="22" fillId="35" borderId="13" xfId="0" applyFont="1" applyFill="1" applyBorder="1" applyAlignment="1" applyProtection="1">
      <alignment horizontal="left" vertical="top" wrapText="1" shrinkToFit="1"/>
      <protection locked="0" hidden="1"/>
    </xf>
    <xf numFmtId="0" fontId="22" fillId="35" borderId="14" xfId="0" applyFont="1" applyFill="1" applyBorder="1" applyAlignment="1" applyProtection="1">
      <alignment horizontal="left" vertical="top" wrapText="1" shrinkToFit="1"/>
      <protection locked="0" hidden="1"/>
    </xf>
    <xf numFmtId="0" fontId="22" fillId="35" borderId="15" xfId="0" applyFont="1" applyFill="1" applyBorder="1" applyAlignment="1" applyProtection="1">
      <alignment horizontal="left" vertical="top" wrapText="1" shrinkToFit="1"/>
      <protection locked="0" hidden="1"/>
    </xf>
    <xf numFmtId="0" fontId="22" fillId="35" borderId="28" xfId="0" applyFont="1" applyFill="1" applyBorder="1" applyAlignment="1" applyProtection="1">
      <alignment horizontal="left" vertical="top" wrapText="1" shrinkToFit="1"/>
      <protection locked="0" hidden="1"/>
    </xf>
    <xf numFmtId="0" fontId="22" fillId="35" borderId="0" xfId="0" applyFont="1" applyFill="1" applyAlignment="1" applyProtection="1">
      <alignment horizontal="left" vertical="top" wrapText="1" shrinkToFit="1"/>
      <protection locked="0" hidden="1"/>
    </xf>
    <xf numFmtId="0" fontId="22" fillId="35" borderId="29" xfId="0" applyFont="1" applyFill="1" applyBorder="1" applyAlignment="1" applyProtection="1">
      <alignment horizontal="left" vertical="top" wrapText="1" shrinkToFit="1"/>
      <protection locked="0" hidden="1"/>
    </xf>
    <xf numFmtId="0" fontId="22" fillId="35" borderId="16" xfId="0" applyFont="1" applyFill="1" applyBorder="1" applyAlignment="1" applyProtection="1">
      <alignment horizontal="left" vertical="top" wrapText="1" shrinkToFit="1"/>
      <protection locked="0" hidden="1"/>
    </xf>
    <xf numFmtId="0" fontId="22" fillId="35" borderId="17" xfId="0" applyFont="1" applyFill="1" applyBorder="1" applyAlignment="1" applyProtection="1">
      <alignment horizontal="left" vertical="top" wrapText="1" shrinkToFit="1"/>
      <protection locked="0" hidden="1"/>
    </xf>
    <xf numFmtId="0" fontId="22" fillId="35" borderId="18" xfId="0" applyFont="1" applyFill="1" applyBorder="1" applyAlignment="1" applyProtection="1">
      <alignment horizontal="left" vertical="top" wrapText="1" shrinkToFit="1"/>
      <protection locked="0" hidden="1"/>
    </xf>
    <xf numFmtId="0" fontId="22" fillId="35" borderId="10" xfId="0" applyFont="1" applyFill="1" applyBorder="1" applyAlignment="1" applyProtection="1">
      <alignment horizontal="left" vertical="top" wrapText="1" shrinkToFit="1"/>
      <protection locked="0" hidden="1"/>
    </xf>
    <xf numFmtId="0" fontId="22" fillId="35" borderId="33" xfId="0" applyFont="1" applyFill="1" applyBorder="1" applyAlignment="1" applyProtection="1">
      <alignment horizontal="left" vertical="top" wrapText="1" shrinkToFit="1"/>
      <protection locked="0" hidden="1"/>
    </xf>
    <xf numFmtId="0" fontId="22" fillId="35" borderId="11" xfId="0" applyFont="1" applyFill="1" applyBorder="1" applyAlignment="1" applyProtection="1">
      <alignment horizontal="left" vertical="top" wrapText="1" shrinkToFit="1"/>
      <protection locked="0" hidden="1"/>
    </xf>
    <xf numFmtId="0" fontId="19" fillId="34" borderId="0" xfId="0" applyFont="1" applyFill="1" applyAlignment="1" applyProtection="1">
      <alignment horizontal="left"/>
      <protection hidden="1"/>
    </xf>
    <xf numFmtId="0" fontId="18" fillId="38" borderId="23" xfId="42" applyFill="1" applyBorder="1" applyAlignment="1" applyProtection="1">
      <alignment horizontal="left" vertical="top" wrapText="1"/>
      <protection hidden="1"/>
    </xf>
    <xf numFmtId="0" fontId="18" fillId="38" borderId="0" xfId="42" applyFill="1" applyAlignment="1" applyProtection="1">
      <alignment horizontal="left" vertical="top" wrapText="1"/>
      <protection hidden="1"/>
    </xf>
    <xf numFmtId="0" fontId="18" fillId="38" borderId="24" xfId="42" applyFill="1" applyBorder="1" applyAlignment="1" applyProtection="1">
      <alignment horizontal="left" vertical="top" wrapText="1"/>
      <protection hidden="1"/>
    </xf>
    <xf numFmtId="0" fontId="0" fillId="38" borderId="23" xfId="0" applyFill="1" applyBorder="1" applyAlignment="1" applyProtection="1">
      <alignment horizontal="left" vertical="top" wrapText="1"/>
      <protection hidden="1"/>
    </xf>
    <xf numFmtId="0" fontId="0" fillId="38" borderId="0" xfId="0" applyFill="1" applyAlignment="1" applyProtection="1">
      <alignment horizontal="left" vertical="top" wrapText="1"/>
      <protection hidden="1"/>
    </xf>
    <xf numFmtId="0" fontId="0" fillId="38" borderId="24" xfId="0" applyFill="1" applyBorder="1" applyAlignment="1" applyProtection="1">
      <alignment horizontal="left" vertical="top" wrapText="1"/>
      <protection hidden="1"/>
    </xf>
    <xf numFmtId="0" fontId="18" fillId="38" borderId="0" xfId="42" applyFill="1" applyBorder="1" applyAlignment="1" applyProtection="1">
      <alignment horizontal="left" vertical="top" wrapText="1"/>
      <protection hidden="1"/>
    </xf>
    <xf numFmtId="0" fontId="0" fillId="38" borderId="20" xfId="0" applyFill="1" applyBorder="1" applyAlignment="1" applyProtection="1">
      <alignment horizontal="left" vertical="top" wrapText="1"/>
      <protection hidden="1"/>
    </xf>
    <xf numFmtId="0" fontId="0" fillId="38" borderId="21" xfId="0" applyFill="1" applyBorder="1" applyAlignment="1" applyProtection="1">
      <alignment horizontal="left" vertical="top" wrapText="1"/>
      <protection hidden="1"/>
    </xf>
    <xf numFmtId="0" fontId="0" fillId="38" borderId="22" xfId="0" applyFill="1" applyBorder="1" applyAlignment="1" applyProtection="1">
      <alignment horizontal="left" vertical="top" wrapText="1"/>
      <protection hidden="1"/>
    </xf>
    <xf numFmtId="0" fontId="18" fillId="38" borderId="25" xfId="42" applyFill="1" applyBorder="1" applyAlignment="1" applyProtection="1">
      <alignment horizontal="left" vertical="top" wrapText="1"/>
      <protection hidden="1"/>
    </xf>
    <xf numFmtId="0" fontId="18" fillId="38" borderId="26" xfId="42" applyFill="1" applyBorder="1" applyAlignment="1" applyProtection="1">
      <alignment horizontal="left" vertical="top" wrapText="1"/>
      <protection hidden="1"/>
    </xf>
    <xf numFmtId="0" fontId="18" fillId="38" borderId="27" xfId="42" applyFill="1" applyBorder="1" applyAlignment="1" applyProtection="1">
      <alignment horizontal="left" vertical="top" wrapText="1"/>
      <protection hidden="1"/>
    </xf>
    <xf numFmtId="0" fontId="0" fillId="38" borderId="23" xfId="0" applyFill="1" applyBorder="1" applyAlignment="1" applyProtection="1">
      <alignment horizontal="left" vertical="top" wrapText="1" indent="2"/>
      <protection hidden="1"/>
    </xf>
    <xf numFmtId="0" fontId="0" fillId="38" borderId="0" xfId="0" applyFill="1" applyAlignment="1" applyProtection="1">
      <alignment horizontal="left" vertical="top" wrapText="1" indent="2"/>
      <protection hidden="1"/>
    </xf>
    <xf numFmtId="0" fontId="0" fillId="38" borderId="24" xfId="0" applyFill="1" applyBorder="1" applyAlignment="1" applyProtection="1">
      <alignment horizontal="left" vertical="top" wrapText="1" indent="2"/>
      <protection hidden="1"/>
    </xf>
    <xf numFmtId="0" fontId="0" fillId="38" borderId="25" xfId="0" applyFill="1" applyBorder="1" applyAlignment="1" applyProtection="1">
      <alignment horizontal="left" vertical="top" wrapText="1"/>
      <protection hidden="1"/>
    </xf>
    <xf numFmtId="0" fontId="0" fillId="38" borderId="26" xfId="0" applyFill="1" applyBorder="1" applyAlignment="1" applyProtection="1">
      <alignment horizontal="left" vertical="top" wrapText="1"/>
      <protection hidden="1"/>
    </xf>
    <xf numFmtId="0" fontId="0" fillId="38" borderId="27" xfId="0" applyFill="1" applyBorder="1" applyAlignment="1" applyProtection="1">
      <alignment horizontal="left" vertical="top" wrapText="1"/>
      <protection hidden="1"/>
    </xf>
    <xf numFmtId="0" fontId="16" fillId="37" borderId="35" xfId="0" applyFont="1" applyFill="1" applyBorder="1" applyAlignment="1" applyProtection="1">
      <alignment horizontal="left" vertical="top" wrapText="1"/>
      <protection hidden="1"/>
    </xf>
    <xf numFmtId="0" fontId="16" fillId="37" borderId="36" xfId="0" applyFont="1" applyFill="1" applyBorder="1" applyAlignment="1" applyProtection="1">
      <alignment horizontal="left" vertical="top" wrapText="1"/>
      <protection hidden="1"/>
    </xf>
    <xf numFmtId="0" fontId="16" fillId="37" borderId="37" xfId="0" applyFont="1" applyFill="1" applyBorder="1" applyAlignment="1" applyProtection="1">
      <alignment horizontal="left" vertical="top" wrapText="1"/>
      <protection hidden="1"/>
    </xf>
    <xf numFmtId="0" fontId="0" fillId="37" borderId="34" xfId="0" applyFill="1" applyBorder="1" applyAlignment="1" applyProtection="1">
      <alignment horizontal="left" vertical="top" wrapText="1"/>
      <protection hidden="1"/>
    </xf>
    <xf numFmtId="0" fontId="0" fillId="37" borderId="0" xfId="0" applyFill="1" applyAlignment="1" applyProtection="1">
      <alignment horizontal="left" vertical="top" wrapText="1"/>
      <protection hidden="1"/>
    </xf>
    <xf numFmtId="0" fontId="0" fillId="37" borderId="38" xfId="0" applyFill="1" applyBorder="1" applyAlignment="1" applyProtection="1">
      <alignment horizontal="left" vertical="top" wrapText="1"/>
      <protection hidden="1"/>
    </xf>
    <xf numFmtId="0" fontId="0" fillId="37" borderId="39" xfId="0" applyFill="1" applyBorder="1" applyAlignment="1" applyProtection="1">
      <alignment horizontal="left" vertical="top" wrapText="1"/>
      <protection hidden="1"/>
    </xf>
    <xf numFmtId="0" fontId="0" fillId="37" borderId="40" xfId="0" applyFill="1" applyBorder="1" applyAlignment="1" applyProtection="1">
      <alignment horizontal="left" vertical="top" wrapText="1"/>
      <protection hidden="1"/>
    </xf>
    <xf numFmtId="0" fontId="0" fillId="37" borderId="41" xfId="0" applyFill="1" applyBorder="1" applyAlignment="1" applyProtection="1">
      <alignment horizontal="left" vertical="top" wrapText="1"/>
      <protection hidden="1"/>
    </xf>
    <xf numFmtId="0" fontId="18" fillId="37" borderId="34" xfId="42" applyFill="1" applyBorder="1" applyAlignment="1" applyProtection="1">
      <alignment horizontal="left" vertical="top" wrapText="1"/>
      <protection hidden="1"/>
    </xf>
    <xf numFmtId="0" fontId="18" fillId="37" borderId="0" xfId="42" applyFill="1" applyAlignment="1" applyProtection="1">
      <alignment horizontal="left" vertical="top" wrapText="1"/>
      <protection hidden="1"/>
    </xf>
    <xf numFmtId="0" fontId="18" fillId="37" borderId="38" xfId="42" applyFill="1" applyBorder="1" applyAlignment="1" applyProtection="1">
      <alignment horizontal="left" vertical="top" wrapText="1"/>
      <protection hidden="1"/>
    </xf>
    <xf numFmtId="0" fontId="0" fillId="38" borderId="25" xfId="0" applyFill="1" applyBorder="1" applyAlignment="1" applyProtection="1">
      <alignment horizontal="left" vertical="top" wrapText="1" indent="2"/>
      <protection hidden="1"/>
    </xf>
    <xf numFmtId="0" fontId="0" fillId="38" borderId="26" xfId="0" applyFill="1" applyBorder="1" applyAlignment="1" applyProtection="1">
      <alignment horizontal="left" vertical="top" wrapText="1" indent="2"/>
      <protection hidden="1"/>
    </xf>
    <xf numFmtId="0" fontId="0" fillId="38" borderId="27" xfId="0" applyFill="1" applyBorder="1" applyAlignment="1" applyProtection="1">
      <alignment horizontal="left" vertical="top" wrapText="1" indent="2"/>
      <protection hidden="1"/>
    </xf>
    <xf numFmtId="0" fontId="0" fillId="0" borderId="0" xfId="0" applyAlignment="1">
      <alignment horizontal="left" wrapText="1"/>
    </xf>
    <xf numFmtId="0" fontId="0" fillId="0" borderId="0" xfId="0" applyAlignment="1">
      <alignment horizontal="left" vertical="top" wrapText="1"/>
    </xf>
    <xf numFmtId="0" fontId="0" fillId="0" borderId="57" xfId="0" quotePrefix="1" applyBorder="1" applyAlignment="1" applyProtection="1">
      <alignment horizontal="left" indent="1"/>
      <protection hidden="1"/>
    </xf>
    <xf numFmtId="0" fontId="0" fillId="0" borderId="0" xfId="0" quotePrefix="1" applyAlignment="1" applyProtection="1">
      <alignment horizontal="left" indent="1"/>
      <protection hidden="1"/>
    </xf>
    <xf numFmtId="0" fontId="0" fillId="0" borderId="58" xfId="0" quotePrefix="1" applyBorder="1" applyAlignment="1" applyProtection="1">
      <alignment horizontal="left" indent="1"/>
      <protection hidden="1"/>
    </xf>
    <xf numFmtId="0" fontId="0" fillId="0" borderId="59" xfId="0" quotePrefix="1" applyBorder="1" applyAlignment="1" applyProtection="1">
      <alignment horizontal="left" indent="1"/>
      <protection hidden="1"/>
    </xf>
    <xf numFmtId="0" fontId="0" fillId="0" borderId="0" xfId="0" applyAlignment="1" applyProtection="1">
      <alignment horizontal="left" vertical="top" wrapText="1"/>
      <protection hidden="1"/>
    </xf>
    <xf numFmtId="0" fontId="36" fillId="0" borderId="48" xfId="0" quotePrefix="1" applyFont="1" applyBorder="1" applyAlignment="1" applyProtection="1">
      <alignment horizontal="left" indent="1"/>
      <protection hidden="1"/>
    </xf>
    <xf numFmtId="0" fontId="36" fillId="0" borderId="49" xfId="0" quotePrefix="1" applyFont="1" applyBorder="1" applyAlignment="1" applyProtection="1">
      <alignment horizontal="left" indent="1"/>
      <protection hidden="1"/>
    </xf>
    <xf numFmtId="0" fontId="36" fillId="0" borderId="50" xfId="0" quotePrefix="1" applyFont="1" applyBorder="1" applyAlignment="1" applyProtection="1">
      <alignment horizontal="left" indent="1"/>
      <protection hidden="1"/>
    </xf>
    <xf numFmtId="0" fontId="13" fillId="41" borderId="51" xfId="0" quotePrefix="1" applyFont="1" applyFill="1" applyBorder="1" applyAlignment="1" applyProtection="1">
      <alignment horizontal="left"/>
      <protection hidden="1"/>
    </xf>
    <xf numFmtId="0" fontId="13" fillId="41" borderId="52" xfId="0" quotePrefix="1" applyFont="1" applyFill="1" applyBorder="1" applyAlignment="1" applyProtection="1">
      <alignment horizontal="left"/>
      <protection hidden="1"/>
    </xf>
    <xf numFmtId="0" fontId="0" fillId="0" borderId="54" xfId="0" quotePrefix="1" applyBorder="1" applyAlignment="1" applyProtection="1">
      <alignment horizontal="left" indent="1"/>
      <protection hidden="1"/>
    </xf>
    <xf numFmtId="0" fontId="0" fillId="0" borderId="55" xfId="0" quotePrefix="1" applyBorder="1" applyAlignment="1" applyProtection="1">
      <alignment horizontal="left" indent="1"/>
      <protection hidden="1"/>
    </xf>
    <xf numFmtId="0" fontId="0" fillId="0" borderId="57" xfId="0" quotePrefix="1" applyBorder="1" applyAlignment="1" applyProtection="1">
      <alignment horizontal="left" vertical="top" wrapText="1" indent="1"/>
      <protection hidden="1"/>
    </xf>
    <xf numFmtId="0" fontId="0" fillId="0" borderId="0" xfId="0" quotePrefix="1" applyAlignment="1" applyProtection="1">
      <alignment horizontal="left" vertical="top" wrapText="1" indent="1"/>
      <protection hidden="1"/>
    </xf>
    <xf numFmtId="0" fontId="0" fillId="0" borderId="58" xfId="0" quotePrefix="1" applyBorder="1" applyAlignment="1" applyProtection="1">
      <alignment horizontal="left" vertical="top" wrapText="1" indent="1"/>
      <protection hidden="1"/>
    </xf>
    <xf numFmtId="0" fontId="0" fillId="0" borderId="59" xfId="0" quotePrefix="1" applyBorder="1" applyAlignment="1" applyProtection="1">
      <alignment horizontal="left" vertical="top" wrapText="1" indent="1"/>
      <protection hidden="1"/>
    </xf>
  </cellXfs>
  <cellStyles count="340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120" xr:uid="{319D010C-E6EB-40BD-8131-DF4877ACCB17}"/>
    <cellStyle name="Comma 2 10" xfId="568" xr:uid="{16E2628B-C641-42EC-95B8-9ADEF87A4ED0}"/>
    <cellStyle name="Comma 2 10 2" xfId="1016" xr:uid="{36089ED0-D936-4CC7-A5D8-7F411A34F278}"/>
    <cellStyle name="Comma 2 10 2 2" xfId="2136" xr:uid="{9FB54DAB-6AA2-46ED-8D44-478DF1558C00}"/>
    <cellStyle name="Comma 2 10 2 3" xfId="3256" xr:uid="{348165D9-FC05-4552-B6CB-8B56C417FFC6}"/>
    <cellStyle name="Comma 2 10 3" xfId="1688" xr:uid="{C0BDD7D7-6F7E-4867-A863-46FAF1AB2451}"/>
    <cellStyle name="Comma 2 10 4" xfId="2808" xr:uid="{3FED6F81-9E31-420A-9B94-6346040D2458}"/>
    <cellStyle name="Comma 2 11" xfId="344" xr:uid="{5FEB4858-44FE-4198-B771-511449A360DF}"/>
    <cellStyle name="Comma 2 11 2" xfId="1464" xr:uid="{653E5890-C0FB-4213-A296-C87A32A65072}"/>
    <cellStyle name="Comma 2 11 3" xfId="2584" xr:uid="{1A38D400-5445-46A5-B944-737E8D99A8C9}"/>
    <cellStyle name="Comma 2 12" xfId="792" xr:uid="{2ED2C49A-A08E-4E00-B98D-1F56920C5B60}"/>
    <cellStyle name="Comma 2 12 2" xfId="1912" xr:uid="{3647915D-1A1D-466C-9B7C-B6A912CC9E62}"/>
    <cellStyle name="Comma 2 12 3" xfId="3032" xr:uid="{E75BE71F-09A9-4770-A7DC-FFDC59C3A537}"/>
    <cellStyle name="Comma 2 13" xfId="1240" xr:uid="{4BC0C5A6-71D1-416A-B72F-8923B6D1FA39}"/>
    <cellStyle name="Comma 2 14" xfId="2360" xr:uid="{C14E4485-C721-4EBA-B691-F7D2F6346E14}"/>
    <cellStyle name="Comma 2 2" xfId="43" xr:uid="{EE4C8EB6-CEB0-4F9E-97EA-8711A621B2A4}"/>
    <cellStyle name="Comma 2 2 10" xfId="268" xr:uid="{938BD33A-68FB-426D-9C49-F88C416D40A5}"/>
    <cellStyle name="Comma 2 2 10 2" xfId="1388" xr:uid="{994EDA48-7E50-43F9-875C-E20E29BF8DB1}"/>
    <cellStyle name="Comma 2 2 10 3" xfId="2508" xr:uid="{27E532A8-3994-45E1-A870-0C2B2ADBB02D}"/>
    <cellStyle name="Comma 2 2 11" xfId="716" xr:uid="{81AFBE41-447E-46B0-8284-3C9D75FC341F}"/>
    <cellStyle name="Comma 2 2 11 2" xfId="1836" xr:uid="{F7D4A9F8-5EB8-4BE8-A01F-167AD85F6765}"/>
    <cellStyle name="Comma 2 2 11 3" xfId="2956" xr:uid="{26783CA5-9069-48EC-A2FB-3E170225E55D}"/>
    <cellStyle name="Comma 2 2 12" xfId="1164" xr:uid="{3CD462B5-7B8D-4801-85CA-B31C799A338E}"/>
    <cellStyle name="Comma 2 2 13" xfId="2284" xr:uid="{E2C42350-A785-407A-BC9C-BFD47C18E21A}"/>
    <cellStyle name="Comma 2 2 2" xfId="45" xr:uid="{1649A238-E827-4CEA-B30D-B2BDFE4F2327}"/>
    <cellStyle name="Comma 2 2 2 10" xfId="1166" xr:uid="{2603969D-097E-4624-9E94-CFF20147D150}"/>
    <cellStyle name="Comma 2 2 2 11" xfId="2286" xr:uid="{DE916BF4-FE36-4A47-8C05-28FC5F98275E}"/>
    <cellStyle name="Comma 2 2 2 2" xfId="51" xr:uid="{8DA4DC67-2610-411E-9FBF-77B674B2FFAF}"/>
    <cellStyle name="Comma 2 2 2 2 10" xfId="2292" xr:uid="{C2470F5D-A4B7-464B-AEFC-5DB00B9FCFAC}"/>
    <cellStyle name="Comma 2 2 2 2 2" xfId="63" xr:uid="{56CF4092-DE62-404E-81FD-361EABEC1B55}"/>
    <cellStyle name="Comma 2 2 2 2 2 2" xfId="86" xr:uid="{3F324234-79C1-4448-A02B-8BD758D28A12}"/>
    <cellStyle name="Comma 2 2 2 2 2 2 2" xfId="141" xr:uid="{FD599D13-0C79-4F85-B4B2-7D112B37011F}"/>
    <cellStyle name="Comma 2 2 2 2 2 2 2 2" xfId="253" xr:uid="{B3934816-6787-45C0-99FE-333B1EE7B653}"/>
    <cellStyle name="Comma 2 2 2 2 2 2 2 2 2" xfId="701" xr:uid="{F00EA48B-BBE0-4946-8847-3B710DE1FB4A}"/>
    <cellStyle name="Comma 2 2 2 2 2 2 2 2 2 2" xfId="1149" xr:uid="{9E574AC7-BA58-40A2-ABB2-B119235CAFEC}"/>
    <cellStyle name="Comma 2 2 2 2 2 2 2 2 2 2 2" xfId="2269" xr:uid="{9AC5C328-F783-4EBB-8087-1F5030222455}"/>
    <cellStyle name="Comma 2 2 2 2 2 2 2 2 2 2 3" xfId="3389" xr:uid="{321D8496-7C11-4A09-A2A6-0A018D930BC0}"/>
    <cellStyle name="Comma 2 2 2 2 2 2 2 2 2 3" xfId="1821" xr:uid="{7E2020E5-338B-4922-965E-B0AC499A7658}"/>
    <cellStyle name="Comma 2 2 2 2 2 2 2 2 2 4" xfId="2941" xr:uid="{38D00048-B20E-4AFA-BCD8-EAB327E2E6FE}"/>
    <cellStyle name="Comma 2 2 2 2 2 2 2 2 3" xfId="477" xr:uid="{C67F9129-114E-459D-B552-7980084FEA71}"/>
    <cellStyle name="Comma 2 2 2 2 2 2 2 2 3 2" xfId="1597" xr:uid="{E07F3958-1C39-413A-B335-B9DF92FA3D2E}"/>
    <cellStyle name="Comma 2 2 2 2 2 2 2 2 3 3" xfId="2717" xr:uid="{3F907353-D905-423B-B9BD-CF0F2A1C2293}"/>
    <cellStyle name="Comma 2 2 2 2 2 2 2 2 4" xfId="925" xr:uid="{D94282C6-9089-422A-91D6-37B85B952CED}"/>
    <cellStyle name="Comma 2 2 2 2 2 2 2 2 4 2" xfId="2045" xr:uid="{7F9DFC57-AED4-43BD-8F0A-1D72DCE56B34}"/>
    <cellStyle name="Comma 2 2 2 2 2 2 2 2 4 3" xfId="3165" xr:uid="{BF180692-CED2-490A-8645-9D81A5303906}"/>
    <cellStyle name="Comma 2 2 2 2 2 2 2 2 5" xfId="1373" xr:uid="{9855542B-8C3F-4643-943A-FB8BFCDD5893}"/>
    <cellStyle name="Comma 2 2 2 2 2 2 2 2 6" xfId="2493" xr:uid="{1ABFB061-F76F-44C7-8570-E0CDD0F9D4C9}"/>
    <cellStyle name="Comma 2 2 2 2 2 2 2 3" xfId="589" xr:uid="{DC67782B-FDBE-4B53-A17F-535506C47DF8}"/>
    <cellStyle name="Comma 2 2 2 2 2 2 2 3 2" xfId="1037" xr:uid="{9FB7A1EE-EE3A-48F0-9749-01800ABCBDBC}"/>
    <cellStyle name="Comma 2 2 2 2 2 2 2 3 2 2" xfId="2157" xr:uid="{74A3C307-1858-4F08-AE43-181E1AC5A355}"/>
    <cellStyle name="Comma 2 2 2 2 2 2 2 3 2 3" xfId="3277" xr:uid="{72CD2115-F37E-4C65-A311-93CC53C5C80D}"/>
    <cellStyle name="Comma 2 2 2 2 2 2 2 3 3" xfId="1709" xr:uid="{8EEA256D-DA91-4A78-B518-C2D29291ECDA}"/>
    <cellStyle name="Comma 2 2 2 2 2 2 2 3 4" xfId="2829" xr:uid="{84F493F2-5FAA-43B1-93CB-3770CD577336}"/>
    <cellStyle name="Comma 2 2 2 2 2 2 2 4" xfId="365" xr:uid="{6C0A02BF-B295-4D9B-BD8E-D299EC318BE9}"/>
    <cellStyle name="Comma 2 2 2 2 2 2 2 4 2" xfId="1485" xr:uid="{452D9F58-F85E-4C0E-8686-4EE205C3192F}"/>
    <cellStyle name="Comma 2 2 2 2 2 2 2 4 3" xfId="2605" xr:uid="{B17CDC4C-3219-43F9-9ED0-CE8603625043}"/>
    <cellStyle name="Comma 2 2 2 2 2 2 2 5" xfId="813" xr:uid="{58962CD2-6256-45CC-8DE6-D438DCE2A8FE}"/>
    <cellStyle name="Comma 2 2 2 2 2 2 2 5 2" xfId="1933" xr:uid="{713C8065-C1E3-449C-A493-3B4190A600A6}"/>
    <cellStyle name="Comma 2 2 2 2 2 2 2 5 3" xfId="3053" xr:uid="{1B3E7DBA-5025-4249-964E-1ABF763CADCE}"/>
    <cellStyle name="Comma 2 2 2 2 2 2 2 6" xfId="1261" xr:uid="{DDEC4EB2-8F00-476C-ACCE-DDEB58F3B1EB}"/>
    <cellStyle name="Comma 2 2 2 2 2 2 2 7" xfId="2381" xr:uid="{15124773-E229-4B65-BA7F-60DFD80DA4A2}"/>
    <cellStyle name="Comma 2 2 2 2 2 2 3" xfId="199" xr:uid="{45308687-3CB7-457C-A4A9-20CFE03EDE11}"/>
    <cellStyle name="Comma 2 2 2 2 2 2 3 2" xfId="647" xr:uid="{04D578FE-336A-4290-A0B4-680B55E21FC7}"/>
    <cellStyle name="Comma 2 2 2 2 2 2 3 2 2" xfId="1095" xr:uid="{D2ED86E1-2AB1-4268-9219-C817F14CC03C}"/>
    <cellStyle name="Comma 2 2 2 2 2 2 3 2 2 2" xfId="2215" xr:uid="{AB4BDC1C-FE95-4C8D-8594-4C6FD08B50AD}"/>
    <cellStyle name="Comma 2 2 2 2 2 2 3 2 2 3" xfId="3335" xr:uid="{65258C5A-F3AB-4398-877B-7AA88DC96B0F}"/>
    <cellStyle name="Comma 2 2 2 2 2 2 3 2 3" xfId="1767" xr:uid="{1C40F855-6AE1-47D4-8147-F2AFBFC8EF20}"/>
    <cellStyle name="Comma 2 2 2 2 2 2 3 2 4" xfId="2887" xr:uid="{F9336CF3-660D-4049-8949-FDD5A8A707F2}"/>
    <cellStyle name="Comma 2 2 2 2 2 2 3 3" xfId="423" xr:uid="{41837659-9945-4748-BA05-5BFE1BC30163}"/>
    <cellStyle name="Comma 2 2 2 2 2 2 3 3 2" xfId="1543" xr:uid="{DE2F1A59-51BF-44AC-8D9E-3CA8E1F4DA33}"/>
    <cellStyle name="Comma 2 2 2 2 2 2 3 3 3" xfId="2663" xr:uid="{254F970B-2668-468D-803D-B7D2C86D17E0}"/>
    <cellStyle name="Comma 2 2 2 2 2 2 3 4" xfId="871" xr:uid="{1A3C32C1-129B-483C-87BC-297D5D372B5F}"/>
    <cellStyle name="Comma 2 2 2 2 2 2 3 4 2" xfId="1991" xr:uid="{2876BF72-5BFA-457D-B74F-66B90BDE8E26}"/>
    <cellStyle name="Comma 2 2 2 2 2 2 3 4 3" xfId="3111" xr:uid="{257E3463-9768-49FE-B3EF-CF3808E57E85}"/>
    <cellStyle name="Comma 2 2 2 2 2 2 3 5" xfId="1319" xr:uid="{18E9EB2E-2893-45D2-B8EF-FB93E53EC042}"/>
    <cellStyle name="Comma 2 2 2 2 2 2 3 6" xfId="2439" xr:uid="{5F9E3EA7-48D6-43EB-9EA4-9201FDAE47F4}"/>
    <cellStyle name="Comma 2 2 2 2 2 2 4" xfId="535" xr:uid="{1E23C577-F3E5-45CD-8505-1FEC3346DF8C}"/>
    <cellStyle name="Comma 2 2 2 2 2 2 4 2" xfId="983" xr:uid="{344E6241-0AA4-485B-99BF-1092CCD83EC0}"/>
    <cellStyle name="Comma 2 2 2 2 2 2 4 2 2" xfId="2103" xr:uid="{EF30E7B2-D6DE-4282-83EC-CDC74784F47A}"/>
    <cellStyle name="Comma 2 2 2 2 2 2 4 2 3" xfId="3223" xr:uid="{F4CE0592-CDE9-4D8E-8390-4A3950CC781A}"/>
    <cellStyle name="Comma 2 2 2 2 2 2 4 3" xfId="1655" xr:uid="{40A03E63-0271-4F80-89DB-2EF1DCE5FACB}"/>
    <cellStyle name="Comma 2 2 2 2 2 2 4 4" xfId="2775" xr:uid="{6AAE96CB-7CD0-4273-8A5F-7A3F9ABB191F}"/>
    <cellStyle name="Comma 2 2 2 2 2 2 5" xfId="311" xr:uid="{59CD9E62-DBA1-4F77-90CE-8408D304EED0}"/>
    <cellStyle name="Comma 2 2 2 2 2 2 5 2" xfId="1431" xr:uid="{4424B750-7AFA-44FA-9658-DE9DDFBC004F}"/>
    <cellStyle name="Comma 2 2 2 2 2 2 5 3" xfId="2551" xr:uid="{BDEA29C6-8836-47E8-B89C-D8A019740651}"/>
    <cellStyle name="Comma 2 2 2 2 2 2 6" xfId="759" xr:uid="{36865903-B312-4F15-A651-462720242577}"/>
    <cellStyle name="Comma 2 2 2 2 2 2 6 2" xfId="1879" xr:uid="{9E102BE6-327A-4070-9A43-94AAC4167275}"/>
    <cellStyle name="Comma 2 2 2 2 2 2 6 3" xfId="2999" xr:uid="{DDDD1442-C16D-44AE-BB76-DB6E71DAE99D}"/>
    <cellStyle name="Comma 2 2 2 2 2 2 7" xfId="1207" xr:uid="{7C36117D-5952-4BF8-87C0-03EEA2A0C8B0}"/>
    <cellStyle name="Comma 2 2 2 2 2 2 8" xfId="2327" xr:uid="{C49C2B31-37C0-4058-8B35-024D6AC70D7A}"/>
    <cellStyle name="Comma 2 2 2 2 2 3" xfId="115" xr:uid="{F5D18E95-2671-4C7C-933D-3C776A388E0F}"/>
    <cellStyle name="Comma 2 2 2 2 2 3 2" xfId="228" xr:uid="{464F9567-A607-4571-AC7C-68C19D452399}"/>
    <cellStyle name="Comma 2 2 2 2 2 3 2 2" xfId="676" xr:uid="{5A239AD3-55A5-4266-857C-06C75ED634DF}"/>
    <cellStyle name="Comma 2 2 2 2 2 3 2 2 2" xfId="1124" xr:uid="{F492E634-520F-43C9-8D63-E50EF694A816}"/>
    <cellStyle name="Comma 2 2 2 2 2 3 2 2 2 2" xfId="2244" xr:uid="{2A5D17A1-5D45-4971-B367-66860A108FC7}"/>
    <cellStyle name="Comma 2 2 2 2 2 3 2 2 2 3" xfId="3364" xr:uid="{2245E148-1080-4654-9A29-4CAB13611571}"/>
    <cellStyle name="Comma 2 2 2 2 2 3 2 2 3" xfId="1796" xr:uid="{DEB3AA19-FC2D-4224-8915-C43E0467A1D9}"/>
    <cellStyle name="Comma 2 2 2 2 2 3 2 2 4" xfId="2916" xr:uid="{17735CE2-425C-4AF7-8332-1EFFE13FD0A6}"/>
    <cellStyle name="Comma 2 2 2 2 2 3 2 3" xfId="452" xr:uid="{72E25E6B-E98C-44EB-B56A-90E9B984D4F3}"/>
    <cellStyle name="Comma 2 2 2 2 2 3 2 3 2" xfId="1572" xr:uid="{78FA87B6-CC52-4DE5-8254-7574BB245E96}"/>
    <cellStyle name="Comma 2 2 2 2 2 3 2 3 3" xfId="2692" xr:uid="{14EEFBAC-7E28-4AFD-A115-DCC1FA140A76}"/>
    <cellStyle name="Comma 2 2 2 2 2 3 2 4" xfId="900" xr:uid="{83941443-5522-4EF9-8A39-AC855FC7415A}"/>
    <cellStyle name="Comma 2 2 2 2 2 3 2 4 2" xfId="2020" xr:uid="{57B0B9D9-55E2-4086-9AE5-7499A56CC193}"/>
    <cellStyle name="Comma 2 2 2 2 2 3 2 4 3" xfId="3140" xr:uid="{759BBE4F-543E-46FF-8670-A07854CF5E25}"/>
    <cellStyle name="Comma 2 2 2 2 2 3 2 5" xfId="1348" xr:uid="{7DA365CA-C192-4FBC-AC41-F6CD0DCC5754}"/>
    <cellStyle name="Comma 2 2 2 2 2 3 2 6" xfId="2468" xr:uid="{A70C536F-9FCD-4AC0-81B5-8FBC11D48D02}"/>
    <cellStyle name="Comma 2 2 2 2 2 3 3" xfId="564" xr:uid="{66D4058D-5D9C-4743-8CD6-58E14454CC6E}"/>
    <cellStyle name="Comma 2 2 2 2 2 3 3 2" xfId="1012" xr:uid="{3079BAEA-7A81-473A-BC1F-23EB4A0D9AFF}"/>
    <cellStyle name="Comma 2 2 2 2 2 3 3 2 2" xfId="2132" xr:uid="{600035B3-619A-486B-B515-0AFB936950ED}"/>
    <cellStyle name="Comma 2 2 2 2 2 3 3 2 3" xfId="3252" xr:uid="{85D7C811-57E5-455C-BEE2-02590723CCE3}"/>
    <cellStyle name="Comma 2 2 2 2 2 3 3 3" xfId="1684" xr:uid="{E8AF6148-4E14-4FAE-B108-7CE1180F4934}"/>
    <cellStyle name="Comma 2 2 2 2 2 3 3 4" xfId="2804" xr:uid="{EBE31FB9-4067-4D10-9BE4-0472C161DBCB}"/>
    <cellStyle name="Comma 2 2 2 2 2 3 4" xfId="340" xr:uid="{596EAA6F-5F8F-431C-925F-7FBA4A9A5C54}"/>
    <cellStyle name="Comma 2 2 2 2 2 3 4 2" xfId="1460" xr:uid="{6F8033A6-9159-4965-AC59-746BF7D5D094}"/>
    <cellStyle name="Comma 2 2 2 2 2 3 4 3" xfId="2580" xr:uid="{054CA9D9-9A02-4DF9-8B3B-799246FAAD3E}"/>
    <cellStyle name="Comma 2 2 2 2 2 3 5" xfId="788" xr:uid="{2891BF6B-2F0A-4E6D-AC22-10AB7F7E4388}"/>
    <cellStyle name="Comma 2 2 2 2 2 3 5 2" xfId="1908" xr:uid="{435FE3D8-1907-40B8-94FF-35681E65EF5E}"/>
    <cellStyle name="Comma 2 2 2 2 2 3 5 3" xfId="3028" xr:uid="{57307014-B92E-471D-8F50-AE54B5C84CCD}"/>
    <cellStyle name="Comma 2 2 2 2 2 3 6" xfId="1236" xr:uid="{A3B59B07-E657-4104-A20C-1CE2DDA43A40}"/>
    <cellStyle name="Comma 2 2 2 2 2 3 7" xfId="2356" xr:uid="{4E7C3A7B-427F-4B28-B3B0-2BB4941AD890}"/>
    <cellStyle name="Comma 2 2 2 2 2 4" xfId="176" xr:uid="{6561BDE5-1ACD-4DFC-8563-3878432E6A62}"/>
    <cellStyle name="Comma 2 2 2 2 2 4 2" xfId="624" xr:uid="{40FBCC58-3E90-49E1-B637-3EB288D3B9C5}"/>
    <cellStyle name="Comma 2 2 2 2 2 4 2 2" xfId="1072" xr:uid="{E834ED36-5284-4462-A87C-1ABB6BD7A8CE}"/>
    <cellStyle name="Comma 2 2 2 2 2 4 2 2 2" xfId="2192" xr:uid="{5551A72B-4ACD-4251-996B-E083293BC8A9}"/>
    <cellStyle name="Comma 2 2 2 2 2 4 2 2 3" xfId="3312" xr:uid="{C0EEC6F4-31D4-43F8-9D1C-775C81EA8FFC}"/>
    <cellStyle name="Comma 2 2 2 2 2 4 2 3" xfId="1744" xr:uid="{7AAA5275-1A82-47F8-B379-F317B263B99C}"/>
    <cellStyle name="Comma 2 2 2 2 2 4 2 4" xfId="2864" xr:uid="{9C6DF70A-432A-4639-BD51-2CBFCCF742F0}"/>
    <cellStyle name="Comma 2 2 2 2 2 4 3" xfId="400" xr:uid="{50402DB6-09B1-45FB-A7DF-B3A8827F5A83}"/>
    <cellStyle name="Comma 2 2 2 2 2 4 3 2" xfId="1520" xr:uid="{06B8C681-FBED-4E31-9E89-D0124263423E}"/>
    <cellStyle name="Comma 2 2 2 2 2 4 3 3" xfId="2640" xr:uid="{60E8DBF8-551E-47DA-9902-145D6E03F898}"/>
    <cellStyle name="Comma 2 2 2 2 2 4 4" xfId="848" xr:uid="{5673B677-9EC2-4C4A-832E-0DB670694B2A}"/>
    <cellStyle name="Comma 2 2 2 2 2 4 4 2" xfId="1968" xr:uid="{2A8D50FD-F7F4-4193-9199-9F87184E9874}"/>
    <cellStyle name="Comma 2 2 2 2 2 4 4 3" xfId="3088" xr:uid="{44D95395-0D86-43E5-A3B1-FE8A73FF3101}"/>
    <cellStyle name="Comma 2 2 2 2 2 4 5" xfId="1296" xr:uid="{A4DFE302-8615-4AA2-9019-049C111564D3}"/>
    <cellStyle name="Comma 2 2 2 2 2 4 6" xfId="2416" xr:uid="{FBEF22CA-E77B-45A7-A13D-428D8F22256E}"/>
    <cellStyle name="Comma 2 2 2 2 2 5" xfId="512" xr:uid="{13918452-85A2-4BF3-8116-819CAC7BB835}"/>
    <cellStyle name="Comma 2 2 2 2 2 5 2" xfId="960" xr:uid="{EE7F16F5-D73B-40DD-9E22-99C0213DDF7C}"/>
    <cellStyle name="Comma 2 2 2 2 2 5 2 2" xfId="2080" xr:uid="{3916B893-9387-43A1-82B2-FB70253B65A5}"/>
    <cellStyle name="Comma 2 2 2 2 2 5 2 3" xfId="3200" xr:uid="{DEC5E2BD-FEDE-4219-A0BC-8AA9FF1267CF}"/>
    <cellStyle name="Comma 2 2 2 2 2 5 3" xfId="1632" xr:uid="{A525B5BE-9176-42ED-AC8F-9FC4A8173333}"/>
    <cellStyle name="Comma 2 2 2 2 2 5 4" xfId="2752" xr:uid="{893769C2-3CDD-4F1D-A240-6603BF2B5187}"/>
    <cellStyle name="Comma 2 2 2 2 2 6" xfId="288" xr:uid="{4DD120CE-2317-4572-9A7C-609643893D39}"/>
    <cellStyle name="Comma 2 2 2 2 2 6 2" xfId="1408" xr:uid="{3C966011-1C86-4FBA-B885-46DCEFDC733F}"/>
    <cellStyle name="Comma 2 2 2 2 2 6 3" xfId="2528" xr:uid="{2B862BD6-2938-4CE7-A033-C92AD4903471}"/>
    <cellStyle name="Comma 2 2 2 2 2 7" xfId="736" xr:uid="{A1ADC4CE-228A-4156-875C-A90DAE75A1A6}"/>
    <cellStyle name="Comma 2 2 2 2 2 7 2" xfId="1856" xr:uid="{A5BE5736-1C33-461A-B0E2-613D5E109B32}"/>
    <cellStyle name="Comma 2 2 2 2 2 7 3" xfId="2976" xr:uid="{9463CE49-8E55-4409-B384-328833C9D3FC}"/>
    <cellStyle name="Comma 2 2 2 2 2 8" xfId="1184" xr:uid="{AB912988-E913-4B9A-A45D-45AAB97EDBEE}"/>
    <cellStyle name="Comma 2 2 2 2 2 9" xfId="2304" xr:uid="{43FA6CBD-B415-49AF-8979-B045B58F2309}"/>
    <cellStyle name="Comma 2 2 2 2 3" xfId="74" xr:uid="{F9ED207E-9E8D-4171-9754-6862EEBCA281}"/>
    <cellStyle name="Comma 2 2 2 2 3 2" xfId="129" xr:uid="{59F91E9C-E5D2-4EA2-8ECA-B8F90BE96508}"/>
    <cellStyle name="Comma 2 2 2 2 3 2 2" xfId="241" xr:uid="{8E9298FD-3CDC-4823-9152-56760C99B165}"/>
    <cellStyle name="Comma 2 2 2 2 3 2 2 2" xfId="689" xr:uid="{C1D8082A-A476-433A-9739-853EE0020A81}"/>
    <cellStyle name="Comma 2 2 2 2 3 2 2 2 2" xfId="1137" xr:uid="{D33D5256-4FBC-406A-9295-02D3A21EEA19}"/>
    <cellStyle name="Comma 2 2 2 2 3 2 2 2 2 2" xfId="2257" xr:uid="{626BA87E-2CD8-4A5C-B01F-2D7C0EFE4FDE}"/>
    <cellStyle name="Comma 2 2 2 2 3 2 2 2 2 3" xfId="3377" xr:uid="{E887BA48-16EA-43E4-BE63-73195C28752C}"/>
    <cellStyle name="Comma 2 2 2 2 3 2 2 2 3" xfId="1809" xr:uid="{935C0B76-1F8B-44B3-ACB5-45FEFB4992C5}"/>
    <cellStyle name="Comma 2 2 2 2 3 2 2 2 4" xfId="2929" xr:uid="{7CFCD200-D655-4C2B-85C3-95AE9D5BE79A}"/>
    <cellStyle name="Comma 2 2 2 2 3 2 2 3" xfId="465" xr:uid="{8BA64FC2-F755-40D5-BD41-819BEC7DB16A}"/>
    <cellStyle name="Comma 2 2 2 2 3 2 2 3 2" xfId="1585" xr:uid="{F7AB5CD9-E4D2-4FFC-8755-B5727636437D}"/>
    <cellStyle name="Comma 2 2 2 2 3 2 2 3 3" xfId="2705" xr:uid="{4A77BB45-57CE-406E-B126-6DF3F639EC52}"/>
    <cellStyle name="Comma 2 2 2 2 3 2 2 4" xfId="913" xr:uid="{B28B3F9B-AB30-41D9-8C7B-BC4D3CFCE828}"/>
    <cellStyle name="Comma 2 2 2 2 3 2 2 4 2" xfId="2033" xr:uid="{4B9D2832-2660-4CE1-B2BB-E70FA38217E4}"/>
    <cellStyle name="Comma 2 2 2 2 3 2 2 4 3" xfId="3153" xr:uid="{8A878BC0-F251-4D03-B992-B8028F4BC793}"/>
    <cellStyle name="Comma 2 2 2 2 3 2 2 5" xfId="1361" xr:uid="{53E7D709-0DE6-4DFE-BB7F-ECAEF109649D}"/>
    <cellStyle name="Comma 2 2 2 2 3 2 2 6" xfId="2481" xr:uid="{28C9A98E-2CEF-435D-B31C-3D48243D5FBB}"/>
    <cellStyle name="Comma 2 2 2 2 3 2 3" xfId="577" xr:uid="{0D8953C8-D3A2-4061-8F97-460BE5226A47}"/>
    <cellStyle name="Comma 2 2 2 2 3 2 3 2" xfId="1025" xr:uid="{FE17F96B-7E81-4A87-B87E-A2CF798166C1}"/>
    <cellStyle name="Comma 2 2 2 2 3 2 3 2 2" xfId="2145" xr:uid="{CF24585E-C59B-4EF1-B48B-91ABF597ED84}"/>
    <cellStyle name="Comma 2 2 2 2 3 2 3 2 3" xfId="3265" xr:uid="{1EBE7ECA-5838-4F6A-8A46-5C9A75F3BAB1}"/>
    <cellStyle name="Comma 2 2 2 2 3 2 3 3" xfId="1697" xr:uid="{D4A32C81-6F9B-4C55-9D2E-5FABEF6CF79B}"/>
    <cellStyle name="Comma 2 2 2 2 3 2 3 4" xfId="2817" xr:uid="{3B4A4473-B0B8-4E42-8633-A51289F45BD6}"/>
    <cellStyle name="Comma 2 2 2 2 3 2 4" xfId="353" xr:uid="{F70998A1-359E-4472-A636-171363C63C82}"/>
    <cellStyle name="Comma 2 2 2 2 3 2 4 2" xfId="1473" xr:uid="{94BC81D3-3258-4B93-A896-8BF920103B17}"/>
    <cellStyle name="Comma 2 2 2 2 3 2 4 3" xfId="2593" xr:uid="{C959F75E-5976-4F8D-AF27-51123D5B7A0D}"/>
    <cellStyle name="Comma 2 2 2 2 3 2 5" xfId="801" xr:uid="{073ED6C7-C958-49CE-8C05-12C26D324054}"/>
    <cellStyle name="Comma 2 2 2 2 3 2 5 2" xfId="1921" xr:uid="{1F47575B-BD63-41BD-812B-EA2B57BB4DC6}"/>
    <cellStyle name="Comma 2 2 2 2 3 2 5 3" xfId="3041" xr:uid="{768BB2E8-460F-4950-8080-0128190FD2A8}"/>
    <cellStyle name="Comma 2 2 2 2 3 2 6" xfId="1249" xr:uid="{5BCD4F3F-17E9-4B22-AE37-C34B0BBEE9D3}"/>
    <cellStyle name="Comma 2 2 2 2 3 2 7" xfId="2369" xr:uid="{AD23F675-A38D-4E32-953A-5A8BB61E41DD}"/>
    <cellStyle name="Comma 2 2 2 2 3 3" xfId="187" xr:uid="{D24AE6D7-2756-4E0C-8419-A313FA995B97}"/>
    <cellStyle name="Comma 2 2 2 2 3 3 2" xfId="635" xr:uid="{10602069-503B-40D1-AFBB-8D0001898898}"/>
    <cellStyle name="Comma 2 2 2 2 3 3 2 2" xfId="1083" xr:uid="{00CD3080-A871-441E-9910-4AF9C528669B}"/>
    <cellStyle name="Comma 2 2 2 2 3 3 2 2 2" xfId="2203" xr:uid="{7AD90548-579C-4588-AC81-ABC7A697877E}"/>
    <cellStyle name="Comma 2 2 2 2 3 3 2 2 3" xfId="3323" xr:uid="{C5F8A19C-834C-4BEC-9B8C-914C7F5D1C72}"/>
    <cellStyle name="Comma 2 2 2 2 3 3 2 3" xfId="1755" xr:uid="{8B5A5B13-C553-456B-86B4-A784FD45FB0D}"/>
    <cellStyle name="Comma 2 2 2 2 3 3 2 4" xfId="2875" xr:uid="{BEA833E6-2AB9-475B-9943-8CD0A78A450D}"/>
    <cellStyle name="Comma 2 2 2 2 3 3 3" xfId="411" xr:uid="{BBC287B7-3049-4B84-A63C-D155CFFD4C8C}"/>
    <cellStyle name="Comma 2 2 2 2 3 3 3 2" xfId="1531" xr:uid="{2A86D899-34EB-4E03-90A2-AA59C642F336}"/>
    <cellStyle name="Comma 2 2 2 2 3 3 3 3" xfId="2651" xr:uid="{7A416AAB-482A-4C70-B952-A81ADB8BF49B}"/>
    <cellStyle name="Comma 2 2 2 2 3 3 4" xfId="859" xr:uid="{F61DCE7B-A93E-4476-B5A6-54FD78B1DDEF}"/>
    <cellStyle name="Comma 2 2 2 2 3 3 4 2" xfId="1979" xr:uid="{4C5526A9-2513-4EE1-8D5E-2B0467ABF2FA}"/>
    <cellStyle name="Comma 2 2 2 2 3 3 4 3" xfId="3099" xr:uid="{644B2E78-EE17-4123-A34C-86DA075153EF}"/>
    <cellStyle name="Comma 2 2 2 2 3 3 5" xfId="1307" xr:uid="{8FE89ADE-6C0E-4992-BB03-2E8DC87506BB}"/>
    <cellStyle name="Comma 2 2 2 2 3 3 6" xfId="2427" xr:uid="{F69A4869-D197-4628-BF61-621F5D2AF0B5}"/>
    <cellStyle name="Comma 2 2 2 2 3 4" xfId="523" xr:uid="{205EB647-492E-4775-85F4-E05E07E3850C}"/>
    <cellStyle name="Comma 2 2 2 2 3 4 2" xfId="971" xr:uid="{FA32557C-5C73-4536-8FED-3EDFD6CEA897}"/>
    <cellStyle name="Comma 2 2 2 2 3 4 2 2" xfId="2091" xr:uid="{51E982ED-D187-4D04-A1B2-3F3E45960C25}"/>
    <cellStyle name="Comma 2 2 2 2 3 4 2 3" xfId="3211" xr:uid="{91420901-8065-4FED-8401-70646FF008E8}"/>
    <cellStyle name="Comma 2 2 2 2 3 4 3" xfId="1643" xr:uid="{3343C9EA-787C-46D2-BC0B-DBF9FCFF11BF}"/>
    <cellStyle name="Comma 2 2 2 2 3 4 4" xfId="2763" xr:uid="{38968D6A-01DF-4C70-A594-425E48B98D15}"/>
    <cellStyle name="Comma 2 2 2 2 3 5" xfId="299" xr:uid="{B468462E-CCF6-4606-9660-95003C0C3B67}"/>
    <cellStyle name="Comma 2 2 2 2 3 5 2" xfId="1419" xr:uid="{7BF21E28-1F2B-44D2-AC18-2039D6D7736C}"/>
    <cellStyle name="Comma 2 2 2 2 3 5 3" xfId="2539" xr:uid="{41DAEEE5-BB4D-4F35-BCA5-D5620219F422}"/>
    <cellStyle name="Comma 2 2 2 2 3 6" xfId="747" xr:uid="{6954BFEF-F063-495C-9358-074F5EDC91C1}"/>
    <cellStyle name="Comma 2 2 2 2 3 6 2" xfId="1867" xr:uid="{86535BEB-187E-4669-8FFC-FAC5CFF0D2DD}"/>
    <cellStyle name="Comma 2 2 2 2 3 6 3" xfId="2987" xr:uid="{34F4BB32-581B-45BB-89CB-8A8923153F92}"/>
    <cellStyle name="Comma 2 2 2 2 3 7" xfId="1195" xr:uid="{D7F4C807-74EA-417F-A5DE-42D5B958A0E5}"/>
    <cellStyle name="Comma 2 2 2 2 3 8" xfId="2315" xr:uid="{886044E4-3DF1-4C5B-AA2F-59E2C082E220}"/>
    <cellStyle name="Comma 2 2 2 2 4" xfId="103" xr:uid="{E71F195A-BECC-49BB-9662-E7A6BAC01D0A}"/>
    <cellStyle name="Comma 2 2 2 2 4 2" xfId="216" xr:uid="{E98E9922-2802-4F9A-BF02-540E9E5651E5}"/>
    <cellStyle name="Comma 2 2 2 2 4 2 2" xfId="664" xr:uid="{02EA645B-04C3-4900-8249-2D5EBB61F83E}"/>
    <cellStyle name="Comma 2 2 2 2 4 2 2 2" xfId="1112" xr:uid="{222BF52C-6E6B-4139-86D5-404B91D3ED9E}"/>
    <cellStyle name="Comma 2 2 2 2 4 2 2 2 2" xfId="2232" xr:uid="{46FF6F4C-F534-4976-BFB3-620960697E46}"/>
    <cellStyle name="Comma 2 2 2 2 4 2 2 2 3" xfId="3352" xr:uid="{F72C51A4-6FA1-4EE5-9CE8-3B2373190EDE}"/>
    <cellStyle name="Comma 2 2 2 2 4 2 2 3" xfId="1784" xr:uid="{793B32B9-4AB1-4AF1-A7AC-06FB8761899E}"/>
    <cellStyle name="Comma 2 2 2 2 4 2 2 4" xfId="2904" xr:uid="{9C8127E4-611C-42D0-A766-1BAC924E27B4}"/>
    <cellStyle name="Comma 2 2 2 2 4 2 3" xfId="440" xr:uid="{D2E0D2AB-F70A-43A5-AF4E-F9C7A12CD1CF}"/>
    <cellStyle name="Comma 2 2 2 2 4 2 3 2" xfId="1560" xr:uid="{1C6E4CCA-CEF9-4A8B-937C-194AE1500D16}"/>
    <cellStyle name="Comma 2 2 2 2 4 2 3 3" xfId="2680" xr:uid="{5FFAC278-3AC6-45BA-9E99-EB38015A0D90}"/>
    <cellStyle name="Comma 2 2 2 2 4 2 4" xfId="888" xr:uid="{370FC591-F063-4F76-866C-1A6E5FCC7296}"/>
    <cellStyle name="Comma 2 2 2 2 4 2 4 2" xfId="2008" xr:uid="{5AE5DE50-B442-4F81-8E7F-9F9A322D357D}"/>
    <cellStyle name="Comma 2 2 2 2 4 2 4 3" xfId="3128" xr:uid="{233F69B2-64BB-413E-9B88-C43FD7402C4B}"/>
    <cellStyle name="Comma 2 2 2 2 4 2 5" xfId="1336" xr:uid="{4ED224F7-3C35-4435-B783-77BC810DBDB1}"/>
    <cellStyle name="Comma 2 2 2 2 4 2 6" xfId="2456" xr:uid="{D794A3F0-59BB-45E5-A614-85ECEA880EFF}"/>
    <cellStyle name="Comma 2 2 2 2 4 3" xfId="552" xr:uid="{420A916B-0D81-4A14-BF7F-AE97236FB952}"/>
    <cellStyle name="Comma 2 2 2 2 4 3 2" xfId="1000" xr:uid="{D8146AC8-6921-4450-81BA-F6D67E36AE35}"/>
    <cellStyle name="Comma 2 2 2 2 4 3 2 2" xfId="2120" xr:uid="{A6F91B3E-FD50-401C-AA71-20DCCBA5ED5A}"/>
    <cellStyle name="Comma 2 2 2 2 4 3 2 3" xfId="3240" xr:uid="{3C88BB1E-17C4-494B-ADC1-8D39230B49FB}"/>
    <cellStyle name="Comma 2 2 2 2 4 3 3" xfId="1672" xr:uid="{8AFE1257-2EAE-42C7-B7CD-C5CF33393228}"/>
    <cellStyle name="Comma 2 2 2 2 4 3 4" xfId="2792" xr:uid="{DF71B0F3-6989-4F44-83BB-2C21C99BC53C}"/>
    <cellStyle name="Comma 2 2 2 2 4 4" xfId="328" xr:uid="{D4CF95CE-13CA-4F94-8587-7C3B0A7BCD2F}"/>
    <cellStyle name="Comma 2 2 2 2 4 4 2" xfId="1448" xr:uid="{0B83E6BF-4B97-4C5E-AFD3-3F21B5DB2B4B}"/>
    <cellStyle name="Comma 2 2 2 2 4 4 3" xfId="2568" xr:uid="{CA1B4722-04C8-4F3F-BC33-5A915AD05D54}"/>
    <cellStyle name="Comma 2 2 2 2 4 5" xfId="776" xr:uid="{F539C05F-F02A-49E5-AA4B-F86500E4FC4F}"/>
    <cellStyle name="Comma 2 2 2 2 4 5 2" xfId="1896" xr:uid="{2F81676D-8701-45B3-B2B0-3B1307001970}"/>
    <cellStyle name="Comma 2 2 2 2 4 5 3" xfId="3016" xr:uid="{C0581C2C-EFAF-4F13-897C-585E8728754C}"/>
    <cellStyle name="Comma 2 2 2 2 4 6" xfId="1224" xr:uid="{505EB67A-189A-4A73-B55E-8293529568C1}"/>
    <cellStyle name="Comma 2 2 2 2 4 7" xfId="2344" xr:uid="{90149283-7392-4A40-A2AC-8F325DACC36F}"/>
    <cellStyle name="Comma 2 2 2 2 5" xfId="164" xr:uid="{C601730F-2523-4EF5-9EC7-05A31552DFDE}"/>
    <cellStyle name="Comma 2 2 2 2 5 2" xfId="612" xr:uid="{7ACD217A-9DD3-4565-B7F2-CCF682FAD562}"/>
    <cellStyle name="Comma 2 2 2 2 5 2 2" xfId="1060" xr:uid="{9D2A77B1-A36E-46F3-A4C5-6BB464155281}"/>
    <cellStyle name="Comma 2 2 2 2 5 2 2 2" xfId="2180" xr:uid="{489ACBC1-6D8E-4953-B3B2-B79938601FC2}"/>
    <cellStyle name="Comma 2 2 2 2 5 2 2 3" xfId="3300" xr:uid="{776771D6-A759-4146-BB9D-DCF20C5C0F52}"/>
    <cellStyle name="Comma 2 2 2 2 5 2 3" xfId="1732" xr:uid="{EFC1DCF1-D757-4EB7-A281-EA60E4A61A06}"/>
    <cellStyle name="Comma 2 2 2 2 5 2 4" xfId="2852" xr:uid="{F15833CF-6C43-46D4-8849-1F65209F2E0A}"/>
    <cellStyle name="Comma 2 2 2 2 5 3" xfId="388" xr:uid="{8848500F-0C96-4087-9600-DCEA5787DA2F}"/>
    <cellStyle name="Comma 2 2 2 2 5 3 2" xfId="1508" xr:uid="{70162F05-FD90-4C98-BABD-325E393189D7}"/>
    <cellStyle name="Comma 2 2 2 2 5 3 3" xfId="2628" xr:uid="{32BBC31B-8C87-4401-A683-E17E711A3121}"/>
    <cellStyle name="Comma 2 2 2 2 5 4" xfId="836" xr:uid="{D3E7772F-7BCB-4880-9D58-6CE0EE4A272E}"/>
    <cellStyle name="Comma 2 2 2 2 5 4 2" xfId="1956" xr:uid="{B169B1FE-4D5F-46BF-BB58-69B12FC0D8F8}"/>
    <cellStyle name="Comma 2 2 2 2 5 4 3" xfId="3076" xr:uid="{8E2A707F-5AD7-49CE-BC23-4B244C7BFB01}"/>
    <cellStyle name="Comma 2 2 2 2 5 5" xfId="1284" xr:uid="{2246949D-CC42-4162-AD7B-ADF0D5CCFD78}"/>
    <cellStyle name="Comma 2 2 2 2 5 6" xfId="2404" xr:uid="{6620E7DC-BAA8-4CD8-B76B-9AF8738DF0B5}"/>
    <cellStyle name="Comma 2 2 2 2 6" xfId="500" xr:uid="{64B9F8AC-C6F9-413A-B777-D09D5C1A6F23}"/>
    <cellStyle name="Comma 2 2 2 2 6 2" xfId="948" xr:uid="{47120044-3F47-4780-BCEF-BAD8660066F4}"/>
    <cellStyle name="Comma 2 2 2 2 6 2 2" xfId="2068" xr:uid="{EF1B124C-A8B6-4F0E-8705-5E2E0CA70A0B}"/>
    <cellStyle name="Comma 2 2 2 2 6 2 3" xfId="3188" xr:uid="{FE064407-7771-47F5-A02F-720AC29A98DE}"/>
    <cellStyle name="Comma 2 2 2 2 6 3" xfId="1620" xr:uid="{D877916F-0B49-4D12-9A88-CC7F7DFAAF50}"/>
    <cellStyle name="Comma 2 2 2 2 6 4" xfId="2740" xr:uid="{D93913E5-B395-45BD-8A0E-4DD977B46BE8}"/>
    <cellStyle name="Comma 2 2 2 2 7" xfId="276" xr:uid="{A9FF6427-21CF-4C4D-A4D4-39C6EF42CB79}"/>
    <cellStyle name="Comma 2 2 2 2 7 2" xfId="1396" xr:uid="{E21D9200-6B13-4DA1-9E0B-6FCAE4132716}"/>
    <cellStyle name="Comma 2 2 2 2 7 3" xfId="2516" xr:uid="{0149C6DA-A16A-44ED-9AF3-5AE08CD8E954}"/>
    <cellStyle name="Comma 2 2 2 2 8" xfId="724" xr:uid="{AE6D7A71-13EE-4E98-A7E1-02FCCEF7DCC1}"/>
    <cellStyle name="Comma 2 2 2 2 8 2" xfId="1844" xr:uid="{4EF1CF83-DFD2-4DD0-84EC-883392BC756F}"/>
    <cellStyle name="Comma 2 2 2 2 8 3" xfId="2964" xr:uid="{3288424E-C33F-4AE4-8580-D37DED8E4E9A}"/>
    <cellStyle name="Comma 2 2 2 2 9" xfId="1172" xr:uid="{D5B5E001-36AF-46C1-B3D6-DA2C4812DD72}"/>
    <cellStyle name="Comma 2 2 2 3" xfId="57" xr:uid="{3F58FA12-B8C0-4766-9DCB-16EEEEB1981A}"/>
    <cellStyle name="Comma 2 2 2 3 2" xfId="80" xr:uid="{9ABCCF67-7EF2-4C1B-BF48-DFE36E5BB893}"/>
    <cellStyle name="Comma 2 2 2 3 2 2" xfId="135" xr:uid="{8767A82A-8661-4B5B-BEDD-10ED25F5FCAF}"/>
    <cellStyle name="Comma 2 2 2 3 2 2 2" xfId="247" xr:uid="{497B3E17-A7BA-4BC2-8130-3E81446CCD69}"/>
    <cellStyle name="Comma 2 2 2 3 2 2 2 2" xfId="695" xr:uid="{70B8B3F7-B215-470D-B6CD-D39512BDD6E9}"/>
    <cellStyle name="Comma 2 2 2 3 2 2 2 2 2" xfId="1143" xr:uid="{E00DF502-2F6B-47DE-87CC-A55AF8F61638}"/>
    <cellStyle name="Comma 2 2 2 3 2 2 2 2 2 2" xfId="2263" xr:uid="{ACA9014D-03DE-4519-B17A-6EB313C1B884}"/>
    <cellStyle name="Comma 2 2 2 3 2 2 2 2 2 3" xfId="3383" xr:uid="{3A59D806-5F1A-42CA-9F02-BD20D5687E96}"/>
    <cellStyle name="Comma 2 2 2 3 2 2 2 2 3" xfId="1815" xr:uid="{8E55A0FB-5B44-44D3-9D77-44F3034A6F0C}"/>
    <cellStyle name="Comma 2 2 2 3 2 2 2 2 4" xfId="2935" xr:uid="{DF8AB326-C4F3-4815-B773-AA7312EA9021}"/>
    <cellStyle name="Comma 2 2 2 3 2 2 2 3" xfId="471" xr:uid="{E86B42F1-CF9F-4068-A07D-789D1801BD9B}"/>
    <cellStyle name="Comma 2 2 2 3 2 2 2 3 2" xfId="1591" xr:uid="{86B2AD4D-FBBE-460E-AD0B-755B69F6084A}"/>
    <cellStyle name="Comma 2 2 2 3 2 2 2 3 3" xfId="2711" xr:uid="{6A0DBD80-90A4-4540-A585-76E40D87A7B3}"/>
    <cellStyle name="Comma 2 2 2 3 2 2 2 4" xfId="919" xr:uid="{4F0F0E57-B7C1-478E-9273-1C085712BDCE}"/>
    <cellStyle name="Comma 2 2 2 3 2 2 2 4 2" xfId="2039" xr:uid="{B92AFD23-8177-4667-A5A6-43A484427E9A}"/>
    <cellStyle name="Comma 2 2 2 3 2 2 2 4 3" xfId="3159" xr:uid="{3CA39F66-1ECE-4F17-8A57-3226FD54438B}"/>
    <cellStyle name="Comma 2 2 2 3 2 2 2 5" xfId="1367" xr:uid="{0D70957C-4488-4D82-8C2D-9D0EC5F5E3E3}"/>
    <cellStyle name="Comma 2 2 2 3 2 2 2 6" xfId="2487" xr:uid="{18B6213E-B65C-44F9-B202-C188A7C37792}"/>
    <cellStyle name="Comma 2 2 2 3 2 2 3" xfId="583" xr:uid="{ED0DCA8D-8685-46C3-B287-AB88ADA32BF6}"/>
    <cellStyle name="Comma 2 2 2 3 2 2 3 2" xfId="1031" xr:uid="{F985D0F2-4AAD-45DD-8FE3-0613C09BB0F3}"/>
    <cellStyle name="Comma 2 2 2 3 2 2 3 2 2" xfId="2151" xr:uid="{8FB7A5D9-4372-4D14-95BD-5B742FD4A2B5}"/>
    <cellStyle name="Comma 2 2 2 3 2 2 3 2 3" xfId="3271" xr:uid="{8DD42A8F-789D-4C83-8AA4-4F9CB65E1E3E}"/>
    <cellStyle name="Comma 2 2 2 3 2 2 3 3" xfId="1703" xr:uid="{CF622808-0BE1-49E5-9EBD-232376A49D1A}"/>
    <cellStyle name="Comma 2 2 2 3 2 2 3 4" xfId="2823" xr:uid="{E9753657-93EF-4E04-82C4-0AB03013EC20}"/>
    <cellStyle name="Comma 2 2 2 3 2 2 4" xfId="359" xr:uid="{B6B7E585-6F10-466E-986A-2F797E48B25E}"/>
    <cellStyle name="Comma 2 2 2 3 2 2 4 2" xfId="1479" xr:uid="{560B96DF-14C4-4EDB-8E32-045B39044AB8}"/>
    <cellStyle name="Comma 2 2 2 3 2 2 4 3" xfId="2599" xr:uid="{FD9E9A82-1B6F-4C71-81AC-778CB4DE2497}"/>
    <cellStyle name="Comma 2 2 2 3 2 2 5" xfId="807" xr:uid="{2A6C41F9-714F-43E3-885E-2F83B4383D31}"/>
    <cellStyle name="Comma 2 2 2 3 2 2 5 2" xfId="1927" xr:uid="{27E3EEB6-E0A6-45E9-A03D-0F8BEF46C163}"/>
    <cellStyle name="Comma 2 2 2 3 2 2 5 3" xfId="3047" xr:uid="{5CA064B2-407D-4784-AD08-F92141588C3B}"/>
    <cellStyle name="Comma 2 2 2 3 2 2 6" xfId="1255" xr:uid="{5EB606B2-699D-483A-A6CC-72270464D541}"/>
    <cellStyle name="Comma 2 2 2 3 2 2 7" xfId="2375" xr:uid="{0F93D76C-ADD4-44A0-B829-FAFE9111184E}"/>
    <cellStyle name="Comma 2 2 2 3 2 3" xfId="193" xr:uid="{A03F3C3A-B062-4676-B77E-DB75369F5719}"/>
    <cellStyle name="Comma 2 2 2 3 2 3 2" xfId="641" xr:uid="{8367D96B-2CAB-4E5B-BA75-F745EE845DA2}"/>
    <cellStyle name="Comma 2 2 2 3 2 3 2 2" xfId="1089" xr:uid="{91270809-835C-447A-885B-D9ABF1684FFE}"/>
    <cellStyle name="Comma 2 2 2 3 2 3 2 2 2" xfId="2209" xr:uid="{124B31AC-EE89-4494-9CBC-8E6D2CC4E017}"/>
    <cellStyle name="Comma 2 2 2 3 2 3 2 2 3" xfId="3329" xr:uid="{BD1D48BA-54F7-4B8A-A1D0-745128912D4A}"/>
    <cellStyle name="Comma 2 2 2 3 2 3 2 3" xfId="1761" xr:uid="{3BF72800-AF17-4534-A664-BC5CEE8816C8}"/>
    <cellStyle name="Comma 2 2 2 3 2 3 2 4" xfId="2881" xr:uid="{3A01FDC9-55EB-4ACC-AF21-4B3DEBABFE41}"/>
    <cellStyle name="Comma 2 2 2 3 2 3 3" xfId="417" xr:uid="{F92DCD86-EB94-44FB-AF20-B6D90BFBD746}"/>
    <cellStyle name="Comma 2 2 2 3 2 3 3 2" xfId="1537" xr:uid="{677F3D53-EDA3-44F0-9F55-0237A4C3A07B}"/>
    <cellStyle name="Comma 2 2 2 3 2 3 3 3" xfId="2657" xr:uid="{28E391E4-9AA5-4EE5-8E71-7B5C9FBD6B2F}"/>
    <cellStyle name="Comma 2 2 2 3 2 3 4" xfId="865" xr:uid="{74FFE805-D4AE-4ADA-9B7A-F6F7BEDF1BF8}"/>
    <cellStyle name="Comma 2 2 2 3 2 3 4 2" xfId="1985" xr:uid="{3FEA4FD9-36F9-44F0-8EFC-C4F2B0387C94}"/>
    <cellStyle name="Comma 2 2 2 3 2 3 4 3" xfId="3105" xr:uid="{D74A4570-EEA7-42D6-AC99-95C050710DDA}"/>
    <cellStyle name="Comma 2 2 2 3 2 3 5" xfId="1313" xr:uid="{44F85949-0C32-488A-81AD-A90EFF54D245}"/>
    <cellStyle name="Comma 2 2 2 3 2 3 6" xfId="2433" xr:uid="{7657AA96-063C-4A6A-B2B4-81C61DAAF8E8}"/>
    <cellStyle name="Comma 2 2 2 3 2 4" xfId="529" xr:uid="{7AF63FAD-C0FC-4039-8FA9-E315D33B0119}"/>
    <cellStyle name="Comma 2 2 2 3 2 4 2" xfId="977" xr:uid="{8D07F301-6316-4945-A9A1-16CDA36C6023}"/>
    <cellStyle name="Comma 2 2 2 3 2 4 2 2" xfId="2097" xr:uid="{0E9737D5-9DF7-4B28-A7B4-49426E3E7CA9}"/>
    <cellStyle name="Comma 2 2 2 3 2 4 2 3" xfId="3217" xr:uid="{B35F266E-C830-469B-99FD-DEBAD8F5018D}"/>
    <cellStyle name="Comma 2 2 2 3 2 4 3" xfId="1649" xr:uid="{027513DF-5D7D-414F-9B19-17934FF759A2}"/>
    <cellStyle name="Comma 2 2 2 3 2 4 4" xfId="2769" xr:uid="{829DB180-FBC4-4A41-A16A-4FDC5F11873A}"/>
    <cellStyle name="Comma 2 2 2 3 2 5" xfId="305" xr:uid="{EEB89A3B-02D9-4D50-BF54-78729C4EB775}"/>
    <cellStyle name="Comma 2 2 2 3 2 5 2" xfId="1425" xr:uid="{FAA148FB-246E-4910-9B02-BAD20883E7BC}"/>
    <cellStyle name="Comma 2 2 2 3 2 5 3" xfId="2545" xr:uid="{001C9699-F109-4059-897C-16F292CA37F2}"/>
    <cellStyle name="Comma 2 2 2 3 2 6" xfId="753" xr:uid="{39AA0078-5712-4771-BC67-3FF69B8BEFB6}"/>
    <cellStyle name="Comma 2 2 2 3 2 6 2" xfId="1873" xr:uid="{EA154712-8722-41BF-A05F-4C6844094EB3}"/>
    <cellStyle name="Comma 2 2 2 3 2 6 3" xfId="2993" xr:uid="{B21B9F63-6869-43E5-8846-6616EC5B065E}"/>
    <cellStyle name="Comma 2 2 2 3 2 7" xfId="1201" xr:uid="{F68DEA14-2937-4242-8608-FE8901A5AC3F}"/>
    <cellStyle name="Comma 2 2 2 3 2 8" xfId="2321" xr:uid="{0E28E470-8DFD-472F-8170-B5A4833FBF47}"/>
    <cellStyle name="Comma 2 2 2 3 3" xfId="109" xr:uid="{82364037-66B0-45BE-9D6B-064F9BE4A50F}"/>
    <cellStyle name="Comma 2 2 2 3 3 2" xfId="222" xr:uid="{717AC345-8057-4953-9F50-F78977576A05}"/>
    <cellStyle name="Comma 2 2 2 3 3 2 2" xfId="670" xr:uid="{A60C2B9D-2442-4F5A-9155-949DC85D83FA}"/>
    <cellStyle name="Comma 2 2 2 3 3 2 2 2" xfId="1118" xr:uid="{5CD53224-DD6F-470F-9609-FBE92E3453F0}"/>
    <cellStyle name="Comma 2 2 2 3 3 2 2 2 2" xfId="2238" xr:uid="{3C614E52-A3CC-4302-BD26-F44A4D9E0FD1}"/>
    <cellStyle name="Comma 2 2 2 3 3 2 2 2 3" xfId="3358" xr:uid="{64694149-F282-4704-A713-3B7997726F7A}"/>
    <cellStyle name="Comma 2 2 2 3 3 2 2 3" xfId="1790" xr:uid="{6AA092B6-A7C6-437A-90D4-20F51020296D}"/>
    <cellStyle name="Comma 2 2 2 3 3 2 2 4" xfId="2910" xr:uid="{6BFB5331-28E0-485B-BFD8-B97287E2C2F3}"/>
    <cellStyle name="Comma 2 2 2 3 3 2 3" xfId="446" xr:uid="{E7C99273-59A1-4BF2-AF01-9CFD0F0AF89F}"/>
    <cellStyle name="Comma 2 2 2 3 3 2 3 2" xfId="1566" xr:uid="{7182E479-3FAD-4C6F-81B8-2D28942ABD96}"/>
    <cellStyle name="Comma 2 2 2 3 3 2 3 3" xfId="2686" xr:uid="{8C222B88-0FDA-43FE-9A1B-A43F3A5DE9D3}"/>
    <cellStyle name="Comma 2 2 2 3 3 2 4" xfId="894" xr:uid="{34B4D979-C2CC-4E61-9E62-3CA4B4309D21}"/>
    <cellStyle name="Comma 2 2 2 3 3 2 4 2" xfId="2014" xr:uid="{92F88122-90B1-4F0A-A9DE-36B87B1D1115}"/>
    <cellStyle name="Comma 2 2 2 3 3 2 4 3" xfId="3134" xr:uid="{C39B5C6D-7769-4C19-BE79-9257687E65E7}"/>
    <cellStyle name="Comma 2 2 2 3 3 2 5" xfId="1342" xr:uid="{30BFAB7C-6A41-4A82-8A41-753554AC736F}"/>
    <cellStyle name="Comma 2 2 2 3 3 2 6" xfId="2462" xr:uid="{19B40F03-C38F-4014-9310-6A4D53D3B304}"/>
    <cellStyle name="Comma 2 2 2 3 3 3" xfId="558" xr:uid="{3FE372E6-03F9-4439-932D-D9B13508DB1D}"/>
    <cellStyle name="Comma 2 2 2 3 3 3 2" xfId="1006" xr:uid="{7A3CDF13-8E5A-4EFF-B8B7-4B4160AFC4B8}"/>
    <cellStyle name="Comma 2 2 2 3 3 3 2 2" xfId="2126" xr:uid="{AD9C923C-0582-4547-B1CE-48867BC37B5C}"/>
    <cellStyle name="Comma 2 2 2 3 3 3 2 3" xfId="3246" xr:uid="{4C50CC30-A3FB-490A-A4F1-A50EFB4CEE55}"/>
    <cellStyle name="Comma 2 2 2 3 3 3 3" xfId="1678" xr:uid="{E933724D-86F6-48B7-932F-A18DD2F9CFAC}"/>
    <cellStyle name="Comma 2 2 2 3 3 3 4" xfId="2798" xr:uid="{196F8954-E9DE-4648-B3DE-CBA18C43D822}"/>
    <cellStyle name="Comma 2 2 2 3 3 4" xfId="334" xr:uid="{07A5C7C2-2F20-46B8-B1B9-51AE854E636D}"/>
    <cellStyle name="Comma 2 2 2 3 3 4 2" xfId="1454" xr:uid="{5DBDFA7D-D62D-45CB-97F9-2B08952FF932}"/>
    <cellStyle name="Comma 2 2 2 3 3 4 3" xfId="2574" xr:uid="{5048F6DE-23CB-48BF-94FA-11DA5C8112FF}"/>
    <cellStyle name="Comma 2 2 2 3 3 5" xfId="782" xr:uid="{71006521-AF2F-4647-9BDE-7E5E04A848EB}"/>
    <cellStyle name="Comma 2 2 2 3 3 5 2" xfId="1902" xr:uid="{212764E5-789A-4432-A108-E8F05F277364}"/>
    <cellStyle name="Comma 2 2 2 3 3 5 3" xfId="3022" xr:uid="{B820968D-E1EE-416E-984D-8485255ED624}"/>
    <cellStyle name="Comma 2 2 2 3 3 6" xfId="1230" xr:uid="{46D0A0E8-60E4-454D-925A-4F47682187F4}"/>
    <cellStyle name="Comma 2 2 2 3 3 7" xfId="2350" xr:uid="{EB95ECA2-F2EC-40F3-B65C-7F589960A466}"/>
    <cellStyle name="Comma 2 2 2 3 4" xfId="170" xr:uid="{0FA91200-A581-4838-9D41-B6CEFE0516AD}"/>
    <cellStyle name="Comma 2 2 2 3 4 2" xfId="618" xr:uid="{FCD7EC1A-8A89-4863-A8DC-539E9AEEAFCE}"/>
    <cellStyle name="Comma 2 2 2 3 4 2 2" xfId="1066" xr:uid="{297BA467-64FB-467B-8DC7-3FA8F9ECF0C3}"/>
    <cellStyle name="Comma 2 2 2 3 4 2 2 2" xfId="2186" xr:uid="{5D2AE4DC-11E5-4707-B3DF-05C6F17719D3}"/>
    <cellStyle name="Comma 2 2 2 3 4 2 2 3" xfId="3306" xr:uid="{CA61B960-1C60-490A-AA13-543A62ACEFB5}"/>
    <cellStyle name="Comma 2 2 2 3 4 2 3" xfId="1738" xr:uid="{A93C4602-C9BD-4155-B68A-6AB38D193F27}"/>
    <cellStyle name="Comma 2 2 2 3 4 2 4" xfId="2858" xr:uid="{265EA7EE-EFF8-4D95-AF19-0796D86A9B0B}"/>
    <cellStyle name="Comma 2 2 2 3 4 3" xfId="394" xr:uid="{314DBDEC-464E-43B6-AA21-ED6B7F3764AC}"/>
    <cellStyle name="Comma 2 2 2 3 4 3 2" xfId="1514" xr:uid="{B4E5DC0E-DC84-4CB4-85AD-ABEB353CAF44}"/>
    <cellStyle name="Comma 2 2 2 3 4 3 3" xfId="2634" xr:uid="{CB7D5424-8227-493F-AF10-59F9F83CD675}"/>
    <cellStyle name="Comma 2 2 2 3 4 4" xfId="842" xr:uid="{331E06B2-08FD-471E-BB29-E8270807E0EA}"/>
    <cellStyle name="Comma 2 2 2 3 4 4 2" xfId="1962" xr:uid="{4A16F86E-D814-4126-A328-59E997FE1B38}"/>
    <cellStyle name="Comma 2 2 2 3 4 4 3" xfId="3082" xr:uid="{9245DD24-8EA1-496C-A023-DBBE9A76D276}"/>
    <cellStyle name="Comma 2 2 2 3 4 5" xfId="1290" xr:uid="{3CD4174C-D532-4913-A21C-8B87AF7F3CF7}"/>
    <cellStyle name="Comma 2 2 2 3 4 6" xfId="2410" xr:uid="{4F92EEAF-ADBB-430E-A644-64ADC24030D5}"/>
    <cellStyle name="Comma 2 2 2 3 5" xfId="506" xr:uid="{075C762D-7F75-415C-BB0B-E78ED26AC790}"/>
    <cellStyle name="Comma 2 2 2 3 5 2" xfId="954" xr:uid="{B9894A72-103D-443A-9038-F88B0AE215A2}"/>
    <cellStyle name="Comma 2 2 2 3 5 2 2" xfId="2074" xr:uid="{D34F4AD6-6BAB-4E18-9450-77B4A9728B95}"/>
    <cellStyle name="Comma 2 2 2 3 5 2 3" xfId="3194" xr:uid="{B92B9148-5F27-494D-92D2-DBE3A14E5B0F}"/>
    <cellStyle name="Comma 2 2 2 3 5 3" xfId="1626" xr:uid="{86A371A6-7B39-4DCA-B291-8774055C5749}"/>
    <cellStyle name="Comma 2 2 2 3 5 4" xfId="2746" xr:uid="{E0F02F84-CDF2-490D-8175-B42F2A13A23F}"/>
    <cellStyle name="Comma 2 2 2 3 6" xfId="282" xr:uid="{12394F9B-EA24-4D88-A2FC-6F3A56B287AB}"/>
    <cellStyle name="Comma 2 2 2 3 6 2" xfId="1402" xr:uid="{AD3319A4-2677-419D-BB2B-0EE3A3A17B2C}"/>
    <cellStyle name="Comma 2 2 2 3 6 3" xfId="2522" xr:uid="{ED5E71F9-C504-4190-8F2B-77D53178BB24}"/>
    <cellStyle name="Comma 2 2 2 3 7" xfId="730" xr:uid="{C8EB54CA-D4AE-4FAC-8886-24EA4F6A4A29}"/>
    <cellStyle name="Comma 2 2 2 3 7 2" xfId="1850" xr:uid="{B5FBA1A0-76D6-4ED2-A53C-1A9919B60830}"/>
    <cellStyle name="Comma 2 2 2 3 7 3" xfId="2970" xr:uid="{86C366A1-7CEB-4706-9D6F-1BD9BE63E5C8}"/>
    <cellStyle name="Comma 2 2 2 3 8" xfId="1178" xr:uid="{C71F3B4D-21AC-4F6A-BF02-93EDB949E638}"/>
    <cellStyle name="Comma 2 2 2 3 9" xfId="2298" xr:uid="{7CFED95D-3557-413B-8B2B-BB09CE79B8DD}"/>
    <cellStyle name="Comma 2 2 2 4" xfId="68" xr:uid="{F233540C-8EF3-42B0-8BEF-550ADF9873C3}"/>
    <cellStyle name="Comma 2 2 2 4 2" xfId="123" xr:uid="{5BD21285-D868-4F7E-8EC4-1D8C880A0FC3}"/>
    <cellStyle name="Comma 2 2 2 4 2 2" xfId="235" xr:uid="{93F264CF-E2E0-4061-9360-46CCA213A345}"/>
    <cellStyle name="Comma 2 2 2 4 2 2 2" xfId="683" xr:uid="{12499E21-BD8B-4308-8D14-1EC996B2DAA2}"/>
    <cellStyle name="Comma 2 2 2 4 2 2 2 2" xfId="1131" xr:uid="{228338A9-39B3-4779-B1E1-CFAEDE2FE478}"/>
    <cellStyle name="Comma 2 2 2 4 2 2 2 2 2" xfId="2251" xr:uid="{29BCC884-D45F-46C2-80B1-48E964063146}"/>
    <cellStyle name="Comma 2 2 2 4 2 2 2 2 3" xfId="3371" xr:uid="{598FE410-1547-4A66-AC7B-693A3F767C74}"/>
    <cellStyle name="Comma 2 2 2 4 2 2 2 3" xfId="1803" xr:uid="{2E420679-3198-4B68-BF7D-B2DEE82C240A}"/>
    <cellStyle name="Comma 2 2 2 4 2 2 2 4" xfId="2923" xr:uid="{2D6C5813-0D46-4229-B3DD-784379DEC101}"/>
    <cellStyle name="Comma 2 2 2 4 2 2 3" xfId="459" xr:uid="{7FC2DF12-31E0-468B-B764-7A1CDAECDE5F}"/>
    <cellStyle name="Comma 2 2 2 4 2 2 3 2" xfId="1579" xr:uid="{7328CACE-C8F9-4A00-A0CB-F324860A0FAF}"/>
    <cellStyle name="Comma 2 2 2 4 2 2 3 3" xfId="2699" xr:uid="{B460B447-9BB1-45B9-A1AA-B99276FF9B9D}"/>
    <cellStyle name="Comma 2 2 2 4 2 2 4" xfId="907" xr:uid="{81E99166-F138-42B7-AEB4-95010C508A04}"/>
    <cellStyle name="Comma 2 2 2 4 2 2 4 2" xfId="2027" xr:uid="{81A75422-601C-4A98-9A85-70892651B396}"/>
    <cellStyle name="Comma 2 2 2 4 2 2 4 3" xfId="3147" xr:uid="{31D4CFA7-5776-4F3E-AF67-DC83CC5113DB}"/>
    <cellStyle name="Comma 2 2 2 4 2 2 5" xfId="1355" xr:uid="{0742371B-27D3-40AA-8942-8134D42850D0}"/>
    <cellStyle name="Comma 2 2 2 4 2 2 6" xfId="2475" xr:uid="{E0A3F743-6960-40EE-A453-8073E01FBDD7}"/>
    <cellStyle name="Comma 2 2 2 4 2 3" xfId="571" xr:uid="{45CD92F6-ABDE-441F-AFAB-2CECFFFE1128}"/>
    <cellStyle name="Comma 2 2 2 4 2 3 2" xfId="1019" xr:uid="{35D9A128-744A-4503-B131-99FB7EE83D05}"/>
    <cellStyle name="Comma 2 2 2 4 2 3 2 2" xfId="2139" xr:uid="{E396E76E-5670-4307-B092-F4B4950DD926}"/>
    <cellStyle name="Comma 2 2 2 4 2 3 2 3" xfId="3259" xr:uid="{68E67A7B-3DA5-49D3-8D39-F4E0A6C32CAE}"/>
    <cellStyle name="Comma 2 2 2 4 2 3 3" xfId="1691" xr:uid="{B63A4D93-D193-4972-8480-357A9403CF77}"/>
    <cellStyle name="Comma 2 2 2 4 2 3 4" xfId="2811" xr:uid="{A661AA3E-05C6-4DAB-98B1-1BADCD5E9D69}"/>
    <cellStyle name="Comma 2 2 2 4 2 4" xfId="347" xr:uid="{51A9AC2B-733E-4448-9042-5328DA899922}"/>
    <cellStyle name="Comma 2 2 2 4 2 4 2" xfId="1467" xr:uid="{390F5329-9917-4860-8B46-FEABF925D5AD}"/>
    <cellStyle name="Comma 2 2 2 4 2 4 3" xfId="2587" xr:uid="{FA1BA396-8F52-4D19-81E5-661260B284DE}"/>
    <cellStyle name="Comma 2 2 2 4 2 5" xfId="795" xr:uid="{3365E046-A0E0-4AA5-BF45-B80D855FBE20}"/>
    <cellStyle name="Comma 2 2 2 4 2 5 2" xfId="1915" xr:uid="{2A9DF8E2-C7DC-4BDD-BEB1-1FBF4CE7CB55}"/>
    <cellStyle name="Comma 2 2 2 4 2 5 3" xfId="3035" xr:uid="{2B8D15C3-B754-4EDF-B450-1793ABA20B59}"/>
    <cellStyle name="Comma 2 2 2 4 2 6" xfId="1243" xr:uid="{C2C78ADA-BC1C-43C4-A534-000B2F4419C2}"/>
    <cellStyle name="Comma 2 2 2 4 2 7" xfId="2363" xr:uid="{65992C99-63E0-4810-8D1E-12CC8553EBB0}"/>
    <cellStyle name="Comma 2 2 2 4 3" xfId="181" xr:uid="{E74D3961-23E9-46ED-9697-1B85AC93933B}"/>
    <cellStyle name="Comma 2 2 2 4 3 2" xfId="629" xr:uid="{6A2B3092-2EBD-4AF5-B68E-CC3ED43D1E90}"/>
    <cellStyle name="Comma 2 2 2 4 3 2 2" xfId="1077" xr:uid="{16FDA52F-CCED-4ADB-9FE0-AA0C2F96222A}"/>
    <cellStyle name="Comma 2 2 2 4 3 2 2 2" xfId="2197" xr:uid="{CD64EB16-D9BD-40CB-B5B7-7CBA9A0A7AF8}"/>
    <cellStyle name="Comma 2 2 2 4 3 2 2 3" xfId="3317" xr:uid="{E89828AF-3D4E-4F86-B1FF-9BB12CD69ACB}"/>
    <cellStyle name="Comma 2 2 2 4 3 2 3" xfId="1749" xr:uid="{1C8467EB-4789-448D-8253-702FBE29BB78}"/>
    <cellStyle name="Comma 2 2 2 4 3 2 4" xfId="2869" xr:uid="{AFCD5C9A-04F7-4A52-B814-631DFBEA8EB2}"/>
    <cellStyle name="Comma 2 2 2 4 3 3" xfId="405" xr:uid="{4B9555BD-119B-433E-8BFD-F23582C495CA}"/>
    <cellStyle name="Comma 2 2 2 4 3 3 2" xfId="1525" xr:uid="{4CAB5E26-BA7E-4A1C-AE8A-A82D0E56D49E}"/>
    <cellStyle name="Comma 2 2 2 4 3 3 3" xfId="2645" xr:uid="{F1515E04-078F-4D5F-8D70-4619BC3E7902}"/>
    <cellStyle name="Comma 2 2 2 4 3 4" xfId="853" xr:uid="{6AF2B7B6-C7D6-4076-9087-5459134CFFD5}"/>
    <cellStyle name="Comma 2 2 2 4 3 4 2" xfId="1973" xr:uid="{49A46BE9-1CE1-4D37-8BA3-3FFCBB1E79E3}"/>
    <cellStyle name="Comma 2 2 2 4 3 4 3" xfId="3093" xr:uid="{56FF0C21-C7F6-4485-A858-315B8B7FB626}"/>
    <cellStyle name="Comma 2 2 2 4 3 5" xfId="1301" xr:uid="{12A8BA09-4855-447C-9C3D-8D885A5F9D37}"/>
    <cellStyle name="Comma 2 2 2 4 3 6" xfId="2421" xr:uid="{348C04FE-732A-4044-B4B0-D1E9DBB1B439}"/>
    <cellStyle name="Comma 2 2 2 4 4" xfId="517" xr:uid="{0C3A0C67-FDC9-4C4E-BE7E-5C455A063F67}"/>
    <cellStyle name="Comma 2 2 2 4 4 2" xfId="965" xr:uid="{B20A005A-4652-4B50-9814-318000095873}"/>
    <cellStyle name="Comma 2 2 2 4 4 2 2" xfId="2085" xr:uid="{FBD81500-CDBF-47CA-AFA6-B4F3B0260F9F}"/>
    <cellStyle name="Comma 2 2 2 4 4 2 3" xfId="3205" xr:uid="{35D247DE-FD29-40C7-BFE1-362B3D84D0C1}"/>
    <cellStyle name="Comma 2 2 2 4 4 3" xfId="1637" xr:uid="{CC5BCD4B-940C-4F66-9CBE-F276F4F9FFC7}"/>
    <cellStyle name="Comma 2 2 2 4 4 4" xfId="2757" xr:uid="{180EEC37-0C30-4D0A-A2DA-8A133A3DC564}"/>
    <cellStyle name="Comma 2 2 2 4 5" xfId="293" xr:uid="{D9B97BCF-D6D1-45F5-8667-58D6CB4DA483}"/>
    <cellStyle name="Comma 2 2 2 4 5 2" xfId="1413" xr:uid="{0CE14E6B-5E49-4054-9565-426366035F1E}"/>
    <cellStyle name="Comma 2 2 2 4 5 3" xfId="2533" xr:uid="{2DFAE70D-0E63-479A-9692-DFCCFA00302C}"/>
    <cellStyle name="Comma 2 2 2 4 6" xfId="741" xr:uid="{61E65B16-A096-4AD8-B0EA-C4F7BA167EF6}"/>
    <cellStyle name="Comma 2 2 2 4 6 2" xfId="1861" xr:uid="{40501C02-4DF3-45A6-A576-6B61BA2873EA}"/>
    <cellStyle name="Comma 2 2 2 4 6 3" xfId="2981" xr:uid="{47586CB9-39FE-4E42-B5D5-B0BB9CF27340}"/>
    <cellStyle name="Comma 2 2 2 4 7" xfId="1189" xr:uid="{05D49CBE-409A-42A4-B7D4-ABEAA634231A}"/>
    <cellStyle name="Comma 2 2 2 4 8" xfId="2309" xr:uid="{8C69F805-9AFD-435A-B22D-C821E20CD19E}"/>
    <cellStyle name="Comma 2 2 2 5" xfId="97" xr:uid="{724A9250-A8AD-46E7-BD91-50915D5CD249}"/>
    <cellStyle name="Comma 2 2 2 5 2" xfId="210" xr:uid="{A468818E-421E-414B-A523-5465D730EB98}"/>
    <cellStyle name="Comma 2 2 2 5 2 2" xfId="658" xr:uid="{272A0007-8F14-4DB1-ABA5-E6825AB2BBAC}"/>
    <cellStyle name="Comma 2 2 2 5 2 2 2" xfId="1106" xr:uid="{210981F1-8228-4EAA-B18C-53FBB70EC248}"/>
    <cellStyle name="Comma 2 2 2 5 2 2 2 2" xfId="2226" xr:uid="{78F66C02-4E37-48FC-B7E6-EA28A0748E93}"/>
    <cellStyle name="Comma 2 2 2 5 2 2 2 3" xfId="3346" xr:uid="{2F0937C1-31D1-49BD-9F54-0DC5E6221ABD}"/>
    <cellStyle name="Comma 2 2 2 5 2 2 3" xfId="1778" xr:uid="{91AC45CB-DD42-403D-8671-5CBC0B00C55D}"/>
    <cellStyle name="Comma 2 2 2 5 2 2 4" xfId="2898" xr:uid="{44674807-E0CF-4174-B0AD-ECA73DD186D2}"/>
    <cellStyle name="Comma 2 2 2 5 2 3" xfId="434" xr:uid="{F9C6C76F-2676-4E69-B887-490E76C884D0}"/>
    <cellStyle name="Comma 2 2 2 5 2 3 2" xfId="1554" xr:uid="{732D9AD4-315B-48B7-93F5-0FC09919BB5B}"/>
    <cellStyle name="Comma 2 2 2 5 2 3 3" xfId="2674" xr:uid="{7310A1D3-2D5F-41E1-B04F-62F9861DBFBC}"/>
    <cellStyle name="Comma 2 2 2 5 2 4" xfId="882" xr:uid="{002291BF-42A8-45C3-84D1-36D551EE14BD}"/>
    <cellStyle name="Comma 2 2 2 5 2 4 2" xfId="2002" xr:uid="{D8F072EB-5E7D-4647-9B8B-CF884B95F7E9}"/>
    <cellStyle name="Comma 2 2 2 5 2 4 3" xfId="3122" xr:uid="{5B224BB4-455A-4797-BF10-1FE1BBDAC8FD}"/>
    <cellStyle name="Comma 2 2 2 5 2 5" xfId="1330" xr:uid="{9BEBE9A0-2EB9-40B1-AAB2-AFF7A9C7ECD8}"/>
    <cellStyle name="Comma 2 2 2 5 2 6" xfId="2450" xr:uid="{FBE33A31-6A7D-4259-B7FD-7D5CE27318B4}"/>
    <cellStyle name="Comma 2 2 2 5 3" xfId="546" xr:uid="{66AB41AE-77C6-4069-A780-72ADD55F3994}"/>
    <cellStyle name="Comma 2 2 2 5 3 2" xfId="994" xr:uid="{EB1D7608-E54C-4A35-A0A9-771A444DA3CB}"/>
    <cellStyle name="Comma 2 2 2 5 3 2 2" xfId="2114" xr:uid="{DBB4E0E4-44FF-4A85-ADFC-BC767C56BA89}"/>
    <cellStyle name="Comma 2 2 2 5 3 2 3" xfId="3234" xr:uid="{6EC3D65D-8092-4E3A-86AF-7E774CC3C5B6}"/>
    <cellStyle name="Comma 2 2 2 5 3 3" xfId="1666" xr:uid="{EE9B681F-023A-427D-B059-4D354F5BAB05}"/>
    <cellStyle name="Comma 2 2 2 5 3 4" xfId="2786" xr:uid="{24788F51-E60B-445F-AC97-ED6F8AD11756}"/>
    <cellStyle name="Comma 2 2 2 5 4" xfId="322" xr:uid="{082712D6-9D6A-4650-805E-CAC0DD721C41}"/>
    <cellStyle name="Comma 2 2 2 5 4 2" xfId="1442" xr:uid="{C82BA873-BEBE-4448-B524-DFBA48BD218D}"/>
    <cellStyle name="Comma 2 2 2 5 4 3" xfId="2562" xr:uid="{B3FF96D9-38D6-4392-A2C0-5F47B834AD19}"/>
    <cellStyle name="Comma 2 2 2 5 5" xfId="770" xr:uid="{15E9AFAE-1950-4B39-9BA8-64D5BF95D327}"/>
    <cellStyle name="Comma 2 2 2 5 5 2" xfId="1890" xr:uid="{A53C7306-DAC2-4D44-816A-4577E7C0099C}"/>
    <cellStyle name="Comma 2 2 2 5 5 3" xfId="3010" xr:uid="{11E7C4D5-0AEC-4DDE-B160-262B8A550C9E}"/>
    <cellStyle name="Comma 2 2 2 5 6" xfId="1218" xr:uid="{450E5B0D-0299-4A19-8F58-F46B0B54EFC9}"/>
    <cellStyle name="Comma 2 2 2 5 7" xfId="2338" xr:uid="{6FB6AEC2-2C58-4BF7-B321-8F13DFDE3574}"/>
    <cellStyle name="Comma 2 2 2 6" xfId="158" xr:uid="{376AB3FC-F36B-49FF-9BE5-3DF46C5E6478}"/>
    <cellStyle name="Comma 2 2 2 6 2" xfId="606" xr:uid="{7CE37FBA-6ADF-4F7A-9417-984BC0AE15C2}"/>
    <cellStyle name="Comma 2 2 2 6 2 2" xfId="1054" xr:uid="{E4868074-1BF8-4D6C-8A9D-F71C789F4218}"/>
    <cellStyle name="Comma 2 2 2 6 2 2 2" xfId="2174" xr:uid="{89A9D82B-7AE2-488A-8134-56F6EF4497F7}"/>
    <cellStyle name="Comma 2 2 2 6 2 2 3" xfId="3294" xr:uid="{DADEA0BE-9A33-4424-9E54-7236F166575E}"/>
    <cellStyle name="Comma 2 2 2 6 2 3" xfId="1726" xr:uid="{FFC2EAAD-E836-4F30-94BA-DB9739975DC8}"/>
    <cellStyle name="Comma 2 2 2 6 2 4" xfId="2846" xr:uid="{D934870B-5204-4E39-8119-6709F056A1ED}"/>
    <cellStyle name="Comma 2 2 2 6 3" xfId="382" xr:uid="{CCE6FDE5-6F4D-4D02-9395-172D119AF603}"/>
    <cellStyle name="Comma 2 2 2 6 3 2" xfId="1502" xr:uid="{DA466EA6-EF20-474F-B16D-0252E7643329}"/>
    <cellStyle name="Comma 2 2 2 6 3 3" xfId="2622" xr:uid="{962056B7-BE9B-4914-98A1-5E1290616A70}"/>
    <cellStyle name="Comma 2 2 2 6 4" xfId="830" xr:uid="{63FAF2AE-0BD1-4EC4-83E1-EB96A29A8C13}"/>
    <cellStyle name="Comma 2 2 2 6 4 2" xfId="1950" xr:uid="{0EB19D78-DD27-4D6B-829F-9520EC6C9058}"/>
    <cellStyle name="Comma 2 2 2 6 4 3" xfId="3070" xr:uid="{03B352E0-D670-4A45-838C-92BEF914554B}"/>
    <cellStyle name="Comma 2 2 2 6 5" xfId="1278" xr:uid="{2EA28E33-A27F-4A57-9C21-9E75B45A3F09}"/>
    <cellStyle name="Comma 2 2 2 6 6" xfId="2398" xr:uid="{D1981CAF-AEB0-4792-B6C8-7F95E99B6116}"/>
    <cellStyle name="Comma 2 2 2 7" xfId="494" xr:uid="{BBD52025-D0DD-4999-9F7C-F2A803E0ED8A}"/>
    <cellStyle name="Comma 2 2 2 7 2" xfId="942" xr:uid="{92A9C914-3DE9-4928-B8DB-515CFA06F7A3}"/>
    <cellStyle name="Comma 2 2 2 7 2 2" xfId="2062" xr:uid="{FF320955-A36E-4BAD-B38A-14F38DBD8660}"/>
    <cellStyle name="Comma 2 2 2 7 2 3" xfId="3182" xr:uid="{A4C3CF61-4848-47FB-A190-9F1749FAD35F}"/>
    <cellStyle name="Comma 2 2 2 7 3" xfId="1614" xr:uid="{9F90DD25-ADF5-479C-BB5F-DAEEB5AFF399}"/>
    <cellStyle name="Comma 2 2 2 7 4" xfId="2734" xr:uid="{9B2467A3-18B0-494C-8DC9-2653F6565CA6}"/>
    <cellStyle name="Comma 2 2 2 8" xfId="270" xr:uid="{3AA5CAC6-7930-4900-A2EA-A22C1976EB6E}"/>
    <cellStyle name="Comma 2 2 2 8 2" xfId="1390" xr:uid="{2080C652-3860-4D24-A5B7-CC558CE37A85}"/>
    <cellStyle name="Comma 2 2 2 8 3" xfId="2510" xr:uid="{6EF2595C-75FD-4D0E-8911-9D94E8E85798}"/>
    <cellStyle name="Comma 2 2 2 9" xfId="718" xr:uid="{6A5F51F9-85EB-411C-B267-3252A3FE1110}"/>
    <cellStyle name="Comma 2 2 2 9 2" xfId="1838" xr:uid="{5F114443-6900-486F-8CED-8BC2CD61A578}"/>
    <cellStyle name="Comma 2 2 2 9 3" xfId="2958" xr:uid="{EA82AF64-E146-476C-ABFA-83E0C5954C3D}"/>
    <cellStyle name="Comma 2 2 3" xfId="47" xr:uid="{4BF433E7-76EF-4B64-8809-48CEA31E7144}"/>
    <cellStyle name="Comma 2 2 3 10" xfId="1168" xr:uid="{2A12444D-85E0-4FE3-A476-CB12B3600215}"/>
    <cellStyle name="Comma 2 2 3 11" xfId="2288" xr:uid="{56F15285-0EFA-40DF-94F7-21927B86A154}"/>
    <cellStyle name="Comma 2 2 3 2" xfId="53" xr:uid="{0C0182D7-7EEC-403B-8861-D12ED69CFA6F}"/>
    <cellStyle name="Comma 2 2 3 2 10" xfId="2294" xr:uid="{2174884A-6BD3-4A1E-A04A-4EFC2120ACD9}"/>
    <cellStyle name="Comma 2 2 3 2 2" xfId="65" xr:uid="{C73959D0-9F41-4D52-91F8-2B8028988780}"/>
    <cellStyle name="Comma 2 2 3 2 2 2" xfId="88" xr:uid="{0FF11163-36D8-4376-98A4-9BE5BF50ADB4}"/>
    <cellStyle name="Comma 2 2 3 2 2 2 2" xfId="143" xr:uid="{065B0DFD-C202-40DD-B132-D6B4F06C84D3}"/>
    <cellStyle name="Comma 2 2 3 2 2 2 2 2" xfId="255" xr:uid="{34685A6B-602F-455F-8574-64AC264E778B}"/>
    <cellStyle name="Comma 2 2 3 2 2 2 2 2 2" xfId="703" xr:uid="{E2F594C7-947B-4DAF-98F9-2C3ABB02A912}"/>
    <cellStyle name="Comma 2 2 3 2 2 2 2 2 2 2" xfId="1151" xr:uid="{A5E60585-6B57-47C1-B8C1-5432A2529C31}"/>
    <cellStyle name="Comma 2 2 3 2 2 2 2 2 2 2 2" xfId="2271" xr:uid="{B8DF8CF4-2136-4E9B-BCFB-4D2717FC3C11}"/>
    <cellStyle name="Comma 2 2 3 2 2 2 2 2 2 2 3" xfId="3391" xr:uid="{182AF2A0-35AE-46B6-BA86-F70D05FDB0C3}"/>
    <cellStyle name="Comma 2 2 3 2 2 2 2 2 2 3" xfId="1823" xr:uid="{2842809B-AE2E-4625-B66A-1F8A8A4A5546}"/>
    <cellStyle name="Comma 2 2 3 2 2 2 2 2 2 4" xfId="2943" xr:uid="{1FD2AAB5-8255-47A1-906E-6C7C10ABCC0C}"/>
    <cellStyle name="Comma 2 2 3 2 2 2 2 2 3" xfId="479" xr:uid="{63D244D2-A9D1-45E2-93DD-B4F371C9C026}"/>
    <cellStyle name="Comma 2 2 3 2 2 2 2 2 3 2" xfId="1599" xr:uid="{03726EB9-5764-4CFB-A60F-A04F6D42C977}"/>
    <cellStyle name="Comma 2 2 3 2 2 2 2 2 3 3" xfId="2719" xr:uid="{36B51D42-4058-45A2-85F2-345D6A13A744}"/>
    <cellStyle name="Comma 2 2 3 2 2 2 2 2 4" xfId="927" xr:uid="{BB798FD7-1BC4-49BF-96C9-EA2C07CA3E59}"/>
    <cellStyle name="Comma 2 2 3 2 2 2 2 2 4 2" xfId="2047" xr:uid="{A8A25FAD-0343-400F-856E-3DC2D26286FD}"/>
    <cellStyle name="Comma 2 2 3 2 2 2 2 2 4 3" xfId="3167" xr:uid="{CF3B2861-6F07-40C8-89A4-B597D38F02AF}"/>
    <cellStyle name="Comma 2 2 3 2 2 2 2 2 5" xfId="1375" xr:uid="{12AC5EF2-42BC-4FA3-BF3D-E11D2B4FAD76}"/>
    <cellStyle name="Comma 2 2 3 2 2 2 2 2 6" xfId="2495" xr:uid="{3FF56D23-7AF9-4CFD-BF10-FFFB36BD48AE}"/>
    <cellStyle name="Comma 2 2 3 2 2 2 2 3" xfId="591" xr:uid="{C63B5AEB-543A-476F-991B-03CDD8D66C45}"/>
    <cellStyle name="Comma 2 2 3 2 2 2 2 3 2" xfId="1039" xr:uid="{0B2F7241-0E34-49BF-8DD7-A568F869CD0F}"/>
    <cellStyle name="Comma 2 2 3 2 2 2 2 3 2 2" xfId="2159" xr:uid="{9C45B180-DA79-4179-BBB6-51A62B1EA96D}"/>
    <cellStyle name="Comma 2 2 3 2 2 2 2 3 2 3" xfId="3279" xr:uid="{49579961-1B95-49DD-986B-2828A7E9783B}"/>
    <cellStyle name="Comma 2 2 3 2 2 2 2 3 3" xfId="1711" xr:uid="{8B68EB14-EE6A-499D-B42B-5D7BC7D14083}"/>
    <cellStyle name="Comma 2 2 3 2 2 2 2 3 4" xfId="2831" xr:uid="{2EFBFE49-4B0E-4CA1-8C30-7E49FA4CB688}"/>
    <cellStyle name="Comma 2 2 3 2 2 2 2 4" xfId="367" xr:uid="{CB8549CE-EAF5-4130-9014-6D8538B2AAF9}"/>
    <cellStyle name="Comma 2 2 3 2 2 2 2 4 2" xfId="1487" xr:uid="{EF2F1289-A6CF-4289-8244-7F94A7592CBD}"/>
    <cellStyle name="Comma 2 2 3 2 2 2 2 4 3" xfId="2607" xr:uid="{764A697F-59E8-4C39-B8BF-2063E311999F}"/>
    <cellStyle name="Comma 2 2 3 2 2 2 2 5" xfId="815" xr:uid="{3DF7DDAC-0027-4F71-9D1B-9C4A67F4E398}"/>
    <cellStyle name="Comma 2 2 3 2 2 2 2 5 2" xfId="1935" xr:uid="{727A9ED6-05EE-4AFD-BE00-494CF8E16D63}"/>
    <cellStyle name="Comma 2 2 3 2 2 2 2 5 3" xfId="3055" xr:uid="{6AD8C6E8-D1FC-49D6-AB81-66982F0CDC1F}"/>
    <cellStyle name="Comma 2 2 3 2 2 2 2 6" xfId="1263" xr:uid="{677DA1D1-5AE8-4CC3-B242-51F41225F946}"/>
    <cellStyle name="Comma 2 2 3 2 2 2 2 7" xfId="2383" xr:uid="{B860E5F4-9264-4A7C-8958-B1313E34017C}"/>
    <cellStyle name="Comma 2 2 3 2 2 2 3" xfId="201" xr:uid="{F429001F-1D14-4C41-8459-1A679E3642B6}"/>
    <cellStyle name="Comma 2 2 3 2 2 2 3 2" xfId="649" xr:uid="{556CDE61-8E3E-4BD2-AD28-97A29991F5BE}"/>
    <cellStyle name="Comma 2 2 3 2 2 2 3 2 2" xfId="1097" xr:uid="{90E5F4D1-5288-457C-9C20-88623712E114}"/>
    <cellStyle name="Comma 2 2 3 2 2 2 3 2 2 2" xfId="2217" xr:uid="{6A369B13-67FB-4A75-839A-88A6399E35D6}"/>
    <cellStyle name="Comma 2 2 3 2 2 2 3 2 2 3" xfId="3337" xr:uid="{48D87461-533E-478C-87F2-7222B58CC96E}"/>
    <cellStyle name="Comma 2 2 3 2 2 2 3 2 3" xfId="1769" xr:uid="{C32DE08B-2353-4ECE-B7A1-87FB18661E47}"/>
    <cellStyle name="Comma 2 2 3 2 2 2 3 2 4" xfId="2889" xr:uid="{C73B3410-E4C3-4751-A3D4-2623405A7F45}"/>
    <cellStyle name="Comma 2 2 3 2 2 2 3 3" xfId="425" xr:uid="{E630675A-3C2A-4A0A-944F-9F2BD693C777}"/>
    <cellStyle name="Comma 2 2 3 2 2 2 3 3 2" xfId="1545" xr:uid="{413B453B-8F4E-4433-95BE-846942B4802A}"/>
    <cellStyle name="Comma 2 2 3 2 2 2 3 3 3" xfId="2665" xr:uid="{19B9A19C-A4AE-432C-9A94-E7D825506C4C}"/>
    <cellStyle name="Comma 2 2 3 2 2 2 3 4" xfId="873" xr:uid="{8A5E63DB-1DBC-422E-A562-19CE028D6839}"/>
    <cellStyle name="Comma 2 2 3 2 2 2 3 4 2" xfId="1993" xr:uid="{B67DEA4D-9E6A-4B08-B1E2-97E6E887DF9C}"/>
    <cellStyle name="Comma 2 2 3 2 2 2 3 4 3" xfId="3113" xr:uid="{9A3F9396-47D5-49AD-9D18-58A17E0E0254}"/>
    <cellStyle name="Comma 2 2 3 2 2 2 3 5" xfId="1321" xr:uid="{E866C28F-08F0-4A07-9295-587533835643}"/>
    <cellStyle name="Comma 2 2 3 2 2 2 3 6" xfId="2441" xr:uid="{C8CA201A-C9CF-4156-A516-026B71E8E329}"/>
    <cellStyle name="Comma 2 2 3 2 2 2 4" xfId="537" xr:uid="{209331E0-B83F-49E0-9588-19685E96643D}"/>
    <cellStyle name="Comma 2 2 3 2 2 2 4 2" xfId="985" xr:uid="{E3DDE507-3A28-49DB-99E6-D371FD75A356}"/>
    <cellStyle name="Comma 2 2 3 2 2 2 4 2 2" xfId="2105" xr:uid="{02AAE081-F8C8-49DA-82A9-9ABEB9B9FB55}"/>
    <cellStyle name="Comma 2 2 3 2 2 2 4 2 3" xfId="3225" xr:uid="{5A34E75C-0A10-43EA-9717-4D01209877AA}"/>
    <cellStyle name="Comma 2 2 3 2 2 2 4 3" xfId="1657" xr:uid="{770FBED9-69F1-4AFB-959B-E749683506DF}"/>
    <cellStyle name="Comma 2 2 3 2 2 2 4 4" xfId="2777" xr:uid="{61AEEA22-D069-4155-A19F-F6C94E429FCF}"/>
    <cellStyle name="Comma 2 2 3 2 2 2 5" xfId="313" xr:uid="{D9003DC4-8C44-45DE-B927-5AAAEBB9CD4E}"/>
    <cellStyle name="Comma 2 2 3 2 2 2 5 2" xfId="1433" xr:uid="{C3E984E7-D6E6-4B01-8D8D-951FE3145F03}"/>
    <cellStyle name="Comma 2 2 3 2 2 2 5 3" xfId="2553" xr:uid="{56D95208-DD00-4E02-AA12-EEBB22D0E025}"/>
    <cellStyle name="Comma 2 2 3 2 2 2 6" xfId="761" xr:uid="{B2F49D5D-E526-43B9-BC02-08E941B69AA0}"/>
    <cellStyle name="Comma 2 2 3 2 2 2 6 2" xfId="1881" xr:uid="{831A8231-9237-457E-8291-64B0A6C819C0}"/>
    <cellStyle name="Comma 2 2 3 2 2 2 6 3" xfId="3001" xr:uid="{A345A570-51F5-4D52-A43E-193A7041E0E6}"/>
    <cellStyle name="Comma 2 2 3 2 2 2 7" xfId="1209" xr:uid="{D31B4F08-5EC5-4200-9036-A16D361B5C60}"/>
    <cellStyle name="Comma 2 2 3 2 2 2 8" xfId="2329" xr:uid="{B551608E-7BDF-49CB-AE52-78BA3FD77CD9}"/>
    <cellStyle name="Comma 2 2 3 2 2 3" xfId="117" xr:uid="{1EE3F1C4-B36D-4739-9AAF-E147ED774802}"/>
    <cellStyle name="Comma 2 2 3 2 2 3 2" xfId="230" xr:uid="{F9E98D80-7113-4440-A106-1F1300B36564}"/>
    <cellStyle name="Comma 2 2 3 2 2 3 2 2" xfId="678" xr:uid="{3FE1C5FD-5543-488E-B4AF-C9B1690F10AF}"/>
    <cellStyle name="Comma 2 2 3 2 2 3 2 2 2" xfId="1126" xr:uid="{D11970E7-56F9-4A3B-93B9-353828A2A023}"/>
    <cellStyle name="Comma 2 2 3 2 2 3 2 2 2 2" xfId="2246" xr:uid="{3E1FBB40-C34B-4256-B3CB-591F7282F5B1}"/>
    <cellStyle name="Comma 2 2 3 2 2 3 2 2 2 3" xfId="3366" xr:uid="{814363A6-A9A3-4645-86DE-E68FB6FD9C54}"/>
    <cellStyle name="Comma 2 2 3 2 2 3 2 2 3" xfId="1798" xr:uid="{ACED2A8C-FAD0-4E45-8A1F-DC31B08B1305}"/>
    <cellStyle name="Comma 2 2 3 2 2 3 2 2 4" xfId="2918" xr:uid="{E5099062-E80E-4761-8A04-0476355D67C0}"/>
    <cellStyle name="Comma 2 2 3 2 2 3 2 3" xfId="454" xr:uid="{B8397D6C-150F-4273-A980-60708090B210}"/>
    <cellStyle name="Comma 2 2 3 2 2 3 2 3 2" xfId="1574" xr:uid="{88F7DFEC-1F9D-4FB2-BE2C-72267AE5888A}"/>
    <cellStyle name="Comma 2 2 3 2 2 3 2 3 3" xfId="2694" xr:uid="{0099B65F-C167-4111-8695-5DAD5F059885}"/>
    <cellStyle name="Comma 2 2 3 2 2 3 2 4" xfId="902" xr:uid="{2A796B56-502E-457B-9BE9-7AF72EB4AD32}"/>
    <cellStyle name="Comma 2 2 3 2 2 3 2 4 2" xfId="2022" xr:uid="{B603C230-BB1D-48C1-AF23-531A5783FA04}"/>
    <cellStyle name="Comma 2 2 3 2 2 3 2 4 3" xfId="3142" xr:uid="{5B281F06-94D8-40BD-BDC8-081DA1E3B27F}"/>
    <cellStyle name="Comma 2 2 3 2 2 3 2 5" xfId="1350" xr:uid="{D4D98325-1F1C-423B-9566-56381D71ADB4}"/>
    <cellStyle name="Comma 2 2 3 2 2 3 2 6" xfId="2470" xr:uid="{AED09530-6E4E-41E2-902B-E102C4A8F4BF}"/>
    <cellStyle name="Comma 2 2 3 2 2 3 3" xfId="566" xr:uid="{A878464E-62B4-44A1-B955-053B934B7590}"/>
    <cellStyle name="Comma 2 2 3 2 2 3 3 2" xfId="1014" xr:uid="{DF14DD48-DD39-43D1-8B1C-BB4927B1EF95}"/>
    <cellStyle name="Comma 2 2 3 2 2 3 3 2 2" xfId="2134" xr:uid="{DFE6C3EF-C83C-408F-B696-D3B327483174}"/>
    <cellStyle name="Comma 2 2 3 2 2 3 3 2 3" xfId="3254" xr:uid="{B97A45A2-CD1B-44F7-AB40-5A6B483333F8}"/>
    <cellStyle name="Comma 2 2 3 2 2 3 3 3" xfId="1686" xr:uid="{88A2BEFA-F937-4195-BA52-BDA988301654}"/>
    <cellStyle name="Comma 2 2 3 2 2 3 3 4" xfId="2806" xr:uid="{F99FAB0F-41E2-4C46-AB6A-5DA128ABB0D2}"/>
    <cellStyle name="Comma 2 2 3 2 2 3 4" xfId="342" xr:uid="{66B0C1BC-52A3-4B0B-A9CA-D271027A55FD}"/>
    <cellStyle name="Comma 2 2 3 2 2 3 4 2" xfId="1462" xr:uid="{AFF54C71-F867-4162-B59A-82C97BF457B4}"/>
    <cellStyle name="Comma 2 2 3 2 2 3 4 3" xfId="2582" xr:uid="{98D67A75-C9A8-494E-9ECD-91D73144FAF3}"/>
    <cellStyle name="Comma 2 2 3 2 2 3 5" xfId="790" xr:uid="{1EA47242-6A49-4908-94C9-CF3397594BB2}"/>
    <cellStyle name="Comma 2 2 3 2 2 3 5 2" xfId="1910" xr:uid="{A8D655A7-B888-4B04-90A8-B44E8CC29709}"/>
    <cellStyle name="Comma 2 2 3 2 2 3 5 3" xfId="3030" xr:uid="{C4CDEBBF-2837-4FB5-8179-565B552E3B3D}"/>
    <cellStyle name="Comma 2 2 3 2 2 3 6" xfId="1238" xr:uid="{A130A451-6C65-4024-9B0E-B726D5F40593}"/>
    <cellStyle name="Comma 2 2 3 2 2 3 7" xfId="2358" xr:uid="{50350248-5BD8-43E7-A18F-316BDA3BE043}"/>
    <cellStyle name="Comma 2 2 3 2 2 4" xfId="178" xr:uid="{DABFB52F-D66A-4F0A-B9CB-75E7851D165B}"/>
    <cellStyle name="Comma 2 2 3 2 2 4 2" xfId="626" xr:uid="{619DA1D5-14A0-40FF-8964-68A9732E058C}"/>
    <cellStyle name="Comma 2 2 3 2 2 4 2 2" xfId="1074" xr:uid="{8C374885-4C36-4755-92A9-2D4D8C850DBD}"/>
    <cellStyle name="Comma 2 2 3 2 2 4 2 2 2" xfId="2194" xr:uid="{60B90EC8-2AA8-443F-A745-006F53C4C3B0}"/>
    <cellStyle name="Comma 2 2 3 2 2 4 2 2 3" xfId="3314" xr:uid="{A0957A5E-143F-44F8-8143-FA1A9416FF37}"/>
    <cellStyle name="Comma 2 2 3 2 2 4 2 3" xfId="1746" xr:uid="{5F1036B3-617F-4FD3-A475-564DA0B59B71}"/>
    <cellStyle name="Comma 2 2 3 2 2 4 2 4" xfId="2866" xr:uid="{D867D6D8-8CD2-46C3-89EE-5F53B5DEE7F4}"/>
    <cellStyle name="Comma 2 2 3 2 2 4 3" xfId="402" xr:uid="{4878BAB5-6AB6-48EC-9B8B-DAC7B957E1C9}"/>
    <cellStyle name="Comma 2 2 3 2 2 4 3 2" xfId="1522" xr:uid="{3ACB93C6-6297-47F3-AECA-70C5D08CFA89}"/>
    <cellStyle name="Comma 2 2 3 2 2 4 3 3" xfId="2642" xr:uid="{2FAB7313-CABF-4324-AEED-A0156F4A4ADB}"/>
    <cellStyle name="Comma 2 2 3 2 2 4 4" xfId="850" xr:uid="{FD9E7CF3-C020-4E60-BB43-5FD7AD39518C}"/>
    <cellStyle name="Comma 2 2 3 2 2 4 4 2" xfId="1970" xr:uid="{AC0D1EF8-2F8E-41EA-A5D7-B23665CBBE2E}"/>
    <cellStyle name="Comma 2 2 3 2 2 4 4 3" xfId="3090" xr:uid="{33601883-08B3-4924-BF5A-9DBC6B3B214E}"/>
    <cellStyle name="Comma 2 2 3 2 2 4 5" xfId="1298" xr:uid="{91C6DD07-A77C-4534-A17E-8191B089EB7B}"/>
    <cellStyle name="Comma 2 2 3 2 2 4 6" xfId="2418" xr:uid="{AC682B3C-B937-4460-B9E2-FE416117A917}"/>
    <cellStyle name="Comma 2 2 3 2 2 5" xfId="514" xr:uid="{04FE72C3-E7F0-4305-8566-523B497CA479}"/>
    <cellStyle name="Comma 2 2 3 2 2 5 2" xfId="962" xr:uid="{9559F6A5-F5C8-48AE-91F0-DF9F65F161AB}"/>
    <cellStyle name="Comma 2 2 3 2 2 5 2 2" xfId="2082" xr:uid="{2A690103-DAD5-48ED-B764-A881F14753C9}"/>
    <cellStyle name="Comma 2 2 3 2 2 5 2 3" xfId="3202" xr:uid="{E104100F-E83E-43F9-BCAB-5D753004ED46}"/>
    <cellStyle name="Comma 2 2 3 2 2 5 3" xfId="1634" xr:uid="{2F1F7F22-6CD2-487E-90B5-A2C1A17E47F1}"/>
    <cellStyle name="Comma 2 2 3 2 2 5 4" xfId="2754" xr:uid="{FFB227A7-7074-40D5-8D47-F5AD69CEA721}"/>
    <cellStyle name="Comma 2 2 3 2 2 6" xfId="290" xr:uid="{B0632659-E203-4E8F-AF0F-866FC10FD37D}"/>
    <cellStyle name="Comma 2 2 3 2 2 6 2" xfId="1410" xr:uid="{D5AC1603-F38F-4EBD-9B58-D8E9F0861BBF}"/>
    <cellStyle name="Comma 2 2 3 2 2 6 3" xfId="2530" xr:uid="{90D7708F-61DB-4911-86E2-04CEF27D9255}"/>
    <cellStyle name="Comma 2 2 3 2 2 7" xfId="738" xr:uid="{1B1E93C2-F9D1-4016-998A-5DD8B4A4BF2D}"/>
    <cellStyle name="Comma 2 2 3 2 2 7 2" xfId="1858" xr:uid="{91F3BE57-B074-46A7-BA3A-621B0F768B76}"/>
    <cellStyle name="Comma 2 2 3 2 2 7 3" xfId="2978" xr:uid="{F0D6AD26-E887-40EE-9825-CFF60B0AA244}"/>
    <cellStyle name="Comma 2 2 3 2 2 8" xfId="1186" xr:uid="{3F9ADD86-D88A-4FB4-B99D-1379C06F19B8}"/>
    <cellStyle name="Comma 2 2 3 2 2 9" xfId="2306" xr:uid="{4D7AB568-ED7A-44C0-9395-413290F2097C}"/>
    <cellStyle name="Comma 2 2 3 2 3" xfId="76" xr:uid="{20735AA2-4CBF-4913-8BC5-AB3C3B7EC35A}"/>
    <cellStyle name="Comma 2 2 3 2 3 2" xfId="131" xr:uid="{03B3D225-D8A1-49EB-A8F3-0EACA77C6454}"/>
    <cellStyle name="Comma 2 2 3 2 3 2 2" xfId="243" xr:uid="{7AD13B9D-4E7F-43F4-867B-65AEE40D514E}"/>
    <cellStyle name="Comma 2 2 3 2 3 2 2 2" xfId="691" xr:uid="{AA53218C-F466-477D-8A72-D90AD4F2334A}"/>
    <cellStyle name="Comma 2 2 3 2 3 2 2 2 2" xfId="1139" xr:uid="{8423515F-802D-41E4-A022-9CF1BBB41825}"/>
    <cellStyle name="Comma 2 2 3 2 3 2 2 2 2 2" xfId="2259" xr:uid="{E267A0B5-F068-4120-A6FA-0D87E95957D7}"/>
    <cellStyle name="Comma 2 2 3 2 3 2 2 2 2 3" xfId="3379" xr:uid="{1D62F0B0-501C-47A2-AAF2-DB18FDB34FBC}"/>
    <cellStyle name="Comma 2 2 3 2 3 2 2 2 3" xfId="1811" xr:uid="{CEA1AB09-5F83-454E-91DD-C98D1FFF3BA8}"/>
    <cellStyle name="Comma 2 2 3 2 3 2 2 2 4" xfId="2931" xr:uid="{EA983E88-405D-41DD-BF96-45B4EA4F26E1}"/>
    <cellStyle name="Comma 2 2 3 2 3 2 2 3" xfId="467" xr:uid="{2D5760FB-E8D8-40CA-B44B-FE4CA15B12D1}"/>
    <cellStyle name="Comma 2 2 3 2 3 2 2 3 2" xfId="1587" xr:uid="{011D54C2-35AD-4AB3-B8BB-029AA5805DA5}"/>
    <cellStyle name="Comma 2 2 3 2 3 2 2 3 3" xfId="2707" xr:uid="{492200B4-D05C-4350-929D-6778DDA41DD4}"/>
    <cellStyle name="Comma 2 2 3 2 3 2 2 4" xfId="915" xr:uid="{A76D2174-839E-44F3-B96D-8297C859BD52}"/>
    <cellStyle name="Comma 2 2 3 2 3 2 2 4 2" xfId="2035" xr:uid="{CBC9DEAE-2B85-43D5-BD21-3A6AB70EE832}"/>
    <cellStyle name="Comma 2 2 3 2 3 2 2 4 3" xfId="3155" xr:uid="{AF20EFA1-58F4-41FC-981F-7F3A348DBEE5}"/>
    <cellStyle name="Comma 2 2 3 2 3 2 2 5" xfId="1363" xr:uid="{6C60F413-B222-436E-9F5D-7D5C65A6E3B4}"/>
    <cellStyle name="Comma 2 2 3 2 3 2 2 6" xfId="2483" xr:uid="{3057A341-9B3E-43CA-B51D-0C965633A4B1}"/>
    <cellStyle name="Comma 2 2 3 2 3 2 3" xfId="579" xr:uid="{457188FE-157E-41B1-AA2B-03741EBE158A}"/>
    <cellStyle name="Comma 2 2 3 2 3 2 3 2" xfId="1027" xr:uid="{CAB0A0E1-AC7D-4479-A58D-8037BFB5CB4D}"/>
    <cellStyle name="Comma 2 2 3 2 3 2 3 2 2" xfId="2147" xr:uid="{ADE8BC98-A09A-4673-B837-6AB1106C564C}"/>
    <cellStyle name="Comma 2 2 3 2 3 2 3 2 3" xfId="3267" xr:uid="{4FF521F8-D749-4A39-98C8-7C247F02D01A}"/>
    <cellStyle name="Comma 2 2 3 2 3 2 3 3" xfId="1699" xr:uid="{B648991A-47C5-4D34-9B82-02A8A91EC8F7}"/>
    <cellStyle name="Comma 2 2 3 2 3 2 3 4" xfId="2819" xr:uid="{0B523425-4D37-4196-B755-3230B6F19715}"/>
    <cellStyle name="Comma 2 2 3 2 3 2 4" xfId="355" xr:uid="{0B2C4DD3-C0AC-4AC5-A55B-61AFDDC21A9E}"/>
    <cellStyle name="Comma 2 2 3 2 3 2 4 2" xfId="1475" xr:uid="{221FD142-B88B-495C-9218-149ACF1C5650}"/>
    <cellStyle name="Comma 2 2 3 2 3 2 4 3" xfId="2595" xr:uid="{F2DBB85C-1544-4751-B948-06A6FB13DF6A}"/>
    <cellStyle name="Comma 2 2 3 2 3 2 5" xfId="803" xr:uid="{79D7D5DF-6A75-49AB-8CCE-2DA9BD33986D}"/>
    <cellStyle name="Comma 2 2 3 2 3 2 5 2" xfId="1923" xr:uid="{00E3310A-E090-49AE-83D0-E0FC62325E92}"/>
    <cellStyle name="Comma 2 2 3 2 3 2 5 3" xfId="3043" xr:uid="{01C7B565-4964-4FAA-859F-F713A6CA49C9}"/>
    <cellStyle name="Comma 2 2 3 2 3 2 6" xfId="1251" xr:uid="{D27B8FDD-CA86-416D-B6B7-4ECE95123716}"/>
    <cellStyle name="Comma 2 2 3 2 3 2 7" xfId="2371" xr:uid="{2C29009D-D125-454D-9F9E-FD928CE48521}"/>
    <cellStyle name="Comma 2 2 3 2 3 3" xfId="189" xr:uid="{3D8344C4-B36B-43CD-9C5D-301351917950}"/>
    <cellStyle name="Comma 2 2 3 2 3 3 2" xfId="637" xr:uid="{566B1844-F68D-4C96-8F36-90C0BFEC5229}"/>
    <cellStyle name="Comma 2 2 3 2 3 3 2 2" xfId="1085" xr:uid="{1FB7D36E-9459-47A3-A963-20C5974F8938}"/>
    <cellStyle name="Comma 2 2 3 2 3 3 2 2 2" xfId="2205" xr:uid="{A438E717-762E-4C95-9885-17457B1858CB}"/>
    <cellStyle name="Comma 2 2 3 2 3 3 2 2 3" xfId="3325" xr:uid="{07E8C20E-C03D-48FF-8EB8-6BBE5AD8D91D}"/>
    <cellStyle name="Comma 2 2 3 2 3 3 2 3" xfId="1757" xr:uid="{E9FF8DFA-423D-4939-9597-D5F3F3133A14}"/>
    <cellStyle name="Comma 2 2 3 2 3 3 2 4" xfId="2877" xr:uid="{CCC085AA-558D-42CB-A50B-61867D124BE2}"/>
    <cellStyle name="Comma 2 2 3 2 3 3 3" xfId="413" xr:uid="{28D2417D-5F1D-4366-A033-CF32FC4E659D}"/>
    <cellStyle name="Comma 2 2 3 2 3 3 3 2" xfId="1533" xr:uid="{EBE124C7-F399-489D-92D1-7738A65B16C2}"/>
    <cellStyle name="Comma 2 2 3 2 3 3 3 3" xfId="2653" xr:uid="{E08830F5-25A1-448C-B3C9-2BDDC64E5A1C}"/>
    <cellStyle name="Comma 2 2 3 2 3 3 4" xfId="861" xr:uid="{5008BD60-0DA1-4417-A7BC-49B57FE83528}"/>
    <cellStyle name="Comma 2 2 3 2 3 3 4 2" xfId="1981" xr:uid="{1720266F-FD46-4D8A-B5B0-0F90F61E7553}"/>
    <cellStyle name="Comma 2 2 3 2 3 3 4 3" xfId="3101" xr:uid="{6F255058-50A2-4D94-B843-D1C169F9D2B3}"/>
    <cellStyle name="Comma 2 2 3 2 3 3 5" xfId="1309" xr:uid="{D161599F-E38C-497A-9B3B-5A1D11A8F8B0}"/>
    <cellStyle name="Comma 2 2 3 2 3 3 6" xfId="2429" xr:uid="{B6FAE3D1-20D2-4AE1-A355-AA2D64A16E42}"/>
    <cellStyle name="Comma 2 2 3 2 3 4" xfId="525" xr:uid="{352D171E-495E-4F2B-BF9B-86B9ACC9AE04}"/>
    <cellStyle name="Comma 2 2 3 2 3 4 2" xfId="973" xr:uid="{E1FB1309-E1A1-4BA7-B89D-6C924BDB248E}"/>
    <cellStyle name="Comma 2 2 3 2 3 4 2 2" xfId="2093" xr:uid="{7765AB19-D9B1-43CB-BB81-B48E2604C4D5}"/>
    <cellStyle name="Comma 2 2 3 2 3 4 2 3" xfId="3213" xr:uid="{E04A9329-EB52-4E69-ACA6-E98837B1A564}"/>
    <cellStyle name="Comma 2 2 3 2 3 4 3" xfId="1645" xr:uid="{430E80DA-8158-4D49-9F9F-58C4CDB290C0}"/>
    <cellStyle name="Comma 2 2 3 2 3 4 4" xfId="2765" xr:uid="{4D030C1A-010C-4618-9710-26E1C61BC392}"/>
    <cellStyle name="Comma 2 2 3 2 3 5" xfId="301" xr:uid="{0906E7E1-A191-4A54-8B0A-DF0130ABEC12}"/>
    <cellStyle name="Comma 2 2 3 2 3 5 2" xfId="1421" xr:uid="{2843442D-197F-49A6-83C4-8519720A8AD3}"/>
    <cellStyle name="Comma 2 2 3 2 3 5 3" xfId="2541" xr:uid="{EEA12CCC-8C0F-429B-89F0-A97B4F0065B3}"/>
    <cellStyle name="Comma 2 2 3 2 3 6" xfId="749" xr:uid="{4B2EAC46-1577-4694-9C41-7CDC828EE0C1}"/>
    <cellStyle name="Comma 2 2 3 2 3 6 2" xfId="1869" xr:uid="{29580032-DB8B-4DDC-94EA-9F49D1D95140}"/>
    <cellStyle name="Comma 2 2 3 2 3 6 3" xfId="2989" xr:uid="{FD76BEE6-3AAF-4C9D-9FB6-E7418C011721}"/>
    <cellStyle name="Comma 2 2 3 2 3 7" xfId="1197" xr:uid="{280296E7-0421-49BA-A37C-EB4B429A440B}"/>
    <cellStyle name="Comma 2 2 3 2 3 8" xfId="2317" xr:uid="{6A532AE9-A84B-49A5-9F2B-FA18E6588FBE}"/>
    <cellStyle name="Comma 2 2 3 2 4" xfId="105" xr:uid="{F1C52AEA-D8A4-4CEE-A485-41BD683A7691}"/>
    <cellStyle name="Comma 2 2 3 2 4 2" xfId="218" xr:uid="{E506ED4F-DF33-4E94-9DA1-53BB18E7B842}"/>
    <cellStyle name="Comma 2 2 3 2 4 2 2" xfId="666" xr:uid="{5D2CDDF8-6BE2-4F00-96D5-BDFA99552F36}"/>
    <cellStyle name="Comma 2 2 3 2 4 2 2 2" xfId="1114" xr:uid="{FFB0E2B9-DDE0-4D64-9DB1-5818044F7364}"/>
    <cellStyle name="Comma 2 2 3 2 4 2 2 2 2" xfId="2234" xr:uid="{47FF9BFB-D3F1-40A6-AC84-E5B98558BCD5}"/>
    <cellStyle name="Comma 2 2 3 2 4 2 2 2 3" xfId="3354" xr:uid="{7C4A37C3-8C45-4ED4-AE6F-949DAA017A3C}"/>
    <cellStyle name="Comma 2 2 3 2 4 2 2 3" xfId="1786" xr:uid="{8B4CD4FD-4439-49D5-84C5-3B2844D59E2B}"/>
    <cellStyle name="Comma 2 2 3 2 4 2 2 4" xfId="2906" xr:uid="{34AC9C04-3BF0-49A3-ABB3-C2C518E8358A}"/>
    <cellStyle name="Comma 2 2 3 2 4 2 3" xfId="442" xr:uid="{A81BA70C-FF4C-44A4-BC30-8FC5318F9D81}"/>
    <cellStyle name="Comma 2 2 3 2 4 2 3 2" xfId="1562" xr:uid="{C5F24AC8-E4C8-4142-9EA6-1ED922981334}"/>
    <cellStyle name="Comma 2 2 3 2 4 2 3 3" xfId="2682" xr:uid="{2990CF9A-9CAC-4F4E-9890-58ECBF628592}"/>
    <cellStyle name="Comma 2 2 3 2 4 2 4" xfId="890" xr:uid="{C29E73FC-C428-47B5-B21F-A393BDC2D417}"/>
    <cellStyle name="Comma 2 2 3 2 4 2 4 2" xfId="2010" xr:uid="{3FF0918C-15A5-40F6-B327-CC764BB4101A}"/>
    <cellStyle name="Comma 2 2 3 2 4 2 4 3" xfId="3130" xr:uid="{BB45D6EB-C488-46AF-BD76-0E38BC6151A3}"/>
    <cellStyle name="Comma 2 2 3 2 4 2 5" xfId="1338" xr:uid="{3B3342C0-D35A-4B08-A8AC-F87A28A094DF}"/>
    <cellStyle name="Comma 2 2 3 2 4 2 6" xfId="2458" xr:uid="{336B27FF-031F-438A-8899-911EC9C03E8B}"/>
    <cellStyle name="Comma 2 2 3 2 4 3" xfId="554" xr:uid="{BAA67CB0-364A-42FA-B852-7B788F451E3D}"/>
    <cellStyle name="Comma 2 2 3 2 4 3 2" xfId="1002" xr:uid="{876139FE-6E68-4CE0-815F-ED46CEFCD08A}"/>
    <cellStyle name="Comma 2 2 3 2 4 3 2 2" xfId="2122" xr:uid="{64A05449-D96B-4617-8773-56DBDEF0CB69}"/>
    <cellStyle name="Comma 2 2 3 2 4 3 2 3" xfId="3242" xr:uid="{2D945F9B-D57A-4B14-9BA2-240034C38506}"/>
    <cellStyle name="Comma 2 2 3 2 4 3 3" xfId="1674" xr:uid="{B1F1D0D7-6820-46EC-871E-4EF589794ED1}"/>
    <cellStyle name="Comma 2 2 3 2 4 3 4" xfId="2794" xr:uid="{EAB62702-F0A5-4732-9C1A-8BD7DDC360E6}"/>
    <cellStyle name="Comma 2 2 3 2 4 4" xfId="330" xr:uid="{47B292D8-DC7C-4E47-BDAE-6E3740A143AC}"/>
    <cellStyle name="Comma 2 2 3 2 4 4 2" xfId="1450" xr:uid="{DAE1FFCB-3A82-4681-B0F1-CA0BB98ACBBC}"/>
    <cellStyle name="Comma 2 2 3 2 4 4 3" xfId="2570" xr:uid="{25D26601-72B7-4059-92C6-2D72EF1D9D4E}"/>
    <cellStyle name="Comma 2 2 3 2 4 5" xfId="778" xr:uid="{FE08A539-BD33-4E86-A959-6B53A600D88D}"/>
    <cellStyle name="Comma 2 2 3 2 4 5 2" xfId="1898" xr:uid="{78085976-1E9B-4BCB-81E9-30BE4D180C31}"/>
    <cellStyle name="Comma 2 2 3 2 4 5 3" xfId="3018" xr:uid="{E7A66F63-6A20-46C2-B21F-8F82FA8F3944}"/>
    <cellStyle name="Comma 2 2 3 2 4 6" xfId="1226" xr:uid="{F8F2D1BA-3F45-496A-813E-C36089A30BA9}"/>
    <cellStyle name="Comma 2 2 3 2 4 7" xfId="2346" xr:uid="{6FE2796D-7361-49C4-9325-0C05D2B7F19C}"/>
    <cellStyle name="Comma 2 2 3 2 5" xfId="166" xr:uid="{642728B4-373D-4C38-B825-6169041A8559}"/>
    <cellStyle name="Comma 2 2 3 2 5 2" xfId="614" xr:uid="{C9DCBC6F-4077-4256-B614-C75493CB535C}"/>
    <cellStyle name="Comma 2 2 3 2 5 2 2" xfId="1062" xr:uid="{20052B72-92AB-462A-AB4A-6476F1F52B22}"/>
    <cellStyle name="Comma 2 2 3 2 5 2 2 2" xfId="2182" xr:uid="{8FD7DFB8-AFCA-463D-9A6F-6B209BFDAB97}"/>
    <cellStyle name="Comma 2 2 3 2 5 2 2 3" xfId="3302" xr:uid="{D7CAF744-F89F-4527-8563-3F4F0ADF7853}"/>
    <cellStyle name="Comma 2 2 3 2 5 2 3" xfId="1734" xr:uid="{AB35BA68-AFCE-4FD3-946C-A4D095F62107}"/>
    <cellStyle name="Comma 2 2 3 2 5 2 4" xfId="2854" xr:uid="{B6300E89-55DD-4FA7-B85D-F035AD79F380}"/>
    <cellStyle name="Comma 2 2 3 2 5 3" xfId="390" xr:uid="{70F20BBA-055B-4330-8CCD-B799A9211B57}"/>
    <cellStyle name="Comma 2 2 3 2 5 3 2" xfId="1510" xr:uid="{33707D6D-DDDF-4301-8448-1BA62095726B}"/>
    <cellStyle name="Comma 2 2 3 2 5 3 3" xfId="2630" xr:uid="{0ACF8679-9B77-49FF-8240-43547673F0CD}"/>
    <cellStyle name="Comma 2 2 3 2 5 4" xfId="838" xr:uid="{99D2617B-E715-4750-9711-170B8AC06793}"/>
    <cellStyle name="Comma 2 2 3 2 5 4 2" xfId="1958" xr:uid="{6F4D7D9A-BAC9-4307-9F74-F87CBAD7B4E3}"/>
    <cellStyle name="Comma 2 2 3 2 5 4 3" xfId="3078" xr:uid="{345BCA25-FC42-4B75-87E0-71D11D214555}"/>
    <cellStyle name="Comma 2 2 3 2 5 5" xfId="1286" xr:uid="{C5051369-BC45-46F0-96DC-75E995B3CFBC}"/>
    <cellStyle name="Comma 2 2 3 2 5 6" xfId="2406" xr:uid="{E544327C-DF5D-496D-A9A5-27439E424ED0}"/>
    <cellStyle name="Comma 2 2 3 2 6" xfId="502" xr:uid="{33F28028-A82B-4403-84C9-46827C6BA701}"/>
    <cellStyle name="Comma 2 2 3 2 6 2" xfId="950" xr:uid="{3ACA484F-FEF5-4581-AEE7-1249101E5286}"/>
    <cellStyle name="Comma 2 2 3 2 6 2 2" xfId="2070" xr:uid="{902051F6-DE9B-4704-8A15-C7D7137D5067}"/>
    <cellStyle name="Comma 2 2 3 2 6 2 3" xfId="3190" xr:uid="{D9C86DD3-B3DB-4359-9795-22AFB0960E6C}"/>
    <cellStyle name="Comma 2 2 3 2 6 3" xfId="1622" xr:uid="{3EA99E54-A69C-4A6C-B9CE-9580D291857C}"/>
    <cellStyle name="Comma 2 2 3 2 6 4" xfId="2742" xr:uid="{F56A1267-D763-4B01-ACA1-C98C43EFCC90}"/>
    <cellStyle name="Comma 2 2 3 2 7" xfId="278" xr:uid="{2849221C-8FE4-472C-8912-724532A41073}"/>
    <cellStyle name="Comma 2 2 3 2 7 2" xfId="1398" xr:uid="{B1C3D5B0-2712-43F8-9C17-ABEAB0307D10}"/>
    <cellStyle name="Comma 2 2 3 2 7 3" xfId="2518" xr:uid="{BF9C602A-F02F-4FB0-8403-6EDBD881BDC4}"/>
    <cellStyle name="Comma 2 2 3 2 8" xfId="726" xr:uid="{9FBFB06D-06B4-49B9-86E5-DF3DCB9606E8}"/>
    <cellStyle name="Comma 2 2 3 2 8 2" xfId="1846" xr:uid="{7F0FBC19-D039-4365-B908-22400D9948A6}"/>
    <cellStyle name="Comma 2 2 3 2 8 3" xfId="2966" xr:uid="{8B71264B-99D1-4760-82EA-BDA0BE78DDA6}"/>
    <cellStyle name="Comma 2 2 3 2 9" xfId="1174" xr:uid="{4BB5A6B2-2826-41AC-99BC-2DFC9714CF0A}"/>
    <cellStyle name="Comma 2 2 3 3" xfId="59" xr:uid="{64FF9B7D-3CEB-42EA-BF55-A5229E6AA66E}"/>
    <cellStyle name="Comma 2 2 3 3 2" xfId="82" xr:uid="{61D48A11-FE85-4E04-BBEE-0F9056F1A561}"/>
    <cellStyle name="Comma 2 2 3 3 2 2" xfId="137" xr:uid="{A6D459EB-2BD6-44A3-9D0F-649FC8A4BF1E}"/>
    <cellStyle name="Comma 2 2 3 3 2 2 2" xfId="249" xr:uid="{F2205BC7-7A9C-47DA-940B-5F9D63F14E30}"/>
    <cellStyle name="Comma 2 2 3 3 2 2 2 2" xfId="697" xr:uid="{1DEAEC68-C5E1-4C38-BA76-7BCB754B65F8}"/>
    <cellStyle name="Comma 2 2 3 3 2 2 2 2 2" xfId="1145" xr:uid="{2FE3F337-0AC3-45CD-8524-31BE81B63950}"/>
    <cellStyle name="Comma 2 2 3 3 2 2 2 2 2 2" xfId="2265" xr:uid="{DD36B8E7-CBCF-42E1-BAA2-C1BB2EAFD2DF}"/>
    <cellStyle name="Comma 2 2 3 3 2 2 2 2 2 3" xfId="3385" xr:uid="{4C753E56-2357-4EB4-A2A1-3E8523243E15}"/>
    <cellStyle name="Comma 2 2 3 3 2 2 2 2 3" xfId="1817" xr:uid="{3489CEC0-1C1D-48C5-822B-1D474C342251}"/>
    <cellStyle name="Comma 2 2 3 3 2 2 2 2 4" xfId="2937" xr:uid="{CB555881-5227-49E3-A37B-4B0FE7FFD0A3}"/>
    <cellStyle name="Comma 2 2 3 3 2 2 2 3" xfId="473" xr:uid="{9D94E4B4-D510-4855-8640-94480AA0183E}"/>
    <cellStyle name="Comma 2 2 3 3 2 2 2 3 2" xfId="1593" xr:uid="{A0FA88A2-440F-47EF-8AF1-AB3A85A99223}"/>
    <cellStyle name="Comma 2 2 3 3 2 2 2 3 3" xfId="2713" xr:uid="{48365532-907F-4E7B-B44C-E62D2D8EDF6D}"/>
    <cellStyle name="Comma 2 2 3 3 2 2 2 4" xfId="921" xr:uid="{C0CEF4F5-0D10-4BAB-9B3E-9D9EAE1E9DFE}"/>
    <cellStyle name="Comma 2 2 3 3 2 2 2 4 2" xfId="2041" xr:uid="{C30F5CD3-C97B-49BA-88CE-C2BBCDAD517A}"/>
    <cellStyle name="Comma 2 2 3 3 2 2 2 4 3" xfId="3161" xr:uid="{2F8B43EB-53D4-4CE3-9C7C-1168A3195FA0}"/>
    <cellStyle name="Comma 2 2 3 3 2 2 2 5" xfId="1369" xr:uid="{5F64F424-0E59-42F9-B4DE-D3C49EFE2A96}"/>
    <cellStyle name="Comma 2 2 3 3 2 2 2 6" xfId="2489" xr:uid="{B913A1FD-2CC5-4484-8A88-3DD42AC75024}"/>
    <cellStyle name="Comma 2 2 3 3 2 2 3" xfId="585" xr:uid="{D18BA5F7-11A9-4D0E-BE35-E1AEB5633A2B}"/>
    <cellStyle name="Comma 2 2 3 3 2 2 3 2" xfId="1033" xr:uid="{D8508979-13CC-442F-9D44-9FBDCD8B30EF}"/>
    <cellStyle name="Comma 2 2 3 3 2 2 3 2 2" xfId="2153" xr:uid="{2CEA9B75-7987-46CC-90B2-EF85BE8DA1D9}"/>
    <cellStyle name="Comma 2 2 3 3 2 2 3 2 3" xfId="3273" xr:uid="{D258E491-F55F-41BC-9D1F-3A100F65D298}"/>
    <cellStyle name="Comma 2 2 3 3 2 2 3 3" xfId="1705" xr:uid="{CAFF48AC-B461-48D6-B6C9-20D7A3DCF361}"/>
    <cellStyle name="Comma 2 2 3 3 2 2 3 4" xfId="2825" xr:uid="{C1D47580-6ADE-4121-810F-A97BF35C9201}"/>
    <cellStyle name="Comma 2 2 3 3 2 2 4" xfId="361" xr:uid="{844DE971-9EA4-4C7E-924D-97550D0F15D6}"/>
    <cellStyle name="Comma 2 2 3 3 2 2 4 2" xfId="1481" xr:uid="{D30B3A4D-D0FD-4062-BEA4-69E7745FEB7D}"/>
    <cellStyle name="Comma 2 2 3 3 2 2 4 3" xfId="2601" xr:uid="{51768C29-B35A-4772-94DE-1B2DD82A37C7}"/>
    <cellStyle name="Comma 2 2 3 3 2 2 5" xfId="809" xr:uid="{15158A4D-6ADB-40DE-90C1-EDFBFE78FA4A}"/>
    <cellStyle name="Comma 2 2 3 3 2 2 5 2" xfId="1929" xr:uid="{2B9061F6-2339-4906-82DD-9C927BDA734C}"/>
    <cellStyle name="Comma 2 2 3 3 2 2 5 3" xfId="3049" xr:uid="{271EA147-87E5-401C-A2C7-853DBAFA7AEC}"/>
    <cellStyle name="Comma 2 2 3 3 2 2 6" xfId="1257" xr:uid="{5686A842-4F71-4E56-86BB-1EF9F4A9FA21}"/>
    <cellStyle name="Comma 2 2 3 3 2 2 7" xfId="2377" xr:uid="{B6D7E633-05DE-4C31-AFAE-A09D18F0BCAA}"/>
    <cellStyle name="Comma 2 2 3 3 2 3" xfId="195" xr:uid="{0E891262-E80D-4EC9-B1F9-D771F327A2A5}"/>
    <cellStyle name="Comma 2 2 3 3 2 3 2" xfId="643" xr:uid="{4B072282-D4A0-4631-9E97-0D7F0BF058F2}"/>
    <cellStyle name="Comma 2 2 3 3 2 3 2 2" xfId="1091" xr:uid="{7448A829-93D2-40F6-A2E6-5BCEA56627CE}"/>
    <cellStyle name="Comma 2 2 3 3 2 3 2 2 2" xfId="2211" xr:uid="{8ED7537F-4382-4E22-83FB-13B6FEA26FDA}"/>
    <cellStyle name="Comma 2 2 3 3 2 3 2 2 3" xfId="3331" xr:uid="{5C81C8A8-6B2E-4546-A25E-A57BAFFFC8C4}"/>
    <cellStyle name="Comma 2 2 3 3 2 3 2 3" xfId="1763" xr:uid="{101A04A5-9B97-42DB-81B4-C8F80554C922}"/>
    <cellStyle name="Comma 2 2 3 3 2 3 2 4" xfId="2883" xr:uid="{A06AF410-6914-42D4-BF3C-E428443BC5A4}"/>
    <cellStyle name="Comma 2 2 3 3 2 3 3" xfId="419" xr:uid="{455B6317-2D50-428C-9A2A-6058D9BD797F}"/>
    <cellStyle name="Comma 2 2 3 3 2 3 3 2" xfId="1539" xr:uid="{90033846-11C9-48B6-B919-E8588BE558E3}"/>
    <cellStyle name="Comma 2 2 3 3 2 3 3 3" xfId="2659" xr:uid="{EE3FE7C1-B847-4252-A9D1-37E41DF7C73C}"/>
    <cellStyle name="Comma 2 2 3 3 2 3 4" xfId="867" xr:uid="{D503341E-2C45-4266-B89D-01A57B11DFC9}"/>
    <cellStyle name="Comma 2 2 3 3 2 3 4 2" xfId="1987" xr:uid="{F1FF01CF-9F7D-40F8-A562-58A0A8886739}"/>
    <cellStyle name="Comma 2 2 3 3 2 3 4 3" xfId="3107" xr:uid="{E897CDA7-4BC6-4F74-AE05-A90EC4A1AFE1}"/>
    <cellStyle name="Comma 2 2 3 3 2 3 5" xfId="1315" xr:uid="{9A54EA82-DB1E-4E01-B98A-23397F37D921}"/>
    <cellStyle name="Comma 2 2 3 3 2 3 6" xfId="2435" xr:uid="{D1A69BCC-FFB2-488F-AA1A-F91682D632AC}"/>
    <cellStyle name="Comma 2 2 3 3 2 4" xfId="531" xr:uid="{151B448D-B20C-46AB-92ED-51F5F3009720}"/>
    <cellStyle name="Comma 2 2 3 3 2 4 2" xfId="979" xr:uid="{0E2D4FA0-6F30-4AF4-88BE-8D1B6B1BC7D4}"/>
    <cellStyle name="Comma 2 2 3 3 2 4 2 2" xfId="2099" xr:uid="{4ECC8CAF-1CBE-48C4-A1E7-F287BE460EF8}"/>
    <cellStyle name="Comma 2 2 3 3 2 4 2 3" xfId="3219" xr:uid="{6AACE2B5-BE0C-4565-9956-F5BDBA97387D}"/>
    <cellStyle name="Comma 2 2 3 3 2 4 3" xfId="1651" xr:uid="{5C0A40E2-82B5-41E7-AFCD-8A1430C1607F}"/>
    <cellStyle name="Comma 2 2 3 3 2 4 4" xfId="2771" xr:uid="{BA58F32C-B534-47D2-81C8-624DCBF62DD2}"/>
    <cellStyle name="Comma 2 2 3 3 2 5" xfId="307" xr:uid="{2A8F7DD5-2F77-4BF9-8449-8873C61EDA97}"/>
    <cellStyle name="Comma 2 2 3 3 2 5 2" xfId="1427" xr:uid="{2E669274-379B-4263-A47C-3615895AB0A7}"/>
    <cellStyle name="Comma 2 2 3 3 2 5 3" xfId="2547" xr:uid="{779EC11C-9161-468A-A5C3-F1E35FE47746}"/>
    <cellStyle name="Comma 2 2 3 3 2 6" xfId="755" xr:uid="{D911AE14-7BA1-4488-B6C9-54E06A4F2145}"/>
    <cellStyle name="Comma 2 2 3 3 2 6 2" xfId="1875" xr:uid="{DC49256B-8CF6-406B-A5FA-1C53EA9663D0}"/>
    <cellStyle name="Comma 2 2 3 3 2 6 3" xfId="2995" xr:uid="{480B4348-9D65-4874-B80F-23A93E9AC066}"/>
    <cellStyle name="Comma 2 2 3 3 2 7" xfId="1203" xr:uid="{78B25C6B-611B-4B1C-8242-EA083FB32048}"/>
    <cellStyle name="Comma 2 2 3 3 2 8" xfId="2323" xr:uid="{CF7B669F-306C-4270-9AE7-184B94148354}"/>
    <cellStyle name="Comma 2 2 3 3 3" xfId="111" xr:uid="{97BBF193-FFDB-4137-B56A-AF77C94BB59F}"/>
    <cellStyle name="Comma 2 2 3 3 3 2" xfId="224" xr:uid="{09B85782-77E6-46CD-93FB-09BFDA93C6CC}"/>
    <cellStyle name="Comma 2 2 3 3 3 2 2" xfId="672" xr:uid="{D5E6C045-C668-4FAA-8780-6396D6365DC1}"/>
    <cellStyle name="Comma 2 2 3 3 3 2 2 2" xfId="1120" xr:uid="{338B4AAD-D3CF-4D66-A930-E9CAC1DE0974}"/>
    <cellStyle name="Comma 2 2 3 3 3 2 2 2 2" xfId="2240" xr:uid="{DE9B1D42-B14B-4AEE-8B6B-4F07A02EFB5A}"/>
    <cellStyle name="Comma 2 2 3 3 3 2 2 2 3" xfId="3360" xr:uid="{CAA30104-CD6B-4BE4-BB7E-2181136DFDCA}"/>
    <cellStyle name="Comma 2 2 3 3 3 2 2 3" xfId="1792" xr:uid="{2015F8FB-1DAA-4E7E-94BD-35E47DBE22F9}"/>
    <cellStyle name="Comma 2 2 3 3 3 2 2 4" xfId="2912" xr:uid="{73B1F5F0-3212-478A-8BE5-94C2A2B7B428}"/>
    <cellStyle name="Comma 2 2 3 3 3 2 3" xfId="448" xr:uid="{84F2D37E-02AA-4834-AE06-E6CC58F9B0A1}"/>
    <cellStyle name="Comma 2 2 3 3 3 2 3 2" xfId="1568" xr:uid="{1012CBE2-E5C6-48C1-A112-4300CF1E2EC8}"/>
    <cellStyle name="Comma 2 2 3 3 3 2 3 3" xfId="2688" xr:uid="{CB99D3B1-4782-4B64-9E6B-1D61AB0509E8}"/>
    <cellStyle name="Comma 2 2 3 3 3 2 4" xfId="896" xr:uid="{128D202A-2AB8-4DCD-B355-1D4BCC811BAC}"/>
    <cellStyle name="Comma 2 2 3 3 3 2 4 2" xfId="2016" xr:uid="{E98797EA-BF2C-4A7B-B22B-494625A88C1E}"/>
    <cellStyle name="Comma 2 2 3 3 3 2 4 3" xfId="3136" xr:uid="{5077F847-C473-4342-8BE6-5AF7926B01DA}"/>
    <cellStyle name="Comma 2 2 3 3 3 2 5" xfId="1344" xr:uid="{1A223EF4-3F91-4470-AA22-8010A649A70B}"/>
    <cellStyle name="Comma 2 2 3 3 3 2 6" xfId="2464" xr:uid="{C9BC0F18-E780-4330-B645-3DCB3BD5F456}"/>
    <cellStyle name="Comma 2 2 3 3 3 3" xfId="560" xr:uid="{67202D4E-5679-4FEF-BCAC-8CFC0C126B9B}"/>
    <cellStyle name="Comma 2 2 3 3 3 3 2" xfId="1008" xr:uid="{5955637E-66FA-4B82-826B-F0E65C01D195}"/>
    <cellStyle name="Comma 2 2 3 3 3 3 2 2" xfId="2128" xr:uid="{0782A650-2659-474C-9F8C-A6CDEFC207B1}"/>
    <cellStyle name="Comma 2 2 3 3 3 3 2 3" xfId="3248" xr:uid="{9D2A3C68-BD5D-42AF-8293-1D331993DDF4}"/>
    <cellStyle name="Comma 2 2 3 3 3 3 3" xfId="1680" xr:uid="{3268118B-F70D-4599-94C5-43A173B61088}"/>
    <cellStyle name="Comma 2 2 3 3 3 3 4" xfId="2800" xr:uid="{18C69842-A261-4D10-BC86-1D742ECFCEC2}"/>
    <cellStyle name="Comma 2 2 3 3 3 4" xfId="336" xr:uid="{1B6C0A42-B4F9-4062-BA86-7C53793CDB66}"/>
    <cellStyle name="Comma 2 2 3 3 3 4 2" xfId="1456" xr:uid="{BE1E6A5E-B907-4D93-8867-D3E5774475C1}"/>
    <cellStyle name="Comma 2 2 3 3 3 4 3" xfId="2576" xr:uid="{9A145B89-3C4A-4016-A195-EFAFE81965F1}"/>
    <cellStyle name="Comma 2 2 3 3 3 5" xfId="784" xr:uid="{8F0D8EFF-7694-4071-9E29-43A808A2AB6C}"/>
    <cellStyle name="Comma 2 2 3 3 3 5 2" xfId="1904" xr:uid="{C69BA64F-2792-4458-BAD7-519D6A18A60C}"/>
    <cellStyle name="Comma 2 2 3 3 3 5 3" xfId="3024" xr:uid="{5FA96FA5-1B85-41B2-8CC3-9E807E383A9D}"/>
    <cellStyle name="Comma 2 2 3 3 3 6" xfId="1232" xr:uid="{1109E6FF-D155-4C23-B9E3-972E6D4DA501}"/>
    <cellStyle name="Comma 2 2 3 3 3 7" xfId="2352" xr:uid="{9E8783D4-4360-433C-B201-6373BD4F67DA}"/>
    <cellStyle name="Comma 2 2 3 3 4" xfId="172" xr:uid="{D1057B5A-4623-4471-ADF1-764DDB1A965F}"/>
    <cellStyle name="Comma 2 2 3 3 4 2" xfId="620" xr:uid="{D8C71367-654C-4966-A890-C11481CE645C}"/>
    <cellStyle name="Comma 2 2 3 3 4 2 2" xfId="1068" xr:uid="{5C3BE0DF-67C2-4100-9372-7B6905010785}"/>
    <cellStyle name="Comma 2 2 3 3 4 2 2 2" xfId="2188" xr:uid="{A9007ED9-AF7C-4A35-8D2C-A722C4F80CA0}"/>
    <cellStyle name="Comma 2 2 3 3 4 2 2 3" xfId="3308" xr:uid="{E9A076AE-EB42-498E-8733-7BF42B8B4C6E}"/>
    <cellStyle name="Comma 2 2 3 3 4 2 3" xfId="1740" xr:uid="{9C919434-D5F9-4F54-81A5-049EAF6FE1EB}"/>
    <cellStyle name="Comma 2 2 3 3 4 2 4" xfId="2860" xr:uid="{6204762C-B976-4F04-869D-4F9304BBDE7A}"/>
    <cellStyle name="Comma 2 2 3 3 4 3" xfId="396" xr:uid="{450801BE-6E1F-4E95-8464-F539C9A6CF34}"/>
    <cellStyle name="Comma 2 2 3 3 4 3 2" xfId="1516" xr:uid="{F2AF8C19-F470-47CF-960D-0B8DDF4C79B7}"/>
    <cellStyle name="Comma 2 2 3 3 4 3 3" xfId="2636" xr:uid="{F6CD7C1B-EBD3-4222-B6A5-5C6F8933D9A8}"/>
    <cellStyle name="Comma 2 2 3 3 4 4" xfId="844" xr:uid="{C19D560C-5401-4480-B0C9-50EA83B2A3E3}"/>
    <cellStyle name="Comma 2 2 3 3 4 4 2" xfId="1964" xr:uid="{5C5B1D14-3E26-4FFD-B907-AFD5AE3F5BC3}"/>
    <cellStyle name="Comma 2 2 3 3 4 4 3" xfId="3084" xr:uid="{54831910-1066-4194-8FD8-81CB5651190C}"/>
    <cellStyle name="Comma 2 2 3 3 4 5" xfId="1292" xr:uid="{A6CB76F6-E596-471B-AD8A-5DE849884336}"/>
    <cellStyle name="Comma 2 2 3 3 4 6" xfId="2412" xr:uid="{5CC3C945-1D5A-4D9E-AFF5-0EB9AB6BB2FE}"/>
    <cellStyle name="Comma 2 2 3 3 5" xfId="508" xr:uid="{EC3765B9-C97E-4D56-856F-4D2CC5FA538A}"/>
    <cellStyle name="Comma 2 2 3 3 5 2" xfId="956" xr:uid="{D43459D7-801B-4A07-9AB7-32EBBCB0C6D0}"/>
    <cellStyle name="Comma 2 2 3 3 5 2 2" xfId="2076" xr:uid="{BA5D45F1-327C-4C0D-8923-12E443BC4FA6}"/>
    <cellStyle name="Comma 2 2 3 3 5 2 3" xfId="3196" xr:uid="{A236B690-E289-4AE5-B23B-442B0D4F317A}"/>
    <cellStyle name="Comma 2 2 3 3 5 3" xfId="1628" xr:uid="{A228E8F6-096A-4DDA-B039-C09977EFB10C}"/>
    <cellStyle name="Comma 2 2 3 3 5 4" xfId="2748" xr:uid="{37994676-46AC-4693-9100-56316A0CDD84}"/>
    <cellStyle name="Comma 2 2 3 3 6" xfId="284" xr:uid="{C5BC2F50-E4E6-425E-8DD0-748D9D7269DD}"/>
    <cellStyle name="Comma 2 2 3 3 6 2" xfId="1404" xr:uid="{115FBDD8-0812-46C1-95F9-11FBE6CBD9D6}"/>
    <cellStyle name="Comma 2 2 3 3 6 3" xfId="2524" xr:uid="{63A5A979-0ED4-4D87-B9EB-2A7B573FE52B}"/>
    <cellStyle name="Comma 2 2 3 3 7" xfId="732" xr:uid="{4D37B08F-1237-41C5-AA21-21E5B038BF6C}"/>
    <cellStyle name="Comma 2 2 3 3 7 2" xfId="1852" xr:uid="{E07E30F5-5F5F-4F06-8E81-BAEBD19975CB}"/>
    <cellStyle name="Comma 2 2 3 3 7 3" xfId="2972" xr:uid="{079A6BB4-5FC9-4249-B5FB-0FDED573F6E6}"/>
    <cellStyle name="Comma 2 2 3 3 8" xfId="1180" xr:uid="{CAAFF4C1-8EC0-4868-8A6F-166701ADB3EC}"/>
    <cellStyle name="Comma 2 2 3 3 9" xfId="2300" xr:uid="{493F4C3F-3A60-40E6-9F91-CB7C953446DF}"/>
    <cellStyle name="Comma 2 2 3 4" xfId="70" xr:uid="{4151AEAF-1467-476E-905E-9481F2DEC206}"/>
    <cellStyle name="Comma 2 2 3 4 2" xfId="125" xr:uid="{1F1EFECE-1F09-4559-984C-1B7424F05DC0}"/>
    <cellStyle name="Comma 2 2 3 4 2 2" xfId="237" xr:uid="{9D8B6658-EC71-497D-A0B3-906F94CC2BB4}"/>
    <cellStyle name="Comma 2 2 3 4 2 2 2" xfId="685" xr:uid="{6AA5DB3C-82EF-4FA6-A9A1-CC64C0736030}"/>
    <cellStyle name="Comma 2 2 3 4 2 2 2 2" xfId="1133" xr:uid="{E41FC223-5FCF-4117-A8F1-1E254165B193}"/>
    <cellStyle name="Comma 2 2 3 4 2 2 2 2 2" xfId="2253" xr:uid="{383A60A6-6448-4B5B-B12F-5C9689B129B2}"/>
    <cellStyle name="Comma 2 2 3 4 2 2 2 2 3" xfId="3373" xr:uid="{2D8B3E32-54AA-49B1-A04B-02C63D151B22}"/>
    <cellStyle name="Comma 2 2 3 4 2 2 2 3" xfId="1805" xr:uid="{E28C5637-821B-4110-A2D2-288845069EC3}"/>
    <cellStyle name="Comma 2 2 3 4 2 2 2 4" xfId="2925" xr:uid="{B67A468E-EB1B-4ECE-B0A4-70FCDD5D975E}"/>
    <cellStyle name="Comma 2 2 3 4 2 2 3" xfId="461" xr:uid="{7C98617F-A2BE-478B-A73B-8F85E4644242}"/>
    <cellStyle name="Comma 2 2 3 4 2 2 3 2" xfId="1581" xr:uid="{3AEBD907-E356-4BC8-A453-362CF00CCFD9}"/>
    <cellStyle name="Comma 2 2 3 4 2 2 3 3" xfId="2701" xr:uid="{964B7302-24E9-4242-BD10-62CDEE8DDBBA}"/>
    <cellStyle name="Comma 2 2 3 4 2 2 4" xfId="909" xr:uid="{A56B966C-9372-495C-8105-19FCD86B8925}"/>
    <cellStyle name="Comma 2 2 3 4 2 2 4 2" xfId="2029" xr:uid="{8165DB3A-22D8-4EDF-8A4C-9B604D00BCFC}"/>
    <cellStyle name="Comma 2 2 3 4 2 2 4 3" xfId="3149" xr:uid="{FFAF945C-C6E2-41B7-8565-5844B31BFD5F}"/>
    <cellStyle name="Comma 2 2 3 4 2 2 5" xfId="1357" xr:uid="{C69F1263-AB47-4CF9-83DB-B5EDAB5708AE}"/>
    <cellStyle name="Comma 2 2 3 4 2 2 6" xfId="2477" xr:uid="{C855934F-A27B-4E2A-B480-670FDB9D624F}"/>
    <cellStyle name="Comma 2 2 3 4 2 3" xfId="573" xr:uid="{925243AF-938C-4BC4-B3CB-368487122101}"/>
    <cellStyle name="Comma 2 2 3 4 2 3 2" xfId="1021" xr:uid="{00B4FCCC-0532-432E-A083-1743B6DAAB05}"/>
    <cellStyle name="Comma 2 2 3 4 2 3 2 2" xfId="2141" xr:uid="{79FA8EA4-C70D-4E43-8D6F-82A41F343637}"/>
    <cellStyle name="Comma 2 2 3 4 2 3 2 3" xfId="3261" xr:uid="{DC769A8F-C621-4971-A490-EE4B46C598A1}"/>
    <cellStyle name="Comma 2 2 3 4 2 3 3" xfId="1693" xr:uid="{B93567C1-5B91-4AE1-93F8-71FCE0EC15BD}"/>
    <cellStyle name="Comma 2 2 3 4 2 3 4" xfId="2813" xr:uid="{0A7076F3-67B3-47A0-AD51-B7FF6530DE5F}"/>
    <cellStyle name="Comma 2 2 3 4 2 4" xfId="349" xr:uid="{CC9E002B-99D0-4CF7-B861-B5751AB31AD6}"/>
    <cellStyle name="Comma 2 2 3 4 2 4 2" xfId="1469" xr:uid="{F190455E-F148-4989-8EC6-26A5ECBA4E56}"/>
    <cellStyle name="Comma 2 2 3 4 2 4 3" xfId="2589" xr:uid="{E4221F08-F763-4B4A-AB13-0295C6B41FDB}"/>
    <cellStyle name="Comma 2 2 3 4 2 5" xfId="797" xr:uid="{649DB74B-F4DC-423B-9A35-A8C8E2EC6460}"/>
    <cellStyle name="Comma 2 2 3 4 2 5 2" xfId="1917" xr:uid="{0EFFE88B-581F-4860-9670-FE8B52DF8FDC}"/>
    <cellStyle name="Comma 2 2 3 4 2 5 3" xfId="3037" xr:uid="{65BD74F9-F09C-41B5-A85E-F391FC321476}"/>
    <cellStyle name="Comma 2 2 3 4 2 6" xfId="1245" xr:uid="{0A6CFE37-3D5E-441A-AF55-5F95C94CE055}"/>
    <cellStyle name="Comma 2 2 3 4 2 7" xfId="2365" xr:uid="{F788BC2C-168B-4A3A-92F8-9B9024DE12F6}"/>
    <cellStyle name="Comma 2 2 3 4 3" xfId="183" xr:uid="{9BD2ED15-F6F5-46CC-8578-6ECB4E24DDDD}"/>
    <cellStyle name="Comma 2 2 3 4 3 2" xfId="631" xr:uid="{26CD2B9D-CAD9-487D-AE92-51DA3D79529B}"/>
    <cellStyle name="Comma 2 2 3 4 3 2 2" xfId="1079" xr:uid="{728E6069-7046-4A91-972A-ABB6A464B5F3}"/>
    <cellStyle name="Comma 2 2 3 4 3 2 2 2" xfId="2199" xr:uid="{E2C54027-6EB4-4B3D-847B-3494034042BD}"/>
    <cellStyle name="Comma 2 2 3 4 3 2 2 3" xfId="3319" xr:uid="{5E858E38-0BC7-4740-AE04-B870E043F4C1}"/>
    <cellStyle name="Comma 2 2 3 4 3 2 3" xfId="1751" xr:uid="{E216995F-3980-4184-90B5-C65EBF1E42CC}"/>
    <cellStyle name="Comma 2 2 3 4 3 2 4" xfId="2871" xr:uid="{288D79DE-6403-45AC-AB91-9A738D5D3394}"/>
    <cellStyle name="Comma 2 2 3 4 3 3" xfId="407" xr:uid="{3BF43457-E0C2-4C01-9447-FF50258DCFC9}"/>
    <cellStyle name="Comma 2 2 3 4 3 3 2" xfId="1527" xr:uid="{4DCF6395-760E-4DAA-A2C8-03AF07D433B4}"/>
    <cellStyle name="Comma 2 2 3 4 3 3 3" xfId="2647" xr:uid="{B2C2DE20-1E8D-43D2-B661-08EDD0149899}"/>
    <cellStyle name="Comma 2 2 3 4 3 4" xfId="855" xr:uid="{AAF51F7B-9464-4630-96EF-736BA1A1661C}"/>
    <cellStyle name="Comma 2 2 3 4 3 4 2" xfId="1975" xr:uid="{A5952E6F-25AD-4757-A711-51F83BE1D1B6}"/>
    <cellStyle name="Comma 2 2 3 4 3 4 3" xfId="3095" xr:uid="{E97F6DB4-EBCF-46C9-9422-68C732A05B6B}"/>
    <cellStyle name="Comma 2 2 3 4 3 5" xfId="1303" xr:uid="{BBC16C7F-F499-4B63-9C23-69805D61837D}"/>
    <cellStyle name="Comma 2 2 3 4 3 6" xfId="2423" xr:uid="{E9E8D820-AE32-4C88-AFA4-38EBB5BDEA45}"/>
    <cellStyle name="Comma 2 2 3 4 4" xfId="519" xr:uid="{81362376-5F24-4C17-A6EC-FF68337AE71F}"/>
    <cellStyle name="Comma 2 2 3 4 4 2" xfId="967" xr:uid="{13B3754B-27D4-4D83-8D8D-0ACA7E2F5B6A}"/>
    <cellStyle name="Comma 2 2 3 4 4 2 2" xfId="2087" xr:uid="{AD373AE2-55EA-4FB4-9A9A-D2EAAF0EC35F}"/>
    <cellStyle name="Comma 2 2 3 4 4 2 3" xfId="3207" xr:uid="{25FAF652-E8A1-4506-81E4-F07B75E1E69A}"/>
    <cellStyle name="Comma 2 2 3 4 4 3" xfId="1639" xr:uid="{517EE715-B30D-4877-9D0E-E6F493EAA1C0}"/>
    <cellStyle name="Comma 2 2 3 4 4 4" xfId="2759" xr:uid="{EF413887-526C-4C5A-AE74-B80EC720329B}"/>
    <cellStyle name="Comma 2 2 3 4 5" xfId="295" xr:uid="{E47CF140-E5E0-4DE0-80DB-60434B06E665}"/>
    <cellStyle name="Comma 2 2 3 4 5 2" xfId="1415" xr:uid="{BE50D1E1-A378-41C4-948A-5486AA2D4567}"/>
    <cellStyle name="Comma 2 2 3 4 5 3" xfId="2535" xr:uid="{E0FD03BF-6F65-43E5-899B-CD67B9599FB8}"/>
    <cellStyle name="Comma 2 2 3 4 6" xfId="743" xr:uid="{74120D50-FE0C-46AC-AA3B-78C81AFB1D3A}"/>
    <cellStyle name="Comma 2 2 3 4 6 2" xfId="1863" xr:uid="{E6BB16B1-AFC9-4911-99BB-A9CA40DED27B}"/>
    <cellStyle name="Comma 2 2 3 4 6 3" xfId="2983" xr:uid="{1D25747D-40BE-470F-981A-7889DE1A35F2}"/>
    <cellStyle name="Comma 2 2 3 4 7" xfId="1191" xr:uid="{C2221358-0028-4E83-A66F-DADD25C242CC}"/>
    <cellStyle name="Comma 2 2 3 4 8" xfId="2311" xr:uid="{B3B17009-5638-4371-AEF6-8389D5342951}"/>
    <cellStyle name="Comma 2 2 3 5" xfId="99" xr:uid="{64C49210-C6E8-43F7-8A98-3AE7FB4B6790}"/>
    <cellStyle name="Comma 2 2 3 5 2" xfId="212" xr:uid="{0E5B3241-55AF-4945-B30F-591466C19CA2}"/>
    <cellStyle name="Comma 2 2 3 5 2 2" xfId="660" xr:uid="{8A6641DA-4B44-4C2F-BF77-1B9FD9C554DA}"/>
    <cellStyle name="Comma 2 2 3 5 2 2 2" xfId="1108" xr:uid="{70571318-2039-41BB-9A31-81C0F82181F5}"/>
    <cellStyle name="Comma 2 2 3 5 2 2 2 2" xfId="2228" xr:uid="{44FF968C-ED52-4B49-9630-D0CF9975B533}"/>
    <cellStyle name="Comma 2 2 3 5 2 2 2 3" xfId="3348" xr:uid="{63812FFF-0E39-4454-90B3-F3B8A21D7776}"/>
    <cellStyle name="Comma 2 2 3 5 2 2 3" xfId="1780" xr:uid="{95CDB7D8-16C5-409A-932D-0244EC810946}"/>
    <cellStyle name="Comma 2 2 3 5 2 2 4" xfId="2900" xr:uid="{4EC64B31-75C7-4D18-9F2A-3D5043918C33}"/>
    <cellStyle name="Comma 2 2 3 5 2 3" xfId="436" xr:uid="{D796C2B9-6713-44BE-9BA0-0E73B60DACF3}"/>
    <cellStyle name="Comma 2 2 3 5 2 3 2" xfId="1556" xr:uid="{B37ACA48-05BC-48CE-8EFB-553E9E3DE87B}"/>
    <cellStyle name="Comma 2 2 3 5 2 3 3" xfId="2676" xr:uid="{CD82C766-7F42-462A-A57D-733C27E9E436}"/>
    <cellStyle name="Comma 2 2 3 5 2 4" xfId="884" xr:uid="{E0054D8F-6D20-49AA-82DA-997F369AD345}"/>
    <cellStyle name="Comma 2 2 3 5 2 4 2" xfId="2004" xr:uid="{7E88F6BA-4B10-4098-8435-14B37237B255}"/>
    <cellStyle name="Comma 2 2 3 5 2 4 3" xfId="3124" xr:uid="{7FC1DCF0-9B2D-48BE-987B-0054AD965555}"/>
    <cellStyle name="Comma 2 2 3 5 2 5" xfId="1332" xr:uid="{C9FC2901-BB75-4EA2-9CCE-D073E19A6E39}"/>
    <cellStyle name="Comma 2 2 3 5 2 6" xfId="2452" xr:uid="{1E54C3BC-D4BD-48A1-B08E-8830F32B1232}"/>
    <cellStyle name="Comma 2 2 3 5 3" xfId="548" xr:uid="{D5C527E9-0846-4719-A8FF-A5A3E58E4A6B}"/>
    <cellStyle name="Comma 2 2 3 5 3 2" xfId="996" xr:uid="{63F6CADB-5BC7-4624-9432-C923FAEFA665}"/>
    <cellStyle name="Comma 2 2 3 5 3 2 2" xfId="2116" xr:uid="{125CE0BE-C0CE-4692-8F89-BA94E6D96858}"/>
    <cellStyle name="Comma 2 2 3 5 3 2 3" xfId="3236" xr:uid="{836E83C8-81B1-4009-B213-AAD6F26AC9F1}"/>
    <cellStyle name="Comma 2 2 3 5 3 3" xfId="1668" xr:uid="{56A8FCBC-FCF1-4445-ACB7-C07024A4DBCB}"/>
    <cellStyle name="Comma 2 2 3 5 3 4" xfId="2788" xr:uid="{41DCC757-FFD8-4FB8-BAFD-3F304ED79646}"/>
    <cellStyle name="Comma 2 2 3 5 4" xfId="324" xr:uid="{913F4058-0B6C-44BC-83D4-EA319AF8A713}"/>
    <cellStyle name="Comma 2 2 3 5 4 2" xfId="1444" xr:uid="{1B8C0C00-08DC-40E0-AE76-F6B99929CB60}"/>
    <cellStyle name="Comma 2 2 3 5 4 3" xfId="2564" xr:uid="{6CA3DC12-4A33-421C-A89F-8D17462E9EC9}"/>
    <cellStyle name="Comma 2 2 3 5 5" xfId="772" xr:uid="{70DC2588-0D57-489B-8D34-E249DF853722}"/>
    <cellStyle name="Comma 2 2 3 5 5 2" xfId="1892" xr:uid="{FCAF74CD-80E2-4F62-B99F-372BE026A75B}"/>
    <cellStyle name="Comma 2 2 3 5 5 3" xfId="3012" xr:uid="{722A8960-4A4D-4FC9-A0D7-D5C2C0B78AAB}"/>
    <cellStyle name="Comma 2 2 3 5 6" xfId="1220" xr:uid="{93590860-1780-47C7-8C73-552E65BBB207}"/>
    <cellStyle name="Comma 2 2 3 5 7" xfId="2340" xr:uid="{E3A0B083-9EAC-4875-B24E-A9F39D3DF4D7}"/>
    <cellStyle name="Comma 2 2 3 6" xfId="160" xr:uid="{368C79EB-B9ED-487E-A794-3EC5995DFFDB}"/>
    <cellStyle name="Comma 2 2 3 6 2" xfId="608" xr:uid="{0C44F9D6-7EA3-4184-85C3-1B6C6EADDFCE}"/>
    <cellStyle name="Comma 2 2 3 6 2 2" xfId="1056" xr:uid="{1A0D0DC5-FD5C-4E3B-A70D-3EFBE93F0265}"/>
    <cellStyle name="Comma 2 2 3 6 2 2 2" xfId="2176" xr:uid="{53C34D0F-F028-4090-A794-BA11F0ADD261}"/>
    <cellStyle name="Comma 2 2 3 6 2 2 3" xfId="3296" xr:uid="{1D7DF6E0-C71A-47BB-8FFB-044C5E3E9191}"/>
    <cellStyle name="Comma 2 2 3 6 2 3" xfId="1728" xr:uid="{D1F5C82E-4798-4597-BD89-096AECC84361}"/>
    <cellStyle name="Comma 2 2 3 6 2 4" xfId="2848" xr:uid="{C3B80390-9A60-47A1-AB00-E66547144D26}"/>
    <cellStyle name="Comma 2 2 3 6 3" xfId="384" xr:uid="{194EFDF6-C24B-4011-BFD7-0D2AA0CBF86A}"/>
    <cellStyle name="Comma 2 2 3 6 3 2" xfId="1504" xr:uid="{499F19A3-B1E2-4343-BF5C-421900E6F181}"/>
    <cellStyle name="Comma 2 2 3 6 3 3" xfId="2624" xr:uid="{77D3AABE-1503-4E09-9500-43F092B025FF}"/>
    <cellStyle name="Comma 2 2 3 6 4" xfId="832" xr:uid="{88692A37-3DF1-44DD-897E-D20087C488AE}"/>
    <cellStyle name="Comma 2 2 3 6 4 2" xfId="1952" xr:uid="{E532B5E5-5E05-4AC7-95E0-FA3773E5CFEA}"/>
    <cellStyle name="Comma 2 2 3 6 4 3" xfId="3072" xr:uid="{AA665D54-B1DD-4E72-8EC6-E9961DD43F5C}"/>
    <cellStyle name="Comma 2 2 3 6 5" xfId="1280" xr:uid="{2F13BE8A-776B-4CD2-A057-AB91D561BC8D}"/>
    <cellStyle name="Comma 2 2 3 6 6" xfId="2400" xr:uid="{1E9C18B1-84CC-42A1-B878-6FAA6BC7E0CA}"/>
    <cellStyle name="Comma 2 2 3 7" xfId="496" xr:uid="{C8A74A16-2230-4BAA-965C-3E2AEF03992D}"/>
    <cellStyle name="Comma 2 2 3 7 2" xfId="944" xr:uid="{ACF40D06-9C56-4765-AD19-5CB66701FE4D}"/>
    <cellStyle name="Comma 2 2 3 7 2 2" xfId="2064" xr:uid="{1501FEAB-56A4-453C-BDC0-5D32494C443A}"/>
    <cellStyle name="Comma 2 2 3 7 2 3" xfId="3184" xr:uid="{21371C0D-09D3-477D-ACDE-977CB9E76682}"/>
    <cellStyle name="Comma 2 2 3 7 3" xfId="1616" xr:uid="{B35D564E-A679-453C-9BA2-6027EB5C7758}"/>
    <cellStyle name="Comma 2 2 3 7 4" xfId="2736" xr:uid="{4B4A59F1-F97E-4F7B-8DC5-F5478F162931}"/>
    <cellStyle name="Comma 2 2 3 8" xfId="272" xr:uid="{D3B5736B-8B96-4884-9F8A-AE83DA738B0C}"/>
    <cellStyle name="Comma 2 2 3 8 2" xfId="1392" xr:uid="{7377AF39-E8F3-4837-9AC8-B56E5403D969}"/>
    <cellStyle name="Comma 2 2 3 8 3" xfId="2512" xr:uid="{0B7A8E76-1F5D-48A3-BA12-2F1278BECD80}"/>
    <cellStyle name="Comma 2 2 3 9" xfId="720" xr:uid="{4B14ECEF-E7FC-4494-A10C-980CDEF84F6E}"/>
    <cellStyle name="Comma 2 2 3 9 2" xfId="1840" xr:uid="{EDC48FC9-E7F7-4ECD-9908-914F2B6410F1}"/>
    <cellStyle name="Comma 2 2 3 9 3" xfId="2960" xr:uid="{F3C59CC5-5A20-4CCF-A282-8DD16F869236}"/>
    <cellStyle name="Comma 2 2 4" xfId="49" xr:uid="{022D7451-1663-473F-B989-86DFA54514F5}"/>
    <cellStyle name="Comma 2 2 4 10" xfId="2290" xr:uid="{EE9A0DB7-636B-45DE-B92D-8D33B23241F3}"/>
    <cellStyle name="Comma 2 2 4 2" xfId="61" xr:uid="{6068ED3F-EA4A-4B6C-A78C-43459E3E9B98}"/>
    <cellStyle name="Comma 2 2 4 2 2" xfId="84" xr:uid="{46A7B295-DA30-46CD-9DF8-91F9BEAA564B}"/>
    <cellStyle name="Comma 2 2 4 2 2 2" xfId="139" xr:uid="{38256E29-BE69-4F49-899A-1BF6863F64A4}"/>
    <cellStyle name="Comma 2 2 4 2 2 2 2" xfId="251" xr:uid="{78743311-856D-4750-B3F2-622DFE00C372}"/>
    <cellStyle name="Comma 2 2 4 2 2 2 2 2" xfId="699" xr:uid="{8DC8E763-D53C-4A9B-9364-04A218929D0E}"/>
    <cellStyle name="Comma 2 2 4 2 2 2 2 2 2" xfId="1147" xr:uid="{773F4E83-8364-4C3B-BE25-97001A342356}"/>
    <cellStyle name="Comma 2 2 4 2 2 2 2 2 2 2" xfId="2267" xr:uid="{287745CC-14AE-47A0-B755-9EAD812F6ADE}"/>
    <cellStyle name="Comma 2 2 4 2 2 2 2 2 2 3" xfId="3387" xr:uid="{E88FE133-37A6-4C2D-A2E4-3CCD2D8E5070}"/>
    <cellStyle name="Comma 2 2 4 2 2 2 2 2 3" xfId="1819" xr:uid="{3E0D75E7-2257-4EC4-8FDD-9534756C18B4}"/>
    <cellStyle name="Comma 2 2 4 2 2 2 2 2 4" xfId="2939" xr:uid="{616D1660-E91B-4D60-944C-A316C524AEE0}"/>
    <cellStyle name="Comma 2 2 4 2 2 2 2 3" xfId="475" xr:uid="{9A6E66DD-B821-4A26-AC42-AEFFC65CE0BA}"/>
    <cellStyle name="Comma 2 2 4 2 2 2 2 3 2" xfId="1595" xr:uid="{BFEACA43-02CF-4083-85C7-6E7FB60219C5}"/>
    <cellStyle name="Comma 2 2 4 2 2 2 2 3 3" xfId="2715" xr:uid="{2080433E-6758-44EE-92F4-E2423EF28959}"/>
    <cellStyle name="Comma 2 2 4 2 2 2 2 4" xfId="923" xr:uid="{27C48845-6CD2-4359-B025-8AB52253E34B}"/>
    <cellStyle name="Comma 2 2 4 2 2 2 2 4 2" xfId="2043" xr:uid="{3A681AC3-DB3D-430A-AD6F-E7C5AB732788}"/>
    <cellStyle name="Comma 2 2 4 2 2 2 2 4 3" xfId="3163" xr:uid="{5E250F80-3F18-4A12-87C6-E6A921282D25}"/>
    <cellStyle name="Comma 2 2 4 2 2 2 2 5" xfId="1371" xr:uid="{B701400B-4A53-4BA6-8E47-54504D38F3EC}"/>
    <cellStyle name="Comma 2 2 4 2 2 2 2 6" xfId="2491" xr:uid="{EE1A402D-2C91-4526-B4E0-B8283E98EA81}"/>
    <cellStyle name="Comma 2 2 4 2 2 2 3" xfId="587" xr:uid="{76E17BB9-AE37-416B-A580-2B4D8B2F9DD2}"/>
    <cellStyle name="Comma 2 2 4 2 2 2 3 2" xfId="1035" xr:uid="{732B0F3A-1F99-44CD-8063-165BD6D6683D}"/>
    <cellStyle name="Comma 2 2 4 2 2 2 3 2 2" xfId="2155" xr:uid="{B4FE66CC-BEE9-4643-8395-159DB96E4A9E}"/>
    <cellStyle name="Comma 2 2 4 2 2 2 3 2 3" xfId="3275" xr:uid="{EC288CA0-87F0-4AEC-949E-4FA29DB3F888}"/>
    <cellStyle name="Comma 2 2 4 2 2 2 3 3" xfId="1707" xr:uid="{0C0C2112-83E0-4026-B84D-176E02ED1D1D}"/>
    <cellStyle name="Comma 2 2 4 2 2 2 3 4" xfId="2827" xr:uid="{0982B946-BBBC-4E2A-8F7A-AB6D62990974}"/>
    <cellStyle name="Comma 2 2 4 2 2 2 4" xfId="363" xr:uid="{953E4DCE-5E5F-494F-B573-97A9640CECAA}"/>
    <cellStyle name="Comma 2 2 4 2 2 2 4 2" xfId="1483" xr:uid="{3A446EDE-97A3-43F9-9037-71B1C9701435}"/>
    <cellStyle name="Comma 2 2 4 2 2 2 4 3" xfId="2603" xr:uid="{80C2E3D4-B5E8-4D75-AAB4-FA1F03F4972B}"/>
    <cellStyle name="Comma 2 2 4 2 2 2 5" xfId="811" xr:uid="{04BC18CD-D7A4-438B-B538-7E56761C9FEC}"/>
    <cellStyle name="Comma 2 2 4 2 2 2 5 2" xfId="1931" xr:uid="{9025BCFA-DC07-4D42-86DE-76F8B6F1BDF6}"/>
    <cellStyle name="Comma 2 2 4 2 2 2 5 3" xfId="3051" xr:uid="{0D3508D2-4B37-4E16-B98B-E8ECE92C8E57}"/>
    <cellStyle name="Comma 2 2 4 2 2 2 6" xfId="1259" xr:uid="{12F569DD-2BB6-4304-A9B8-25DD57E0D29D}"/>
    <cellStyle name="Comma 2 2 4 2 2 2 7" xfId="2379" xr:uid="{7476956B-1C74-4702-A10C-072F1A693399}"/>
    <cellStyle name="Comma 2 2 4 2 2 3" xfId="197" xr:uid="{0FFFB123-F56C-45E6-AC40-F4900FF8B160}"/>
    <cellStyle name="Comma 2 2 4 2 2 3 2" xfId="645" xr:uid="{1BC38D75-3B54-48A7-BAD3-B5647B16511B}"/>
    <cellStyle name="Comma 2 2 4 2 2 3 2 2" xfId="1093" xr:uid="{BBFF9C61-F92A-4F6E-B113-A9BFA86E063B}"/>
    <cellStyle name="Comma 2 2 4 2 2 3 2 2 2" xfId="2213" xr:uid="{6A52C1DC-7835-4707-949A-1804A1519D20}"/>
    <cellStyle name="Comma 2 2 4 2 2 3 2 2 3" xfId="3333" xr:uid="{16C2520F-EE62-4C5A-A1F2-49F0B5905EBB}"/>
    <cellStyle name="Comma 2 2 4 2 2 3 2 3" xfId="1765" xr:uid="{2D46489D-D76E-4B36-9676-8E54F5CB875B}"/>
    <cellStyle name="Comma 2 2 4 2 2 3 2 4" xfId="2885" xr:uid="{81326B27-867B-43F9-8299-4AC0BB52FDA3}"/>
    <cellStyle name="Comma 2 2 4 2 2 3 3" xfId="421" xr:uid="{5DCBC621-9191-4FB6-B31F-4F0732E2C0A6}"/>
    <cellStyle name="Comma 2 2 4 2 2 3 3 2" xfId="1541" xr:uid="{4C8F62D1-0F78-4420-B27A-B48F851073BC}"/>
    <cellStyle name="Comma 2 2 4 2 2 3 3 3" xfId="2661" xr:uid="{F769EB3B-E03A-4E79-97A2-A1EB74DA2F47}"/>
    <cellStyle name="Comma 2 2 4 2 2 3 4" xfId="869" xr:uid="{CC2C0FD6-EF25-422B-928C-A8A2CAB73C0A}"/>
    <cellStyle name="Comma 2 2 4 2 2 3 4 2" xfId="1989" xr:uid="{7AC4462D-A0C2-481C-8A8E-054CA7D9E958}"/>
    <cellStyle name="Comma 2 2 4 2 2 3 4 3" xfId="3109" xr:uid="{DCFFBE70-4C22-4677-A198-B778B72520BB}"/>
    <cellStyle name="Comma 2 2 4 2 2 3 5" xfId="1317" xr:uid="{D19C7B7E-2853-42E1-A8D0-6E1BD7E70798}"/>
    <cellStyle name="Comma 2 2 4 2 2 3 6" xfId="2437" xr:uid="{54E1F3DC-46A3-4715-A74F-04F5B3A13F7A}"/>
    <cellStyle name="Comma 2 2 4 2 2 4" xfId="533" xr:uid="{4219A1E5-311B-412D-9A8A-7A4FBB479572}"/>
    <cellStyle name="Comma 2 2 4 2 2 4 2" xfId="981" xr:uid="{65CBB278-4F73-462A-9CFB-4067A3CF1DA7}"/>
    <cellStyle name="Comma 2 2 4 2 2 4 2 2" xfId="2101" xr:uid="{CC786604-1AAF-451B-AC21-C1B41C7AAAE6}"/>
    <cellStyle name="Comma 2 2 4 2 2 4 2 3" xfId="3221" xr:uid="{B98DD8D9-8014-42BC-B850-FC8848740AEF}"/>
    <cellStyle name="Comma 2 2 4 2 2 4 3" xfId="1653" xr:uid="{0438B47E-85CF-4636-A853-0E332F12215D}"/>
    <cellStyle name="Comma 2 2 4 2 2 4 4" xfId="2773" xr:uid="{11E9E730-5337-46B0-A9C5-EB3CA07BD60D}"/>
    <cellStyle name="Comma 2 2 4 2 2 5" xfId="309" xr:uid="{BF6B3259-DE2D-4F60-9C3F-6D903FC0A16F}"/>
    <cellStyle name="Comma 2 2 4 2 2 5 2" xfId="1429" xr:uid="{F4EF25CB-CB8B-4E54-9E78-76048EF70308}"/>
    <cellStyle name="Comma 2 2 4 2 2 5 3" xfId="2549" xr:uid="{F6A54A8F-73E4-433A-ADDD-1F0684DFDE9A}"/>
    <cellStyle name="Comma 2 2 4 2 2 6" xfId="757" xr:uid="{1DACE0BF-570F-4ACC-A537-07246F4B6FD1}"/>
    <cellStyle name="Comma 2 2 4 2 2 6 2" xfId="1877" xr:uid="{B33530C6-CA4A-4208-B623-F3E5FABCBC52}"/>
    <cellStyle name="Comma 2 2 4 2 2 6 3" xfId="2997" xr:uid="{EBFB555B-1C70-4655-9891-CFF4CE8055D6}"/>
    <cellStyle name="Comma 2 2 4 2 2 7" xfId="1205" xr:uid="{E9E54549-DCCE-4632-915D-43CAF375DCF4}"/>
    <cellStyle name="Comma 2 2 4 2 2 8" xfId="2325" xr:uid="{EB9E282E-6AB8-4038-B510-0FE138C31560}"/>
    <cellStyle name="Comma 2 2 4 2 3" xfId="113" xr:uid="{DA35AC25-90A1-4512-BF0D-17CD0B81ABF2}"/>
    <cellStyle name="Comma 2 2 4 2 3 2" xfId="226" xr:uid="{45FEEB7E-A759-4FA2-AB3B-7943877A4576}"/>
    <cellStyle name="Comma 2 2 4 2 3 2 2" xfId="674" xr:uid="{441B31C4-92F3-4BAC-B671-9EF9ECF7CABC}"/>
    <cellStyle name="Comma 2 2 4 2 3 2 2 2" xfId="1122" xr:uid="{DAEF97AD-48F4-4180-829E-B62ABB1470E9}"/>
    <cellStyle name="Comma 2 2 4 2 3 2 2 2 2" xfId="2242" xr:uid="{BDBF2CE0-699C-4FF7-AF95-4A0D51A3C461}"/>
    <cellStyle name="Comma 2 2 4 2 3 2 2 2 3" xfId="3362" xr:uid="{3297B179-ADD0-4E9A-B3A8-6B1B40E96E44}"/>
    <cellStyle name="Comma 2 2 4 2 3 2 2 3" xfId="1794" xr:uid="{4D12D340-3A49-4CF3-940A-39E6D899B9BD}"/>
    <cellStyle name="Comma 2 2 4 2 3 2 2 4" xfId="2914" xr:uid="{5B593E29-B637-41F9-9F09-2F19EB0144EB}"/>
    <cellStyle name="Comma 2 2 4 2 3 2 3" xfId="450" xr:uid="{5283355B-12C7-4221-B544-7A61A86BF431}"/>
    <cellStyle name="Comma 2 2 4 2 3 2 3 2" xfId="1570" xr:uid="{B8898CFA-DD10-4232-938D-8ACE27F9DCD2}"/>
    <cellStyle name="Comma 2 2 4 2 3 2 3 3" xfId="2690" xr:uid="{3C2E28B2-60D3-43E9-8454-ECEF50584289}"/>
    <cellStyle name="Comma 2 2 4 2 3 2 4" xfId="898" xr:uid="{DA441CE6-C105-4702-BCA3-27174A910B96}"/>
    <cellStyle name="Comma 2 2 4 2 3 2 4 2" xfId="2018" xr:uid="{C998D92E-1FB0-442D-A840-771F41AD8D8C}"/>
    <cellStyle name="Comma 2 2 4 2 3 2 4 3" xfId="3138" xr:uid="{B1227997-404A-4482-BF56-5C269AE8E1A9}"/>
    <cellStyle name="Comma 2 2 4 2 3 2 5" xfId="1346" xr:uid="{AEEFAB6E-0F07-4C12-BD4A-9D62CBA6AB67}"/>
    <cellStyle name="Comma 2 2 4 2 3 2 6" xfId="2466" xr:uid="{6349B5A0-8F90-4E01-888C-1E3E48EC3C90}"/>
    <cellStyle name="Comma 2 2 4 2 3 3" xfId="562" xr:uid="{678ED870-3A34-4517-A89A-34272143BAAA}"/>
    <cellStyle name="Comma 2 2 4 2 3 3 2" xfId="1010" xr:uid="{E4B1BDAA-949F-470C-AD00-463E9D0AE4C1}"/>
    <cellStyle name="Comma 2 2 4 2 3 3 2 2" xfId="2130" xr:uid="{970675CC-50BC-4A38-9E01-C6291F798452}"/>
    <cellStyle name="Comma 2 2 4 2 3 3 2 3" xfId="3250" xr:uid="{546E57D0-8125-487B-972A-A2FC2F863336}"/>
    <cellStyle name="Comma 2 2 4 2 3 3 3" xfId="1682" xr:uid="{F2A28607-B0C3-4193-90F5-41514942D906}"/>
    <cellStyle name="Comma 2 2 4 2 3 3 4" xfId="2802" xr:uid="{6BE21284-01E8-4083-8F1F-C84E0382850A}"/>
    <cellStyle name="Comma 2 2 4 2 3 4" xfId="338" xr:uid="{25437D70-655B-4925-94A0-EDCCA9C32BE3}"/>
    <cellStyle name="Comma 2 2 4 2 3 4 2" xfId="1458" xr:uid="{7B459B6F-C5A5-4241-90EF-E9653B5DDCFC}"/>
    <cellStyle name="Comma 2 2 4 2 3 4 3" xfId="2578" xr:uid="{DCC070A9-5BE1-477B-AAE0-27CD197B49F3}"/>
    <cellStyle name="Comma 2 2 4 2 3 5" xfId="786" xr:uid="{A1489FE6-384F-4BBD-A442-EA15B3361F1F}"/>
    <cellStyle name="Comma 2 2 4 2 3 5 2" xfId="1906" xr:uid="{36B594FE-5E5F-486D-9A2D-FFBAB079A21D}"/>
    <cellStyle name="Comma 2 2 4 2 3 5 3" xfId="3026" xr:uid="{95EEAB7D-8BC4-42ED-B4C3-52E33C80D981}"/>
    <cellStyle name="Comma 2 2 4 2 3 6" xfId="1234" xr:uid="{CA6C5175-9673-444C-9D72-9AF48A5A5127}"/>
    <cellStyle name="Comma 2 2 4 2 3 7" xfId="2354" xr:uid="{AE312334-921D-4BE6-A4E6-C6AD310A67BA}"/>
    <cellStyle name="Comma 2 2 4 2 4" xfId="174" xr:uid="{9F75077C-B7B7-4038-B393-8FB0AC7F8945}"/>
    <cellStyle name="Comma 2 2 4 2 4 2" xfId="622" xr:uid="{5AF095B4-53E5-4050-BB02-D6A999AB203A}"/>
    <cellStyle name="Comma 2 2 4 2 4 2 2" xfId="1070" xr:uid="{FFE86CC0-D054-41A4-A7A7-0521EB98AA73}"/>
    <cellStyle name="Comma 2 2 4 2 4 2 2 2" xfId="2190" xr:uid="{90D65C24-6845-467B-834D-6BD7B4EC277B}"/>
    <cellStyle name="Comma 2 2 4 2 4 2 2 3" xfId="3310" xr:uid="{2C78F490-0FAF-4EA6-BE88-37DF449CEE3D}"/>
    <cellStyle name="Comma 2 2 4 2 4 2 3" xfId="1742" xr:uid="{892DDBF3-BA81-4E5A-B6B1-579DE9601D80}"/>
    <cellStyle name="Comma 2 2 4 2 4 2 4" xfId="2862" xr:uid="{B783278A-46C1-409D-B6CB-6AAACF425272}"/>
    <cellStyle name="Comma 2 2 4 2 4 3" xfId="398" xr:uid="{461BB383-972E-4D5E-BB6C-74E832BDA40A}"/>
    <cellStyle name="Comma 2 2 4 2 4 3 2" xfId="1518" xr:uid="{36DBC38D-E131-4B9A-B04E-CE4F46BF577D}"/>
    <cellStyle name="Comma 2 2 4 2 4 3 3" xfId="2638" xr:uid="{34A58A95-5A6F-497A-B921-14771C69BA68}"/>
    <cellStyle name="Comma 2 2 4 2 4 4" xfId="846" xr:uid="{4E54B5C7-15AA-4209-95EA-15BFD74196A7}"/>
    <cellStyle name="Comma 2 2 4 2 4 4 2" xfId="1966" xr:uid="{04959324-2325-413A-96ED-88987BC1770C}"/>
    <cellStyle name="Comma 2 2 4 2 4 4 3" xfId="3086" xr:uid="{DD257CDA-E56C-4D22-9864-990FC87B0D46}"/>
    <cellStyle name="Comma 2 2 4 2 4 5" xfId="1294" xr:uid="{C19D325D-ECB9-42E2-88EA-1431894286F5}"/>
    <cellStyle name="Comma 2 2 4 2 4 6" xfId="2414" xr:uid="{8D6C37C9-426C-4B98-95FF-31C27305AD7A}"/>
    <cellStyle name="Comma 2 2 4 2 5" xfId="510" xr:uid="{CD518271-C534-47A7-B982-0FCB5E2A1FA3}"/>
    <cellStyle name="Comma 2 2 4 2 5 2" xfId="958" xr:uid="{C53E6DD9-6EFC-4EBA-B97F-07EAEF26BB7C}"/>
    <cellStyle name="Comma 2 2 4 2 5 2 2" xfId="2078" xr:uid="{B08C0D59-E011-4DEE-916A-CF990551ED9B}"/>
    <cellStyle name="Comma 2 2 4 2 5 2 3" xfId="3198" xr:uid="{CD88A22E-784B-42EC-8E1E-9D9E47D7A03B}"/>
    <cellStyle name="Comma 2 2 4 2 5 3" xfId="1630" xr:uid="{F8C3DC07-9BFC-4F43-A9B4-41CBE1BCB0FD}"/>
    <cellStyle name="Comma 2 2 4 2 5 4" xfId="2750" xr:uid="{EDE158E0-8F9C-4B74-B0BA-8B1DFF45D7E0}"/>
    <cellStyle name="Comma 2 2 4 2 6" xfId="286" xr:uid="{9F21B04B-8DC9-4FD4-A0A8-B94EE17AAE68}"/>
    <cellStyle name="Comma 2 2 4 2 6 2" xfId="1406" xr:uid="{154C92C5-4858-450C-8912-546405D18FBC}"/>
    <cellStyle name="Comma 2 2 4 2 6 3" xfId="2526" xr:uid="{08590CA9-580A-4A03-A0ED-A785CB652122}"/>
    <cellStyle name="Comma 2 2 4 2 7" xfId="734" xr:uid="{E5F60B19-12A6-412D-8193-1EB67BDDC5DB}"/>
    <cellStyle name="Comma 2 2 4 2 7 2" xfId="1854" xr:uid="{FBFB2484-E678-44CD-9338-2C7BF5A514C3}"/>
    <cellStyle name="Comma 2 2 4 2 7 3" xfId="2974" xr:uid="{10E4F44D-A0C7-4AE0-97B9-33FBF5D8D4F9}"/>
    <cellStyle name="Comma 2 2 4 2 8" xfId="1182" xr:uid="{95FBEEBF-4B00-4871-ABB1-FD26404C8722}"/>
    <cellStyle name="Comma 2 2 4 2 9" xfId="2302" xr:uid="{6441B51B-FD98-497E-8AC0-1F44A0E115C8}"/>
    <cellStyle name="Comma 2 2 4 3" xfId="72" xr:uid="{55C2DE42-7F2D-44FD-912E-606C357AB651}"/>
    <cellStyle name="Comma 2 2 4 3 2" xfId="127" xr:uid="{BA645592-6DB3-46F2-99B2-B8880DE7AF68}"/>
    <cellStyle name="Comma 2 2 4 3 2 2" xfId="239" xr:uid="{427B2C43-2DBE-407B-BE0C-9A59490207E9}"/>
    <cellStyle name="Comma 2 2 4 3 2 2 2" xfId="687" xr:uid="{7BAA5646-3DD3-4C4A-AD0C-95BBD0EFD09C}"/>
    <cellStyle name="Comma 2 2 4 3 2 2 2 2" xfId="1135" xr:uid="{CCA11CBB-5412-4E49-B7A4-5BD481A3EF42}"/>
    <cellStyle name="Comma 2 2 4 3 2 2 2 2 2" xfId="2255" xr:uid="{B7750F61-0DD9-49E4-A975-7C054C56CB96}"/>
    <cellStyle name="Comma 2 2 4 3 2 2 2 2 3" xfId="3375" xr:uid="{644EFD63-08D3-4F2D-9A10-EF238ADD22A5}"/>
    <cellStyle name="Comma 2 2 4 3 2 2 2 3" xfId="1807" xr:uid="{856AB106-6215-4057-B5E1-AC35598135DD}"/>
    <cellStyle name="Comma 2 2 4 3 2 2 2 4" xfId="2927" xr:uid="{49FD8ED9-A038-49BA-A374-AC1A8D0BF028}"/>
    <cellStyle name="Comma 2 2 4 3 2 2 3" xfId="463" xr:uid="{BBDAD500-05E9-4453-B981-F025F6D970D0}"/>
    <cellStyle name="Comma 2 2 4 3 2 2 3 2" xfId="1583" xr:uid="{046DBB61-DB16-4C90-A56B-CEAE2DE67E72}"/>
    <cellStyle name="Comma 2 2 4 3 2 2 3 3" xfId="2703" xr:uid="{D0172F6D-E86E-4FB3-9443-35AC08D2744A}"/>
    <cellStyle name="Comma 2 2 4 3 2 2 4" xfId="911" xr:uid="{F8D26BF2-E6E9-4139-A960-46EAF6EDB014}"/>
    <cellStyle name="Comma 2 2 4 3 2 2 4 2" xfId="2031" xr:uid="{EB452E7A-B0B6-4F14-A8E4-94CC2072C116}"/>
    <cellStyle name="Comma 2 2 4 3 2 2 4 3" xfId="3151" xr:uid="{FF22C8E0-0A95-4659-A475-A58BC743DB1D}"/>
    <cellStyle name="Comma 2 2 4 3 2 2 5" xfId="1359" xr:uid="{3ACE6341-F647-42B5-8DD0-78ECB0AFBDB2}"/>
    <cellStyle name="Comma 2 2 4 3 2 2 6" xfId="2479" xr:uid="{75C8A6FA-508E-4486-8214-A4D3C6B6A646}"/>
    <cellStyle name="Comma 2 2 4 3 2 3" xfId="575" xr:uid="{1D6B7EDA-2C00-4F01-AAEC-1F32B9E0EDBF}"/>
    <cellStyle name="Comma 2 2 4 3 2 3 2" xfId="1023" xr:uid="{B7D4EB6C-71DD-4E19-BE37-A449F5EBECCC}"/>
    <cellStyle name="Comma 2 2 4 3 2 3 2 2" xfId="2143" xr:uid="{1CA8B5EB-E9F9-490E-87C8-5CDEF6F066DF}"/>
    <cellStyle name="Comma 2 2 4 3 2 3 2 3" xfId="3263" xr:uid="{DE508953-A028-4555-9DF1-1C4E8C2811D6}"/>
    <cellStyle name="Comma 2 2 4 3 2 3 3" xfId="1695" xr:uid="{7531C75F-439E-4598-B835-3CB9DDCA2A23}"/>
    <cellStyle name="Comma 2 2 4 3 2 3 4" xfId="2815" xr:uid="{6E35E6AB-09BE-4E41-A8AD-FCC8728FF41B}"/>
    <cellStyle name="Comma 2 2 4 3 2 4" xfId="351" xr:uid="{C093D79E-4EC6-4A35-9779-7E87E93DBF72}"/>
    <cellStyle name="Comma 2 2 4 3 2 4 2" xfId="1471" xr:uid="{7A96D142-06DC-45D1-B0C7-2853CA6FB3A1}"/>
    <cellStyle name="Comma 2 2 4 3 2 4 3" xfId="2591" xr:uid="{BB807C64-2DB6-49CF-B04F-9A7B72B21AC2}"/>
    <cellStyle name="Comma 2 2 4 3 2 5" xfId="799" xr:uid="{9471CA0D-4D1C-4609-87EB-BC53757932BC}"/>
    <cellStyle name="Comma 2 2 4 3 2 5 2" xfId="1919" xr:uid="{0D0AF247-2581-48B6-B480-8E8B0A39C245}"/>
    <cellStyle name="Comma 2 2 4 3 2 5 3" xfId="3039" xr:uid="{54B6A891-F253-4A19-8775-F40B0868E984}"/>
    <cellStyle name="Comma 2 2 4 3 2 6" xfId="1247" xr:uid="{7025A4A5-F48C-479A-9794-4807A0CABF0F}"/>
    <cellStyle name="Comma 2 2 4 3 2 7" xfId="2367" xr:uid="{B0F0FCAC-49FC-4446-9ACD-1F926D74448D}"/>
    <cellStyle name="Comma 2 2 4 3 3" xfId="185" xr:uid="{4918FDF9-46D8-46D9-B8ED-35CE95591971}"/>
    <cellStyle name="Comma 2 2 4 3 3 2" xfId="633" xr:uid="{328FD357-0791-4A40-A70F-A81C04B0879F}"/>
    <cellStyle name="Comma 2 2 4 3 3 2 2" xfId="1081" xr:uid="{E4EA5AF5-199B-4A75-8160-811C6715480A}"/>
    <cellStyle name="Comma 2 2 4 3 3 2 2 2" xfId="2201" xr:uid="{86A9AC55-5D9A-4041-B0FF-A10CE5F5EBD6}"/>
    <cellStyle name="Comma 2 2 4 3 3 2 2 3" xfId="3321" xr:uid="{40457580-EE2B-4867-AC9C-38939AF644B1}"/>
    <cellStyle name="Comma 2 2 4 3 3 2 3" xfId="1753" xr:uid="{61BC0E31-159D-4800-9789-A39BAF812E80}"/>
    <cellStyle name="Comma 2 2 4 3 3 2 4" xfId="2873" xr:uid="{67B80D53-E23A-4EA4-83CB-2100F489F880}"/>
    <cellStyle name="Comma 2 2 4 3 3 3" xfId="409" xr:uid="{AE92E1B6-DB8B-4DED-90A5-8577D94F15CF}"/>
    <cellStyle name="Comma 2 2 4 3 3 3 2" xfId="1529" xr:uid="{4A812CDC-63D4-4AE4-B6BA-FC579868700A}"/>
    <cellStyle name="Comma 2 2 4 3 3 3 3" xfId="2649" xr:uid="{78B951EF-ACA6-4B6C-B716-66624B80DCBF}"/>
    <cellStyle name="Comma 2 2 4 3 3 4" xfId="857" xr:uid="{C0B19FDE-BA50-4EBB-8BC4-9C65C3286345}"/>
    <cellStyle name="Comma 2 2 4 3 3 4 2" xfId="1977" xr:uid="{C497D4CD-687A-4C19-9AD4-3255550F86C1}"/>
    <cellStyle name="Comma 2 2 4 3 3 4 3" xfId="3097" xr:uid="{7176D09B-E0B9-4224-B7C6-A18D57D7E429}"/>
    <cellStyle name="Comma 2 2 4 3 3 5" xfId="1305" xr:uid="{F4A733A8-567C-4CAC-9D53-5DD821621348}"/>
    <cellStyle name="Comma 2 2 4 3 3 6" xfId="2425" xr:uid="{3E52E59B-53A1-4138-A269-A7AD2599CEF6}"/>
    <cellStyle name="Comma 2 2 4 3 4" xfId="521" xr:uid="{299BFDF3-991B-4C6D-B77F-10EB08322D1A}"/>
    <cellStyle name="Comma 2 2 4 3 4 2" xfId="969" xr:uid="{81417B13-190D-417E-ADA5-F55E3BF349F7}"/>
    <cellStyle name="Comma 2 2 4 3 4 2 2" xfId="2089" xr:uid="{111DE068-5BBD-4A4F-B72F-0E9832C1BF18}"/>
    <cellStyle name="Comma 2 2 4 3 4 2 3" xfId="3209" xr:uid="{86B4248A-9171-4DBC-8E96-B1A1D734C66E}"/>
    <cellStyle name="Comma 2 2 4 3 4 3" xfId="1641" xr:uid="{F2776EE0-46FD-41C0-9164-E322034BF58E}"/>
    <cellStyle name="Comma 2 2 4 3 4 4" xfId="2761" xr:uid="{C8015E36-9274-4C09-8779-BF034B2BF16D}"/>
    <cellStyle name="Comma 2 2 4 3 5" xfId="297" xr:uid="{3BFE8314-1D1A-4AE9-8910-A72625DD0B88}"/>
    <cellStyle name="Comma 2 2 4 3 5 2" xfId="1417" xr:uid="{C5621FBC-1AA8-4447-A6CB-84CDC8A20DF0}"/>
    <cellStyle name="Comma 2 2 4 3 5 3" xfId="2537" xr:uid="{E9D90FB7-0FDF-4B61-A6FD-78BAD5123B70}"/>
    <cellStyle name="Comma 2 2 4 3 6" xfId="745" xr:uid="{9491FD77-C072-4CE3-A494-E0B8BCBB0B32}"/>
    <cellStyle name="Comma 2 2 4 3 6 2" xfId="1865" xr:uid="{7828C63E-F585-42B0-A80D-DD01260FAEAE}"/>
    <cellStyle name="Comma 2 2 4 3 6 3" xfId="2985" xr:uid="{E1679E4A-F034-40B8-BE53-00FE83903AF9}"/>
    <cellStyle name="Comma 2 2 4 3 7" xfId="1193" xr:uid="{A23F1F19-EB02-4C1B-BF03-E82F0C6F07BF}"/>
    <cellStyle name="Comma 2 2 4 3 8" xfId="2313" xr:uid="{416B354F-216C-4BCF-8EC8-D1A330CBA19E}"/>
    <cellStyle name="Comma 2 2 4 4" xfId="101" xr:uid="{E3EE091F-0ED0-46F7-AAEE-ECBD1D66F15F}"/>
    <cellStyle name="Comma 2 2 4 4 2" xfId="214" xr:uid="{90D4B9BA-3737-48ED-B3CF-399EA66F98F1}"/>
    <cellStyle name="Comma 2 2 4 4 2 2" xfId="662" xr:uid="{23C83F46-773E-4D53-A383-07BA95852DEE}"/>
    <cellStyle name="Comma 2 2 4 4 2 2 2" xfId="1110" xr:uid="{44B20322-5F55-4252-B322-E313336F0047}"/>
    <cellStyle name="Comma 2 2 4 4 2 2 2 2" xfId="2230" xr:uid="{B07BC3DD-27A2-47AE-B0A0-901E46F05F50}"/>
    <cellStyle name="Comma 2 2 4 4 2 2 2 3" xfId="3350" xr:uid="{50445EF1-C8BE-4A9D-94E9-BC4D2A61BAE3}"/>
    <cellStyle name="Comma 2 2 4 4 2 2 3" xfId="1782" xr:uid="{77BD2042-A621-4DA7-9CA5-D57A7B6C5C87}"/>
    <cellStyle name="Comma 2 2 4 4 2 2 4" xfId="2902" xr:uid="{FAD1F280-36C7-4380-82E6-515FFC711024}"/>
    <cellStyle name="Comma 2 2 4 4 2 3" xfId="438" xr:uid="{25090070-99A8-45D4-AD88-436DA4360F84}"/>
    <cellStyle name="Comma 2 2 4 4 2 3 2" xfId="1558" xr:uid="{ECB98269-B54A-404A-AA24-AC4879FDC5EF}"/>
    <cellStyle name="Comma 2 2 4 4 2 3 3" xfId="2678" xr:uid="{5132F32B-6E0D-4F12-85BA-9F8C73A7A5A7}"/>
    <cellStyle name="Comma 2 2 4 4 2 4" xfId="886" xr:uid="{5D31DA6C-5396-4C2A-8945-52D398526405}"/>
    <cellStyle name="Comma 2 2 4 4 2 4 2" xfId="2006" xr:uid="{35CEC615-E812-48FD-B1B0-5C7D0C3A341E}"/>
    <cellStyle name="Comma 2 2 4 4 2 4 3" xfId="3126" xr:uid="{C551AF39-EB33-4E25-9AA6-6F1D80DAB567}"/>
    <cellStyle name="Comma 2 2 4 4 2 5" xfId="1334" xr:uid="{A158C77F-6F59-4281-9A76-315B6115F4EE}"/>
    <cellStyle name="Comma 2 2 4 4 2 6" xfId="2454" xr:uid="{C2F130D2-D44E-4C1C-8BD6-CC5797C2A754}"/>
    <cellStyle name="Comma 2 2 4 4 3" xfId="550" xr:uid="{52F88FFC-A449-4A72-83ED-95958F23AECD}"/>
    <cellStyle name="Comma 2 2 4 4 3 2" xfId="998" xr:uid="{FFA636F3-8A42-41FC-B5B8-CA7E2B7259FC}"/>
    <cellStyle name="Comma 2 2 4 4 3 2 2" xfId="2118" xr:uid="{5514BF2C-06A2-48AA-927C-2C90C6D23FEE}"/>
    <cellStyle name="Comma 2 2 4 4 3 2 3" xfId="3238" xr:uid="{B6ED47F3-890D-4593-A78B-CAEBB1284ED4}"/>
    <cellStyle name="Comma 2 2 4 4 3 3" xfId="1670" xr:uid="{04A77EB8-B0CF-4C34-AF3D-122D2B0824B3}"/>
    <cellStyle name="Comma 2 2 4 4 3 4" xfId="2790" xr:uid="{EA8878B0-AAA6-4BB6-AB06-C71A86742547}"/>
    <cellStyle name="Comma 2 2 4 4 4" xfId="326" xr:uid="{60FC30D3-1C64-45E8-BD2F-237CAD1A0BDD}"/>
    <cellStyle name="Comma 2 2 4 4 4 2" xfId="1446" xr:uid="{B58E9DEB-A048-44FC-BDF7-33BD95D06B09}"/>
    <cellStyle name="Comma 2 2 4 4 4 3" xfId="2566" xr:uid="{AD5AA3DC-2F18-47BB-A730-843D2A5B098A}"/>
    <cellStyle name="Comma 2 2 4 4 5" xfId="774" xr:uid="{3E48FD8F-7ECA-4BB0-9B2B-597B04500684}"/>
    <cellStyle name="Comma 2 2 4 4 5 2" xfId="1894" xr:uid="{EDCBE57A-6E29-4F22-AD95-619CDCD04B4D}"/>
    <cellStyle name="Comma 2 2 4 4 5 3" xfId="3014" xr:uid="{A5C5CB2C-1725-4859-829A-34BDD45C05E5}"/>
    <cellStyle name="Comma 2 2 4 4 6" xfId="1222" xr:uid="{D16368D4-70C0-4DED-BCE7-A81C04B7C0A0}"/>
    <cellStyle name="Comma 2 2 4 4 7" xfId="2342" xr:uid="{0DEE6A36-585B-4246-A3BC-DA6590BC38DD}"/>
    <cellStyle name="Comma 2 2 4 5" xfId="162" xr:uid="{0418BA24-E1BD-4319-8D74-3499F27003BD}"/>
    <cellStyle name="Comma 2 2 4 5 2" xfId="610" xr:uid="{A37767A4-0261-4107-BBC1-77497938303C}"/>
    <cellStyle name="Comma 2 2 4 5 2 2" xfId="1058" xr:uid="{D6528D9A-3191-4EA7-BFFE-F7A58C6783A8}"/>
    <cellStyle name="Comma 2 2 4 5 2 2 2" xfId="2178" xr:uid="{79559071-2156-4A62-847C-A3C26FA65743}"/>
    <cellStyle name="Comma 2 2 4 5 2 2 3" xfId="3298" xr:uid="{E8629FC2-1CD1-4A76-9835-6D0A92CDC774}"/>
    <cellStyle name="Comma 2 2 4 5 2 3" xfId="1730" xr:uid="{7E473753-018C-43D1-84E9-FD75372B0F11}"/>
    <cellStyle name="Comma 2 2 4 5 2 4" xfId="2850" xr:uid="{3B41487B-C932-4E07-9F12-8223A6992902}"/>
    <cellStyle name="Comma 2 2 4 5 3" xfId="386" xr:uid="{3B80BF50-E9FE-4828-8DBA-CFE016AA7175}"/>
    <cellStyle name="Comma 2 2 4 5 3 2" xfId="1506" xr:uid="{4F95A4DA-7F93-41CC-BED7-C93414403366}"/>
    <cellStyle name="Comma 2 2 4 5 3 3" xfId="2626" xr:uid="{6BA6D1E7-D94F-4607-8472-C406603E7E69}"/>
    <cellStyle name="Comma 2 2 4 5 4" xfId="834" xr:uid="{769DAF7D-94B3-44D2-A911-8C141D2B558D}"/>
    <cellStyle name="Comma 2 2 4 5 4 2" xfId="1954" xr:uid="{69503CFD-E049-4BCC-BA97-7E15A2A9F927}"/>
    <cellStyle name="Comma 2 2 4 5 4 3" xfId="3074" xr:uid="{923D2CFF-89D9-4BB3-8F76-098DE4F7FF0D}"/>
    <cellStyle name="Comma 2 2 4 5 5" xfId="1282" xr:uid="{821B9D52-03A1-47CB-BEB5-E1E8647BB1C4}"/>
    <cellStyle name="Comma 2 2 4 5 6" xfId="2402" xr:uid="{B3C5315A-71DE-4B92-92F3-A0C10A4C5146}"/>
    <cellStyle name="Comma 2 2 4 6" xfId="498" xr:uid="{FE6B900A-71E6-4EBD-A5E3-67025D7B4CDD}"/>
    <cellStyle name="Comma 2 2 4 6 2" xfId="946" xr:uid="{1A463043-50D5-4BCB-98D8-DD9332E0930C}"/>
    <cellStyle name="Comma 2 2 4 6 2 2" xfId="2066" xr:uid="{0CF250DF-D287-4E6E-B9F9-3FC0F54AD06C}"/>
    <cellStyle name="Comma 2 2 4 6 2 3" xfId="3186" xr:uid="{F5CA5293-90F9-42C0-ADF6-67C8D657E417}"/>
    <cellStyle name="Comma 2 2 4 6 3" xfId="1618" xr:uid="{B6CAB3E7-630A-499F-B43E-EA1165B07147}"/>
    <cellStyle name="Comma 2 2 4 6 4" xfId="2738" xr:uid="{69D0AC7D-311B-45A3-9DBA-B34A8084EF7E}"/>
    <cellStyle name="Comma 2 2 4 7" xfId="274" xr:uid="{9DAE1289-9DBA-4786-B4EA-B9AC41299F62}"/>
    <cellStyle name="Comma 2 2 4 7 2" xfId="1394" xr:uid="{76365B23-03FA-466B-A90B-405280E96806}"/>
    <cellStyle name="Comma 2 2 4 7 3" xfId="2514" xr:uid="{39EE3445-2794-416C-8EF4-892D49DF3F9F}"/>
    <cellStyle name="Comma 2 2 4 8" xfId="722" xr:uid="{40E7712A-A726-4791-9A92-63339B6CCFB7}"/>
    <cellStyle name="Comma 2 2 4 8 2" xfId="1842" xr:uid="{629826EE-CF3C-4D54-AC2D-03B7C038C61E}"/>
    <cellStyle name="Comma 2 2 4 8 3" xfId="2962" xr:uid="{2D14ECF4-8E28-4DB4-8D4B-79608139DE2A}"/>
    <cellStyle name="Comma 2 2 4 9" xfId="1170" xr:uid="{17EE123F-6D92-416C-BA99-DB2820067A2C}"/>
    <cellStyle name="Comma 2 2 5" xfId="55" xr:uid="{805DCCB9-8EAF-4151-98A7-0342E916311F}"/>
    <cellStyle name="Comma 2 2 5 2" xfId="78" xr:uid="{D63404D8-5D19-402F-A3D4-A74669FBB694}"/>
    <cellStyle name="Comma 2 2 5 2 2" xfId="133" xr:uid="{E35EBBC6-84D0-46ED-8B3E-48D40202E601}"/>
    <cellStyle name="Comma 2 2 5 2 2 2" xfId="245" xr:uid="{A0FAA7E2-62D5-483B-A89F-A9C21981714D}"/>
    <cellStyle name="Comma 2 2 5 2 2 2 2" xfId="693" xr:uid="{446BA49C-84DC-4F29-9ED9-90AD29C82E1C}"/>
    <cellStyle name="Comma 2 2 5 2 2 2 2 2" xfId="1141" xr:uid="{114C8574-156F-4E13-BEBA-B0205E606D37}"/>
    <cellStyle name="Comma 2 2 5 2 2 2 2 2 2" xfId="2261" xr:uid="{29FDD2C1-EDF5-4D81-AFB7-86279A40919E}"/>
    <cellStyle name="Comma 2 2 5 2 2 2 2 2 3" xfId="3381" xr:uid="{E7057CDA-2DDE-4622-B2B0-586A7A44CC31}"/>
    <cellStyle name="Comma 2 2 5 2 2 2 2 3" xfId="1813" xr:uid="{3F1F1EA5-E239-4F51-A493-3359AF188036}"/>
    <cellStyle name="Comma 2 2 5 2 2 2 2 4" xfId="2933" xr:uid="{4729690F-4E26-4BAF-A8DF-D7677A6A6755}"/>
    <cellStyle name="Comma 2 2 5 2 2 2 3" xfId="469" xr:uid="{F62F7697-A3E1-488C-B0E3-39E27DC274E5}"/>
    <cellStyle name="Comma 2 2 5 2 2 2 3 2" xfId="1589" xr:uid="{21EB4A89-750C-46CF-93CC-F3120A8A1D1B}"/>
    <cellStyle name="Comma 2 2 5 2 2 2 3 3" xfId="2709" xr:uid="{CE63AB36-6FBF-4DED-9C72-744F7E3891EE}"/>
    <cellStyle name="Comma 2 2 5 2 2 2 4" xfId="917" xr:uid="{20DABA11-53CD-4BC9-9682-F04E90255906}"/>
    <cellStyle name="Comma 2 2 5 2 2 2 4 2" xfId="2037" xr:uid="{7826EE81-8589-4134-BE72-16E3CC7558E7}"/>
    <cellStyle name="Comma 2 2 5 2 2 2 4 3" xfId="3157" xr:uid="{D049D446-A00C-4A3D-A7BD-BA493D0F7251}"/>
    <cellStyle name="Comma 2 2 5 2 2 2 5" xfId="1365" xr:uid="{6E0C4635-EEFC-48D0-AEE9-4716BE734857}"/>
    <cellStyle name="Comma 2 2 5 2 2 2 6" xfId="2485" xr:uid="{E04669D1-97EB-4AD6-8590-7F05EEF747F6}"/>
    <cellStyle name="Comma 2 2 5 2 2 3" xfId="581" xr:uid="{4D15C488-2A1D-478A-ACEB-FD25FE495101}"/>
    <cellStyle name="Comma 2 2 5 2 2 3 2" xfId="1029" xr:uid="{96B71094-3E0C-4C87-9F04-51A77EF26E7E}"/>
    <cellStyle name="Comma 2 2 5 2 2 3 2 2" xfId="2149" xr:uid="{2F613140-0F03-4434-85A6-DEA1FD0CECF8}"/>
    <cellStyle name="Comma 2 2 5 2 2 3 2 3" xfId="3269" xr:uid="{F10EC120-B52B-4CDB-8D31-8CFC4A5E0489}"/>
    <cellStyle name="Comma 2 2 5 2 2 3 3" xfId="1701" xr:uid="{041D8427-0368-4F5F-9D29-BE8CD8CF4BF1}"/>
    <cellStyle name="Comma 2 2 5 2 2 3 4" xfId="2821" xr:uid="{AC6A8F5B-6A6F-4770-BA13-3B6ECFDC3B4E}"/>
    <cellStyle name="Comma 2 2 5 2 2 4" xfId="357" xr:uid="{E6DCE189-F4AD-4B4E-9FBE-BD63AEAE3A8F}"/>
    <cellStyle name="Comma 2 2 5 2 2 4 2" xfId="1477" xr:uid="{2D9859C6-CBF6-40CA-AF42-E85BD900DE31}"/>
    <cellStyle name="Comma 2 2 5 2 2 4 3" xfId="2597" xr:uid="{EF4488BE-1A09-4355-9D6E-0DDA006D6391}"/>
    <cellStyle name="Comma 2 2 5 2 2 5" xfId="805" xr:uid="{E72EAA65-4742-482F-B074-B68E4134F85F}"/>
    <cellStyle name="Comma 2 2 5 2 2 5 2" xfId="1925" xr:uid="{119264D1-3B85-45DA-8FB7-E2CA22D63846}"/>
    <cellStyle name="Comma 2 2 5 2 2 5 3" xfId="3045" xr:uid="{F3F276E1-FBBA-4E51-ABA4-19AF2A060712}"/>
    <cellStyle name="Comma 2 2 5 2 2 6" xfId="1253" xr:uid="{D5DCED3C-E67E-45B1-A605-242D2088FB37}"/>
    <cellStyle name="Comma 2 2 5 2 2 7" xfId="2373" xr:uid="{19A2847C-568F-49A5-A955-0E09351F8FD9}"/>
    <cellStyle name="Comma 2 2 5 2 3" xfId="191" xr:uid="{68363549-88D4-417E-8D50-8C96517439FC}"/>
    <cellStyle name="Comma 2 2 5 2 3 2" xfId="639" xr:uid="{30ED5E4A-B7F1-456B-A7D2-9C5428C1C5EF}"/>
    <cellStyle name="Comma 2 2 5 2 3 2 2" xfId="1087" xr:uid="{10C2CD45-C305-4ED6-8044-51CED8722F83}"/>
    <cellStyle name="Comma 2 2 5 2 3 2 2 2" xfId="2207" xr:uid="{89B78498-072E-4F92-8C2C-D5EAB44E6A4C}"/>
    <cellStyle name="Comma 2 2 5 2 3 2 2 3" xfId="3327" xr:uid="{529751A5-698E-42C9-9E34-EC293A4541FC}"/>
    <cellStyle name="Comma 2 2 5 2 3 2 3" xfId="1759" xr:uid="{63463570-5D33-4E7A-A6F1-16C194050E11}"/>
    <cellStyle name="Comma 2 2 5 2 3 2 4" xfId="2879" xr:uid="{5E2B58A7-25F4-4196-98D8-4DF49D1203AF}"/>
    <cellStyle name="Comma 2 2 5 2 3 3" xfId="415" xr:uid="{016459D8-7177-4EF1-AE1E-4AB48C3D68AD}"/>
    <cellStyle name="Comma 2 2 5 2 3 3 2" xfId="1535" xr:uid="{32DE659C-50CE-41CB-8116-FFC6FA8B3553}"/>
    <cellStyle name="Comma 2 2 5 2 3 3 3" xfId="2655" xr:uid="{3F88823F-7E8F-4EAD-94D6-AA0E73DEC7AE}"/>
    <cellStyle name="Comma 2 2 5 2 3 4" xfId="863" xr:uid="{01325FD5-3C52-4059-9AAD-0C369D260064}"/>
    <cellStyle name="Comma 2 2 5 2 3 4 2" xfId="1983" xr:uid="{F52F2C71-A2C0-44D4-A835-F51E78C5F578}"/>
    <cellStyle name="Comma 2 2 5 2 3 4 3" xfId="3103" xr:uid="{36284D17-7F0A-46BF-928E-767770450A94}"/>
    <cellStyle name="Comma 2 2 5 2 3 5" xfId="1311" xr:uid="{F88FC50D-9537-4C62-ADEE-B189FAE7D7C4}"/>
    <cellStyle name="Comma 2 2 5 2 3 6" xfId="2431" xr:uid="{56FFC1D6-C7A9-4EE4-991D-81F9960F9B41}"/>
    <cellStyle name="Comma 2 2 5 2 4" xfId="527" xr:uid="{5389E7C1-6358-4FE8-B5A1-C7481C0BE87A}"/>
    <cellStyle name="Comma 2 2 5 2 4 2" xfId="975" xr:uid="{BC97A3A0-36E6-41B0-8DCB-3BBC6A7690A3}"/>
    <cellStyle name="Comma 2 2 5 2 4 2 2" xfId="2095" xr:uid="{90711D07-1644-4E84-8337-AF0456CB8C57}"/>
    <cellStyle name="Comma 2 2 5 2 4 2 3" xfId="3215" xr:uid="{CE64B90C-455D-4BB5-9C1D-ACAD4BE23C6A}"/>
    <cellStyle name="Comma 2 2 5 2 4 3" xfId="1647" xr:uid="{B3E1C5CF-DE31-4305-BA64-F699D099A322}"/>
    <cellStyle name="Comma 2 2 5 2 4 4" xfId="2767" xr:uid="{CEB4C50A-54D3-4F62-882B-16768380B100}"/>
    <cellStyle name="Comma 2 2 5 2 5" xfId="303" xr:uid="{1C221D84-B655-4052-B55F-3FF12EA9AE47}"/>
    <cellStyle name="Comma 2 2 5 2 5 2" xfId="1423" xr:uid="{154A00AB-84A2-4D6F-874A-4238A8EB6BF1}"/>
    <cellStyle name="Comma 2 2 5 2 5 3" xfId="2543" xr:uid="{9A8DA1BD-4FD2-4031-A126-DBF1889C1D82}"/>
    <cellStyle name="Comma 2 2 5 2 6" xfId="751" xr:uid="{638784D2-8192-4665-A5D7-27CDF5D67030}"/>
    <cellStyle name="Comma 2 2 5 2 6 2" xfId="1871" xr:uid="{1A39DCBF-1701-4BA6-8781-309DAAFDF160}"/>
    <cellStyle name="Comma 2 2 5 2 6 3" xfId="2991" xr:uid="{410CC661-4A85-481C-AA36-4C3410EC0238}"/>
    <cellStyle name="Comma 2 2 5 2 7" xfId="1199" xr:uid="{4EAF6795-E8C0-44CE-B03A-B0A9FDA64E64}"/>
    <cellStyle name="Comma 2 2 5 2 8" xfId="2319" xr:uid="{E7A1AD83-BD0E-464C-9BD3-CBE225DD7E2B}"/>
    <cellStyle name="Comma 2 2 5 3" xfId="107" xr:uid="{830195C5-4ED1-49ED-A8E2-A1C57A02588C}"/>
    <cellStyle name="Comma 2 2 5 3 2" xfId="220" xr:uid="{00DE2E63-221C-4C34-B1BA-F14DFF9DBA10}"/>
    <cellStyle name="Comma 2 2 5 3 2 2" xfId="668" xr:uid="{627BB4B1-FC09-468A-B862-81D26E7614C4}"/>
    <cellStyle name="Comma 2 2 5 3 2 2 2" xfId="1116" xr:uid="{4958E8A2-0EC2-4205-A061-271911A7FAD4}"/>
    <cellStyle name="Comma 2 2 5 3 2 2 2 2" xfId="2236" xr:uid="{CB0D882E-1D05-4296-BEF4-6654E25C4C4D}"/>
    <cellStyle name="Comma 2 2 5 3 2 2 2 3" xfId="3356" xr:uid="{64CEC5F9-F7A0-4501-B43B-077F853AC6A6}"/>
    <cellStyle name="Comma 2 2 5 3 2 2 3" xfId="1788" xr:uid="{0E347E84-AF5E-4E17-B086-ABBC3910D95A}"/>
    <cellStyle name="Comma 2 2 5 3 2 2 4" xfId="2908" xr:uid="{DBD4B2FF-70E2-4E04-A515-5BE31B679AAB}"/>
    <cellStyle name="Comma 2 2 5 3 2 3" xfId="444" xr:uid="{337BE5F8-B858-4387-BF55-4BA63B05E3DE}"/>
    <cellStyle name="Comma 2 2 5 3 2 3 2" xfId="1564" xr:uid="{9342FDDF-4DC9-4030-BA0C-B9A92E1C37A6}"/>
    <cellStyle name="Comma 2 2 5 3 2 3 3" xfId="2684" xr:uid="{0FEF8564-CCBF-4BB9-9F4E-46209281571B}"/>
    <cellStyle name="Comma 2 2 5 3 2 4" xfId="892" xr:uid="{3F3C7338-0C1D-45F2-8040-6398CE80FB20}"/>
    <cellStyle name="Comma 2 2 5 3 2 4 2" xfId="2012" xr:uid="{27D369B0-807B-40DE-BE62-FE1EB4454175}"/>
    <cellStyle name="Comma 2 2 5 3 2 4 3" xfId="3132" xr:uid="{3E200D0D-54BA-46B0-ABB6-8F6C943E1345}"/>
    <cellStyle name="Comma 2 2 5 3 2 5" xfId="1340" xr:uid="{F81544B2-24BD-4A9F-9C86-9EDAC30E0F1A}"/>
    <cellStyle name="Comma 2 2 5 3 2 6" xfId="2460" xr:uid="{5CCE529D-FA55-45C0-A668-467577CA51EC}"/>
    <cellStyle name="Comma 2 2 5 3 3" xfId="556" xr:uid="{3EDF89B2-6840-45D7-919E-DBC191A42DE7}"/>
    <cellStyle name="Comma 2 2 5 3 3 2" xfId="1004" xr:uid="{FF1CCC71-25EC-479C-ABD7-BBA38FF480F7}"/>
    <cellStyle name="Comma 2 2 5 3 3 2 2" xfId="2124" xr:uid="{25B552CC-4B31-47A9-B869-029BD37EC05E}"/>
    <cellStyle name="Comma 2 2 5 3 3 2 3" xfId="3244" xr:uid="{CD69A47D-4D5C-4624-BA80-193EEF07FB75}"/>
    <cellStyle name="Comma 2 2 5 3 3 3" xfId="1676" xr:uid="{0675A229-A89A-494B-905D-C0C5B492C15A}"/>
    <cellStyle name="Comma 2 2 5 3 3 4" xfId="2796" xr:uid="{6C6220E9-D5B5-4331-81DF-57CD13B08755}"/>
    <cellStyle name="Comma 2 2 5 3 4" xfId="332" xr:uid="{E4AF41E2-0301-4823-825C-F75CBE5742DB}"/>
    <cellStyle name="Comma 2 2 5 3 4 2" xfId="1452" xr:uid="{5C2C66C8-428F-419A-824E-53F141463319}"/>
    <cellStyle name="Comma 2 2 5 3 4 3" xfId="2572" xr:uid="{9CDFB9BC-99FC-49BB-947D-E932FA82F6F9}"/>
    <cellStyle name="Comma 2 2 5 3 5" xfId="780" xr:uid="{DEADD484-58B5-4774-AB35-2104CAA48CA6}"/>
    <cellStyle name="Comma 2 2 5 3 5 2" xfId="1900" xr:uid="{979C32BF-276E-41D8-B9E8-22C3C5308920}"/>
    <cellStyle name="Comma 2 2 5 3 5 3" xfId="3020" xr:uid="{2CE828E5-BF9A-42AE-A6C0-1B2DB38E536C}"/>
    <cellStyle name="Comma 2 2 5 3 6" xfId="1228" xr:uid="{659E5A22-D0DB-4EAF-A3FA-8C4CBCEA5E7A}"/>
    <cellStyle name="Comma 2 2 5 3 7" xfId="2348" xr:uid="{806D5743-30C3-4E9C-B9F9-5FD59D4B8610}"/>
    <cellStyle name="Comma 2 2 5 4" xfId="168" xr:uid="{EFB68576-9B7C-4389-BCBE-3E4BFE0FFCD9}"/>
    <cellStyle name="Comma 2 2 5 4 2" xfId="616" xr:uid="{75111444-3C91-4A6E-B3A8-76E829901E2E}"/>
    <cellStyle name="Comma 2 2 5 4 2 2" xfId="1064" xr:uid="{9970A06D-F435-43E7-AB0B-C8EDBAAEB527}"/>
    <cellStyle name="Comma 2 2 5 4 2 2 2" xfId="2184" xr:uid="{4871C4C8-3E61-4793-9797-C6F9D8AA6A3F}"/>
    <cellStyle name="Comma 2 2 5 4 2 2 3" xfId="3304" xr:uid="{B7C59A42-FC1F-47BD-9618-4FD72496041D}"/>
    <cellStyle name="Comma 2 2 5 4 2 3" xfId="1736" xr:uid="{E45DF837-99D6-459D-8A1E-2AD1A1152F9D}"/>
    <cellStyle name="Comma 2 2 5 4 2 4" xfId="2856" xr:uid="{F3A5E599-563E-4ED2-906C-1672E6F0EF96}"/>
    <cellStyle name="Comma 2 2 5 4 3" xfId="392" xr:uid="{957F91F1-A7C1-45A8-B62F-E6A8BEC04428}"/>
    <cellStyle name="Comma 2 2 5 4 3 2" xfId="1512" xr:uid="{7B4DC137-3DE6-470D-8935-CA3E33A6439D}"/>
    <cellStyle name="Comma 2 2 5 4 3 3" xfId="2632" xr:uid="{D4F51739-F9BE-4E8C-890B-39AEDBD2EF81}"/>
    <cellStyle name="Comma 2 2 5 4 4" xfId="840" xr:uid="{7E792746-E21C-41C2-BF45-6D52C0CE440B}"/>
    <cellStyle name="Comma 2 2 5 4 4 2" xfId="1960" xr:uid="{5F004DDF-F0EE-4BF3-81BB-2A7E2FA1F278}"/>
    <cellStyle name="Comma 2 2 5 4 4 3" xfId="3080" xr:uid="{E0EA24A6-1A8C-490F-B061-3C2ED63A7815}"/>
    <cellStyle name="Comma 2 2 5 4 5" xfId="1288" xr:uid="{F94F93EA-DCB0-4AE6-8AD3-22998FA21D7D}"/>
    <cellStyle name="Comma 2 2 5 4 6" xfId="2408" xr:uid="{6525D743-29B3-47A5-AD39-8EFA33087552}"/>
    <cellStyle name="Comma 2 2 5 5" xfId="504" xr:uid="{9C4F199F-B998-4BB4-8B2F-132B6078DC3E}"/>
    <cellStyle name="Comma 2 2 5 5 2" xfId="952" xr:uid="{87D61DE0-595E-4765-898D-E12ED0228E4F}"/>
    <cellStyle name="Comma 2 2 5 5 2 2" xfId="2072" xr:uid="{3D3D720F-9187-40C5-8B0E-548336CA286B}"/>
    <cellStyle name="Comma 2 2 5 5 2 3" xfId="3192" xr:uid="{DB6D9933-DC89-4DA7-9C07-A1753D9A4ED8}"/>
    <cellStyle name="Comma 2 2 5 5 3" xfId="1624" xr:uid="{5B6C91D9-5F8B-4AB6-AE33-73E70D56F834}"/>
    <cellStyle name="Comma 2 2 5 5 4" xfId="2744" xr:uid="{52C453CE-0309-42E0-8B4B-47D2D0164369}"/>
    <cellStyle name="Comma 2 2 5 6" xfId="280" xr:uid="{4598BCEB-2B14-4850-A948-2ECE874F49F7}"/>
    <cellStyle name="Comma 2 2 5 6 2" xfId="1400" xr:uid="{4AC31577-A494-4ACC-85DF-3933B3FD57F0}"/>
    <cellStyle name="Comma 2 2 5 6 3" xfId="2520" xr:uid="{D79FC608-6AEF-4851-9A4E-E7CA27F968BE}"/>
    <cellStyle name="Comma 2 2 5 7" xfId="728" xr:uid="{92912500-CFC2-4A27-8676-B7307732E616}"/>
    <cellStyle name="Comma 2 2 5 7 2" xfId="1848" xr:uid="{C936246A-E2DE-45F9-B197-0B04E2DBEC5A}"/>
    <cellStyle name="Comma 2 2 5 7 3" xfId="2968" xr:uid="{CB19E93E-1F64-49D1-B488-7FF3E4DF8EAF}"/>
    <cellStyle name="Comma 2 2 5 8" xfId="1176" xr:uid="{AAE86320-234B-4343-9AF2-DD0DFE7A5383}"/>
    <cellStyle name="Comma 2 2 5 9" xfId="2296" xr:uid="{939BD735-1805-4551-8553-1E0DC8F54756}"/>
    <cellStyle name="Comma 2 2 6" xfId="66" xr:uid="{C23343F0-8C74-47BC-ABA3-9A07146B6F1B}"/>
    <cellStyle name="Comma 2 2 6 2" xfId="121" xr:uid="{502FF285-AD97-4C34-8E40-5E3C05F0237C}"/>
    <cellStyle name="Comma 2 2 6 2 2" xfId="233" xr:uid="{575077C1-6CAE-42BD-9919-1B4CCC88B686}"/>
    <cellStyle name="Comma 2 2 6 2 2 2" xfId="681" xr:uid="{027A3D78-A5D0-4D59-8510-C3D6B3ABFE13}"/>
    <cellStyle name="Comma 2 2 6 2 2 2 2" xfId="1129" xr:uid="{EF5E404C-0EB9-40DA-AE69-BE2C3D87A1BB}"/>
    <cellStyle name="Comma 2 2 6 2 2 2 2 2" xfId="2249" xr:uid="{953B8251-5489-4C80-A839-5EAD9AB672E8}"/>
    <cellStyle name="Comma 2 2 6 2 2 2 2 3" xfId="3369" xr:uid="{5A6F4576-55C3-407D-9872-374D2A85FF4B}"/>
    <cellStyle name="Comma 2 2 6 2 2 2 3" xfId="1801" xr:uid="{930B9E94-4D79-465D-8EF7-7B942A13D903}"/>
    <cellStyle name="Comma 2 2 6 2 2 2 4" xfId="2921" xr:uid="{5A7B4BFD-DF35-48EF-8D2F-4731BB8870DE}"/>
    <cellStyle name="Comma 2 2 6 2 2 3" xfId="457" xr:uid="{A775885A-95D0-466A-B9F8-0A16E0FF554D}"/>
    <cellStyle name="Comma 2 2 6 2 2 3 2" xfId="1577" xr:uid="{F8FE8731-A45C-4E11-975D-460A5AA4C686}"/>
    <cellStyle name="Comma 2 2 6 2 2 3 3" xfId="2697" xr:uid="{57B385EA-C31F-406E-B3DD-5232AF4BA046}"/>
    <cellStyle name="Comma 2 2 6 2 2 4" xfId="905" xr:uid="{59FDA1A5-9B88-4546-A71E-6E949F146C1B}"/>
    <cellStyle name="Comma 2 2 6 2 2 4 2" xfId="2025" xr:uid="{8F51F62C-9EAE-45B8-B092-84F897D05D41}"/>
    <cellStyle name="Comma 2 2 6 2 2 4 3" xfId="3145" xr:uid="{441D4F8F-CFFE-4B85-9AF6-4BDDC935213B}"/>
    <cellStyle name="Comma 2 2 6 2 2 5" xfId="1353" xr:uid="{B2D96869-15CD-4D44-8BA4-72CC8B7C2A77}"/>
    <cellStyle name="Comma 2 2 6 2 2 6" xfId="2473" xr:uid="{55347C64-74A7-42F1-97C9-A0F3BB2F2561}"/>
    <cellStyle name="Comma 2 2 6 2 3" xfId="569" xr:uid="{33637CC5-5521-4F3A-BB26-B24D118244E5}"/>
    <cellStyle name="Comma 2 2 6 2 3 2" xfId="1017" xr:uid="{FEBC7461-691D-48EF-B2D3-034FBD3F8038}"/>
    <cellStyle name="Comma 2 2 6 2 3 2 2" xfId="2137" xr:uid="{7C31E6BC-4C65-4B12-A46D-3421324920C3}"/>
    <cellStyle name="Comma 2 2 6 2 3 2 3" xfId="3257" xr:uid="{CDB28047-CFA2-430A-9CBF-00F8D5CC9FF8}"/>
    <cellStyle name="Comma 2 2 6 2 3 3" xfId="1689" xr:uid="{4A5FD7B3-6A0F-4D43-B924-37E599771569}"/>
    <cellStyle name="Comma 2 2 6 2 3 4" xfId="2809" xr:uid="{35E55980-BDE4-458D-B00C-B84743CA6538}"/>
    <cellStyle name="Comma 2 2 6 2 4" xfId="345" xr:uid="{F3D5B9D1-41DB-4160-8D7D-EF61BC5E8A00}"/>
    <cellStyle name="Comma 2 2 6 2 4 2" xfId="1465" xr:uid="{AA7E526B-3885-46D1-9B7B-EF0D958A2BB2}"/>
    <cellStyle name="Comma 2 2 6 2 4 3" xfId="2585" xr:uid="{6778054C-6AA1-42B6-B141-0D676C5CB8BB}"/>
    <cellStyle name="Comma 2 2 6 2 5" xfId="793" xr:uid="{E70C725E-0C5D-44B2-8096-EC003363529E}"/>
    <cellStyle name="Comma 2 2 6 2 5 2" xfId="1913" xr:uid="{4EAE6183-2F6F-4341-A288-24A122D533CC}"/>
    <cellStyle name="Comma 2 2 6 2 5 3" xfId="3033" xr:uid="{089EBDFB-103E-4889-AA5B-05F2DB02406C}"/>
    <cellStyle name="Comma 2 2 6 2 6" xfId="1241" xr:uid="{E9C1A65F-40BF-402F-88BF-65687B879F7C}"/>
    <cellStyle name="Comma 2 2 6 2 7" xfId="2361" xr:uid="{38EB26F8-5327-4EA9-B505-FF28EB2B4268}"/>
    <cellStyle name="Comma 2 2 6 3" xfId="179" xr:uid="{1353D6E8-3D76-44AC-999E-88BDF4ACC773}"/>
    <cellStyle name="Comma 2 2 6 3 2" xfId="627" xr:uid="{55644DCC-7C93-4458-9E53-13E20C465AFD}"/>
    <cellStyle name="Comma 2 2 6 3 2 2" xfId="1075" xr:uid="{B89A418E-7F10-4A58-8051-B823383B6783}"/>
    <cellStyle name="Comma 2 2 6 3 2 2 2" xfId="2195" xr:uid="{1175A8FE-13A8-4FA7-89F6-00F7D664C757}"/>
    <cellStyle name="Comma 2 2 6 3 2 2 3" xfId="3315" xr:uid="{641591F7-954B-45D0-9AE1-403ED55C306E}"/>
    <cellStyle name="Comma 2 2 6 3 2 3" xfId="1747" xr:uid="{9124A8E4-650D-4BDF-AFC4-E4D35B68B7D2}"/>
    <cellStyle name="Comma 2 2 6 3 2 4" xfId="2867" xr:uid="{6A0C7F78-43D7-4561-8CEC-68E16B6A7D24}"/>
    <cellStyle name="Comma 2 2 6 3 3" xfId="403" xr:uid="{C3C7ACF6-792F-4521-9AFF-C4227349CD61}"/>
    <cellStyle name="Comma 2 2 6 3 3 2" xfId="1523" xr:uid="{61E9DA13-1BA1-4F15-AFC7-FADD268BC261}"/>
    <cellStyle name="Comma 2 2 6 3 3 3" xfId="2643" xr:uid="{26819854-541B-44DE-9534-828E45F9ABEB}"/>
    <cellStyle name="Comma 2 2 6 3 4" xfId="851" xr:uid="{5F95D3EF-A42B-413B-BE4F-3A71AA54ABCF}"/>
    <cellStyle name="Comma 2 2 6 3 4 2" xfId="1971" xr:uid="{07ADF07A-1383-4A2C-A504-2CAA40B75AA8}"/>
    <cellStyle name="Comma 2 2 6 3 4 3" xfId="3091" xr:uid="{D708B9B5-2388-42D9-9548-EE8E5E803511}"/>
    <cellStyle name="Comma 2 2 6 3 5" xfId="1299" xr:uid="{F8FBBDB9-76A9-423D-B1D4-473666161FCE}"/>
    <cellStyle name="Comma 2 2 6 3 6" xfId="2419" xr:uid="{A82FA61D-BEA1-4F75-8741-0E85532417BF}"/>
    <cellStyle name="Comma 2 2 6 4" xfId="515" xr:uid="{E56F76DD-9CFA-4B39-B5F6-F7AFD952F675}"/>
    <cellStyle name="Comma 2 2 6 4 2" xfId="963" xr:uid="{20A59008-0795-4D4B-A29D-1266E84A17DA}"/>
    <cellStyle name="Comma 2 2 6 4 2 2" xfId="2083" xr:uid="{5187D69B-9451-45FC-91A0-8CF9463B27CC}"/>
    <cellStyle name="Comma 2 2 6 4 2 3" xfId="3203" xr:uid="{658F3246-D506-4278-AFCA-3D12A9ADF587}"/>
    <cellStyle name="Comma 2 2 6 4 3" xfId="1635" xr:uid="{9CDD8FC8-4090-4901-9138-4B9F87F3311A}"/>
    <cellStyle name="Comma 2 2 6 4 4" xfId="2755" xr:uid="{608B6A28-6804-40E8-B8BA-B1EBFCC5BB42}"/>
    <cellStyle name="Comma 2 2 6 5" xfId="291" xr:uid="{C69CDF6A-AD9A-49AE-BDDC-EEED877F13F6}"/>
    <cellStyle name="Comma 2 2 6 5 2" xfId="1411" xr:uid="{58843929-56AD-4C0C-AEF8-5F68D117D1DD}"/>
    <cellStyle name="Comma 2 2 6 5 3" xfId="2531" xr:uid="{965AC22B-9DD6-45AE-A1BB-E55DE1C293F4}"/>
    <cellStyle name="Comma 2 2 6 6" xfId="739" xr:uid="{0745924F-0EF3-48B4-8B85-B34F08273C94}"/>
    <cellStyle name="Comma 2 2 6 6 2" xfId="1859" xr:uid="{F90A631D-AC28-4312-BFB0-2E9E9943431F}"/>
    <cellStyle name="Comma 2 2 6 6 3" xfId="2979" xr:uid="{6A2232A5-345F-4C2C-8E54-EFECA1A78FA4}"/>
    <cellStyle name="Comma 2 2 6 7" xfId="1187" xr:uid="{36D33A93-538E-479B-AEE3-3E80727E7A56}"/>
    <cellStyle name="Comma 2 2 6 8" xfId="2307" xr:uid="{EE3A2EAF-FD1B-4EAB-97A0-ED3C37C546DE}"/>
    <cellStyle name="Comma 2 2 7" xfId="95" xr:uid="{5845BB51-295A-4D6F-A177-FCE8AF39D597}"/>
    <cellStyle name="Comma 2 2 7 2" xfId="208" xr:uid="{CE904097-534F-42EC-A4DC-6C26B230D0B9}"/>
    <cellStyle name="Comma 2 2 7 2 2" xfId="656" xr:uid="{74C2F93A-F817-4976-BEB9-67723FE4DF15}"/>
    <cellStyle name="Comma 2 2 7 2 2 2" xfId="1104" xr:uid="{143D73DF-4942-4643-82FA-D045576BD568}"/>
    <cellStyle name="Comma 2 2 7 2 2 2 2" xfId="2224" xr:uid="{27A40B79-5108-4B26-9FD0-39BEDD1C217B}"/>
    <cellStyle name="Comma 2 2 7 2 2 2 3" xfId="3344" xr:uid="{8BB322E3-2BBF-4E3C-94BA-5B1C1A6E658A}"/>
    <cellStyle name="Comma 2 2 7 2 2 3" xfId="1776" xr:uid="{CD74D6A2-E348-457E-AEFE-75508B029483}"/>
    <cellStyle name="Comma 2 2 7 2 2 4" xfId="2896" xr:uid="{B7E4FE13-5160-46D7-A320-E5926C2A4F37}"/>
    <cellStyle name="Comma 2 2 7 2 3" xfId="432" xr:uid="{7CED7323-425C-470F-AA31-C3CF91D60AED}"/>
    <cellStyle name="Comma 2 2 7 2 3 2" xfId="1552" xr:uid="{80085E83-11B3-44D9-9C4F-D08DB10BC6FB}"/>
    <cellStyle name="Comma 2 2 7 2 3 3" xfId="2672" xr:uid="{A8BA87CB-6582-448C-B9B6-EA278EB50928}"/>
    <cellStyle name="Comma 2 2 7 2 4" xfId="880" xr:uid="{ABA29154-5F61-49FF-9313-53454D2AD837}"/>
    <cellStyle name="Comma 2 2 7 2 4 2" xfId="2000" xr:uid="{C2DAA04F-F5D8-4991-B589-CBB75717E89C}"/>
    <cellStyle name="Comma 2 2 7 2 4 3" xfId="3120" xr:uid="{4CC83CF7-3EB7-4D72-ADC4-BDC23023A3CB}"/>
    <cellStyle name="Comma 2 2 7 2 5" xfId="1328" xr:uid="{10880B92-F0DA-460F-8BEE-A3D4BACB7105}"/>
    <cellStyle name="Comma 2 2 7 2 6" xfId="2448" xr:uid="{73A4AA62-D2FF-4317-9E0D-A14472F689AA}"/>
    <cellStyle name="Comma 2 2 7 3" xfId="544" xr:uid="{DD586E1B-E68A-49C4-BDAB-814B1D2329E4}"/>
    <cellStyle name="Comma 2 2 7 3 2" xfId="992" xr:uid="{E68BE7D3-3FF3-4C41-8FEE-5AF6637F86EE}"/>
    <cellStyle name="Comma 2 2 7 3 2 2" xfId="2112" xr:uid="{26EE4CEA-804D-4CCC-8B25-2943E8C3C981}"/>
    <cellStyle name="Comma 2 2 7 3 2 3" xfId="3232" xr:uid="{00E678F5-0605-43B7-A678-5D2AC16E43CD}"/>
    <cellStyle name="Comma 2 2 7 3 3" xfId="1664" xr:uid="{44863835-E583-4BED-9AFA-BFD1CC311853}"/>
    <cellStyle name="Comma 2 2 7 3 4" xfId="2784" xr:uid="{469A7B02-F86F-4259-BDC1-B72B2360E1D4}"/>
    <cellStyle name="Comma 2 2 7 4" xfId="320" xr:uid="{3F88ECB7-B37D-475D-AA69-265B31E7A49A}"/>
    <cellStyle name="Comma 2 2 7 4 2" xfId="1440" xr:uid="{AA57C8A2-1D1F-4BB6-B2F9-CA45341ED6F1}"/>
    <cellStyle name="Comma 2 2 7 4 3" xfId="2560" xr:uid="{98C1AAD2-A062-4E83-A36E-A31983757F78}"/>
    <cellStyle name="Comma 2 2 7 5" xfId="768" xr:uid="{3B4AEE75-F253-4B2A-B8FD-5243F8442FA3}"/>
    <cellStyle name="Comma 2 2 7 5 2" xfId="1888" xr:uid="{C1406036-235F-47A0-BC66-C7FCA5E55188}"/>
    <cellStyle name="Comma 2 2 7 5 3" xfId="3008" xr:uid="{582364BA-63DF-470B-9EC5-A54AB9151677}"/>
    <cellStyle name="Comma 2 2 7 6" xfId="1216" xr:uid="{36015C9D-678A-4F1A-97A5-E35DA44A83EF}"/>
    <cellStyle name="Comma 2 2 7 7" xfId="2336" xr:uid="{E38C2185-97FA-4F19-B52B-E83C00A80B21}"/>
    <cellStyle name="Comma 2 2 8" xfId="156" xr:uid="{550F9B0C-4244-49ED-BFB9-1B363B31A068}"/>
    <cellStyle name="Comma 2 2 8 2" xfId="604" xr:uid="{44F09A9B-DEAB-4142-942D-088436321F1B}"/>
    <cellStyle name="Comma 2 2 8 2 2" xfId="1052" xr:uid="{DFF12BD0-8751-430B-B1BC-285803C85E2E}"/>
    <cellStyle name="Comma 2 2 8 2 2 2" xfId="2172" xr:uid="{3B57B86C-BE86-4CDA-A8EE-5E65F0251955}"/>
    <cellStyle name="Comma 2 2 8 2 2 3" xfId="3292" xr:uid="{C9FC5161-CA5F-488C-B83F-3E4208153DB0}"/>
    <cellStyle name="Comma 2 2 8 2 3" xfId="1724" xr:uid="{03AE244C-25D4-40D7-A9E6-8CC6BE58983C}"/>
    <cellStyle name="Comma 2 2 8 2 4" xfId="2844" xr:uid="{7FDD3006-3C6A-4BC0-8D9E-130E5A0E9F0E}"/>
    <cellStyle name="Comma 2 2 8 3" xfId="380" xr:uid="{2530BA20-9350-4CE0-9CB0-E9766A0B3500}"/>
    <cellStyle name="Comma 2 2 8 3 2" xfId="1500" xr:uid="{423E16E1-56A1-478E-95FE-12A95A45D8F4}"/>
    <cellStyle name="Comma 2 2 8 3 3" xfId="2620" xr:uid="{2D3556E5-641C-4FE9-89A0-5BC38BF435CD}"/>
    <cellStyle name="Comma 2 2 8 4" xfId="828" xr:uid="{236B9FE0-BEC2-45A8-994E-FC0EAD0A9858}"/>
    <cellStyle name="Comma 2 2 8 4 2" xfId="1948" xr:uid="{D168CF8D-ED29-4666-AA16-0A5E7F1EEF94}"/>
    <cellStyle name="Comma 2 2 8 4 3" xfId="3068" xr:uid="{A4A385D5-111D-4D3A-BCE9-8FDBC1FBD388}"/>
    <cellStyle name="Comma 2 2 8 5" xfId="1276" xr:uid="{8D7D2228-7F3B-401D-AC0A-7DBD3EBC1AE9}"/>
    <cellStyle name="Comma 2 2 8 6" xfId="2396" xr:uid="{16BE0ADB-244C-4F6D-BE53-4B5070D6FAF9}"/>
    <cellStyle name="Comma 2 2 9" xfId="492" xr:uid="{7D9FCAA0-A9C2-4F47-BE35-6578C5E50BBB}"/>
    <cellStyle name="Comma 2 2 9 2" xfId="940" xr:uid="{0A1A75B5-8CBC-4E4D-A7D8-493D9FB09AC6}"/>
    <cellStyle name="Comma 2 2 9 2 2" xfId="2060" xr:uid="{6595116D-E38E-4D49-8D47-D957EB66CA7D}"/>
    <cellStyle name="Comma 2 2 9 2 3" xfId="3180" xr:uid="{7B739383-170C-49F6-A192-CB104B93B3C9}"/>
    <cellStyle name="Comma 2 2 9 3" xfId="1612" xr:uid="{D642090E-95C6-412A-9901-CCA0EE38A804}"/>
    <cellStyle name="Comma 2 2 9 4" xfId="2732" xr:uid="{93342026-5ACC-49E4-9856-768E2EC9C68A}"/>
    <cellStyle name="Comma 2 3" xfId="44" xr:uid="{4588EDF5-2D7D-41E9-AA61-3429DCD388A5}"/>
    <cellStyle name="Comma 2 3 10" xfId="717" xr:uid="{210B8C47-1273-4A97-9170-3C7C9915C61B}"/>
    <cellStyle name="Comma 2 3 10 2" xfId="1837" xr:uid="{4D951191-70B2-4FC5-B7FC-2E4EB4B1C728}"/>
    <cellStyle name="Comma 2 3 10 3" xfId="2957" xr:uid="{9CE0F889-76C5-4902-A702-B79981364976}"/>
    <cellStyle name="Comma 2 3 11" xfId="1165" xr:uid="{DB49237E-2D1E-4804-AACA-62A162A58836}"/>
    <cellStyle name="Comma 2 3 12" xfId="2285" xr:uid="{5D51A1D4-EEC6-48B0-BC47-58DA591EDA7F}"/>
    <cellStyle name="Comma 2 3 2" xfId="48" xr:uid="{76225D1D-6EF5-483A-B9E3-D6BA2A162A30}"/>
    <cellStyle name="Comma 2 3 2 10" xfId="1169" xr:uid="{45927CCD-9F31-4CBC-B255-B7E9495738B6}"/>
    <cellStyle name="Comma 2 3 2 11" xfId="2289" xr:uid="{07F760F4-5AF2-434A-8459-56E715D7E651}"/>
    <cellStyle name="Comma 2 3 2 2" xfId="54" xr:uid="{DA30E5BE-7896-4B2E-84DC-874DA83E4035}"/>
    <cellStyle name="Comma 2 3 2 2 10" xfId="2295" xr:uid="{D12F3E5C-01DD-4300-BE55-9C13D5BED73E}"/>
    <cellStyle name="Comma 2 3 2 2 2" xfId="93" xr:uid="{E74E6790-C71D-4534-98AD-8F96B3FCE290}"/>
    <cellStyle name="Comma 2 3 2 2 2 2" xfId="89" xr:uid="{ED918648-4799-476C-819C-26A607CC183A}"/>
    <cellStyle name="Comma 2 3 2 2 2 2 2" xfId="144" xr:uid="{FBFBA805-9698-4D92-8030-4FF24242355D}"/>
    <cellStyle name="Comma 2 3 2 2 2 2 2 2" xfId="256" xr:uid="{C18461A0-389D-4B2A-A6E1-6562FAEBF726}"/>
    <cellStyle name="Comma 2 3 2 2 2 2 2 2 2" xfId="704" xr:uid="{E6C853E8-725F-4A53-AB6A-FEF6F82702A1}"/>
    <cellStyle name="Comma 2 3 2 2 2 2 2 2 2 2" xfId="1152" xr:uid="{C3BD4B39-19DB-4EDD-93C2-9E441DD2313B}"/>
    <cellStyle name="Comma 2 3 2 2 2 2 2 2 2 2 2" xfId="2272" xr:uid="{0D3826C5-4559-44E1-8B96-AD985AED5E3A}"/>
    <cellStyle name="Comma 2 3 2 2 2 2 2 2 2 2 3" xfId="3392" xr:uid="{9401EB16-7F2B-4B70-8E4A-55E479F837CF}"/>
    <cellStyle name="Comma 2 3 2 2 2 2 2 2 2 3" xfId="1824" xr:uid="{A5CA5E14-C03F-4AF3-A12C-346A10CC6886}"/>
    <cellStyle name="Comma 2 3 2 2 2 2 2 2 2 4" xfId="2944" xr:uid="{A3CD4083-02A6-4041-AF4E-3433E6F9E28D}"/>
    <cellStyle name="Comma 2 3 2 2 2 2 2 2 3" xfId="480" xr:uid="{3FA09EA4-3F54-4AF5-91A6-DE0982360C2A}"/>
    <cellStyle name="Comma 2 3 2 2 2 2 2 2 3 2" xfId="1600" xr:uid="{C5CDF26D-5190-49A3-84BF-7023CC25F8AB}"/>
    <cellStyle name="Comma 2 3 2 2 2 2 2 2 3 3" xfId="2720" xr:uid="{94B9F4C9-B259-44AB-B109-744D3A7C9A11}"/>
    <cellStyle name="Comma 2 3 2 2 2 2 2 2 4" xfId="928" xr:uid="{7201885A-4CFB-4D5A-8DDE-7F797FF0550C}"/>
    <cellStyle name="Comma 2 3 2 2 2 2 2 2 4 2" xfId="2048" xr:uid="{6CBEA029-BB6C-4D26-A1CE-01A0F7D06174}"/>
    <cellStyle name="Comma 2 3 2 2 2 2 2 2 4 3" xfId="3168" xr:uid="{AF01C3A1-9343-4360-9F3C-C04D8CBE904B}"/>
    <cellStyle name="Comma 2 3 2 2 2 2 2 2 5" xfId="1376" xr:uid="{CBEF7291-8ADA-4F75-A839-9A6E02C63B4C}"/>
    <cellStyle name="Comma 2 3 2 2 2 2 2 2 6" xfId="2496" xr:uid="{B5917D84-1ADB-472F-9D41-9E2899822D98}"/>
    <cellStyle name="Comma 2 3 2 2 2 2 2 3" xfId="592" xr:uid="{2F1F6619-EE15-42BB-BF48-8506402BF706}"/>
    <cellStyle name="Comma 2 3 2 2 2 2 2 3 2" xfId="1040" xr:uid="{DF16B296-7FD2-42C1-95E4-4D5E4B131DD3}"/>
    <cellStyle name="Comma 2 3 2 2 2 2 2 3 2 2" xfId="2160" xr:uid="{05936CAE-31BC-40B1-BFE2-AAF8E7898A55}"/>
    <cellStyle name="Comma 2 3 2 2 2 2 2 3 2 3" xfId="3280" xr:uid="{D89A1194-9E7A-4F95-9208-2406D258FBDA}"/>
    <cellStyle name="Comma 2 3 2 2 2 2 2 3 3" xfId="1712" xr:uid="{6D64586D-4B15-4EBB-AF82-18E580B95ABC}"/>
    <cellStyle name="Comma 2 3 2 2 2 2 2 3 4" xfId="2832" xr:uid="{5CD46130-4F50-44BF-9450-8C4AB3A617B7}"/>
    <cellStyle name="Comma 2 3 2 2 2 2 2 4" xfId="368" xr:uid="{88EAF1B1-E7E3-46F9-A5FD-16B465A80DAD}"/>
    <cellStyle name="Comma 2 3 2 2 2 2 2 4 2" xfId="1488" xr:uid="{5A569929-D7DF-4907-AC22-8A05D6AD26B4}"/>
    <cellStyle name="Comma 2 3 2 2 2 2 2 4 3" xfId="2608" xr:uid="{09CC810D-FE02-41AE-BF83-10E8308ADB67}"/>
    <cellStyle name="Comma 2 3 2 2 2 2 2 5" xfId="816" xr:uid="{46A9E6B4-CEA0-4DB1-AFB6-CCD4E53362CA}"/>
    <cellStyle name="Comma 2 3 2 2 2 2 2 5 2" xfId="1936" xr:uid="{02DFB592-458D-4C2A-B207-41A891EE43A1}"/>
    <cellStyle name="Comma 2 3 2 2 2 2 2 5 3" xfId="3056" xr:uid="{1A61F368-7006-40B3-B328-5553D4427860}"/>
    <cellStyle name="Comma 2 3 2 2 2 2 2 6" xfId="1264" xr:uid="{D8F9275C-B731-4823-81A7-AF379B298C59}"/>
    <cellStyle name="Comma 2 3 2 2 2 2 2 7" xfId="2384" xr:uid="{16B25973-941B-4871-8D6E-014987F2BA33}"/>
    <cellStyle name="Comma 2 3 2 2 2 2 3" xfId="202" xr:uid="{C9FC284E-E9E8-41DA-9494-0B0A5E61B561}"/>
    <cellStyle name="Comma 2 3 2 2 2 2 3 2" xfId="650" xr:uid="{F40ABB15-EFE2-4337-A9C5-B617A9DB411C}"/>
    <cellStyle name="Comma 2 3 2 2 2 2 3 2 2" xfId="1098" xr:uid="{284F973F-71AA-49BB-BEE5-3AD3902CC6B8}"/>
    <cellStyle name="Comma 2 3 2 2 2 2 3 2 2 2" xfId="2218" xr:uid="{7790294D-BDC0-47F2-B98B-9D097287A23B}"/>
    <cellStyle name="Comma 2 3 2 2 2 2 3 2 2 3" xfId="3338" xr:uid="{5C2F874B-7172-4E09-957E-1F534F3E0861}"/>
    <cellStyle name="Comma 2 3 2 2 2 2 3 2 3" xfId="1770" xr:uid="{4910405A-82D0-409D-9950-5D70DE70038F}"/>
    <cellStyle name="Comma 2 3 2 2 2 2 3 2 4" xfId="2890" xr:uid="{0AEEEDC5-E0A9-439D-B89B-66CDC7C5D7F7}"/>
    <cellStyle name="Comma 2 3 2 2 2 2 3 3" xfId="426" xr:uid="{DAB49295-7328-4419-A15C-A03B3C5DC258}"/>
    <cellStyle name="Comma 2 3 2 2 2 2 3 3 2" xfId="1546" xr:uid="{C8E1D183-950C-43B0-88E8-12CA71A4BD61}"/>
    <cellStyle name="Comma 2 3 2 2 2 2 3 3 3" xfId="2666" xr:uid="{EC50B74E-4C64-4236-8F3D-D3317C881DFC}"/>
    <cellStyle name="Comma 2 3 2 2 2 2 3 4" xfId="874" xr:uid="{615E74E0-E951-4E76-8838-846846916F84}"/>
    <cellStyle name="Comma 2 3 2 2 2 2 3 4 2" xfId="1994" xr:uid="{0CC06CC9-75A5-4D58-B9B8-2306010FB468}"/>
    <cellStyle name="Comma 2 3 2 2 2 2 3 4 3" xfId="3114" xr:uid="{56B92CBE-9F18-4AC3-8034-B1D95FD34AEB}"/>
    <cellStyle name="Comma 2 3 2 2 2 2 3 5" xfId="1322" xr:uid="{458538B4-36E2-40A6-9D6D-60147D754B7A}"/>
    <cellStyle name="Comma 2 3 2 2 2 2 3 6" xfId="2442" xr:uid="{1C5ABEEB-FADE-47DC-923D-7BEE4F92F3B0}"/>
    <cellStyle name="Comma 2 3 2 2 2 2 4" xfId="538" xr:uid="{A6005E9D-BE40-4C65-824B-B3E77D95E6D3}"/>
    <cellStyle name="Comma 2 3 2 2 2 2 4 2" xfId="986" xr:uid="{2E1CFE72-7A61-46C1-93E8-8A412CFFA8BD}"/>
    <cellStyle name="Comma 2 3 2 2 2 2 4 2 2" xfId="2106" xr:uid="{4044CEC6-B8CE-405C-9FCE-7E6C7DB1DA7E}"/>
    <cellStyle name="Comma 2 3 2 2 2 2 4 2 3" xfId="3226" xr:uid="{257B9BD3-7E30-4ABF-8CC6-EBDD5AC9E593}"/>
    <cellStyle name="Comma 2 3 2 2 2 2 4 3" xfId="1658" xr:uid="{30674E7C-E1AB-4021-93EE-3434E7415768}"/>
    <cellStyle name="Comma 2 3 2 2 2 2 4 4" xfId="2778" xr:uid="{CF3D4398-EA80-4D96-9EFF-55D59141FD9F}"/>
    <cellStyle name="Comma 2 3 2 2 2 2 5" xfId="314" xr:uid="{655BC3DF-80CE-4683-BBE2-14C43BDEFD2C}"/>
    <cellStyle name="Comma 2 3 2 2 2 2 5 2" xfId="1434" xr:uid="{30F07B1C-54B5-48FD-AAB4-5F29D5574E4C}"/>
    <cellStyle name="Comma 2 3 2 2 2 2 5 3" xfId="2554" xr:uid="{F0449D1C-FCCA-4528-93DB-9A3F74BB72EF}"/>
    <cellStyle name="Comma 2 3 2 2 2 2 6" xfId="762" xr:uid="{1EC43199-920B-44B5-8C31-DFDB5B7CF403}"/>
    <cellStyle name="Comma 2 3 2 2 2 2 6 2" xfId="1882" xr:uid="{0CD9E35F-B9D9-4334-9511-533B6EC73C17}"/>
    <cellStyle name="Comma 2 3 2 2 2 2 6 3" xfId="3002" xr:uid="{EC13FEE5-F611-4673-98D6-64190A78E91E}"/>
    <cellStyle name="Comma 2 3 2 2 2 2 7" xfId="1210" xr:uid="{6889F68B-C5BD-4969-BF3B-6E1963555425}"/>
    <cellStyle name="Comma 2 3 2 2 2 2 8" xfId="2330" xr:uid="{EC0A87A6-071D-4AB7-BAB3-944ECA3A72C5}"/>
    <cellStyle name="Comma 2 3 2 2 2 3" xfId="118" xr:uid="{92FD5967-39F6-4F49-B1B9-5DC6E4446BB3}"/>
    <cellStyle name="Comma 2 3 2 2 2 3 2" xfId="231" xr:uid="{F3F5833F-00BD-47E3-AC32-1D37B6CF8B80}"/>
    <cellStyle name="Comma 2 3 2 2 2 3 2 2" xfId="679" xr:uid="{E5D90E09-E517-4DD4-83EB-00B579AB9B2A}"/>
    <cellStyle name="Comma 2 3 2 2 2 3 2 2 2" xfId="1127" xr:uid="{DF49FDD7-14D7-4623-946E-24CE9E5649C4}"/>
    <cellStyle name="Comma 2 3 2 2 2 3 2 2 2 2" xfId="2247" xr:uid="{F832AF2B-ED2C-4C0F-905A-D09D840E2A85}"/>
    <cellStyle name="Comma 2 3 2 2 2 3 2 2 2 3" xfId="3367" xr:uid="{938C1BCB-0330-432D-9EE1-DD29EB13F13E}"/>
    <cellStyle name="Comma 2 3 2 2 2 3 2 2 3" xfId="1799" xr:uid="{B892AB07-F112-4F54-BF71-E224F70F26B3}"/>
    <cellStyle name="Comma 2 3 2 2 2 3 2 2 4" xfId="2919" xr:uid="{D86BDE5E-A6E5-4326-9F19-CC88D6EF867E}"/>
    <cellStyle name="Comma 2 3 2 2 2 3 2 3" xfId="455" xr:uid="{3EE85538-E6D0-4D16-82FE-AC0D987F9269}"/>
    <cellStyle name="Comma 2 3 2 2 2 3 2 3 2" xfId="1575" xr:uid="{B1BE3DF7-5570-4CC5-BA77-4132AFE7C50A}"/>
    <cellStyle name="Comma 2 3 2 2 2 3 2 3 3" xfId="2695" xr:uid="{1BCBAA22-9272-4988-98CE-8CBECB45E620}"/>
    <cellStyle name="Comma 2 3 2 2 2 3 2 4" xfId="903" xr:uid="{ED9E6684-1025-47DE-94DA-796CBA0FC012}"/>
    <cellStyle name="Comma 2 3 2 2 2 3 2 4 2" xfId="2023" xr:uid="{BD8C2E4A-D9E3-440B-8781-5B7855B57E37}"/>
    <cellStyle name="Comma 2 3 2 2 2 3 2 4 3" xfId="3143" xr:uid="{2AB32EFA-2531-444F-8D35-AA114B9877E5}"/>
    <cellStyle name="Comma 2 3 2 2 2 3 2 5" xfId="1351" xr:uid="{7B8F2C4B-D800-450E-A841-7E562A23BA3B}"/>
    <cellStyle name="Comma 2 3 2 2 2 3 2 6" xfId="2471" xr:uid="{CE799C60-2192-499B-A6D6-9D13DC3F5C5D}"/>
    <cellStyle name="Comma 2 3 2 2 2 3 3" xfId="567" xr:uid="{418C1808-6CC2-4FD9-AC53-358018F1103D}"/>
    <cellStyle name="Comma 2 3 2 2 2 3 3 2" xfId="1015" xr:uid="{F05BCA17-43D6-4057-BE2A-C20C8266845E}"/>
    <cellStyle name="Comma 2 3 2 2 2 3 3 2 2" xfId="2135" xr:uid="{C17020C4-ADEF-49DF-87CD-F3EE48D77EB5}"/>
    <cellStyle name="Comma 2 3 2 2 2 3 3 2 3" xfId="3255" xr:uid="{F3136DAB-84B7-4381-8410-205DAE7AE206}"/>
    <cellStyle name="Comma 2 3 2 2 2 3 3 3" xfId="1687" xr:uid="{A464C3DA-FC3B-4B46-8E90-88854D3308C7}"/>
    <cellStyle name="Comma 2 3 2 2 2 3 3 4" xfId="2807" xr:uid="{56F54873-91D3-4C88-9FFE-3951A733722A}"/>
    <cellStyle name="Comma 2 3 2 2 2 3 4" xfId="343" xr:uid="{F4716B9C-CDD7-4155-9094-138B4C838BB7}"/>
    <cellStyle name="Comma 2 3 2 2 2 3 4 2" xfId="1463" xr:uid="{FB1FB2EA-BBF5-456F-9018-8A59E57E69D2}"/>
    <cellStyle name="Comma 2 3 2 2 2 3 4 3" xfId="2583" xr:uid="{0B25F7A7-3187-4085-9BCA-9CFCFED4653B}"/>
    <cellStyle name="Comma 2 3 2 2 2 3 5" xfId="791" xr:uid="{5D65710D-FCA2-4AAA-94AD-291E245DC629}"/>
    <cellStyle name="Comma 2 3 2 2 2 3 5 2" xfId="1911" xr:uid="{9B410CA0-0CB7-4811-A214-C5C77EA5D06C}"/>
    <cellStyle name="Comma 2 3 2 2 2 3 5 3" xfId="3031" xr:uid="{A8B4553E-26C1-402C-A79D-1DEEEA525E5C}"/>
    <cellStyle name="Comma 2 3 2 2 2 3 6" xfId="1239" xr:uid="{2DF48075-A015-4CE5-9C83-577ADB465060}"/>
    <cellStyle name="Comma 2 3 2 2 2 3 7" xfId="2359" xr:uid="{814A8CF3-2FDB-47F3-B5EC-E6F436B53D38}"/>
    <cellStyle name="Comma 2 3 2 2 2 4" xfId="206" xr:uid="{52DF0736-F153-4CEE-B4DF-1D2316C375B8}"/>
    <cellStyle name="Comma 2 3 2 2 2 4 2" xfId="654" xr:uid="{6ACFA6A8-0AC5-4B5D-8A6D-0556789ED624}"/>
    <cellStyle name="Comma 2 3 2 2 2 4 2 2" xfId="1102" xr:uid="{EEB44F5F-E96C-4701-A991-73BE48F58467}"/>
    <cellStyle name="Comma 2 3 2 2 2 4 2 2 2" xfId="2222" xr:uid="{50DD2C26-8553-4DEA-84EC-47206DC33537}"/>
    <cellStyle name="Comma 2 3 2 2 2 4 2 2 3" xfId="3342" xr:uid="{E1C61571-E46A-41A3-B187-80C8A7EB5186}"/>
    <cellStyle name="Comma 2 3 2 2 2 4 2 3" xfId="1774" xr:uid="{0F8033E8-9632-4E6A-8791-D2740BDD852D}"/>
    <cellStyle name="Comma 2 3 2 2 2 4 2 4" xfId="2894" xr:uid="{ED61EB4A-4925-423A-877B-1D2180FAF663}"/>
    <cellStyle name="Comma 2 3 2 2 2 4 3" xfId="430" xr:uid="{4C2E4984-4CED-40D1-9463-199B64A1231F}"/>
    <cellStyle name="Comma 2 3 2 2 2 4 3 2" xfId="1550" xr:uid="{13DC150C-B17C-47BD-AC6A-EB6CF86A19CD}"/>
    <cellStyle name="Comma 2 3 2 2 2 4 3 3" xfId="2670" xr:uid="{158440BC-03EB-488C-8ED3-39C0F1901A8D}"/>
    <cellStyle name="Comma 2 3 2 2 2 4 4" xfId="878" xr:uid="{79B6EBEC-C2AD-480E-AF17-40ACDE5C95CE}"/>
    <cellStyle name="Comma 2 3 2 2 2 4 4 2" xfId="1998" xr:uid="{E1AD456B-3CD4-4D6A-AA41-2C76F7366E75}"/>
    <cellStyle name="Comma 2 3 2 2 2 4 4 3" xfId="3118" xr:uid="{92716572-C183-42B0-A50E-B19158EBA471}"/>
    <cellStyle name="Comma 2 3 2 2 2 4 5" xfId="1326" xr:uid="{5947A041-C266-431D-BF15-AB49BF9D12BB}"/>
    <cellStyle name="Comma 2 3 2 2 2 4 6" xfId="2446" xr:uid="{1D5BCB91-0AD2-479F-8D72-3E3264CCC4C4}"/>
    <cellStyle name="Comma 2 3 2 2 2 5" xfId="542" xr:uid="{BF536C18-0CA9-49E4-AA7F-54B6F1150513}"/>
    <cellStyle name="Comma 2 3 2 2 2 5 2" xfId="990" xr:uid="{F02E3163-21BE-41DD-A680-E2B857393455}"/>
    <cellStyle name="Comma 2 3 2 2 2 5 2 2" xfId="2110" xr:uid="{7C6FF895-FAE3-4122-B574-661B4BC6ECB8}"/>
    <cellStyle name="Comma 2 3 2 2 2 5 2 3" xfId="3230" xr:uid="{679A71F3-E42E-45A2-B973-AD386A6CF162}"/>
    <cellStyle name="Comma 2 3 2 2 2 5 3" xfId="1662" xr:uid="{CFA64EDC-3033-44B5-AEA2-A248208B4BB7}"/>
    <cellStyle name="Comma 2 3 2 2 2 5 4" xfId="2782" xr:uid="{7CC9EAA2-275C-44C1-8FD5-A416B7F33808}"/>
    <cellStyle name="Comma 2 3 2 2 2 6" xfId="318" xr:uid="{5F6E2049-3D92-4049-9C56-1D9FBCCAFF5E}"/>
    <cellStyle name="Comma 2 3 2 2 2 6 2" xfId="1438" xr:uid="{0A57799F-58B6-433B-93D7-CB332578FF47}"/>
    <cellStyle name="Comma 2 3 2 2 2 6 3" xfId="2558" xr:uid="{B9804509-F618-4301-9630-AE5CBD780E6D}"/>
    <cellStyle name="Comma 2 3 2 2 2 7" xfId="766" xr:uid="{48A70BA0-13BF-4177-A6F9-A29445A12AAC}"/>
    <cellStyle name="Comma 2 3 2 2 2 7 2" xfId="1886" xr:uid="{1B36EA38-AB60-4B9E-B226-B0A48ABCEEAC}"/>
    <cellStyle name="Comma 2 3 2 2 2 7 3" xfId="3006" xr:uid="{973AA085-D6A8-4322-B6BF-AA0105510058}"/>
    <cellStyle name="Comma 2 3 2 2 2 8" xfId="1214" xr:uid="{9E5ABC40-8222-422B-A7F1-16BBD73D022E}"/>
    <cellStyle name="Comma 2 3 2 2 2 9" xfId="2334" xr:uid="{E6037FB7-CFBD-4A4E-A5D1-46D0F52A9479}"/>
    <cellStyle name="Comma 2 3 2 2 3" xfId="77" xr:uid="{F56A5A00-2560-435E-9C10-0D7CA08337AA}"/>
    <cellStyle name="Comma 2 3 2 2 3 2" xfId="132" xr:uid="{001D4B5E-6CE3-4DC1-B4D1-07BD894F7284}"/>
    <cellStyle name="Comma 2 3 2 2 3 2 2" xfId="244" xr:uid="{CDE259A1-DDB2-4B8D-A11F-619D19D8BF1B}"/>
    <cellStyle name="Comma 2 3 2 2 3 2 2 2" xfId="692" xr:uid="{3C2F4948-EFF3-471E-8E60-D49836034898}"/>
    <cellStyle name="Comma 2 3 2 2 3 2 2 2 2" xfId="1140" xr:uid="{09F256E6-33AA-49D8-9FF0-4F3AEDA8991E}"/>
    <cellStyle name="Comma 2 3 2 2 3 2 2 2 2 2" xfId="2260" xr:uid="{90BC4A83-F8EB-4CD8-9BBF-1C56A4C55ACD}"/>
    <cellStyle name="Comma 2 3 2 2 3 2 2 2 2 3" xfId="3380" xr:uid="{82BD4D73-EB69-4D2A-8B13-BF4BD77DFA77}"/>
    <cellStyle name="Comma 2 3 2 2 3 2 2 2 3" xfId="1812" xr:uid="{87F19DB3-D25B-4FBA-B8E0-427EE79A2F77}"/>
    <cellStyle name="Comma 2 3 2 2 3 2 2 2 4" xfId="2932" xr:uid="{77049DC4-09C4-4407-8E9E-F9178A4EEB49}"/>
    <cellStyle name="Comma 2 3 2 2 3 2 2 3" xfId="468" xr:uid="{666C3CC4-0097-4352-AF7D-79D679BDAF4C}"/>
    <cellStyle name="Comma 2 3 2 2 3 2 2 3 2" xfId="1588" xr:uid="{4AF6F84C-EFCE-475F-9945-24F3FD3871FE}"/>
    <cellStyle name="Comma 2 3 2 2 3 2 2 3 3" xfId="2708" xr:uid="{D0C0E54E-66B1-47FE-B780-341C7610BC32}"/>
    <cellStyle name="Comma 2 3 2 2 3 2 2 4" xfId="916" xr:uid="{32F6F381-D811-4BDB-887D-E25DA659A477}"/>
    <cellStyle name="Comma 2 3 2 2 3 2 2 4 2" xfId="2036" xr:uid="{7B6F698B-3D15-4A3B-AE4A-D72B61E359B0}"/>
    <cellStyle name="Comma 2 3 2 2 3 2 2 4 3" xfId="3156" xr:uid="{57A210FB-EDCD-4056-8871-7F8BB165678F}"/>
    <cellStyle name="Comma 2 3 2 2 3 2 2 5" xfId="1364" xr:uid="{D8D598F8-8DAC-4FAC-838C-EF4AB69338E5}"/>
    <cellStyle name="Comma 2 3 2 2 3 2 2 6" xfId="2484" xr:uid="{A9E46B02-46CF-49A3-B019-340522184667}"/>
    <cellStyle name="Comma 2 3 2 2 3 2 3" xfId="580" xr:uid="{DE23EEDE-AC6B-4D10-A8CE-81CD54F710D2}"/>
    <cellStyle name="Comma 2 3 2 2 3 2 3 2" xfId="1028" xr:uid="{A3722B1D-4917-417C-8980-65C8CEADDFA2}"/>
    <cellStyle name="Comma 2 3 2 2 3 2 3 2 2" xfId="2148" xr:uid="{1B9CE241-50BA-4664-AD4C-4FD114BEC63F}"/>
    <cellStyle name="Comma 2 3 2 2 3 2 3 2 3" xfId="3268" xr:uid="{03D5FDF7-BB6A-4AD0-A533-2F356DC358E8}"/>
    <cellStyle name="Comma 2 3 2 2 3 2 3 3" xfId="1700" xr:uid="{CB0104BD-7066-4A54-879A-B9388232C312}"/>
    <cellStyle name="Comma 2 3 2 2 3 2 3 4" xfId="2820" xr:uid="{8821896A-3001-4A8A-B538-A4A69864E450}"/>
    <cellStyle name="Comma 2 3 2 2 3 2 4" xfId="356" xr:uid="{79E3A253-A0E2-4E10-8005-44A1DF3E9A35}"/>
    <cellStyle name="Comma 2 3 2 2 3 2 4 2" xfId="1476" xr:uid="{13366818-58E3-4133-BEC7-90A586B0A3E3}"/>
    <cellStyle name="Comma 2 3 2 2 3 2 4 3" xfId="2596" xr:uid="{8833A310-8719-432E-B037-8290AACE90AB}"/>
    <cellStyle name="Comma 2 3 2 2 3 2 5" xfId="804" xr:uid="{A9C8C21F-5FBF-4096-A02F-AB4673BD7537}"/>
    <cellStyle name="Comma 2 3 2 2 3 2 5 2" xfId="1924" xr:uid="{92520DFC-3A67-4DCE-A392-ACB969CD4762}"/>
    <cellStyle name="Comma 2 3 2 2 3 2 5 3" xfId="3044" xr:uid="{CE4E2C17-BCEA-4264-BD1C-BF093E5C4EBE}"/>
    <cellStyle name="Comma 2 3 2 2 3 2 6" xfId="1252" xr:uid="{5A86634A-99D2-43DB-A949-76A6583A16B5}"/>
    <cellStyle name="Comma 2 3 2 2 3 2 7" xfId="2372" xr:uid="{74C2E34A-B352-4487-9C3F-6CB834C62377}"/>
    <cellStyle name="Comma 2 3 2 2 3 3" xfId="190" xr:uid="{71A49ADE-2921-42AF-81CE-38A58110B26A}"/>
    <cellStyle name="Comma 2 3 2 2 3 3 2" xfId="638" xr:uid="{53D06D75-C2F8-49F3-B4D7-E4A874AEA777}"/>
    <cellStyle name="Comma 2 3 2 2 3 3 2 2" xfId="1086" xr:uid="{0C404F24-6478-4022-87AD-87515553D1B0}"/>
    <cellStyle name="Comma 2 3 2 2 3 3 2 2 2" xfId="2206" xr:uid="{E0436617-A41F-464B-AF09-9D6FEAABDA52}"/>
    <cellStyle name="Comma 2 3 2 2 3 3 2 2 3" xfId="3326" xr:uid="{6699FC08-FAFA-4430-9404-0A0619D24317}"/>
    <cellStyle name="Comma 2 3 2 2 3 3 2 3" xfId="1758" xr:uid="{C4E879E7-6B43-45E2-AFE7-A88CFAD50813}"/>
    <cellStyle name="Comma 2 3 2 2 3 3 2 4" xfId="2878" xr:uid="{6BD4133A-E634-435E-8710-BED243BB357B}"/>
    <cellStyle name="Comma 2 3 2 2 3 3 3" xfId="414" xr:uid="{4E7F042A-4DE5-4E31-9500-B27011BE64EB}"/>
    <cellStyle name="Comma 2 3 2 2 3 3 3 2" xfId="1534" xr:uid="{6E7C29A4-A778-4D2D-A28E-2B1C0EC19A39}"/>
    <cellStyle name="Comma 2 3 2 2 3 3 3 3" xfId="2654" xr:uid="{92210149-C8BF-495E-9857-06EE291EF567}"/>
    <cellStyle name="Comma 2 3 2 2 3 3 4" xfId="862" xr:uid="{9D0F9B7D-2654-41CB-9114-125AA58FF76D}"/>
    <cellStyle name="Comma 2 3 2 2 3 3 4 2" xfId="1982" xr:uid="{2FE7DC48-B768-45A2-BC2B-64D182AFA3C4}"/>
    <cellStyle name="Comma 2 3 2 2 3 3 4 3" xfId="3102" xr:uid="{1005F2ED-7571-4582-B637-E4D580FF6807}"/>
    <cellStyle name="Comma 2 3 2 2 3 3 5" xfId="1310" xr:uid="{880FEC21-0320-4175-A25B-E4D1270F4A59}"/>
    <cellStyle name="Comma 2 3 2 2 3 3 6" xfId="2430" xr:uid="{49C3570D-71C1-4E8F-B43D-8571B3D3BD1F}"/>
    <cellStyle name="Comma 2 3 2 2 3 4" xfId="526" xr:uid="{64C1A6B6-1F47-4E03-9378-F718A2724412}"/>
    <cellStyle name="Comma 2 3 2 2 3 4 2" xfId="974" xr:uid="{C6FD46D2-8ABA-4051-AB0F-4671A09696F0}"/>
    <cellStyle name="Comma 2 3 2 2 3 4 2 2" xfId="2094" xr:uid="{6B478B4A-4FE5-4F20-874F-5FEF769A4DE5}"/>
    <cellStyle name="Comma 2 3 2 2 3 4 2 3" xfId="3214" xr:uid="{AA39F9BE-765F-4ADC-A499-148673CEDC0F}"/>
    <cellStyle name="Comma 2 3 2 2 3 4 3" xfId="1646" xr:uid="{3D4B81C6-CA97-4629-A804-C168EB4D0CD8}"/>
    <cellStyle name="Comma 2 3 2 2 3 4 4" xfId="2766" xr:uid="{26CAA8C9-51BF-4F86-9F07-E5E2BF5C4A2D}"/>
    <cellStyle name="Comma 2 3 2 2 3 5" xfId="302" xr:uid="{0FF40131-3F3C-4BEF-972C-43766B826CC4}"/>
    <cellStyle name="Comma 2 3 2 2 3 5 2" xfId="1422" xr:uid="{BBCED9B0-262F-4FD1-8405-7EE08EAC85D9}"/>
    <cellStyle name="Comma 2 3 2 2 3 5 3" xfId="2542" xr:uid="{4C2BA936-33C0-47DA-BFC3-B59CD92220BA}"/>
    <cellStyle name="Comma 2 3 2 2 3 6" xfId="750" xr:uid="{1367B48C-1593-423C-89AB-1E2929768163}"/>
    <cellStyle name="Comma 2 3 2 2 3 6 2" xfId="1870" xr:uid="{A6AFFD13-55F5-4DAD-BC2D-6F873E2D40F0}"/>
    <cellStyle name="Comma 2 3 2 2 3 6 3" xfId="2990" xr:uid="{C902E905-A1BD-4F8A-8F79-6FB81880480D}"/>
    <cellStyle name="Comma 2 3 2 2 3 7" xfId="1198" xr:uid="{82D3CD50-66BF-4258-B9CF-5C75D6171164}"/>
    <cellStyle name="Comma 2 3 2 2 3 8" xfId="2318" xr:uid="{27C199C2-6F9F-44BC-867B-8FFFC735B8FF}"/>
    <cellStyle name="Comma 2 3 2 2 4" xfId="106" xr:uid="{AA06E44C-6EAA-4660-A821-FAA582DE1EF5}"/>
    <cellStyle name="Comma 2 3 2 2 4 2" xfId="219" xr:uid="{686A15AE-CCB6-44F3-9767-8ABD4CFB6358}"/>
    <cellStyle name="Comma 2 3 2 2 4 2 2" xfId="667" xr:uid="{968BF0D0-4692-4EE2-9A5F-6B5F66270AD0}"/>
    <cellStyle name="Comma 2 3 2 2 4 2 2 2" xfId="1115" xr:uid="{788B5A59-CC0B-4DC6-88BC-F2C84C6F57E7}"/>
    <cellStyle name="Comma 2 3 2 2 4 2 2 2 2" xfId="2235" xr:uid="{AC4CAF77-2BFE-4112-9791-A332DFD1863D}"/>
    <cellStyle name="Comma 2 3 2 2 4 2 2 2 3" xfId="3355" xr:uid="{68D1FFCC-D7F0-4419-A883-CC3A90609EB9}"/>
    <cellStyle name="Comma 2 3 2 2 4 2 2 3" xfId="1787" xr:uid="{9213E65E-AC9C-44B6-8818-C8C2CACEC80B}"/>
    <cellStyle name="Comma 2 3 2 2 4 2 2 4" xfId="2907" xr:uid="{5844B942-C3A4-4301-8F3D-63997BDB6E81}"/>
    <cellStyle name="Comma 2 3 2 2 4 2 3" xfId="443" xr:uid="{D7F9992A-10B3-44D3-8D4B-1FE67083F6FE}"/>
    <cellStyle name="Comma 2 3 2 2 4 2 3 2" xfId="1563" xr:uid="{B752D70E-FF40-4F01-9F71-95E1089C244E}"/>
    <cellStyle name="Comma 2 3 2 2 4 2 3 3" xfId="2683" xr:uid="{879F12EA-4B79-4C05-BA0E-21B4C283B8C9}"/>
    <cellStyle name="Comma 2 3 2 2 4 2 4" xfId="891" xr:uid="{0D00B099-8008-4DBB-B673-DF57E84D1CC3}"/>
    <cellStyle name="Comma 2 3 2 2 4 2 4 2" xfId="2011" xr:uid="{4AB0A975-0C22-451E-8AA5-348B6C43BA71}"/>
    <cellStyle name="Comma 2 3 2 2 4 2 4 3" xfId="3131" xr:uid="{63477EB7-8BE5-4A25-9592-806114DE3145}"/>
    <cellStyle name="Comma 2 3 2 2 4 2 5" xfId="1339" xr:uid="{FDE80D1C-F634-42A4-BE08-7082E84B314F}"/>
    <cellStyle name="Comma 2 3 2 2 4 2 6" xfId="2459" xr:uid="{3C5611FE-2A57-4557-8EC7-89CB2A65F773}"/>
    <cellStyle name="Comma 2 3 2 2 4 3" xfId="555" xr:uid="{9FF4E8B4-26AC-490D-BBBB-CE677F739DB9}"/>
    <cellStyle name="Comma 2 3 2 2 4 3 2" xfId="1003" xr:uid="{CAEC012C-D7EF-4C32-82C7-A11315741A2B}"/>
    <cellStyle name="Comma 2 3 2 2 4 3 2 2" xfId="2123" xr:uid="{4B8222BB-AFB2-48FA-A008-89DE4BF822CD}"/>
    <cellStyle name="Comma 2 3 2 2 4 3 2 3" xfId="3243" xr:uid="{FF9AC46C-1567-43B3-950F-3BD8BA8577D4}"/>
    <cellStyle name="Comma 2 3 2 2 4 3 3" xfId="1675" xr:uid="{FF45B0B8-8088-4CF6-80E1-C37D59CDB41B}"/>
    <cellStyle name="Comma 2 3 2 2 4 3 4" xfId="2795" xr:uid="{23B89781-2BD5-4AA0-9892-545C7AC7A341}"/>
    <cellStyle name="Comma 2 3 2 2 4 4" xfId="331" xr:uid="{9D21DE79-4A8C-4BD8-A0C5-22F7C0C63032}"/>
    <cellStyle name="Comma 2 3 2 2 4 4 2" xfId="1451" xr:uid="{822C0AC4-A282-4F5F-856E-0818888864D7}"/>
    <cellStyle name="Comma 2 3 2 2 4 4 3" xfId="2571" xr:uid="{CB5C5BCE-43F1-4E2D-833E-B33826410B28}"/>
    <cellStyle name="Comma 2 3 2 2 4 5" xfId="779" xr:uid="{7BA3C37B-BC20-4574-A009-B1C9840F05F4}"/>
    <cellStyle name="Comma 2 3 2 2 4 5 2" xfId="1899" xr:uid="{E9D0126C-EAF5-4DD8-99DC-452C400CE661}"/>
    <cellStyle name="Comma 2 3 2 2 4 5 3" xfId="3019" xr:uid="{2B9FA8D5-AAF8-4AE8-B2E1-7F8D537E7539}"/>
    <cellStyle name="Comma 2 3 2 2 4 6" xfId="1227" xr:uid="{ABD7249A-0D11-4484-8A7C-5F5BB5A33F19}"/>
    <cellStyle name="Comma 2 3 2 2 4 7" xfId="2347" xr:uid="{41D0764A-62F3-4F96-93EF-33305E9CBB3F}"/>
    <cellStyle name="Comma 2 3 2 2 5" xfId="167" xr:uid="{0118D056-6B69-49E6-B574-3501F0CC3CF5}"/>
    <cellStyle name="Comma 2 3 2 2 5 2" xfId="615" xr:uid="{F1B5F734-F834-4D26-AA86-67BC55C53E1A}"/>
    <cellStyle name="Comma 2 3 2 2 5 2 2" xfId="1063" xr:uid="{B4530D42-D0CD-4CA4-B3A1-EEB03E451AB5}"/>
    <cellStyle name="Comma 2 3 2 2 5 2 2 2" xfId="2183" xr:uid="{0A059412-F199-477E-9430-7C4706D084C9}"/>
    <cellStyle name="Comma 2 3 2 2 5 2 2 3" xfId="3303" xr:uid="{0EFAD636-DE70-4A4B-8F64-B9EB849BD670}"/>
    <cellStyle name="Comma 2 3 2 2 5 2 3" xfId="1735" xr:uid="{707D23CF-CF2B-430B-A191-1AC06DE95DBA}"/>
    <cellStyle name="Comma 2 3 2 2 5 2 4" xfId="2855" xr:uid="{E4201484-5011-4EA5-B606-725D984C209A}"/>
    <cellStyle name="Comma 2 3 2 2 5 3" xfId="391" xr:uid="{9AF82E15-A2F2-4C98-B43F-4AE3F8F2BD0D}"/>
    <cellStyle name="Comma 2 3 2 2 5 3 2" xfId="1511" xr:uid="{3EF795C2-3379-4EB7-A5DC-6130FDA76BFF}"/>
    <cellStyle name="Comma 2 3 2 2 5 3 3" xfId="2631" xr:uid="{915943F6-2193-4AF1-BD53-1C08B38D4875}"/>
    <cellStyle name="Comma 2 3 2 2 5 4" xfId="839" xr:uid="{06C9B28A-14EA-41EB-876C-0E45022FE733}"/>
    <cellStyle name="Comma 2 3 2 2 5 4 2" xfId="1959" xr:uid="{69256953-4E69-46AA-B4CD-955A243DCAE4}"/>
    <cellStyle name="Comma 2 3 2 2 5 4 3" xfId="3079" xr:uid="{9A0979D9-4232-4EFD-8CA8-70371195B86A}"/>
    <cellStyle name="Comma 2 3 2 2 5 5" xfId="1287" xr:uid="{68B33C69-108C-41A9-B4D9-59AB55E3C313}"/>
    <cellStyle name="Comma 2 3 2 2 5 6" xfId="2407" xr:uid="{DB3C40B9-7149-4C2E-976B-477536396DAC}"/>
    <cellStyle name="Comma 2 3 2 2 6" xfId="503" xr:uid="{DD3DA0B3-C204-4691-8934-12105036FE1F}"/>
    <cellStyle name="Comma 2 3 2 2 6 2" xfId="951" xr:uid="{09660B73-D08F-4430-A2B7-8CACC2A8F1AF}"/>
    <cellStyle name="Comma 2 3 2 2 6 2 2" xfId="2071" xr:uid="{C966D6D2-626A-4910-8B7A-CF4C10C2603E}"/>
    <cellStyle name="Comma 2 3 2 2 6 2 3" xfId="3191" xr:uid="{712B63F6-E15B-4F8B-9D14-5DAE45A9F48F}"/>
    <cellStyle name="Comma 2 3 2 2 6 3" xfId="1623" xr:uid="{BFF18849-CF2B-4AD7-B082-ADEA059A46B7}"/>
    <cellStyle name="Comma 2 3 2 2 6 4" xfId="2743" xr:uid="{E5E89226-964C-484A-9AE1-250D47143AC9}"/>
    <cellStyle name="Comma 2 3 2 2 7" xfId="279" xr:uid="{AD801D43-67BD-4401-BF11-374481F44965}"/>
    <cellStyle name="Comma 2 3 2 2 7 2" xfId="1399" xr:uid="{CF3CDD99-C019-49F2-9064-12F1EC445E9E}"/>
    <cellStyle name="Comma 2 3 2 2 7 3" xfId="2519" xr:uid="{74137CB0-2A73-41C7-9892-89C88EEEC274}"/>
    <cellStyle name="Comma 2 3 2 2 8" xfId="727" xr:uid="{6DBB1E46-9012-4FC4-A159-9A724ECB5061}"/>
    <cellStyle name="Comma 2 3 2 2 8 2" xfId="1847" xr:uid="{C3675C9A-DF6E-4E4F-B687-C12EEE58E847}"/>
    <cellStyle name="Comma 2 3 2 2 8 3" xfId="2967" xr:uid="{FE3BE9E6-9C6D-4859-AEB6-1AE1D4FF36AF}"/>
    <cellStyle name="Comma 2 3 2 2 9" xfId="1175" xr:uid="{D3E0F716-BF3D-4E4E-A8EA-B013E4377859}"/>
    <cellStyle name="Comma 2 3 2 3" xfId="60" xr:uid="{16878E2E-6AC9-4665-B028-46E2DA8EF9FE}"/>
    <cellStyle name="Comma 2 3 2 3 2" xfId="83" xr:uid="{7C2A435A-A46B-44A0-B7CE-7E340215C94B}"/>
    <cellStyle name="Comma 2 3 2 3 2 2" xfId="138" xr:uid="{425D2182-FCA3-4D44-BCE0-94E216D0EEEA}"/>
    <cellStyle name="Comma 2 3 2 3 2 2 2" xfId="250" xr:uid="{7AF29651-4116-4479-9D4D-5541DB2DEED6}"/>
    <cellStyle name="Comma 2 3 2 3 2 2 2 2" xfId="698" xr:uid="{21D872D1-AD4D-4765-B4E7-728B58C938E5}"/>
    <cellStyle name="Comma 2 3 2 3 2 2 2 2 2" xfId="1146" xr:uid="{B063F946-6288-499B-9E06-E11552FF92CE}"/>
    <cellStyle name="Comma 2 3 2 3 2 2 2 2 2 2" xfId="2266" xr:uid="{44D22C47-913C-4960-8D0E-35651383ED11}"/>
    <cellStyle name="Comma 2 3 2 3 2 2 2 2 2 3" xfId="3386" xr:uid="{04CC1B8B-5C57-4731-A2FA-49C9F15413FF}"/>
    <cellStyle name="Comma 2 3 2 3 2 2 2 2 3" xfId="1818" xr:uid="{3D17FBC0-22F6-4BE4-AF37-A67975CDA7B0}"/>
    <cellStyle name="Comma 2 3 2 3 2 2 2 2 4" xfId="2938" xr:uid="{CB079D4A-598F-4A3D-9C7D-D63C61200EC8}"/>
    <cellStyle name="Comma 2 3 2 3 2 2 2 3" xfId="474" xr:uid="{AE3B7A3B-FDC3-4624-B9F3-30A90E97F4F9}"/>
    <cellStyle name="Comma 2 3 2 3 2 2 2 3 2" xfId="1594" xr:uid="{6E6FBF43-E602-4880-9F59-FA14D941CEE0}"/>
    <cellStyle name="Comma 2 3 2 3 2 2 2 3 3" xfId="2714" xr:uid="{5675AC28-BC58-4B42-B915-C25179032CC2}"/>
    <cellStyle name="Comma 2 3 2 3 2 2 2 4" xfId="922" xr:uid="{AAE0E4C7-3205-4A19-BC3B-8286F309F44F}"/>
    <cellStyle name="Comma 2 3 2 3 2 2 2 4 2" xfId="2042" xr:uid="{BDB61D30-25A4-4B87-8A43-B18018175BF2}"/>
    <cellStyle name="Comma 2 3 2 3 2 2 2 4 3" xfId="3162" xr:uid="{2C2674D4-56E6-434E-A76E-1D012F11F257}"/>
    <cellStyle name="Comma 2 3 2 3 2 2 2 5" xfId="1370" xr:uid="{9D35D35E-C407-4BEA-8E56-5608D99CCABD}"/>
    <cellStyle name="Comma 2 3 2 3 2 2 2 6" xfId="2490" xr:uid="{8594E573-9C8A-4BAD-B649-88C1D06DEA8F}"/>
    <cellStyle name="Comma 2 3 2 3 2 2 3" xfId="586" xr:uid="{FE8C7E65-DE0B-44C7-8B8A-B64A669105D9}"/>
    <cellStyle name="Comma 2 3 2 3 2 2 3 2" xfId="1034" xr:uid="{01252458-DD44-4B4A-9146-DA1D92053FB8}"/>
    <cellStyle name="Comma 2 3 2 3 2 2 3 2 2" xfId="2154" xr:uid="{AD4F6046-BE19-4140-8806-8062AFCC35DD}"/>
    <cellStyle name="Comma 2 3 2 3 2 2 3 2 3" xfId="3274" xr:uid="{7BD0D955-6E43-4AAA-88F6-8888F6784442}"/>
    <cellStyle name="Comma 2 3 2 3 2 2 3 3" xfId="1706" xr:uid="{5D5841A5-E7D3-4CF2-BA4C-6A59C09872EF}"/>
    <cellStyle name="Comma 2 3 2 3 2 2 3 4" xfId="2826" xr:uid="{4F521136-9B45-4BA3-927F-FF7F81A1E1DF}"/>
    <cellStyle name="Comma 2 3 2 3 2 2 4" xfId="362" xr:uid="{0C47A019-90FE-4D6F-B3C5-6FBF597E72C0}"/>
    <cellStyle name="Comma 2 3 2 3 2 2 4 2" xfId="1482" xr:uid="{11A955B5-9062-46F4-A9A8-893CAE90A46E}"/>
    <cellStyle name="Comma 2 3 2 3 2 2 4 3" xfId="2602" xr:uid="{A200E1A6-AF56-4786-B619-B78C3ECF5659}"/>
    <cellStyle name="Comma 2 3 2 3 2 2 5" xfId="810" xr:uid="{A163ACC4-1C17-4686-BB95-171E2C01F041}"/>
    <cellStyle name="Comma 2 3 2 3 2 2 5 2" xfId="1930" xr:uid="{9BE93280-E32C-41E1-8F14-D43A62A541F0}"/>
    <cellStyle name="Comma 2 3 2 3 2 2 5 3" xfId="3050" xr:uid="{83C1F747-E69E-466F-9FC3-75D415C673FA}"/>
    <cellStyle name="Comma 2 3 2 3 2 2 6" xfId="1258" xr:uid="{88538268-9A06-492E-AE37-6C50AFED617C}"/>
    <cellStyle name="Comma 2 3 2 3 2 2 7" xfId="2378" xr:uid="{C3F45EF5-8EC0-434C-8DEC-317599490D5E}"/>
    <cellStyle name="Comma 2 3 2 3 2 3" xfId="196" xr:uid="{C13012E6-3FE8-4BE7-9A9C-3FB9606FF0C4}"/>
    <cellStyle name="Comma 2 3 2 3 2 3 2" xfId="644" xr:uid="{C8B52909-A751-4F96-ABF2-4027652CB199}"/>
    <cellStyle name="Comma 2 3 2 3 2 3 2 2" xfId="1092" xr:uid="{74B62CE9-5A0D-48E4-BF67-1D32F855D731}"/>
    <cellStyle name="Comma 2 3 2 3 2 3 2 2 2" xfId="2212" xr:uid="{938E6F25-38C0-4284-A23E-BE9586EFF521}"/>
    <cellStyle name="Comma 2 3 2 3 2 3 2 2 3" xfId="3332" xr:uid="{A946BB28-7A6A-4263-AAA9-9C1FC624BEA6}"/>
    <cellStyle name="Comma 2 3 2 3 2 3 2 3" xfId="1764" xr:uid="{4448FE9F-0DB2-48DF-8C0C-09ADBC5D4061}"/>
    <cellStyle name="Comma 2 3 2 3 2 3 2 4" xfId="2884" xr:uid="{55286F29-6760-48D3-A97B-5E185BE74570}"/>
    <cellStyle name="Comma 2 3 2 3 2 3 3" xfId="420" xr:uid="{ED0FB096-7487-406D-84A0-E0784F57FA5D}"/>
    <cellStyle name="Comma 2 3 2 3 2 3 3 2" xfId="1540" xr:uid="{2649A107-C297-4218-99A6-5A172F4F4236}"/>
    <cellStyle name="Comma 2 3 2 3 2 3 3 3" xfId="2660" xr:uid="{96BBD851-5F69-49FB-BF96-514877E6F706}"/>
    <cellStyle name="Comma 2 3 2 3 2 3 4" xfId="868" xr:uid="{C891EFE1-52F8-4739-8C16-F88453FA120F}"/>
    <cellStyle name="Comma 2 3 2 3 2 3 4 2" xfId="1988" xr:uid="{E32AE569-E7CD-48C6-A079-43B065AC803E}"/>
    <cellStyle name="Comma 2 3 2 3 2 3 4 3" xfId="3108" xr:uid="{AC1795FD-1966-40AA-A5E9-107BAC436C42}"/>
    <cellStyle name="Comma 2 3 2 3 2 3 5" xfId="1316" xr:uid="{FE84EF25-0322-4BA9-81D1-70421AC45084}"/>
    <cellStyle name="Comma 2 3 2 3 2 3 6" xfId="2436" xr:uid="{2BF63D4E-1506-4373-A296-0469288F072B}"/>
    <cellStyle name="Comma 2 3 2 3 2 4" xfId="532" xr:uid="{6B9B1010-96E9-4B02-8238-1C423B3FBE01}"/>
    <cellStyle name="Comma 2 3 2 3 2 4 2" xfId="980" xr:uid="{896F5A80-B299-4EBF-A2E9-6754FFF11147}"/>
    <cellStyle name="Comma 2 3 2 3 2 4 2 2" xfId="2100" xr:uid="{BCEA34FE-5EFA-4E3E-A8C7-95DFC3EDD9CB}"/>
    <cellStyle name="Comma 2 3 2 3 2 4 2 3" xfId="3220" xr:uid="{8D58F36B-42CE-47B4-A60E-EB18670FE2B5}"/>
    <cellStyle name="Comma 2 3 2 3 2 4 3" xfId="1652" xr:uid="{8D2E2978-13BE-4FCA-8557-EC6D14708FB5}"/>
    <cellStyle name="Comma 2 3 2 3 2 4 4" xfId="2772" xr:uid="{00D3F1FA-23F3-4126-AED6-8AEC2F67A270}"/>
    <cellStyle name="Comma 2 3 2 3 2 5" xfId="308" xr:uid="{24F5B587-AE60-480D-A350-BA150A538B84}"/>
    <cellStyle name="Comma 2 3 2 3 2 5 2" xfId="1428" xr:uid="{6B348457-C2E9-4818-B79E-3B54D12D0E18}"/>
    <cellStyle name="Comma 2 3 2 3 2 5 3" xfId="2548" xr:uid="{0375E57F-9E0D-4B09-AF66-10A29EBFD23A}"/>
    <cellStyle name="Comma 2 3 2 3 2 6" xfId="756" xr:uid="{41F28DE2-ED11-4FFA-B6EF-684C67489856}"/>
    <cellStyle name="Comma 2 3 2 3 2 6 2" xfId="1876" xr:uid="{0320C2C5-DEEA-422C-AFAC-E46F1CCB5A7D}"/>
    <cellStyle name="Comma 2 3 2 3 2 6 3" xfId="2996" xr:uid="{793A2C47-4CC0-454D-AA42-ADC53ABBADC3}"/>
    <cellStyle name="Comma 2 3 2 3 2 7" xfId="1204" xr:uid="{6E6EEF55-A55C-41A6-9032-7C1F4117AC23}"/>
    <cellStyle name="Comma 2 3 2 3 2 8" xfId="2324" xr:uid="{AF858932-038A-4E65-B182-E18C85EBF997}"/>
    <cellStyle name="Comma 2 3 2 3 3" xfId="112" xr:uid="{C9D5AAC2-1847-4648-BAC4-5F8823E3193D}"/>
    <cellStyle name="Comma 2 3 2 3 3 2" xfId="225" xr:uid="{9BB9736D-B659-454F-ABB1-124CB139FB43}"/>
    <cellStyle name="Comma 2 3 2 3 3 2 2" xfId="673" xr:uid="{73AA5F77-14F9-4E4B-9280-0787DDF97100}"/>
    <cellStyle name="Comma 2 3 2 3 3 2 2 2" xfId="1121" xr:uid="{47617011-DB07-4B07-8080-01BBD03BE02D}"/>
    <cellStyle name="Comma 2 3 2 3 3 2 2 2 2" xfId="2241" xr:uid="{4C0C2D3D-7F13-41A5-A0BB-7D5979BBB853}"/>
    <cellStyle name="Comma 2 3 2 3 3 2 2 2 3" xfId="3361" xr:uid="{45DC6E5E-564F-4589-8001-4C6B60D9F8B5}"/>
    <cellStyle name="Comma 2 3 2 3 3 2 2 3" xfId="1793" xr:uid="{A7517105-E0AB-4DC0-A3DC-DA3E93F08B4E}"/>
    <cellStyle name="Comma 2 3 2 3 3 2 2 4" xfId="2913" xr:uid="{EF6F0284-69C3-4AE3-ACA8-279A6C19EA48}"/>
    <cellStyle name="Comma 2 3 2 3 3 2 3" xfId="449" xr:uid="{0875D584-D957-4FF5-AE31-3B128727C06B}"/>
    <cellStyle name="Comma 2 3 2 3 3 2 3 2" xfId="1569" xr:uid="{D1C4DA0F-A0D5-4B67-B3D0-51F1A99E3D2A}"/>
    <cellStyle name="Comma 2 3 2 3 3 2 3 3" xfId="2689" xr:uid="{39AD6B12-FAA5-4D23-B2F3-1B12F147F5C6}"/>
    <cellStyle name="Comma 2 3 2 3 3 2 4" xfId="897" xr:uid="{A2374179-D2D5-4B4F-8153-7242FCE4CBF8}"/>
    <cellStyle name="Comma 2 3 2 3 3 2 4 2" xfId="2017" xr:uid="{A994BE8E-BA27-43AD-BC96-42EDDEAAF10C}"/>
    <cellStyle name="Comma 2 3 2 3 3 2 4 3" xfId="3137" xr:uid="{27F6EBC4-D259-48B0-84E4-EDCA7B58DA5B}"/>
    <cellStyle name="Comma 2 3 2 3 3 2 5" xfId="1345" xr:uid="{24ADD788-560F-40AC-A0A5-E4730510D05E}"/>
    <cellStyle name="Comma 2 3 2 3 3 2 6" xfId="2465" xr:uid="{863277DE-E7D2-4ECD-8BE5-D22323B7F02E}"/>
    <cellStyle name="Comma 2 3 2 3 3 3" xfId="561" xr:uid="{35933F87-AC9B-4C1F-BEA0-216DD5BA6E16}"/>
    <cellStyle name="Comma 2 3 2 3 3 3 2" xfId="1009" xr:uid="{183ED24C-27F4-4FDE-A263-416BFD568407}"/>
    <cellStyle name="Comma 2 3 2 3 3 3 2 2" xfId="2129" xr:uid="{EB778D6E-3B56-42CB-BB46-9883A33682A8}"/>
    <cellStyle name="Comma 2 3 2 3 3 3 2 3" xfId="3249" xr:uid="{18FF9F0E-150E-496A-B1ED-578CCC80CC70}"/>
    <cellStyle name="Comma 2 3 2 3 3 3 3" xfId="1681" xr:uid="{A40DE1AD-9677-41D7-A96E-BB061F3244B5}"/>
    <cellStyle name="Comma 2 3 2 3 3 3 4" xfId="2801" xr:uid="{001A6D74-9F17-4017-922A-97568E8AB115}"/>
    <cellStyle name="Comma 2 3 2 3 3 4" xfId="337" xr:uid="{4DE69047-4ECD-47FC-9CFE-160C25CD0D3D}"/>
    <cellStyle name="Comma 2 3 2 3 3 4 2" xfId="1457" xr:uid="{FC6FEB57-94B7-4BB1-80D7-4F93FFBC52D5}"/>
    <cellStyle name="Comma 2 3 2 3 3 4 3" xfId="2577" xr:uid="{1CC332AB-F28F-4DF5-9855-FE9989DD2B01}"/>
    <cellStyle name="Comma 2 3 2 3 3 5" xfId="785" xr:uid="{1D6D07DA-DAD9-4CBC-BF3B-9201A1B80B57}"/>
    <cellStyle name="Comma 2 3 2 3 3 5 2" xfId="1905" xr:uid="{FEA8EE0D-4CD4-468A-AC7B-513AF355498E}"/>
    <cellStyle name="Comma 2 3 2 3 3 5 3" xfId="3025" xr:uid="{1C5F96BE-84AA-4576-AE2E-17EB7E1A35E8}"/>
    <cellStyle name="Comma 2 3 2 3 3 6" xfId="1233" xr:uid="{74473975-08CB-43B4-B959-DCFB0F43283A}"/>
    <cellStyle name="Comma 2 3 2 3 3 7" xfId="2353" xr:uid="{8B620798-4998-4CC6-8ABE-AF67EF35AEEB}"/>
    <cellStyle name="Comma 2 3 2 3 4" xfId="173" xr:uid="{044E26BA-6F7E-42AE-A608-0B1ECC96764B}"/>
    <cellStyle name="Comma 2 3 2 3 4 2" xfId="621" xr:uid="{C5E59E17-7DB6-4E38-A3F0-3C1C86FE29D4}"/>
    <cellStyle name="Comma 2 3 2 3 4 2 2" xfId="1069" xr:uid="{6CCE7307-D0C8-4682-8970-1A2B9BE51A9A}"/>
    <cellStyle name="Comma 2 3 2 3 4 2 2 2" xfId="2189" xr:uid="{08FB0DD4-4606-4CB2-81DA-ABB1F4567CEF}"/>
    <cellStyle name="Comma 2 3 2 3 4 2 2 3" xfId="3309" xr:uid="{8CE22D09-8A7B-4604-92F7-3FF5C5CCD60A}"/>
    <cellStyle name="Comma 2 3 2 3 4 2 3" xfId="1741" xr:uid="{AC78E368-4AF2-406F-AB0A-1B82419C7243}"/>
    <cellStyle name="Comma 2 3 2 3 4 2 4" xfId="2861" xr:uid="{745DC972-AD0B-4B2B-9E00-30B0FFC57ADB}"/>
    <cellStyle name="Comma 2 3 2 3 4 3" xfId="397" xr:uid="{C0CAAE34-DCF1-4208-B016-D8BEBB56C586}"/>
    <cellStyle name="Comma 2 3 2 3 4 3 2" xfId="1517" xr:uid="{72DD4743-B7C1-460D-93B7-6F9BA0F29464}"/>
    <cellStyle name="Comma 2 3 2 3 4 3 3" xfId="2637" xr:uid="{760CD513-5E39-4B1B-AACB-34102BC1E1D9}"/>
    <cellStyle name="Comma 2 3 2 3 4 4" xfId="845" xr:uid="{5A6F0638-4579-4B6C-B66C-F3531652017D}"/>
    <cellStyle name="Comma 2 3 2 3 4 4 2" xfId="1965" xr:uid="{135AED30-BF7A-46CB-989E-D2D93562D9A2}"/>
    <cellStyle name="Comma 2 3 2 3 4 4 3" xfId="3085" xr:uid="{3FB9EB5A-5D7F-4D06-8D70-5E0C43210B0E}"/>
    <cellStyle name="Comma 2 3 2 3 4 5" xfId="1293" xr:uid="{5EA80096-79B0-42B4-B748-B410F4EF531A}"/>
    <cellStyle name="Comma 2 3 2 3 4 6" xfId="2413" xr:uid="{49E0B5E5-5823-48EA-B087-D7FD9FD31086}"/>
    <cellStyle name="Comma 2 3 2 3 5" xfId="509" xr:uid="{9044DFDE-2CFD-4012-9674-1E364E0018AD}"/>
    <cellStyle name="Comma 2 3 2 3 5 2" xfId="957" xr:uid="{C72949FD-2336-476D-8EFF-AE116B96FA73}"/>
    <cellStyle name="Comma 2 3 2 3 5 2 2" xfId="2077" xr:uid="{F2960322-E129-41C0-8891-006DAB16BA92}"/>
    <cellStyle name="Comma 2 3 2 3 5 2 3" xfId="3197" xr:uid="{7AF2227F-B246-4A1E-AF15-04F3C651E899}"/>
    <cellStyle name="Comma 2 3 2 3 5 3" xfId="1629" xr:uid="{2E049AC7-055A-44BA-8691-B15D206B576B}"/>
    <cellStyle name="Comma 2 3 2 3 5 4" xfId="2749" xr:uid="{8F96F074-1895-4218-9B74-243760040A7B}"/>
    <cellStyle name="Comma 2 3 2 3 6" xfId="285" xr:uid="{6C53547C-9F86-4EF1-8F9F-B4080C767142}"/>
    <cellStyle name="Comma 2 3 2 3 6 2" xfId="1405" xr:uid="{E38861A6-6647-4D4D-B2C4-570B91CECF2A}"/>
    <cellStyle name="Comma 2 3 2 3 6 3" xfId="2525" xr:uid="{C0FE3275-34CE-49A1-9ADD-56856B00618B}"/>
    <cellStyle name="Comma 2 3 2 3 7" xfId="733" xr:uid="{123CC19D-DA21-4533-BF02-55442A2A74FC}"/>
    <cellStyle name="Comma 2 3 2 3 7 2" xfId="1853" xr:uid="{4D764FA1-95AE-477B-8CAB-7B06E691C49D}"/>
    <cellStyle name="Comma 2 3 2 3 7 3" xfId="2973" xr:uid="{A3D199E2-9560-4D2B-8546-DD748B58BEFF}"/>
    <cellStyle name="Comma 2 3 2 3 8" xfId="1181" xr:uid="{A0AA2A0C-0A56-4C47-B332-749183FFEDDC}"/>
    <cellStyle name="Comma 2 3 2 3 9" xfId="2301" xr:uid="{CF26BE43-F0FC-4185-A737-45F79766739A}"/>
    <cellStyle name="Comma 2 3 2 4" xfId="71" xr:uid="{8B476949-E89A-4650-9567-B0B7D9951022}"/>
    <cellStyle name="Comma 2 3 2 4 2" xfId="126" xr:uid="{3EBA0291-ADCA-448E-91E1-D4DEE176CBC4}"/>
    <cellStyle name="Comma 2 3 2 4 2 2" xfId="238" xr:uid="{547F79E7-7881-4869-A844-2EB7B6622D00}"/>
    <cellStyle name="Comma 2 3 2 4 2 2 2" xfId="686" xr:uid="{E5E6FA9B-F9B0-42A4-AE95-05DC12174694}"/>
    <cellStyle name="Comma 2 3 2 4 2 2 2 2" xfId="1134" xr:uid="{8126B3FA-AF6F-49FF-A37A-0BE6380A1563}"/>
    <cellStyle name="Comma 2 3 2 4 2 2 2 2 2" xfId="2254" xr:uid="{5067582C-52B6-48D5-B6C8-1AE40F766454}"/>
    <cellStyle name="Comma 2 3 2 4 2 2 2 2 3" xfId="3374" xr:uid="{F573BB62-454C-4B42-8071-D22D3B1301BA}"/>
    <cellStyle name="Comma 2 3 2 4 2 2 2 3" xfId="1806" xr:uid="{E207B438-0051-4E2D-8735-AEF549726CA5}"/>
    <cellStyle name="Comma 2 3 2 4 2 2 2 4" xfId="2926" xr:uid="{51869AA1-7CF1-4A94-BDD2-74629C282EB9}"/>
    <cellStyle name="Comma 2 3 2 4 2 2 3" xfId="462" xr:uid="{21413C26-E09D-45F1-9F13-59C2568338D8}"/>
    <cellStyle name="Comma 2 3 2 4 2 2 3 2" xfId="1582" xr:uid="{7E4EF785-3492-4851-95B1-ED78AC7B45F1}"/>
    <cellStyle name="Comma 2 3 2 4 2 2 3 3" xfId="2702" xr:uid="{2991A365-363D-4C30-8A35-96011DC34F4F}"/>
    <cellStyle name="Comma 2 3 2 4 2 2 4" xfId="910" xr:uid="{FF31EC2C-C284-4C5C-9C29-2315F1EC9EC0}"/>
    <cellStyle name="Comma 2 3 2 4 2 2 4 2" xfId="2030" xr:uid="{F7474966-20DF-4374-AD6B-DF3680E489E4}"/>
    <cellStyle name="Comma 2 3 2 4 2 2 4 3" xfId="3150" xr:uid="{3155EA1D-837F-47C4-9EDB-0EA67ECF77A2}"/>
    <cellStyle name="Comma 2 3 2 4 2 2 5" xfId="1358" xr:uid="{8ADE9451-86EA-4F6E-9623-BCD3A35A8457}"/>
    <cellStyle name="Comma 2 3 2 4 2 2 6" xfId="2478" xr:uid="{0DCC3DAD-D5C3-49E9-9039-87AC4EF84843}"/>
    <cellStyle name="Comma 2 3 2 4 2 3" xfId="574" xr:uid="{4AE566E6-40CA-4EBE-A8A8-D1611E72EE2C}"/>
    <cellStyle name="Comma 2 3 2 4 2 3 2" xfId="1022" xr:uid="{D24A7C47-B006-4405-A645-7788A7145FF5}"/>
    <cellStyle name="Comma 2 3 2 4 2 3 2 2" xfId="2142" xr:uid="{DCC4EA88-46D5-4F8D-9704-8BC94D57B46B}"/>
    <cellStyle name="Comma 2 3 2 4 2 3 2 3" xfId="3262" xr:uid="{242E21C8-14E0-4175-90E4-29F6C5B84407}"/>
    <cellStyle name="Comma 2 3 2 4 2 3 3" xfId="1694" xr:uid="{7D1DC800-292E-4498-87E4-210CD8923F46}"/>
    <cellStyle name="Comma 2 3 2 4 2 3 4" xfId="2814" xr:uid="{1D2F4A01-68BF-47F0-A889-721CBE4ED2FC}"/>
    <cellStyle name="Comma 2 3 2 4 2 4" xfId="350" xr:uid="{75A7CAF0-8E6B-4985-864B-6BBED2460CF4}"/>
    <cellStyle name="Comma 2 3 2 4 2 4 2" xfId="1470" xr:uid="{E237D44D-BE8B-4395-8DD4-C7A15176426C}"/>
    <cellStyle name="Comma 2 3 2 4 2 4 3" xfId="2590" xr:uid="{D9DA946C-62BD-401B-99B9-7C8830ED1EC7}"/>
    <cellStyle name="Comma 2 3 2 4 2 5" xfId="798" xr:uid="{4D3EBC40-6540-4B73-B029-12417672CE82}"/>
    <cellStyle name="Comma 2 3 2 4 2 5 2" xfId="1918" xr:uid="{F9ADDE3F-6B65-4DCE-8BAB-8381610042D1}"/>
    <cellStyle name="Comma 2 3 2 4 2 5 3" xfId="3038" xr:uid="{EAA1D5D9-AA0C-4408-97DC-2F1959105BBC}"/>
    <cellStyle name="Comma 2 3 2 4 2 6" xfId="1246" xr:uid="{41EE81A4-F4EF-4D53-B32C-70DD75F25E2D}"/>
    <cellStyle name="Comma 2 3 2 4 2 7" xfId="2366" xr:uid="{906B2F25-9487-43AD-B39C-73DDE915D016}"/>
    <cellStyle name="Comma 2 3 2 4 3" xfId="184" xr:uid="{75FB8DB6-6BE7-4C0D-B531-DEAB6433F6DE}"/>
    <cellStyle name="Comma 2 3 2 4 3 2" xfId="632" xr:uid="{AC3E0EFA-DCE7-4961-B8A8-C4A76312CDA9}"/>
    <cellStyle name="Comma 2 3 2 4 3 2 2" xfId="1080" xr:uid="{67674BFF-C548-4BB8-B6B5-7E092CE46EDE}"/>
    <cellStyle name="Comma 2 3 2 4 3 2 2 2" xfId="2200" xr:uid="{11D96C82-44B0-405A-8321-01E9062CD164}"/>
    <cellStyle name="Comma 2 3 2 4 3 2 2 3" xfId="3320" xr:uid="{6BF0A44F-837D-4B68-92E8-771D9D8C3161}"/>
    <cellStyle name="Comma 2 3 2 4 3 2 3" xfId="1752" xr:uid="{26E98047-9860-446B-8FC6-70793A84EEDE}"/>
    <cellStyle name="Comma 2 3 2 4 3 2 4" xfId="2872" xr:uid="{0A4185C6-0FAD-4B27-BE3F-449A8CC48A9A}"/>
    <cellStyle name="Comma 2 3 2 4 3 3" xfId="408" xr:uid="{1241A4BE-B187-475C-BA23-8869BE11D9B6}"/>
    <cellStyle name="Comma 2 3 2 4 3 3 2" xfId="1528" xr:uid="{D8498108-F1C8-4C06-BFDD-E033BEB5936A}"/>
    <cellStyle name="Comma 2 3 2 4 3 3 3" xfId="2648" xr:uid="{E9C416C0-0185-462B-BB1D-425D226B6682}"/>
    <cellStyle name="Comma 2 3 2 4 3 4" xfId="856" xr:uid="{77D4E320-8684-4529-9593-6415B0425FC9}"/>
    <cellStyle name="Comma 2 3 2 4 3 4 2" xfId="1976" xr:uid="{EC446CE9-F827-48C6-A419-38332F813F77}"/>
    <cellStyle name="Comma 2 3 2 4 3 4 3" xfId="3096" xr:uid="{BCE413A9-CD71-4BDE-BD94-2695D9F32B0D}"/>
    <cellStyle name="Comma 2 3 2 4 3 5" xfId="1304" xr:uid="{078CDDDA-050E-44A8-8AA5-9F70D176BF05}"/>
    <cellStyle name="Comma 2 3 2 4 3 6" xfId="2424" xr:uid="{C745A74C-5661-4E87-AC83-0AEAFF0DF255}"/>
    <cellStyle name="Comma 2 3 2 4 4" xfId="520" xr:uid="{7694DDC3-070A-4160-99B2-732F9A039CC0}"/>
    <cellStyle name="Comma 2 3 2 4 4 2" xfId="968" xr:uid="{AFA0D6CD-DC91-43E5-80DB-5DB5CFF2217C}"/>
    <cellStyle name="Comma 2 3 2 4 4 2 2" xfId="2088" xr:uid="{F425553A-3AF1-41F2-AC5C-4508911EE210}"/>
    <cellStyle name="Comma 2 3 2 4 4 2 3" xfId="3208" xr:uid="{D21A2143-C8B2-4D02-999E-364F417E4C27}"/>
    <cellStyle name="Comma 2 3 2 4 4 3" xfId="1640" xr:uid="{925F930A-93A5-4EED-94E5-1161580A92AA}"/>
    <cellStyle name="Comma 2 3 2 4 4 4" xfId="2760" xr:uid="{FC9D53A1-9744-4989-A261-33557D068536}"/>
    <cellStyle name="Comma 2 3 2 4 5" xfId="296" xr:uid="{3FC8E66C-90DE-4B68-AEC7-F5DEE793C453}"/>
    <cellStyle name="Comma 2 3 2 4 5 2" xfId="1416" xr:uid="{0432609F-3F2C-49EA-B6A5-12A79B30949E}"/>
    <cellStyle name="Comma 2 3 2 4 5 3" xfId="2536" xr:uid="{65EE8F48-6190-4304-889E-443629AD3DD9}"/>
    <cellStyle name="Comma 2 3 2 4 6" xfId="744" xr:uid="{0A4C3201-4591-45DA-A1F7-B61B81407F1B}"/>
    <cellStyle name="Comma 2 3 2 4 6 2" xfId="1864" xr:uid="{9FF28967-63B0-4C58-82A6-A69E32E8A64B}"/>
    <cellStyle name="Comma 2 3 2 4 6 3" xfId="2984" xr:uid="{E75D52EB-15DC-438C-9E56-98DC40387897}"/>
    <cellStyle name="Comma 2 3 2 4 7" xfId="1192" xr:uid="{D4CF38A7-3FED-45BA-890D-7B55D37FC893}"/>
    <cellStyle name="Comma 2 3 2 4 8" xfId="2312" xr:uid="{EEF0FD6E-E481-4D59-BE2F-53E1347B962E}"/>
    <cellStyle name="Comma 2 3 2 5" xfId="100" xr:uid="{CAE39764-EEB2-41AC-91F0-818EBA965C3A}"/>
    <cellStyle name="Comma 2 3 2 5 2" xfId="213" xr:uid="{2FE42E27-830D-42C8-824F-CA565B9AAC47}"/>
    <cellStyle name="Comma 2 3 2 5 2 2" xfId="661" xr:uid="{056D51B8-32C8-489E-80B8-96F1DF669940}"/>
    <cellStyle name="Comma 2 3 2 5 2 2 2" xfId="1109" xr:uid="{63E71ABF-C81F-4B77-96FF-AEF7855F1F8B}"/>
    <cellStyle name="Comma 2 3 2 5 2 2 2 2" xfId="2229" xr:uid="{C0FB01C9-1EFF-447B-86EE-2997DCA172EE}"/>
    <cellStyle name="Comma 2 3 2 5 2 2 2 3" xfId="3349" xr:uid="{F6B5FA89-D51E-4966-8D7F-56BCD41220F8}"/>
    <cellStyle name="Comma 2 3 2 5 2 2 3" xfId="1781" xr:uid="{A7158B39-84A5-4B77-81BB-4E5E5269BCDE}"/>
    <cellStyle name="Comma 2 3 2 5 2 2 4" xfId="2901" xr:uid="{2171B90A-FC00-47A9-906E-E0E60DFFD04B}"/>
    <cellStyle name="Comma 2 3 2 5 2 3" xfId="437" xr:uid="{1915455A-2B0E-44E4-8A89-6F00767578F2}"/>
    <cellStyle name="Comma 2 3 2 5 2 3 2" xfId="1557" xr:uid="{47662CCD-ED39-425B-A9F9-F2FE6741D2C4}"/>
    <cellStyle name="Comma 2 3 2 5 2 3 3" xfId="2677" xr:uid="{B85F3488-EBBF-4F04-AD2F-745977D5958E}"/>
    <cellStyle name="Comma 2 3 2 5 2 4" xfId="885" xr:uid="{E33452B8-804A-4B93-8477-929A3A2BF989}"/>
    <cellStyle name="Comma 2 3 2 5 2 4 2" xfId="2005" xr:uid="{33AE5805-7876-4558-8DF1-32AA8C486ADE}"/>
    <cellStyle name="Comma 2 3 2 5 2 4 3" xfId="3125" xr:uid="{423D7583-ABD5-4227-A2DC-F040C2E90015}"/>
    <cellStyle name="Comma 2 3 2 5 2 5" xfId="1333" xr:uid="{14E8FE14-BDCC-4B88-AD70-78FB205DCCAB}"/>
    <cellStyle name="Comma 2 3 2 5 2 6" xfId="2453" xr:uid="{CCEACF38-2EA9-41B8-AEB9-004C8E32E94F}"/>
    <cellStyle name="Comma 2 3 2 5 3" xfId="549" xr:uid="{06B925FB-0477-49D6-952A-E9316B1CB0F3}"/>
    <cellStyle name="Comma 2 3 2 5 3 2" xfId="997" xr:uid="{2DEAEB4C-2BF4-4B80-80FD-CFBF462E9004}"/>
    <cellStyle name="Comma 2 3 2 5 3 2 2" xfId="2117" xr:uid="{CD66500E-D33C-412A-995B-444DD35CB7BB}"/>
    <cellStyle name="Comma 2 3 2 5 3 2 3" xfId="3237" xr:uid="{8FA2A26F-72D9-400C-B6BE-649EAA8114E2}"/>
    <cellStyle name="Comma 2 3 2 5 3 3" xfId="1669" xr:uid="{05639DD3-128F-4CF7-830A-2F9E15717879}"/>
    <cellStyle name="Comma 2 3 2 5 3 4" xfId="2789" xr:uid="{E90B0249-B325-4A29-993E-0D68C508B2E9}"/>
    <cellStyle name="Comma 2 3 2 5 4" xfId="325" xr:uid="{CB1BC3E3-CA0B-493B-B17F-3F6ADED1E9A1}"/>
    <cellStyle name="Comma 2 3 2 5 4 2" xfId="1445" xr:uid="{ECAA3AEB-29F1-4D1C-8827-6E8CBD2BEA9C}"/>
    <cellStyle name="Comma 2 3 2 5 4 3" xfId="2565" xr:uid="{241C3DC6-891B-4739-996F-87F777B69A5C}"/>
    <cellStyle name="Comma 2 3 2 5 5" xfId="773" xr:uid="{D27B5789-058A-46B8-AD2A-0ADEB71E49CA}"/>
    <cellStyle name="Comma 2 3 2 5 5 2" xfId="1893" xr:uid="{CF6931A7-0486-4287-BCA1-FA7313265CB9}"/>
    <cellStyle name="Comma 2 3 2 5 5 3" xfId="3013" xr:uid="{EE38ED14-1591-41B1-B901-36C256A97450}"/>
    <cellStyle name="Comma 2 3 2 5 6" xfId="1221" xr:uid="{79F2EE0C-E325-4B03-A946-5E1FFAA9A698}"/>
    <cellStyle name="Comma 2 3 2 5 7" xfId="2341" xr:uid="{AFE9C470-D8A5-4659-A79B-3ECACAC73ED6}"/>
    <cellStyle name="Comma 2 3 2 6" xfId="161" xr:uid="{B294847D-FDE7-4152-850A-AAE8EDC71775}"/>
    <cellStyle name="Comma 2 3 2 6 2" xfId="609" xr:uid="{B7268368-5424-40CF-AB4D-8AE3DF54B650}"/>
    <cellStyle name="Comma 2 3 2 6 2 2" xfId="1057" xr:uid="{C484A5CB-F7AB-4F2C-82E8-61ED053FB1F2}"/>
    <cellStyle name="Comma 2 3 2 6 2 2 2" xfId="2177" xr:uid="{A0474E6D-ACFA-44EF-B0F1-FFC64D43BFC5}"/>
    <cellStyle name="Comma 2 3 2 6 2 2 3" xfId="3297" xr:uid="{831C294D-2643-40AD-8BF1-F199FDBC94BB}"/>
    <cellStyle name="Comma 2 3 2 6 2 3" xfId="1729" xr:uid="{8375C0F4-A785-4E9D-896C-6B82B151B573}"/>
    <cellStyle name="Comma 2 3 2 6 2 4" xfId="2849" xr:uid="{3B48EDE9-87F4-4F5B-8699-1A4536AF301C}"/>
    <cellStyle name="Comma 2 3 2 6 3" xfId="385" xr:uid="{F1A208E8-BA0D-4F9C-88DE-8A680046E119}"/>
    <cellStyle name="Comma 2 3 2 6 3 2" xfId="1505" xr:uid="{F495522C-C2E6-42FF-9301-54000CDD9C07}"/>
    <cellStyle name="Comma 2 3 2 6 3 3" xfId="2625" xr:uid="{C9D329C9-C860-4EDF-B381-B2D804BB2E44}"/>
    <cellStyle name="Comma 2 3 2 6 4" xfId="833" xr:uid="{A8754EA8-6E4A-4378-A866-0728FA710EB0}"/>
    <cellStyle name="Comma 2 3 2 6 4 2" xfId="1953" xr:uid="{1B74947E-2831-407A-865A-744EBFB5ED73}"/>
    <cellStyle name="Comma 2 3 2 6 4 3" xfId="3073" xr:uid="{1530C068-50B9-4412-9932-900CB14E0D8C}"/>
    <cellStyle name="Comma 2 3 2 6 5" xfId="1281" xr:uid="{BD2F62A3-5708-40DD-9CE4-F8E85ABBBCEE}"/>
    <cellStyle name="Comma 2 3 2 6 6" xfId="2401" xr:uid="{C0BEAA1A-7272-4F28-A13D-2E94C7B41494}"/>
    <cellStyle name="Comma 2 3 2 7" xfId="497" xr:uid="{1C6FEC5B-96F7-476D-B1B7-2FFD5873B6B2}"/>
    <cellStyle name="Comma 2 3 2 7 2" xfId="945" xr:uid="{4AE5BC21-E17E-4EAB-AC53-26AD862A3935}"/>
    <cellStyle name="Comma 2 3 2 7 2 2" xfId="2065" xr:uid="{DD42BEF4-B33E-4764-ADFF-F97EADE34A22}"/>
    <cellStyle name="Comma 2 3 2 7 2 3" xfId="3185" xr:uid="{9DC4856D-C591-476C-AC98-B9E6F5372E9B}"/>
    <cellStyle name="Comma 2 3 2 7 3" xfId="1617" xr:uid="{60DFB4EE-5F3B-44A6-A2D0-67B7C8650117}"/>
    <cellStyle name="Comma 2 3 2 7 4" xfId="2737" xr:uid="{F68BF354-B1B5-4A8F-B263-916DE4DE9437}"/>
    <cellStyle name="Comma 2 3 2 8" xfId="273" xr:uid="{CD296FCC-AD25-4F75-A63D-88A12964455A}"/>
    <cellStyle name="Comma 2 3 2 8 2" xfId="1393" xr:uid="{C6B89343-FF09-4D5D-B5E0-D66AB683BCF2}"/>
    <cellStyle name="Comma 2 3 2 8 3" xfId="2513" xr:uid="{A0E0CC8B-5035-4F16-8995-2C84C0544E16}"/>
    <cellStyle name="Comma 2 3 2 9" xfId="721" xr:uid="{7306CA93-DF82-4C37-BBF6-1A01ACF16ADC}"/>
    <cellStyle name="Comma 2 3 2 9 2" xfId="1841" xr:uid="{83CA89A3-0EA8-41EE-AB43-F6BB4D4CCFBF}"/>
    <cellStyle name="Comma 2 3 2 9 3" xfId="2961" xr:uid="{44780992-681D-4619-A13E-F324241538A6}"/>
    <cellStyle name="Comma 2 3 3" xfId="50" xr:uid="{1DDDB938-8B43-4267-8763-9D4F69130D03}"/>
    <cellStyle name="Comma 2 3 3 10" xfId="2291" xr:uid="{1FF5D8EE-C30B-4684-B343-B6C90C31A34C}"/>
    <cellStyle name="Comma 2 3 3 2" xfId="62" xr:uid="{460D0734-2A78-4BC8-8D85-411BB77C147D}"/>
    <cellStyle name="Comma 2 3 3 2 2" xfId="85" xr:uid="{84990257-E73F-4615-BDB5-676E21194782}"/>
    <cellStyle name="Comma 2 3 3 2 2 2" xfId="140" xr:uid="{17C02C81-EDCE-430B-96E5-098B35A465FF}"/>
    <cellStyle name="Comma 2 3 3 2 2 2 2" xfId="252" xr:uid="{5F154A62-B218-4F91-A56F-C4B952D44FBF}"/>
    <cellStyle name="Comma 2 3 3 2 2 2 2 2" xfId="700" xr:uid="{AAA45220-662E-469C-AA4B-7A8ACB2586D6}"/>
    <cellStyle name="Comma 2 3 3 2 2 2 2 2 2" xfId="1148" xr:uid="{22A5CEB7-CE17-4AC3-865D-E54A218A4A42}"/>
    <cellStyle name="Comma 2 3 3 2 2 2 2 2 2 2" xfId="2268" xr:uid="{0C7A5E21-C401-43C0-BF99-2962991D30DE}"/>
    <cellStyle name="Comma 2 3 3 2 2 2 2 2 2 3" xfId="3388" xr:uid="{B22B27C8-7A3D-4773-A34E-8985B4EB5AF8}"/>
    <cellStyle name="Comma 2 3 3 2 2 2 2 2 3" xfId="1820" xr:uid="{E8A633F3-057A-47A4-81BE-B5C32611A131}"/>
    <cellStyle name="Comma 2 3 3 2 2 2 2 2 4" xfId="2940" xr:uid="{D110C1FE-8A5C-4981-B67A-86C6AB88B98E}"/>
    <cellStyle name="Comma 2 3 3 2 2 2 2 3" xfId="476" xr:uid="{480ABB86-CFF5-42C5-97EB-6CEB64332247}"/>
    <cellStyle name="Comma 2 3 3 2 2 2 2 3 2" xfId="1596" xr:uid="{4C075E56-604E-4906-A51F-1F5616D5CBA2}"/>
    <cellStyle name="Comma 2 3 3 2 2 2 2 3 3" xfId="2716" xr:uid="{E1CFA6FC-590F-4852-A662-4337A72C4A4F}"/>
    <cellStyle name="Comma 2 3 3 2 2 2 2 4" xfId="924" xr:uid="{53295653-CFEE-451A-BBB8-8D9FFB8513DD}"/>
    <cellStyle name="Comma 2 3 3 2 2 2 2 4 2" xfId="2044" xr:uid="{2D9BDEAD-2A69-49B6-AFC0-3ACF801BADC8}"/>
    <cellStyle name="Comma 2 3 3 2 2 2 2 4 3" xfId="3164" xr:uid="{DFDC94FF-D5A0-45B3-A528-AD9007E426CB}"/>
    <cellStyle name="Comma 2 3 3 2 2 2 2 5" xfId="1372" xr:uid="{A99C4C98-EBD5-4C08-9211-EE74E60D24E0}"/>
    <cellStyle name="Comma 2 3 3 2 2 2 2 6" xfId="2492" xr:uid="{168C5949-C8E5-4C6A-86B8-37B40EB71D81}"/>
    <cellStyle name="Comma 2 3 3 2 2 2 3" xfId="588" xr:uid="{590E6477-7B3E-40D3-949F-A21380A1EA42}"/>
    <cellStyle name="Comma 2 3 3 2 2 2 3 2" xfId="1036" xr:uid="{6FDF6988-0BA2-4BC0-830E-6CDAE75BD6B1}"/>
    <cellStyle name="Comma 2 3 3 2 2 2 3 2 2" xfId="2156" xr:uid="{63735499-BCC3-405F-8253-D9B9B4A7F054}"/>
    <cellStyle name="Comma 2 3 3 2 2 2 3 2 3" xfId="3276" xr:uid="{9F03D546-1FB4-4F79-82F5-BDB05C8F0096}"/>
    <cellStyle name="Comma 2 3 3 2 2 2 3 3" xfId="1708" xr:uid="{E34415F8-9D51-4639-99E4-2CFEEC75638C}"/>
    <cellStyle name="Comma 2 3 3 2 2 2 3 4" xfId="2828" xr:uid="{6099FD5D-406B-4D92-A4D8-B4973589E244}"/>
    <cellStyle name="Comma 2 3 3 2 2 2 4" xfId="364" xr:uid="{4F35C0E8-5459-480A-9678-D20AECEF629C}"/>
    <cellStyle name="Comma 2 3 3 2 2 2 4 2" xfId="1484" xr:uid="{FD30B432-D049-4E9B-AEDB-248011463574}"/>
    <cellStyle name="Comma 2 3 3 2 2 2 4 3" xfId="2604" xr:uid="{BA70A628-EEEF-4A41-8658-74133ABF2851}"/>
    <cellStyle name="Comma 2 3 3 2 2 2 5" xfId="812" xr:uid="{9340A8DF-756E-4E3A-AEA9-9C526E1BDCE4}"/>
    <cellStyle name="Comma 2 3 3 2 2 2 5 2" xfId="1932" xr:uid="{C57D72F0-975F-4892-B1A8-283897789EBA}"/>
    <cellStyle name="Comma 2 3 3 2 2 2 5 3" xfId="3052" xr:uid="{1064DFCC-F4B1-49F8-9D88-D0A35CD87AA7}"/>
    <cellStyle name="Comma 2 3 3 2 2 2 6" xfId="1260" xr:uid="{BC888572-277B-4C16-985B-8B413AF6048D}"/>
    <cellStyle name="Comma 2 3 3 2 2 2 7" xfId="2380" xr:uid="{0625C02C-D365-47A3-8A2D-F7DED6EF1151}"/>
    <cellStyle name="Comma 2 3 3 2 2 3" xfId="198" xr:uid="{9E1358E2-A232-46E2-AA33-BA983357C3B8}"/>
    <cellStyle name="Comma 2 3 3 2 2 3 2" xfId="646" xr:uid="{51F39255-A41F-400E-876F-8746DF09B3D5}"/>
    <cellStyle name="Comma 2 3 3 2 2 3 2 2" xfId="1094" xr:uid="{E7AF6C94-FF89-4B14-B181-99F991AC0D71}"/>
    <cellStyle name="Comma 2 3 3 2 2 3 2 2 2" xfId="2214" xr:uid="{552DD4CC-523B-45A7-850A-A85037C9C7DE}"/>
    <cellStyle name="Comma 2 3 3 2 2 3 2 2 3" xfId="3334" xr:uid="{662F3302-98AE-4E3C-86FD-696D5180B790}"/>
    <cellStyle name="Comma 2 3 3 2 2 3 2 3" xfId="1766" xr:uid="{B0076623-2C29-4C4A-A8F2-18FB1A3A4A10}"/>
    <cellStyle name="Comma 2 3 3 2 2 3 2 4" xfId="2886" xr:uid="{2D4E1649-E0BE-4658-8F15-B0A614DA8FF5}"/>
    <cellStyle name="Comma 2 3 3 2 2 3 3" xfId="422" xr:uid="{FDF3556C-16F4-413D-856C-F444B5100A3D}"/>
    <cellStyle name="Comma 2 3 3 2 2 3 3 2" xfId="1542" xr:uid="{335CBC8C-0D6A-4D8B-AF4B-755AC0678F26}"/>
    <cellStyle name="Comma 2 3 3 2 2 3 3 3" xfId="2662" xr:uid="{E9B00377-500E-4E3D-B334-3E5DB2718447}"/>
    <cellStyle name="Comma 2 3 3 2 2 3 4" xfId="870" xr:uid="{A20AEB85-1A55-40FC-8891-457AD4915114}"/>
    <cellStyle name="Comma 2 3 3 2 2 3 4 2" xfId="1990" xr:uid="{58C5FD8C-D888-4722-8A50-05398347FA6B}"/>
    <cellStyle name="Comma 2 3 3 2 2 3 4 3" xfId="3110" xr:uid="{278AF876-4136-4EA4-93DB-1FD4064B0A0A}"/>
    <cellStyle name="Comma 2 3 3 2 2 3 5" xfId="1318" xr:uid="{0EDAA92B-15E2-4978-9F5C-54CBE4FA920B}"/>
    <cellStyle name="Comma 2 3 3 2 2 3 6" xfId="2438" xr:uid="{4F54755C-C331-4F2D-9CCA-322EB47A7DD1}"/>
    <cellStyle name="Comma 2 3 3 2 2 4" xfId="534" xr:uid="{58FDEB29-EEE1-4D32-A0A1-2C8CB27FACDF}"/>
    <cellStyle name="Comma 2 3 3 2 2 4 2" xfId="982" xr:uid="{EFD8ABC9-F77C-4297-9FDE-D12D8A12182C}"/>
    <cellStyle name="Comma 2 3 3 2 2 4 2 2" xfId="2102" xr:uid="{6D0E640D-F555-4801-BC4E-4A9CAB24CCB7}"/>
    <cellStyle name="Comma 2 3 3 2 2 4 2 3" xfId="3222" xr:uid="{A81F8A3E-3480-4E41-B7CD-61E4212A45D2}"/>
    <cellStyle name="Comma 2 3 3 2 2 4 3" xfId="1654" xr:uid="{49D2DDFA-7290-4A7E-AEB8-5035398247D6}"/>
    <cellStyle name="Comma 2 3 3 2 2 4 4" xfId="2774" xr:uid="{37898935-9FAD-4000-8E9C-12CCF73FDED8}"/>
    <cellStyle name="Comma 2 3 3 2 2 5" xfId="310" xr:uid="{ED1AA68F-4F5B-4112-8C13-5F8EE0E20B66}"/>
    <cellStyle name="Comma 2 3 3 2 2 5 2" xfId="1430" xr:uid="{D74FD6BE-0689-4C88-BC53-AE3621E4D83B}"/>
    <cellStyle name="Comma 2 3 3 2 2 5 3" xfId="2550" xr:uid="{AD914FED-068F-4EE0-9E24-9F803F0506E1}"/>
    <cellStyle name="Comma 2 3 3 2 2 6" xfId="758" xr:uid="{109B8E25-D84C-45C3-A489-6FCB58D4EB45}"/>
    <cellStyle name="Comma 2 3 3 2 2 6 2" xfId="1878" xr:uid="{31B5F787-F517-46C2-A0DA-91916CFABF05}"/>
    <cellStyle name="Comma 2 3 3 2 2 6 3" xfId="2998" xr:uid="{B4E8C9F0-251B-457B-9DC3-E88938F75391}"/>
    <cellStyle name="Comma 2 3 3 2 2 7" xfId="1206" xr:uid="{77C657CB-2688-4067-A3F5-DAE8185AF126}"/>
    <cellStyle name="Comma 2 3 3 2 2 8" xfId="2326" xr:uid="{13A8C3FA-3D0C-43EA-8076-D97BE1A8250F}"/>
    <cellStyle name="Comma 2 3 3 2 3" xfId="114" xr:uid="{17A4A20F-B74B-43CC-A184-992B96373610}"/>
    <cellStyle name="Comma 2 3 3 2 3 2" xfId="227" xr:uid="{8329077A-1B89-4364-9F5E-B15FF426E213}"/>
    <cellStyle name="Comma 2 3 3 2 3 2 2" xfId="675" xr:uid="{12757C0D-89E2-45F1-A3D6-8D4EB81A01AB}"/>
    <cellStyle name="Comma 2 3 3 2 3 2 2 2" xfId="1123" xr:uid="{8B3A344D-EBAF-4449-862C-28506E97399B}"/>
    <cellStyle name="Comma 2 3 3 2 3 2 2 2 2" xfId="2243" xr:uid="{E3D4F17F-E958-4C96-86B1-0D790F926A31}"/>
    <cellStyle name="Comma 2 3 3 2 3 2 2 2 3" xfId="3363" xr:uid="{45D754DF-A4B1-4EC7-9FF8-9D576C9AB0BB}"/>
    <cellStyle name="Comma 2 3 3 2 3 2 2 3" xfId="1795" xr:uid="{4B012FD6-30D2-4E37-8177-DE28EF812BDF}"/>
    <cellStyle name="Comma 2 3 3 2 3 2 2 4" xfId="2915" xr:uid="{A43523C2-839B-4822-939D-8D12F4054E64}"/>
    <cellStyle name="Comma 2 3 3 2 3 2 3" xfId="451" xr:uid="{8014F6BF-B065-4510-8F59-D884039B61C0}"/>
    <cellStyle name="Comma 2 3 3 2 3 2 3 2" xfId="1571" xr:uid="{586C0BBA-0452-4777-97EC-CFDCA67F2505}"/>
    <cellStyle name="Comma 2 3 3 2 3 2 3 3" xfId="2691" xr:uid="{58798B56-51A6-4FA6-8AD7-B434DB20DB29}"/>
    <cellStyle name="Comma 2 3 3 2 3 2 4" xfId="899" xr:uid="{C2273362-5C18-417B-ADE3-A256B84DC41D}"/>
    <cellStyle name="Comma 2 3 3 2 3 2 4 2" xfId="2019" xr:uid="{2A035872-1BCF-4251-86E7-728E5730D651}"/>
    <cellStyle name="Comma 2 3 3 2 3 2 4 3" xfId="3139" xr:uid="{2E965566-2439-4B5A-BB41-31AC8B862ADC}"/>
    <cellStyle name="Comma 2 3 3 2 3 2 5" xfId="1347" xr:uid="{EF647130-EA02-4C3A-86E4-2C910789649D}"/>
    <cellStyle name="Comma 2 3 3 2 3 2 6" xfId="2467" xr:uid="{C6D4670C-FB89-45C9-AD5B-0A29D12209D2}"/>
    <cellStyle name="Comma 2 3 3 2 3 3" xfId="563" xr:uid="{801AC2A9-9823-4CA2-A37E-6F8E51BDD879}"/>
    <cellStyle name="Comma 2 3 3 2 3 3 2" xfId="1011" xr:uid="{69ACF604-2561-4D0A-B128-B6A17022F31E}"/>
    <cellStyle name="Comma 2 3 3 2 3 3 2 2" xfId="2131" xr:uid="{3EDE1553-466C-4320-9BAE-2669A226387E}"/>
    <cellStyle name="Comma 2 3 3 2 3 3 2 3" xfId="3251" xr:uid="{0F7F35F3-17FD-4F11-B55C-3D75B342FF6A}"/>
    <cellStyle name="Comma 2 3 3 2 3 3 3" xfId="1683" xr:uid="{5BDE7A3B-691B-4196-8B1C-FB350908944D}"/>
    <cellStyle name="Comma 2 3 3 2 3 3 4" xfId="2803" xr:uid="{FFACF0DB-4495-4D36-8911-4590FF1AE4C1}"/>
    <cellStyle name="Comma 2 3 3 2 3 4" xfId="339" xr:uid="{BFE3165A-C899-4BA7-98EB-EFA9839CF59B}"/>
    <cellStyle name="Comma 2 3 3 2 3 4 2" xfId="1459" xr:uid="{B8A69EC0-BCDF-40AC-8D50-C25BAC1A1BB3}"/>
    <cellStyle name="Comma 2 3 3 2 3 4 3" xfId="2579" xr:uid="{A79AA6D9-5164-47DD-A060-D3A1B5A532B3}"/>
    <cellStyle name="Comma 2 3 3 2 3 5" xfId="787" xr:uid="{1FF0CDDE-E61D-4779-A83D-D1A6F610CDF3}"/>
    <cellStyle name="Comma 2 3 3 2 3 5 2" xfId="1907" xr:uid="{EDF65D43-7250-47AD-A3D5-5C36D23F3BA2}"/>
    <cellStyle name="Comma 2 3 3 2 3 5 3" xfId="3027" xr:uid="{9C019F22-07DF-4005-91C3-D9DDE8F25BFF}"/>
    <cellStyle name="Comma 2 3 3 2 3 6" xfId="1235" xr:uid="{02B6FE9F-1999-447B-B7DC-D75273925018}"/>
    <cellStyle name="Comma 2 3 3 2 3 7" xfId="2355" xr:uid="{53F0E274-54FB-4FB2-B83B-C8590D493EE4}"/>
    <cellStyle name="Comma 2 3 3 2 4" xfId="175" xr:uid="{4391BEB8-7AB1-4A31-93B5-674DAD724EAD}"/>
    <cellStyle name="Comma 2 3 3 2 4 2" xfId="623" xr:uid="{99114EC1-E716-4CBF-B590-2AF12E153372}"/>
    <cellStyle name="Comma 2 3 3 2 4 2 2" xfId="1071" xr:uid="{9D9F4711-E7A5-450F-9F65-AF03FD4B4C33}"/>
    <cellStyle name="Comma 2 3 3 2 4 2 2 2" xfId="2191" xr:uid="{A4C3085C-0861-4202-81DA-8A5454CD4402}"/>
    <cellStyle name="Comma 2 3 3 2 4 2 2 3" xfId="3311" xr:uid="{5690EB37-564B-4230-A5D5-C55E10F92F4A}"/>
    <cellStyle name="Comma 2 3 3 2 4 2 3" xfId="1743" xr:uid="{6F78654C-03B6-4B82-BB86-6ECAF3982A27}"/>
    <cellStyle name="Comma 2 3 3 2 4 2 4" xfId="2863" xr:uid="{2B5DFCEA-E9BE-480B-AFAD-245291A4E92B}"/>
    <cellStyle name="Comma 2 3 3 2 4 3" xfId="399" xr:uid="{7C801C4F-EE3C-474C-9A8A-133530D8285B}"/>
    <cellStyle name="Comma 2 3 3 2 4 3 2" xfId="1519" xr:uid="{436EB16F-B247-4A8C-94D7-FC362BC348E5}"/>
    <cellStyle name="Comma 2 3 3 2 4 3 3" xfId="2639" xr:uid="{D45DD8D9-5876-4EA8-A940-EC2AB36913DC}"/>
    <cellStyle name="Comma 2 3 3 2 4 4" xfId="847" xr:uid="{B2FBCDAE-3A69-4C1B-91AC-857CCDC38BCE}"/>
    <cellStyle name="Comma 2 3 3 2 4 4 2" xfId="1967" xr:uid="{8C5E29F7-4F29-4232-9BE8-CB0CC08A1B0D}"/>
    <cellStyle name="Comma 2 3 3 2 4 4 3" xfId="3087" xr:uid="{DCAB4381-C4C9-4D93-AB2E-06D0F1A97657}"/>
    <cellStyle name="Comma 2 3 3 2 4 5" xfId="1295" xr:uid="{8E0B61C9-4383-44AA-AF82-ECB82C969521}"/>
    <cellStyle name="Comma 2 3 3 2 4 6" xfId="2415" xr:uid="{73EB81A1-7B48-420E-A36B-E59C82044049}"/>
    <cellStyle name="Comma 2 3 3 2 5" xfId="511" xr:uid="{A09CB804-2D0F-4913-B0DE-69EC92D7D1C9}"/>
    <cellStyle name="Comma 2 3 3 2 5 2" xfId="959" xr:uid="{35F50A7C-846F-43B3-8739-9E2A9ABB6A3B}"/>
    <cellStyle name="Comma 2 3 3 2 5 2 2" xfId="2079" xr:uid="{A4C382C1-2D00-403C-AE9C-CBF31DD9470D}"/>
    <cellStyle name="Comma 2 3 3 2 5 2 3" xfId="3199" xr:uid="{3673BADD-93D6-460A-AF62-BBD950C3C894}"/>
    <cellStyle name="Comma 2 3 3 2 5 3" xfId="1631" xr:uid="{40E77B9B-670C-466B-AD0D-F19625D56701}"/>
    <cellStyle name="Comma 2 3 3 2 5 4" xfId="2751" xr:uid="{99F8E4E9-6CF1-4D77-8C62-BD7B1A135891}"/>
    <cellStyle name="Comma 2 3 3 2 6" xfId="287" xr:uid="{556D3881-E734-4343-8556-0079796A1DAF}"/>
    <cellStyle name="Comma 2 3 3 2 6 2" xfId="1407" xr:uid="{F67F9145-15F7-4CE4-86CD-DB2BFEBEA46C}"/>
    <cellStyle name="Comma 2 3 3 2 6 3" xfId="2527" xr:uid="{79643D46-36AE-4800-8EA7-6B2DDE74C8E0}"/>
    <cellStyle name="Comma 2 3 3 2 7" xfId="735" xr:uid="{B9B6D4CC-5E03-4285-BE47-A08441C268BE}"/>
    <cellStyle name="Comma 2 3 3 2 7 2" xfId="1855" xr:uid="{57008916-77A3-4318-ADE0-53613469B522}"/>
    <cellStyle name="Comma 2 3 3 2 7 3" xfId="2975" xr:uid="{8034B5E6-5B91-4A3C-A6A1-EA612C36E5D3}"/>
    <cellStyle name="Comma 2 3 3 2 8" xfId="1183" xr:uid="{ACB46CA8-C8A3-48F3-A325-915C6DEAAD97}"/>
    <cellStyle name="Comma 2 3 3 2 9" xfId="2303" xr:uid="{6CF08C87-2675-49A3-AAB6-385EF3275E8F}"/>
    <cellStyle name="Comma 2 3 3 3" xfId="73" xr:uid="{5374BB7E-0000-4C00-A3C5-B465A2BB532B}"/>
    <cellStyle name="Comma 2 3 3 3 2" xfId="128" xr:uid="{A362181D-FBE5-46D2-ACB4-A5939D971E3F}"/>
    <cellStyle name="Comma 2 3 3 3 2 2" xfId="240" xr:uid="{ABFE4024-F9E0-4C4F-8B2D-DA596DC2FF3D}"/>
    <cellStyle name="Comma 2 3 3 3 2 2 2" xfId="688" xr:uid="{0FE9C838-E733-48E7-A26C-F579FB40D786}"/>
    <cellStyle name="Comma 2 3 3 3 2 2 2 2" xfId="1136" xr:uid="{AB6CC001-2050-4085-9D6B-0CF83ACF0DA1}"/>
    <cellStyle name="Comma 2 3 3 3 2 2 2 2 2" xfId="2256" xr:uid="{BE8EAC18-98CD-4E5A-80E6-3806B70BDD59}"/>
    <cellStyle name="Comma 2 3 3 3 2 2 2 2 3" xfId="3376" xr:uid="{B7436544-3B82-410D-BC1A-84E03DA9BD46}"/>
    <cellStyle name="Comma 2 3 3 3 2 2 2 3" xfId="1808" xr:uid="{3FD25F31-149D-4079-8C52-9ADE40F9E26C}"/>
    <cellStyle name="Comma 2 3 3 3 2 2 2 4" xfId="2928" xr:uid="{3E3249EE-D539-4B56-A546-322B59028286}"/>
    <cellStyle name="Comma 2 3 3 3 2 2 3" xfId="464" xr:uid="{6D5C4F91-7F88-4B1D-9B8E-0C1646BBFED5}"/>
    <cellStyle name="Comma 2 3 3 3 2 2 3 2" xfId="1584" xr:uid="{1D3FEF5C-6484-430A-8537-6C8DB032881F}"/>
    <cellStyle name="Comma 2 3 3 3 2 2 3 3" xfId="2704" xr:uid="{D42CA8EC-D7B4-4EE3-8C8C-FC5A150BC95F}"/>
    <cellStyle name="Comma 2 3 3 3 2 2 4" xfId="912" xr:uid="{9F9E69D8-D401-4FA8-ACEB-A6CF054300BD}"/>
    <cellStyle name="Comma 2 3 3 3 2 2 4 2" xfId="2032" xr:uid="{9574582B-2A2D-4F32-87F9-F039B666B8E5}"/>
    <cellStyle name="Comma 2 3 3 3 2 2 4 3" xfId="3152" xr:uid="{46532B1D-8721-4E8B-BCE8-7EFA409E4695}"/>
    <cellStyle name="Comma 2 3 3 3 2 2 5" xfId="1360" xr:uid="{0D4BF380-78C8-400A-9A54-9F47D616DA2F}"/>
    <cellStyle name="Comma 2 3 3 3 2 2 6" xfId="2480" xr:uid="{FDCDA913-055C-4450-91F4-4626AF390AD4}"/>
    <cellStyle name="Comma 2 3 3 3 2 3" xfId="576" xr:uid="{079284B5-1DA5-42B3-AEEE-CDFFEE15F6AF}"/>
    <cellStyle name="Comma 2 3 3 3 2 3 2" xfId="1024" xr:uid="{40D284C7-2A16-453D-AA93-9D5D8D3D53CB}"/>
    <cellStyle name="Comma 2 3 3 3 2 3 2 2" xfId="2144" xr:uid="{AB1F38BF-552F-4EE8-8877-20C2DA474280}"/>
    <cellStyle name="Comma 2 3 3 3 2 3 2 3" xfId="3264" xr:uid="{CBF75199-1714-4054-A27B-577D74DA1360}"/>
    <cellStyle name="Comma 2 3 3 3 2 3 3" xfId="1696" xr:uid="{BFFD0D25-0949-4B09-8177-0DFAA308E590}"/>
    <cellStyle name="Comma 2 3 3 3 2 3 4" xfId="2816" xr:uid="{E3823650-8E6D-486E-AAB4-81204E9A541F}"/>
    <cellStyle name="Comma 2 3 3 3 2 4" xfId="352" xr:uid="{3E1573CB-02EF-4CE3-A1F2-B0F299A576E0}"/>
    <cellStyle name="Comma 2 3 3 3 2 4 2" xfId="1472" xr:uid="{E4B56593-9FA6-4F10-945F-ED9A18F45DB7}"/>
    <cellStyle name="Comma 2 3 3 3 2 4 3" xfId="2592" xr:uid="{B72AAA30-3DF4-4B02-A585-66A645230DCA}"/>
    <cellStyle name="Comma 2 3 3 3 2 5" xfId="800" xr:uid="{B3CDC2B7-43CA-4A46-AC38-EBDCFD7BE851}"/>
    <cellStyle name="Comma 2 3 3 3 2 5 2" xfId="1920" xr:uid="{1A6D1549-2E09-41A6-9AD7-70C97E7F3FE2}"/>
    <cellStyle name="Comma 2 3 3 3 2 5 3" xfId="3040" xr:uid="{1FC46C08-020A-4D90-9788-B095D7141B8C}"/>
    <cellStyle name="Comma 2 3 3 3 2 6" xfId="1248" xr:uid="{6452C2BF-4157-466B-828D-C1F5CFFB901E}"/>
    <cellStyle name="Comma 2 3 3 3 2 7" xfId="2368" xr:uid="{8BF01873-9805-4557-8E59-BEA7AB08DE5A}"/>
    <cellStyle name="Comma 2 3 3 3 3" xfId="186" xr:uid="{3CB444EA-B4B9-4A52-9E29-C0AC201D53B8}"/>
    <cellStyle name="Comma 2 3 3 3 3 2" xfId="634" xr:uid="{3C5DECDB-9F26-495C-AB65-9CFA996557F1}"/>
    <cellStyle name="Comma 2 3 3 3 3 2 2" xfId="1082" xr:uid="{03B8176C-8569-4391-ABA3-79DFE9C9FFA3}"/>
    <cellStyle name="Comma 2 3 3 3 3 2 2 2" xfId="2202" xr:uid="{33789808-7A16-4A91-A969-F701FB4597BD}"/>
    <cellStyle name="Comma 2 3 3 3 3 2 2 3" xfId="3322" xr:uid="{66F7AC71-C99A-4949-8BBD-CAAA08986147}"/>
    <cellStyle name="Comma 2 3 3 3 3 2 3" xfId="1754" xr:uid="{366DB19F-43C4-47A6-9984-A7D6C6C1671D}"/>
    <cellStyle name="Comma 2 3 3 3 3 2 4" xfId="2874" xr:uid="{C84F1B0A-25E8-4670-B973-000309FCDF61}"/>
    <cellStyle name="Comma 2 3 3 3 3 3" xfId="410" xr:uid="{B6ACFB0F-4C42-44C9-926C-6B8815770501}"/>
    <cellStyle name="Comma 2 3 3 3 3 3 2" xfId="1530" xr:uid="{B9187CDF-E674-41B7-8F63-7219B3E8D2A3}"/>
    <cellStyle name="Comma 2 3 3 3 3 3 3" xfId="2650" xr:uid="{F28E4D58-434D-46B4-8F4A-059FD70FCB46}"/>
    <cellStyle name="Comma 2 3 3 3 3 4" xfId="858" xr:uid="{8623953B-22DF-4317-9F32-DE61208EAE6D}"/>
    <cellStyle name="Comma 2 3 3 3 3 4 2" xfId="1978" xr:uid="{2EB3A731-6C91-4C68-BFCD-EDFF6FABFBBA}"/>
    <cellStyle name="Comma 2 3 3 3 3 4 3" xfId="3098" xr:uid="{B2A58278-721B-4D58-88D9-88A6B4753CEB}"/>
    <cellStyle name="Comma 2 3 3 3 3 5" xfId="1306" xr:uid="{37857CAB-DA73-4A5C-B9A0-BF2E120E13FE}"/>
    <cellStyle name="Comma 2 3 3 3 3 6" xfId="2426" xr:uid="{8EFD2F51-37AA-4195-B768-AE99B76C7B07}"/>
    <cellStyle name="Comma 2 3 3 3 4" xfId="522" xr:uid="{8D8C4920-57F2-4F3B-BE20-5281BE465A19}"/>
    <cellStyle name="Comma 2 3 3 3 4 2" xfId="970" xr:uid="{45DDBB16-C9A0-4780-9C49-D638491AC9ED}"/>
    <cellStyle name="Comma 2 3 3 3 4 2 2" xfId="2090" xr:uid="{CBDE0754-CE7F-4081-A691-FF50DB2041B5}"/>
    <cellStyle name="Comma 2 3 3 3 4 2 3" xfId="3210" xr:uid="{D4FCC7EB-DF1E-4FE5-9386-F13F27C9D81D}"/>
    <cellStyle name="Comma 2 3 3 3 4 3" xfId="1642" xr:uid="{DC3742FD-A60E-4302-AFDA-F496056764D1}"/>
    <cellStyle name="Comma 2 3 3 3 4 4" xfId="2762" xr:uid="{ADEC4458-8B0E-41E0-98D0-58BCF09A7665}"/>
    <cellStyle name="Comma 2 3 3 3 5" xfId="298" xr:uid="{E4DB0A68-5768-4505-BB5C-54B567BF5567}"/>
    <cellStyle name="Comma 2 3 3 3 5 2" xfId="1418" xr:uid="{8C975D30-4B6E-486B-99CD-4344B5333976}"/>
    <cellStyle name="Comma 2 3 3 3 5 3" xfId="2538" xr:uid="{B1A24991-971C-43FA-8048-D5E23697EEDE}"/>
    <cellStyle name="Comma 2 3 3 3 6" xfId="746" xr:uid="{E7450DC9-9C3E-4EB8-B3E6-1FB840D59B24}"/>
    <cellStyle name="Comma 2 3 3 3 6 2" xfId="1866" xr:uid="{72737C76-7C76-42DA-A137-D04D530C6646}"/>
    <cellStyle name="Comma 2 3 3 3 6 3" xfId="2986" xr:uid="{8E580310-84AE-4CDC-9943-B75B116DCF1D}"/>
    <cellStyle name="Comma 2 3 3 3 7" xfId="1194" xr:uid="{23474AD2-3F2B-48AB-9563-0EC8E56F32AF}"/>
    <cellStyle name="Comma 2 3 3 3 8" xfId="2314" xr:uid="{2397D04F-00B2-4FB4-A6F9-C6A8AE626A97}"/>
    <cellStyle name="Comma 2 3 3 4" xfId="102" xr:uid="{3F4273EB-8EDA-4D0D-877C-5D7C17D60A80}"/>
    <cellStyle name="Comma 2 3 3 4 2" xfId="215" xr:uid="{003F6EE5-1EC8-4FDF-B746-D132015CAF22}"/>
    <cellStyle name="Comma 2 3 3 4 2 2" xfId="663" xr:uid="{3FDE2213-2777-4347-B553-4E6DDA7C68BB}"/>
    <cellStyle name="Comma 2 3 3 4 2 2 2" xfId="1111" xr:uid="{B5ACCA39-0CF7-438C-9F98-489CC3773925}"/>
    <cellStyle name="Comma 2 3 3 4 2 2 2 2" xfId="2231" xr:uid="{C56776F5-849D-4B80-9712-249EED3AA11B}"/>
    <cellStyle name="Comma 2 3 3 4 2 2 2 3" xfId="3351" xr:uid="{E18D2A71-7405-466F-85D8-2069CE85BD08}"/>
    <cellStyle name="Comma 2 3 3 4 2 2 3" xfId="1783" xr:uid="{54146B05-524C-4261-A55B-245906E2D087}"/>
    <cellStyle name="Comma 2 3 3 4 2 2 4" xfId="2903" xr:uid="{20607D0B-FB16-44B6-9FA2-E5BBAA920C69}"/>
    <cellStyle name="Comma 2 3 3 4 2 3" xfId="439" xr:uid="{7515159A-342D-4818-B201-ED82E65E715A}"/>
    <cellStyle name="Comma 2 3 3 4 2 3 2" xfId="1559" xr:uid="{D7E6CA3A-95F6-489D-8FD0-C73C0E6530A9}"/>
    <cellStyle name="Comma 2 3 3 4 2 3 3" xfId="2679" xr:uid="{223BF2C3-EC1E-4397-BC30-33BCA1196A7C}"/>
    <cellStyle name="Comma 2 3 3 4 2 4" xfId="887" xr:uid="{1070E1F2-3E77-400F-B16A-0EC36CC202A2}"/>
    <cellStyle name="Comma 2 3 3 4 2 4 2" xfId="2007" xr:uid="{10C95034-8DAA-4D85-A45B-1D98039C79F9}"/>
    <cellStyle name="Comma 2 3 3 4 2 4 3" xfId="3127" xr:uid="{F8115492-C981-4D83-A268-43628859D4AB}"/>
    <cellStyle name="Comma 2 3 3 4 2 5" xfId="1335" xr:uid="{6F35540A-E88B-4316-BE0C-92302B4EA9D8}"/>
    <cellStyle name="Comma 2 3 3 4 2 6" xfId="2455" xr:uid="{6156B94B-B65B-4D88-B143-48883F1C02AE}"/>
    <cellStyle name="Comma 2 3 3 4 3" xfId="551" xr:uid="{37A52749-3526-4A17-A081-40DDEA775AC6}"/>
    <cellStyle name="Comma 2 3 3 4 3 2" xfId="999" xr:uid="{30D53BEE-4FFE-4DD8-9E59-2970FD86E510}"/>
    <cellStyle name="Comma 2 3 3 4 3 2 2" xfId="2119" xr:uid="{BD168A27-A711-48C9-88E3-79B362EA0D36}"/>
    <cellStyle name="Comma 2 3 3 4 3 2 3" xfId="3239" xr:uid="{70EE0A4B-A1CD-45F2-87D2-F30B8FD30F01}"/>
    <cellStyle name="Comma 2 3 3 4 3 3" xfId="1671" xr:uid="{AD49B717-5097-4CC9-A7B6-EB6A1A130F92}"/>
    <cellStyle name="Comma 2 3 3 4 3 4" xfId="2791" xr:uid="{280F9480-F6C6-4DDC-8186-E45A3351CAE8}"/>
    <cellStyle name="Comma 2 3 3 4 4" xfId="327" xr:uid="{811CEBC9-08B6-4EC9-96D5-ED53FEED4E55}"/>
    <cellStyle name="Comma 2 3 3 4 4 2" xfId="1447" xr:uid="{4D910AFA-700B-4481-8C21-00DE2EB35B39}"/>
    <cellStyle name="Comma 2 3 3 4 4 3" xfId="2567" xr:uid="{CDF45DFD-A996-45A0-92BE-27E5D3E636CD}"/>
    <cellStyle name="Comma 2 3 3 4 5" xfId="775" xr:uid="{DF89B435-8D5D-4CA7-ADE8-CF764B5CE202}"/>
    <cellStyle name="Comma 2 3 3 4 5 2" xfId="1895" xr:uid="{EC3D3E5E-9B6A-441F-8C93-80FBDD3A14AF}"/>
    <cellStyle name="Comma 2 3 3 4 5 3" xfId="3015" xr:uid="{ED2495FB-A738-458E-BE96-FA915855574E}"/>
    <cellStyle name="Comma 2 3 3 4 6" xfId="1223" xr:uid="{BAFC5B8B-E9F2-4B0D-837E-9441C74768EF}"/>
    <cellStyle name="Comma 2 3 3 4 7" xfId="2343" xr:uid="{CC380F1B-D338-4F7D-998D-25F2020A9ABF}"/>
    <cellStyle name="Comma 2 3 3 5" xfId="163" xr:uid="{40C39341-6E14-42D1-B0A7-43F87FB8F8BE}"/>
    <cellStyle name="Comma 2 3 3 5 2" xfId="611" xr:uid="{6B055A31-239A-42F5-80C6-0DB8CB1769C9}"/>
    <cellStyle name="Comma 2 3 3 5 2 2" xfId="1059" xr:uid="{1C7522A0-3AEC-4B68-9DA5-31B970769655}"/>
    <cellStyle name="Comma 2 3 3 5 2 2 2" xfId="2179" xr:uid="{7AFC48E4-0B56-45CB-9B8E-95F39F1EFC35}"/>
    <cellStyle name="Comma 2 3 3 5 2 2 3" xfId="3299" xr:uid="{17A0CCAD-DFF5-4626-8E5E-EA535328C652}"/>
    <cellStyle name="Comma 2 3 3 5 2 3" xfId="1731" xr:uid="{7BDEA20A-0A95-4A7D-AB62-E6A80C145DDB}"/>
    <cellStyle name="Comma 2 3 3 5 2 4" xfId="2851" xr:uid="{83CA6042-58BF-4CAC-9D48-7680AAEE5FC7}"/>
    <cellStyle name="Comma 2 3 3 5 3" xfId="387" xr:uid="{C1035E4E-FD6E-4F71-810B-17AA37AB10AE}"/>
    <cellStyle name="Comma 2 3 3 5 3 2" xfId="1507" xr:uid="{A89A7D3A-68FA-452C-AD65-A310FC1D28E0}"/>
    <cellStyle name="Comma 2 3 3 5 3 3" xfId="2627" xr:uid="{0FAD46E7-B57F-4766-91A5-7C305FC44079}"/>
    <cellStyle name="Comma 2 3 3 5 4" xfId="835" xr:uid="{66BAB602-6D1E-4DB7-9D79-1B0C37167C19}"/>
    <cellStyle name="Comma 2 3 3 5 4 2" xfId="1955" xr:uid="{C966E8B2-D80E-40EB-AB7C-A0E0AE05714D}"/>
    <cellStyle name="Comma 2 3 3 5 4 3" xfId="3075" xr:uid="{BD782339-CD22-47DF-88D5-B3D07E934BDA}"/>
    <cellStyle name="Comma 2 3 3 5 5" xfId="1283" xr:uid="{9379E4FF-DC91-492A-9075-DA8DD4B15DCF}"/>
    <cellStyle name="Comma 2 3 3 5 6" xfId="2403" xr:uid="{6ADF453F-5EC3-48C3-B0D1-F7EABF7AFEB5}"/>
    <cellStyle name="Comma 2 3 3 6" xfId="499" xr:uid="{37227CCE-5B34-41D3-9CD2-7417421AC71E}"/>
    <cellStyle name="Comma 2 3 3 6 2" xfId="947" xr:uid="{D2878630-9CB2-4CA8-92F6-7C8DE4EB2578}"/>
    <cellStyle name="Comma 2 3 3 6 2 2" xfId="2067" xr:uid="{9FEB1972-F136-4D9D-B120-03111A7410AF}"/>
    <cellStyle name="Comma 2 3 3 6 2 3" xfId="3187" xr:uid="{AB331DEF-F360-4CB8-90A0-8CBC40654AC0}"/>
    <cellStyle name="Comma 2 3 3 6 3" xfId="1619" xr:uid="{EF488696-BFD8-4661-91A7-F0FC0937EE26}"/>
    <cellStyle name="Comma 2 3 3 6 4" xfId="2739" xr:uid="{B0D27304-0634-4BCD-A1F7-4A844FDD7846}"/>
    <cellStyle name="Comma 2 3 3 7" xfId="275" xr:uid="{8928D392-9797-431E-A2D2-9B591C721E92}"/>
    <cellStyle name="Comma 2 3 3 7 2" xfId="1395" xr:uid="{57183215-33BB-48BC-B8FD-FB69E9E51C07}"/>
    <cellStyle name="Comma 2 3 3 7 3" xfId="2515" xr:uid="{949B0E6B-0B9E-4B07-8141-533F0E81FA1F}"/>
    <cellStyle name="Comma 2 3 3 8" xfId="723" xr:uid="{572D39BD-4602-4C41-942D-B3B0F388275E}"/>
    <cellStyle name="Comma 2 3 3 8 2" xfId="1843" xr:uid="{08C643E2-8E6C-4635-A126-7D2200FA96C7}"/>
    <cellStyle name="Comma 2 3 3 8 3" xfId="2963" xr:uid="{5C5EA45E-62F2-4776-987E-EEE251FF1B1B}"/>
    <cellStyle name="Comma 2 3 3 9" xfId="1171" xr:uid="{431EFC36-D8E3-4920-B669-95A76D4288B4}"/>
    <cellStyle name="Comma 2 3 4" xfId="56" xr:uid="{ED0B10AE-7CEA-4376-A75B-8DF630A6E135}"/>
    <cellStyle name="Comma 2 3 4 2" xfId="79" xr:uid="{9A0605A4-AC8E-4ECC-BEA9-5F72EF5D8F0D}"/>
    <cellStyle name="Comma 2 3 4 2 2" xfId="134" xr:uid="{D740AE42-E310-4704-AB8A-9C6C2DAF7F80}"/>
    <cellStyle name="Comma 2 3 4 2 2 2" xfId="246" xr:uid="{6375FBBC-D350-4899-8839-4B482F428D8C}"/>
    <cellStyle name="Comma 2 3 4 2 2 2 2" xfId="694" xr:uid="{8D66A162-A579-4A60-B5C8-6D6E35CF09C2}"/>
    <cellStyle name="Comma 2 3 4 2 2 2 2 2" xfId="1142" xr:uid="{85854592-EF19-4811-9AAF-44E1232CA6C3}"/>
    <cellStyle name="Comma 2 3 4 2 2 2 2 2 2" xfId="2262" xr:uid="{BBE84319-4B5E-40A3-B8FC-FAE998D672F7}"/>
    <cellStyle name="Comma 2 3 4 2 2 2 2 2 3" xfId="3382" xr:uid="{626359D9-7C19-41E0-A269-7CE4299D2E30}"/>
    <cellStyle name="Comma 2 3 4 2 2 2 2 3" xfId="1814" xr:uid="{E46B41CA-0A6E-4A9D-8CB6-49F1762B84B2}"/>
    <cellStyle name="Comma 2 3 4 2 2 2 2 4" xfId="2934" xr:uid="{C091D20B-52BB-4E28-91DA-E736FFBB0D11}"/>
    <cellStyle name="Comma 2 3 4 2 2 2 3" xfId="470" xr:uid="{EFBA3761-52AA-423F-8C60-C853E1D7DF47}"/>
    <cellStyle name="Comma 2 3 4 2 2 2 3 2" xfId="1590" xr:uid="{0DC73B7A-ADD2-4A9C-9964-F98B8578CFC7}"/>
    <cellStyle name="Comma 2 3 4 2 2 2 3 3" xfId="2710" xr:uid="{904FFAD1-B4E3-41B3-9BDA-E86631B5C1DC}"/>
    <cellStyle name="Comma 2 3 4 2 2 2 4" xfId="918" xr:uid="{2E4D11D0-23A9-4BA6-AD36-C657FF1F8740}"/>
    <cellStyle name="Comma 2 3 4 2 2 2 4 2" xfId="2038" xr:uid="{ADC31140-1625-414B-A871-35B36ACA37FD}"/>
    <cellStyle name="Comma 2 3 4 2 2 2 4 3" xfId="3158" xr:uid="{7E8A989D-3519-423A-B164-FE6F77779004}"/>
    <cellStyle name="Comma 2 3 4 2 2 2 5" xfId="1366" xr:uid="{5C4163C0-6DD3-45E7-96E4-C02F19F62D1B}"/>
    <cellStyle name="Comma 2 3 4 2 2 2 6" xfId="2486" xr:uid="{EC49B7F7-51D4-4E4B-B620-FFAD85B3EBBC}"/>
    <cellStyle name="Comma 2 3 4 2 2 3" xfId="582" xr:uid="{DE455354-D2A6-470C-9676-FFD996C6EF4C}"/>
    <cellStyle name="Comma 2 3 4 2 2 3 2" xfId="1030" xr:uid="{B0F792DA-9F2C-40C5-AFAA-B3988D5C5531}"/>
    <cellStyle name="Comma 2 3 4 2 2 3 2 2" xfId="2150" xr:uid="{AD5A957E-47F0-4F94-88C7-BDAAA47AFC3D}"/>
    <cellStyle name="Comma 2 3 4 2 2 3 2 3" xfId="3270" xr:uid="{E5C5129A-37F7-4236-8279-C4462293BB7D}"/>
    <cellStyle name="Comma 2 3 4 2 2 3 3" xfId="1702" xr:uid="{A4A2E1A7-7375-42E5-9F0E-579AB0DE7FAD}"/>
    <cellStyle name="Comma 2 3 4 2 2 3 4" xfId="2822" xr:uid="{6DC4519D-4575-42F6-9B33-D746B8C3B90E}"/>
    <cellStyle name="Comma 2 3 4 2 2 4" xfId="358" xr:uid="{C945CE4E-9053-41E1-8075-6B2505EC0E9A}"/>
    <cellStyle name="Comma 2 3 4 2 2 4 2" xfId="1478" xr:uid="{E33BBE40-CD09-4C6E-A41A-AC4223D7CD83}"/>
    <cellStyle name="Comma 2 3 4 2 2 4 3" xfId="2598" xr:uid="{A922FB7B-3C0D-4E2F-95DA-DA876C5433FA}"/>
    <cellStyle name="Comma 2 3 4 2 2 5" xfId="806" xr:uid="{490D8B4F-8E31-44B2-87E8-F148877027DF}"/>
    <cellStyle name="Comma 2 3 4 2 2 5 2" xfId="1926" xr:uid="{05D3635F-5AF4-45ED-8695-81D197744638}"/>
    <cellStyle name="Comma 2 3 4 2 2 5 3" xfId="3046" xr:uid="{60E5FC25-A5F4-4091-8D74-0D48F6642AE9}"/>
    <cellStyle name="Comma 2 3 4 2 2 6" xfId="1254" xr:uid="{634D5BBC-536F-438C-8A68-140A75015F2A}"/>
    <cellStyle name="Comma 2 3 4 2 2 7" xfId="2374" xr:uid="{94CA1993-B806-43E1-A785-11320F8E7FAD}"/>
    <cellStyle name="Comma 2 3 4 2 3" xfId="192" xr:uid="{20CAF85D-05D2-40D9-9CD2-868F8647B689}"/>
    <cellStyle name="Comma 2 3 4 2 3 2" xfId="640" xr:uid="{883DEFA6-7C2B-4D55-90A5-A755D1A191A3}"/>
    <cellStyle name="Comma 2 3 4 2 3 2 2" xfId="1088" xr:uid="{1E17F91A-102B-4C64-8857-F16BC186004E}"/>
    <cellStyle name="Comma 2 3 4 2 3 2 2 2" xfId="2208" xr:uid="{E6EF1643-439A-4D08-A7B9-E0C001FB288B}"/>
    <cellStyle name="Comma 2 3 4 2 3 2 2 3" xfId="3328" xr:uid="{A8E09B48-5371-436E-AD1B-196097E34D43}"/>
    <cellStyle name="Comma 2 3 4 2 3 2 3" xfId="1760" xr:uid="{F4E75915-12EE-416D-9B8E-9B30F3E124AF}"/>
    <cellStyle name="Comma 2 3 4 2 3 2 4" xfId="2880" xr:uid="{9081B961-E964-44D6-9657-EB8AF63D69DA}"/>
    <cellStyle name="Comma 2 3 4 2 3 3" xfId="416" xr:uid="{C5AEDD60-26DB-4EEF-A528-880CE2523B27}"/>
    <cellStyle name="Comma 2 3 4 2 3 3 2" xfId="1536" xr:uid="{9CB03F21-E4FC-4DCA-AEE4-75345AFDE5DA}"/>
    <cellStyle name="Comma 2 3 4 2 3 3 3" xfId="2656" xr:uid="{1FE67199-8049-4141-8ECC-AB4FBF692B24}"/>
    <cellStyle name="Comma 2 3 4 2 3 4" xfId="864" xr:uid="{A1E612A0-33CF-4604-9255-EC97345FFCCA}"/>
    <cellStyle name="Comma 2 3 4 2 3 4 2" xfId="1984" xr:uid="{EDD9469F-11AE-43B3-9A2B-307C0985142A}"/>
    <cellStyle name="Comma 2 3 4 2 3 4 3" xfId="3104" xr:uid="{75A61412-5D98-4751-BC82-A3B990B4A1CA}"/>
    <cellStyle name="Comma 2 3 4 2 3 5" xfId="1312" xr:uid="{EED0CAD0-723E-405F-A62E-13D425171315}"/>
    <cellStyle name="Comma 2 3 4 2 3 6" xfId="2432" xr:uid="{335D013D-01B3-4E20-B721-12955F5490BB}"/>
    <cellStyle name="Comma 2 3 4 2 4" xfId="528" xr:uid="{3E5798DA-B8A6-4490-AACE-89E896A3991C}"/>
    <cellStyle name="Comma 2 3 4 2 4 2" xfId="976" xr:uid="{E85A7751-C187-4513-846D-AFF404AAAED3}"/>
    <cellStyle name="Comma 2 3 4 2 4 2 2" xfId="2096" xr:uid="{332FD8EF-635A-453E-8735-6D9BC715DDC8}"/>
    <cellStyle name="Comma 2 3 4 2 4 2 3" xfId="3216" xr:uid="{4C7D5EBE-3CD2-4779-AAF4-0FDDF40EA862}"/>
    <cellStyle name="Comma 2 3 4 2 4 3" xfId="1648" xr:uid="{65BD7C97-3EF3-4CB6-B8BF-89F16C570D98}"/>
    <cellStyle name="Comma 2 3 4 2 4 4" xfId="2768" xr:uid="{709B6D99-A02F-4FFF-93BA-D690088528BF}"/>
    <cellStyle name="Comma 2 3 4 2 5" xfId="304" xr:uid="{71F72B36-3B8C-4D3C-A279-E635CD4A5F4C}"/>
    <cellStyle name="Comma 2 3 4 2 5 2" xfId="1424" xr:uid="{5AEEDEBE-53EE-406D-AE20-93AD1EE3C654}"/>
    <cellStyle name="Comma 2 3 4 2 5 3" xfId="2544" xr:uid="{8B6217CB-2207-4686-9EE4-31298FFA05DA}"/>
    <cellStyle name="Comma 2 3 4 2 6" xfId="752" xr:uid="{538AC48A-43AC-415F-94F2-23F2B3312D68}"/>
    <cellStyle name="Comma 2 3 4 2 6 2" xfId="1872" xr:uid="{3BB29991-139C-4B84-9C40-E653574A003C}"/>
    <cellStyle name="Comma 2 3 4 2 6 3" xfId="2992" xr:uid="{2717718B-4FE4-4256-9E0A-A9079BAB1E12}"/>
    <cellStyle name="Comma 2 3 4 2 7" xfId="1200" xr:uid="{E3532E2E-BE9B-4C1F-8EEF-19637A009CE8}"/>
    <cellStyle name="Comma 2 3 4 2 8" xfId="2320" xr:uid="{A818ABB1-F3E5-49B5-9828-E0E2C8B4353C}"/>
    <cellStyle name="Comma 2 3 4 3" xfId="108" xr:uid="{1137A540-F464-41F0-A37F-804A6144156B}"/>
    <cellStyle name="Comma 2 3 4 3 2" xfId="221" xr:uid="{D2CFAAE6-2D7F-4806-AAE5-B4F65877114F}"/>
    <cellStyle name="Comma 2 3 4 3 2 2" xfId="669" xr:uid="{4C4616FA-52A8-4028-8F7D-30FB1ACF4967}"/>
    <cellStyle name="Comma 2 3 4 3 2 2 2" xfId="1117" xr:uid="{B31CB9FE-1A1F-468E-B32F-25FC994C4C45}"/>
    <cellStyle name="Comma 2 3 4 3 2 2 2 2" xfId="2237" xr:uid="{046F4F33-5030-4086-AA2E-CB2B5A411B76}"/>
    <cellStyle name="Comma 2 3 4 3 2 2 2 3" xfId="3357" xr:uid="{2572CBAE-9080-455C-BDBE-34283665A01B}"/>
    <cellStyle name="Comma 2 3 4 3 2 2 3" xfId="1789" xr:uid="{9B979F8B-55E3-4109-A108-EED47157F803}"/>
    <cellStyle name="Comma 2 3 4 3 2 2 4" xfId="2909" xr:uid="{57BC8198-DB86-4B0B-BF95-340F55A4B045}"/>
    <cellStyle name="Comma 2 3 4 3 2 3" xfId="445" xr:uid="{F4DAAC35-968A-4BE2-93F8-AE2C2DCEBA19}"/>
    <cellStyle name="Comma 2 3 4 3 2 3 2" xfId="1565" xr:uid="{185C33A1-B190-4A57-91AC-E434D1C9D966}"/>
    <cellStyle name="Comma 2 3 4 3 2 3 3" xfId="2685" xr:uid="{ED32CAD6-0EB8-40B5-B0C6-CC85FBFBBBC2}"/>
    <cellStyle name="Comma 2 3 4 3 2 4" xfId="893" xr:uid="{556CC9C2-9C1E-4010-86CD-B6EBDAE76615}"/>
    <cellStyle name="Comma 2 3 4 3 2 4 2" xfId="2013" xr:uid="{412E9722-A202-4D55-B87E-1BA970360259}"/>
    <cellStyle name="Comma 2 3 4 3 2 4 3" xfId="3133" xr:uid="{E13624BB-F26F-4815-847E-BE693EA54C2A}"/>
    <cellStyle name="Comma 2 3 4 3 2 5" xfId="1341" xr:uid="{17608895-D6A2-4937-A6E5-B2EE692C2674}"/>
    <cellStyle name="Comma 2 3 4 3 2 6" xfId="2461" xr:uid="{02D72A6B-1FD5-4BCD-A1CC-A279D17BB233}"/>
    <cellStyle name="Comma 2 3 4 3 3" xfId="557" xr:uid="{637E6DB1-EF41-4213-A787-629183A0FBE7}"/>
    <cellStyle name="Comma 2 3 4 3 3 2" xfId="1005" xr:uid="{1EB8B1F6-DF8A-4648-9EAA-1F7086239B5D}"/>
    <cellStyle name="Comma 2 3 4 3 3 2 2" xfId="2125" xr:uid="{DEB1EC89-8CB5-4717-A876-B01BF89B6E3F}"/>
    <cellStyle name="Comma 2 3 4 3 3 2 3" xfId="3245" xr:uid="{6C29DFC6-F502-4022-AE04-0FC995AFD67D}"/>
    <cellStyle name="Comma 2 3 4 3 3 3" xfId="1677" xr:uid="{691C590B-3F5F-4397-A419-E206E0452988}"/>
    <cellStyle name="Comma 2 3 4 3 3 4" xfId="2797" xr:uid="{02F02208-A818-40A6-91A5-7C2F77641134}"/>
    <cellStyle name="Comma 2 3 4 3 4" xfId="333" xr:uid="{9BD70741-D008-4F0E-BDD8-16A02E3FE218}"/>
    <cellStyle name="Comma 2 3 4 3 4 2" xfId="1453" xr:uid="{037CE6EB-F546-4C48-BD01-C780F1E430DE}"/>
    <cellStyle name="Comma 2 3 4 3 4 3" xfId="2573" xr:uid="{45211085-D73D-4E92-A3AD-2469A6FA2168}"/>
    <cellStyle name="Comma 2 3 4 3 5" xfId="781" xr:uid="{05062834-D115-4C59-8D18-48B7B65D8F91}"/>
    <cellStyle name="Comma 2 3 4 3 5 2" xfId="1901" xr:uid="{6AC56E4A-1805-4716-BE1D-040F3B2FDE66}"/>
    <cellStyle name="Comma 2 3 4 3 5 3" xfId="3021" xr:uid="{8DAACA1E-7E53-455C-93AC-764C2556D3D2}"/>
    <cellStyle name="Comma 2 3 4 3 6" xfId="1229" xr:uid="{B60812F0-4C39-4A69-B4E1-A1F3E559E5A9}"/>
    <cellStyle name="Comma 2 3 4 3 7" xfId="2349" xr:uid="{277A2B74-5CC5-4536-8146-BD598ACD2BA9}"/>
    <cellStyle name="Comma 2 3 4 4" xfId="169" xr:uid="{CC59ACDE-9A7C-4C84-AB92-9DF19B33E73B}"/>
    <cellStyle name="Comma 2 3 4 4 2" xfId="617" xr:uid="{31EE08E9-AA22-4EE4-BFC7-74F86DFFCB55}"/>
    <cellStyle name="Comma 2 3 4 4 2 2" xfId="1065" xr:uid="{5D4566A4-E7EF-4F9C-A87B-13FAB39F5D65}"/>
    <cellStyle name="Comma 2 3 4 4 2 2 2" xfId="2185" xr:uid="{541849EE-84B1-4C0F-BCCC-63E54028B586}"/>
    <cellStyle name="Comma 2 3 4 4 2 2 3" xfId="3305" xr:uid="{6E5255BD-9F4D-4CCB-BD47-711E71BAE4FE}"/>
    <cellStyle name="Comma 2 3 4 4 2 3" xfId="1737" xr:uid="{C3A339C2-65D1-40DB-9935-765100819E3D}"/>
    <cellStyle name="Comma 2 3 4 4 2 4" xfId="2857" xr:uid="{6D59A6DA-EB7D-4950-8AD9-7044104A2729}"/>
    <cellStyle name="Comma 2 3 4 4 3" xfId="393" xr:uid="{E269F92A-B42B-48B1-AFC6-B250BA3B4F66}"/>
    <cellStyle name="Comma 2 3 4 4 3 2" xfId="1513" xr:uid="{9755F297-792F-4CCF-902D-475F7B305203}"/>
    <cellStyle name="Comma 2 3 4 4 3 3" xfId="2633" xr:uid="{FE51E87D-3063-4753-9640-850B517A00BE}"/>
    <cellStyle name="Comma 2 3 4 4 4" xfId="841" xr:uid="{952F9D9B-FA28-4DCE-BCF8-25C83083832B}"/>
    <cellStyle name="Comma 2 3 4 4 4 2" xfId="1961" xr:uid="{30490B35-C6C0-4EB4-B8EC-E075E0BE5418}"/>
    <cellStyle name="Comma 2 3 4 4 4 3" xfId="3081" xr:uid="{FDE4FABC-FBD9-4A7A-9323-453F258D4219}"/>
    <cellStyle name="Comma 2 3 4 4 5" xfId="1289" xr:uid="{905665A2-52C0-4E3D-8158-C6575E016692}"/>
    <cellStyle name="Comma 2 3 4 4 6" xfId="2409" xr:uid="{4B7E7FCA-ECFE-42A3-8A51-E13BCDCBB427}"/>
    <cellStyle name="Comma 2 3 4 5" xfId="505" xr:uid="{F3D216D3-B57A-4C18-B6EE-E156D23FFE0D}"/>
    <cellStyle name="Comma 2 3 4 5 2" xfId="953" xr:uid="{81AE8204-1BBD-4B7E-947C-9C217847E2DE}"/>
    <cellStyle name="Comma 2 3 4 5 2 2" xfId="2073" xr:uid="{9264E5B9-D2CD-4663-B98F-2484EEA0759F}"/>
    <cellStyle name="Comma 2 3 4 5 2 3" xfId="3193" xr:uid="{0E8A575C-82F0-4C23-B292-54F0D6F81092}"/>
    <cellStyle name="Comma 2 3 4 5 3" xfId="1625" xr:uid="{9D4668A8-1214-4CBF-9A70-A787633648BB}"/>
    <cellStyle name="Comma 2 3 4 5 4" xfId="2745" xr:uid="{071B8712-2DF1-4741-8FFD-B9F37DA5932A}"/>
    <cellStyle name="Comma 2 3 4 6" xfId="281" xr:uid="{68B3E992-A305-4AE7-8579-4BF939D6CBCC}"/>
    <cellStyle name="Comma 2 3 4 6 2" xfId="1401" xr:uid="{6E5F65D9-77A1-448F-B949-ADED6ACBD82D}"/>
    <cellStyle name="Comma 2 3 4 6 3" xfId="2521" xr:uid="{E2C3EBCC-63E0-44C7-B80B-7F657277A50C}"/>
    <cellStyle name="Comma 2 3 4 7" xfId="729" xr:uid="{2C146AFF-C212-428C-837A-351259758AA6}"/>
    <cellStyle name="Comma 2 3 4 7 2" xfId="1849" xr:uid="{B973215C-2C51-4123-8542-D5A74FF285DF}"/>
    <cellStyle name="Comma 2 3 4 7 3" xfId="2969" xr:uid="{3F272F89-35C3-493B-A80C-44E6142FD8C6}"/>
    <cellStyle name="Comma 2 3 4 8" xfId="1177" xr:uid="{7AFCD481-B1EA-47C7-8995-70C3F6DF5DB4}"/>
    <cellStyle name="Comma 2 3 4 9" xfId="2297" xr:uid="{0CC9DB35-8293-4CC2-9518-1428139F71CE}"/>
    <cellStyle name="Comma 2 3 5" xfId="67" xr:uid="{1AEBE0B2-7328-4A9A-8DCD-438A900D5F53}"/>
    <cellStyle name="Comma 2 3 5 2" xfId="122" xr:uid="{71AF310B-C878-44A7-B8C5-63901701A55A}"/>
    <cellStyle name="Comma 2 3 5 2 2" xfId="234" xr:uid="{767B5D7B-E1AE-4F8D-9DB7-362A92F846A7}"/>
    <cellStyle name="Comma 2 3 5 2 2 2" xfId="682" xr:uid="{B48A89F6-F6CE-4EBE-86F1-5981122FFCF4}"/>
    <cellStyle name="Comma 2 3 5 2 2 2 2" xfId="1130" xr:uid="{14B8C7B0-FF42-47C6-8FDD-1FB047B83E73}"/>
    <cellStyle name="Comma 2 3 5 2 2 2 2 2" xfId="2250" xr:uid="{0F6E3F3F-9812-4F3E-832D-FC6066012868}"/>
    <cellStyle name="Comma 2 3 5 2 2 2 2 3" xfId="3370" xr:uid="{FB20EDE7-3E78-4D77-BEE7-B8516C21AA62}"/>
    <cellStyle name="Comma 2 3 5 2 2 2 3" xfId="1802" xr:uid="{4959CDA9-81E7-4ABC-8160-6026FB4A05F4}"/>
    <cellStyle name="Comma 2 3 5 2 2 2 4" xfId="2922" xr:uid="{E789A3DD-C2B4-4703-B5F5-FF607BADCC3D}"/>
    <cellStyle name="Comma 2 3 5 2 2 3" xfId="458" xr:uid="{CACA1E42-0FBE-4EB9-BF4C-3033AEA113CC}"/>
    <cellStyle name="Comma 2 3 5 2 2 3 2" xfId="1578" xr:uid="{322A3AEC-9A68-402A-BB9D-E6433ECB4F81}"/>
    <cellStyle name="Comma 2 3 5 2 2 3 3" xfId="2698" xr:uid="{A53FEB48-9005-4350-8B79-29312037CB4F}"/>
    <cellStyle name="Comma 2 3 5 2 2 4" xfId="906" xr:uid="{02BC6AB0-BE5B-41C9-AD72-A692045A0FC3}"/>
    <cellStyle name="Comma 2 3 5 2 2 4 2" xfId="2026" xr:uid="{A2E68C68-144F-457A-82A2-3F34129C0882}"/>
    <cellStyle name="Comma 2 3 5 2 2 4 3" xfId="3146" xr:uid="{7712A255-5ED2-40D8-B42F-DBD5B3EB4421}"/>
    <cellStyle name="Comma 2 3 5 2 2 5" xfId="1354" xr:uid="{A41E894D-5DF0-46D1-889F-B7C97D2E0E99}"/>
    <cellStyle name="Comma 2 3 5 2 2 6" xfId="2474" xr:uid="{8B9911BA-EC68-46E1-9771-44E9A13840E4}"/>
    <cellStyle name="Comma 2 3 5 2 3" xfId="570" xr:uid="{0498FCF7-DD65-4635-BCB3-27850D8856CF}"/>
    <cellStyle name="Comma 2 3 5 2 3 2" xfId="1018" xr:uid="{78591F2D-0A9C-4456-9C91-18518257226B}"/>
    <cellStyle name="Comma 2 3 5 2 3 2 2" xfId="2138" xr:uid="{0C3D0E33-341F-4734-88E2-C499BA65C04C}"/>
    <cellStyle name="Comma 2 3 5 2 3 2 3" xfId="3258" xr:uid="{C5D9F326-2161-426D-AB35-DA316CB2C3CD}"/>
    <cellStyle name="Comma 2 3 5 2 3 3" xfId="1690" xr:uid="{BA92866B-8291-4582-897F-16387A8097CE}"/>
    <cellStyle name="Comma 2 3 5 2 3 4" xfId="2810" xr:uid="{E2F34283-8B36-4EFB-B7F8-9458B04C215B}"/>
    <cellStyle name="Comma 2 3 5 2 4" xfId="346" xr:uid="{D3C34310-B9B1-4047-8B93-DC7F41FAA7C3}"/>
    <cellStyle name="Comma 2 3 5 2 4 2" xfId="1466" xr:uid="{1E7B2512-27AE-4758-B8F2-868F25E61B00}"/>
    <cellStyle name="Comma 2 3 5 2 4 3" xfId="2586" xr:uid="{07F029DC-4652-42E9-8553-A21597BDF1C5}"/>
    <cellStyle name="Comma 2 3 5 2 5" xfId="794" xr:uid="{383C862F-A458-48BD-87C2-F67CCDDFDDC1}"/>
    <cellStyle name="Comma 2 3 5 2 5 2" xfId="1914" xr:uid="{D936BA07-A507-4BBA-BE7F-49974D317EB6}"/>
    <cellStyle name="Comma 2 3 5 2 5 3" xfId="3034" xr:uid="{E13A7ACD-84A6-4F0F-9DF8-696866924272}"/>
    <cellStyle name="Comma 2 3 5 2 6" xfId="1242" xr:uid="{B9A81E95-A981-41F4-8AFA-4A89192BAD12}"/>
    <cellStyle name="Comma 2 3 5 2 7" xfId="2362" xr:uid="{6512C39C-B4FC-45F1-879C-D73296C71FF4}"/>
    <cellStyle name="Comma 2 3 5 3" xfId="180" xr:uid="{11285748-E38C-4814-A0EC-56DD8C3CC7FC}"/>
    <cellStyle name="Comma 2 3 5 3 2" xfId="628" xr:uid="{ADAE1B23-962A-4CDB-94E8-DB2E93C74CD2}"/>
    <cellStyle name="Comma 2 3 5 3 2 2" xfId="1076" xr:uid="{11781BCB-62BF-43C1-A986-9947D24785B3}"/>
    <cellStyle name="Comma 2 3 5 3 2 2 2" xfId="2196" xr:uid="{39861B47-20D2-48CC-B930-A275996AA906}"/>
    <cellStyle name="Comma 2 3 5 3 2 2 3" xfId="3316" xr:uid="{324FAEEE-50B6-42E2-B3EA-B8C822BB1234}"/>
    <cellStyle name="Comma 2 3 5 3 2 3" xfId="1748" xr:uid="{42D971EF-0FBB-4E99-9EF0-3DA43BB5EE7A}"/>
    <cellStyle name="Comma 2 3 5 3 2 4" xfId="2868" xr:uid="{20156B8F-D8B2-4F61-BED5-55B0610B6FDB}"/>
    <cellStyle name="Comma 2 3 5 3 3" xfId="404" xr:uid="{DD4F4D96-1D83-482C-9EFC-91900A15434F}"/>
    <cellStyle name="Comma 2 3 5 3 3 2" xfId="1524" xr:uid="{AB4B5129-FF9C-4697-8583-A9C5DDFD79F6}"/>
    <cellStyle name="Comma 2 3 5 3 3 3" xfId="2644" xr:uid="{87017B2E-7803-41D3-95CE-1D1C80424D97}"/>
    <cellStyle name="Comma 2 3 5 3 4" xfId="852" xr:uid="{474275FF-C8F0-405E-AB2A-782D6B82DC4F}"/>
    <cellStyle name="Comma 2 3 5 3 4 2" xfId="1972" xr:uid="{6E677040-E897-4C05-B82E-EAAC8E57AA91}"/>
    <cellStyle name="Comma 2 3 5 3 4 3" xfId="3092" xr:uid="{5EA08EA5-54A1-4D63-BD70-736083F8573D}"/>
    <cellStyle name="Comma 2 3 5 3 5" xfId="1300" xr:uid="{04011DD8-F991-4BA6-9E5B-EF073B453B29}"/>
    <cellStyle name="Comma 2 3 5 3 6" xfId="2420" xr:uid="{A0D48966-79B7-488E-9111-758A7FF56B8F}"/>
    <cellStyle name="Comma 2 3 5 4" xfId="516" xr:uid="{434E00C1-5FC7-48D8-903E-6A9EF8F42DCA}"/>
    <cellStyle name="Comma 2 3 5 4 2" xfId="964" xr:uid="{4BD285D7-2BD5-4949-872E-A06FB26334F2}"/>
    <cellStyle name="Comma 2 3 5 4 2 2" xfId="2084" xr:uid="{22B45B07-D582-494E-9FD1-A1C7A20686FB}"/>
    <cellStyle name="Comma 2 3 5 4 2 3" xfId="3204" xr:uid="{90304536-0789-44B0-A609-40B8874931B2}"/>
    <cellStyle name="Comma 2 3 5 4 3" xfId="1636" xr:uid="{CC3BCB9E-9A76-44ED-A358-21FA9335933F}"/>
    <cellStyle name="Comma 2 3 5 4 4" xfId="2756" xr:uid="{8245DE04-3EC1-48AF-9322-C0944D3DF4ED}"/>
    <cellStyle name="Comma 2 3 5 5" xfId="292" xr:uid="{5A6D715F-5724-4AFC-83CC-DC98D20D07D5}"/>
    <cellStyle name="Comma 2 3 5 5 2" xfId="1412" xr:uid="{B4C5D947-6E18-490C-9DAD-2C25BF3D0FEC}"/>
    <cellStyle name="Comma 2 3 5 5 3" xfId="2532" xr:uid="{520EDB7B-C5E5-4AF2-A611-506E1701267C}"/>
    <cellStyle name="Comma 2 3 5 6" xfId="740" xr:uid="{AE6797F3-52EF-4555-930E-D4E4C7230170}"/>
    <cellStyle name="Comma 2 3 5 6 2" xfId="1860" xr:uid="{D4D8B67B-ED14-4FD8-A1A0-30FD868A061B}"/>
    <cellStyle name="Comma 2 3 5 6 3" xfId="2980" xr:uid="{70E2EBE6-ADF7-4132-96F8-656733977222}"/>
    <cellStyle name="Comma 2 3 5 7" xfId="1188" xr:uid="{7997A49F-C01C-41EC-8CED-87BA78B90389}"/>
    <cellStyle name="Comma 2 3 5 8" xfId="2308" xr:uid="{C3A4D116-E4F4-4179-9BCA-84B0D4283CC2}"/>
    <cellStyle name="Comma 2 3 6" xfId="96" xr:uid="{B432C0E6-40B6-4940-8277-CC672A7488B8}"/>
    <cellStyle name="Comma 2 3 6 2" xfId="209" xr:uid="{C72D5318-C970-4E0A-86B7-A9D4DC224CCC}"/>
    <cellStyle name="Comma 2 3 6 2 2" xfId="657" xr:uid="{7A03A149-18B9-4D0F-AEEC-3C373AB67A04}"/>
    <cellStyle name="Comma 2 3 6 2 2 2" xfId="1105" xr:uid="{053CB14D-42B9-4C00-B38D-EBB8C2C28F8A}"/>
    <cellStyle name="Comma 2 3 6 2 2 2 2" xfId="2225" xr:uid="{B7D4DBE1-D6AB-4915-A591-200FD99EDE7A}"/>
    <cellStyle name="Comma 2 3 6 2 2 2 3" xfId="3345" xr:uid="{C7A1B830-37F0-4BDC-9F50-A6E1FCF8D883}"/>
    <cellStyle name="Comma 2 3 6 2 2 3" xfId="1777" xr:uid="{6D5DDC35-430A-4EB6-B01D-CD76D5975559}"/>
    <cellStyle name="Comma 2 3 6 2 2 4" xfId="2897" xr:uid="{A9EB1EA5-3647-411C-BC07-E1274EBBEAE4}"/>
    <cellStyle name="Comma 2 3 6 2 3" xfId="433" xr:uid="{C383CC4E-CF9A-4856-B958-E8FFECA062EC}"/>
    <cellStyle name="Comma 2 3 6 2 3 2" xfId="1553" xr:uid="{96B78A50-1073-4C16-B86F-CA9667D16CC2}"/>
    <cellStyle name="Comma 2 3 6 2 3 3" xfId="2673" xr:uid="{26F96A34-FEE3-41F6-B260-F50D7078890B}"/>
    <cellStyle name="Comma 2 3 6 2 4" xfId="881" xr:uid="{8D77A9B7-4BC6-4DDF-BF47-1C203614022E}"/>
    <cellStyle name="Comma 2 3 6 2 4 2" xfId="2001" xr:uid="{72371279-9D5D-4CBE-868F-AC3A535A05EA}"/>
    <cellStyle name="Comma 2 3 6 2 4 3" xfId="3121" xr:uid="{59F13084-B163-4470-8B99-842E825FFC62}"/>
    <cellStyle name="Comma 2 3 6 2 5" xfId="1329" xr:uid="{96548DA0-B3E8-4D6E-A373-B8F3C1BBE7B7}"/>
    <cellStyle name="Comma 2 3 6 2 6" xfId="2449" xr:uid="{380F84DB-C6AE-4540-80E4-B7933BCBBAB2}"/>
    <cellStyle name="Comma 2 3 6 3" xfId="545" xr:uid="{B96C3D00-1854-4185-BA49-E98EA87758B2}"/>
    <cellStyle name="Comma 2 3 6 3 2" xfId="993" xr:uid="{C2C17417-5CE7-4957-969D-FF00B93350CC}"/>
    <cellStyle name="Comma 2 3 6 3 2 2" xfId="2113" xr:uid="{DB3AB20F-0ACC-40DF-A1AD-D9AE17887CFE}"/>
    <cellStyle name="Comma 2 3 6 3 2 3" xfId="3233" xr:uid="{C9529B6A-D81A-46C7-9990-AF39B0E04760}"/>
    <cellStyle name="Comma 2 3 6 3 3" xfId="1665" xr:uid="{907B0B40-B093-413E-A168-E0F161D4805C}"/>
    <cellStyle name="Comma 2 3 6 3 4" xfId="2785" xr:uid="{C1B1CF36-05C2-4845-B8BF-C4778B699FF9}"/>
    <cellStyle name="Comma 2 3 6 4" xfId="321" xr:uid="{82D07ECA-CEC0-4B49-AE8D-3FBE7AA1F461}"/>
    <cellStyle name="Comma 2 3 6 4 2" xfId="1441" xr:uid="{20517AC1-81A0-44BE-8827-E14B9105B233}"/>
    <cellStyle name="Comma 2 3 6 4 3" xfId="2561" xr:uid="{ADCCF1C6-B6CE-4487-8F6B-4BEB28F7BB51}"/>
    <cellStyle name="Comma 2 3 6 5" xfId="769" xr:uid="{33D4A40D-8812-4BFC-9E2E-D700F05012A2}"/>
    <cellStyle name="Comma 2 3 6 5 2" xfId="1889" xr:uid="{291A093C-523C-43D5-BBE4-55B7B41F52FB}"/>
    <cellStyle name="Comma 2 3 6 5 3" xfId="3009" xr:uid="{9EB67D1C-925E-439A-82FF-5B8E9F4245E5}"/>
    <cellStyle name="Comma 2 3 6 6" xfId="1217" xr:uid="{AE90E387-3A44-435B-A7A0-AEB6827D3E96}"/>
    <cellStyle name="Comma 2 3 6 7" xfId="2337" xr:uid="{6B62436B-29C2-4FCF-B8BA-CC36B7D4A442}"/>
    <cellStyle name="Comma 2 3 7" xfId="157" xr:uid="{793CB22C-2298-4627-89F6-3335A6706B83}"/>
    <cellStyle name="Comma 2 3 7 2" xfId="605" xr:uid="{2AF68B62-F886-4E1A-AED0-FB3AB7DCA807}"/>
    <cellStyle name="Comma 2 3 7 2 2" xfId="1053" xr:uid="{A206A399-35D0-43A7-B5DB-632558874CD4}"/>
    <cellStyle name="Comma 2 3 7 2 2 2" xfId="2173" xr:uid="{1327B863-2C99-4451-928A-DEE6F7590776}"/>
    <cellStyle name="Comma 2 3 7 2 2 3" xfId="3293" xr:uid="{6C65A9B7-40C0-4D25-A6BB-EEDCC4151BBB}"/>
    <cellStyle name="Comma 2 3 7 2 3" xfId="1725" xr:uid="{E9AB2D39-4187-4075-B4B0-B322DD8B6062}"/>
    <cellStyle name="Comma 2 3 7 2 4" xfId="2845" xr:uid="{23311093-1915-4E07-B1B0-F3D780771BD1}"/>
    <cellStyle name="Comma 2 3 7 3" xfId="381" xr:uid="{29ECE861-CCE3-48CA-A346-DD0C53116629}"/>
    <cellStyle name="Comma 2 3 7 3 2" xfId="1501" xr:uid="{CCCCE966-1F36-4F57-9527-E5EFEDAB5561}"/>
    <cellStyle name="Comma 2 3 7 3 3" xfId="2621" xr:uid="{4A949B34-29AC-4E36-BA70-5B5EF01C5C5B}"/>
    <cellStyle name="Comma 2 3 7 4" xfId="829" xr:uid="{D70989F8-D9C3-4612-9213-11DE1596CD12}"/>
    <cellStyle name="Comma 2 3 7 4 2" xfId="1949" xr:uid="{8B1D3C94-E3C3-4443-8EBA-410449E1AA63}"/>
    <cellStyle name="Comma 2 3 7 4 3" xfId="3069" xr:uid="{8ED98D30-2E64-4C6E-B7A3-4A7C01E7CDF0}"/>
    <cellStyle name="Comma 2 3 7 5" xfId="1277" xr:uid="{29339A0F-015B-49E7-B653-35684D4400EB}"/>
    <cellStyle name="Comma 2 3 7 6" xfId="2397" xr:uid="{44DB918D-91C7-4DFF-ABA4-52F54C002504}"/>
    <cellStyle name="Comma 2 3 8" xfId="493" xr:uid="{42A7ACD6-311F-405F-A521-BE031B652BA0}"/>
    <cellStyle name="Comma 2 3 8 2" xfId="941" xr:uid="{48026812-B12F-4552-917C-6D2E5D1084EF}"/>
    <cellStyle name="Comma 2 3 8 2 2" xfId="2061" xr:uid="{C4CE423C-9532-44EE-ACB4-A85504C70A30}"/>
    <cellStyle name="Comma 2 3 8 2 3" xfId="3181" xr:uid="{C42FE18D-6038-4C66-B67D-DCA62D383E07}"/>
    <cellStyle name="Comma 2 3 8 3" xfId="1613" xr:uid="{3824EA13-7CB1-4A36-9DE2-EB1A2C37437A}"/>
    <cellStyle name="Comma 2 3 8 4" xfId="2733" xr:uid="{91D771E9-E900-4A63-9C01-5A757F9D1F9F}"/>
    <cellStyle name="Comma 2 3 9" xfId="269" xr:uid="{711CF25A-5BE3-4617-8C23-98A401CAD267}"/>
    <cellStyle name="Comma 2 3 9 2" xfId="1389" xr:uid="{5F648CB8-3085-4F8C-9B30-2663C22F6C47}"/>
    <cellStyle name="Comma 2 3 9 3" xfId="2509" xr:uid="{A946C304-9FD1-4CBA-AD7B-5A9FF317C0BD}"/>
    <cellStyle name="Comma 2 4" xfId="46" xr:uid="{BCDEE842-B27B-4C1D-9E67-D2B3521C91A8}"/>
    <cellStyle name="Comma 2 4 10" xfId="1167" xr:uid="{9928F659-00D5-4207-B2AB-E3C6953CA05A}"/>
    <cellStyle name="Comma 2 4 11" xfId="2287" xr:uid="{779E40B3-D4C5-4AF2-9529-864F174F79CE}"/>
    <cellStyle name="Comma 2 4 2" xfId="52" xr:uid="{7B7AD13B-57C8-4B40-A6AC-F5F72CAA7350}"/>
    <cellStyle name="Comma 2 4 2 10" xfId="2293" xr:uid="{EAA3CA08-92CE-4741-AF13-37B2A41F40AF}"/>
    <cellStyle name="Comma 2 4 2 2" xfId="64" xr:uid="{F88B63C5-81AB-48DD-8022-8A27923DE5DD}"/>
    <cellStyle name="Comma 2 4 2 2 2" xfId="87" xr:uid="{0E1781C6-D625-49A8-86F1-813ADE0BF0B8}"/>
    <cellStyle name="Comma 2 4 2 2 2 2" xfId="142" xr:uid="{4B399AB5-1B15-4C21-9FDD-E13E59F48712}"/>
    <cellStyle name="Comma 2 4 2 2 2 2 2" xfId="254" xr:uid="{E91599DA-0228-463C-9AC7-BA385A9E6591}"/>
    <cellStyle name="Comma 2 4 2 2 2 2 2 2" xfId="702" xr:uid="{BA67E893-75C8-4ED0-9FF9-21EE12D9A7FA}"/>
    <cellStyle name="Comma 2 4 2 2 2 2 2 2 2" xfId="1150" xr:uid="{92C0B3A1-0CA4-4E8D-91FB-58891FB91C33}"/>
    <cellStyle name="Comma 2 4 2 2 2 2 2 2 2 2" xfId="2270" xr:uid="{0B57DF5D-F99A-40E2-ADD8-A97CF85B7173}"/>
    <cellStyle name="Comma 2 4 2 2 2 2 2 2 2 3" xfId="3390" xr:uid="{AAF18D3B-CF9C-43C9-A9AF-AA72DF006885}"/>
    <cellStyle name="Comma 2 4 2 2 2 2 2 2 3" xfId="1822" xr:uid="{2D56D441-BB6D-4BF4-B4D0-48891BAEC85D}"/>
    <cellStyle name="Comma 2 4 2 2 2 2 2 2 4" xfId="2942" xr:uid="{773019AD-1D17-4B32-B7B8-96236C469937}"/>
    <cellStyle name="Comma 2 4 2 2 2 2 2 3" xfId="478" xr:uid="{594A6B16-483D-43AE-A9C6-8375E2FA63A2}"/>
    <cellStyle name="Comma 2 4 2 2 2 2 2 3 2" xfId="1598" xr:uid="{92A65A4C-5092-468E-94D1-0C7418794260}"/>
    <cellStyle name="Comma 2 4 2 2 2 2 2 3 3" xfId="2718" xr:uid="{5D9D1F4B-9CA1-406A-8698-435D07E1DD85}"/>
    <cellStyle name="Comma 2 4 2 2 2 2 2 4" xfId="926" xr:uid="{8354FD86-2DB5-4C94-8883-C2E4B38DF5FD}"/>
    <cellStyle name="Comma 2 4 2 2 2 2 2 4 2" xfId="2046" xr:uid="{94BBE501-1863-40AF-ABF7-8977D698B72B}"/>
    <cellStyle name="Comma 2 4 2 2 2 2 2 4 3" xfId="3166" xr:uid="{18B35E82-F979-4F31-900A-E1FB4FCADFDF}"/>
    <cellStyle name="Comma 2 4 2 2 2 2 2 5" xfId="1374" xr:uid="{8E3DC135-1BD4-4089-8C2E-9C63BD75E90A}"/>
    <cellStyle name="Comma 2 4 2 2 2 2 2 6" xfId="2494" xr:uid="{AF179597-67B8-4530-8F69-A61821F52325}"/>
    <cellStyle name="Comma 2 4 2 2 2 2 3" xfId="590" xr:uid="{42964342-FF2A-4972-AE87-A6A9B508D0A3}"/>
    <cellStyle name="Comma 2 4 2 2 2 2 3 2" xfId="1038" xr:uid="{933F3E31-0554-41BE-9E81-135AACA4C3B0}"/>
    <cellStyle name="Comma 2 4 2 2 2 2 3 2 2" xfId="2158" xr:uid="{B681C5F4-1B7F-4050-B53B-5EBADBE0A170}"/>
    <cellStyle name="Comma 2 4 2 2 2 2 3 2 3" xfId="3278" xr:uid="{397F37A5-D679-46C7-94CE-B9B3BDB8DBD0}"/>
    <cellStyle name="Comma 2 4 2 2 2 2 3 3" xfId="1710" xr:uid="{258D4975-FE95-45AE-9B39-CCCA0A5A1977}"/>
    <cellStyle name="Comma 2 4 2 2 2 2 3 4" xfId="2830" xr:uid="{5DD05A97-B208-4BEC-85BF-3522C3EF4057}"/>
    <cellStyle name="Comma 2 4 2 2 2 2 4" xfId="366" xr:uid="{E3DE3B0F-1C0C-4119-99EC-0612E9FCA252}"/>
    <cellStyle name="Comma 2 4 2 2 2 2 4 2" xfId="1486" xr:uid="{591D65DE-A205-4CED-9B22-E34919D0AD5D}"/>
    <cellStyle name="Comma 2 4 2 2 2 2 4 3" xfId="2606" xr:uid="{691F94B0-623C-46D4-8E41-895669628B5B}"/>
    <cellStyle name="Comma 2 4 2 2 2 2 5" xfId="814" xr:uid="{B122CD78-733E-46F8-B6D3-0DCFDC0A74DF}"/>
    <cellStyle name="Comma 2 4 2 2 2 2 5 2" xfId="1934" xr:uid="{99493CC5-318F-483D-A240-70F220976A0D}"/>
    <cellStyle name="Comma 2 4 2 2 2 2 5 3" xfId="3054" xr:uid="{98E576AF-BD8F-4E27-9963-9191D98D9A94}"/>
    <cellStyle name="Comma 2 4 2 2 2 2 6" xfId="1262" xr:uid="{B66A986A-614F-4635-8C21-CD800F7354F4}"/>
    <cellStyle name="Comma 2 4 2 2 2 2 7" xfId="2382" xr:uid="{584A2F54-3169-4241-9AE9-B2801116BCC0}"/>
    <cellStyle name="Comma 2 4 2 2 2 3" xfId="200" xr:uid="{FE56842A-F0C1-4149-8EAF-FF30B29F7369}"/>
    <cellStyle name="Comma 2 4 2 2 2 3 2" xfId="648" xr:uid="{31E2DF97-856C-4A6E-9CEE-B19677660B43}"/>
    <cellStyle name="Comma 2 4 2 2 2 3 2 2" xfId="1096" xr:uid="{6951D31C-DD35-4773-BF06-475FA930367B}"/>
    <cellStyle name="Comma 2 4 2 2 2 3 2 2 2" xfId="2216" xr:uid="{FCB093F6-29FF-429F-8A2A-F656AD50F9DE}"/>
    <cellStyle name="Comma 2 4 2 2 2 3 2 2 3" xfId="3336" xr:uid="{13190673-1299-4349-B1D4-F5284B376FC9}"/>
    <cellStyle name="Comma 2 4 2 2 2 3 2 3" xfId="1768" xr:uid="{98CEEAC9-FF89-40C5-B479-07B66A276AC0}"/>
    <cellStyle name="Comma 2 4 2 2 2 3 2 4" xfId="2888" xr:uid="{E342B99E-05F1-4449-9153-093F80EAB19C}"/>
    <cellStyle name="Comma 2 4 2 2 2 3 3" xfId="424" xr:uid="{BEEF7B40-CC1D-43AB-91A5-5B88F2F854D8}"/>
    <cellStyle name="Comma 2 4 2 2 2 3 3 2" xfId="1544" xr:uid="{9D77FE7E-7AA8-4B8D-92D0-EABF247DDD82}"/>
    <cellStyle name="Comma 2 4 2 2 2 3 3 3" xfId="2664" xr:uid="{91A7EA46-D711-494C-A45D-64FAE48623F0}"/>
    <cellStyle name="Comma 2 4 2 2 2 3 4" xfId="872" xr:uid="{CFD10284-17FE-4D55-BF98-40D10E1D6921}"/>
    <cellStyle name="Comma 2 4 2 2 2 3 4 2" xfId="1992" xr:uid="{B9CBFC1A-2B6C-4553-9B96-BDF5C4E1112B}"/>
    <cellStyle name="Comma 2 4 2 2 2 3 4 3" xfId="3112" xr:uid="{AF596059-80A1-468F-8284-D8F0057C0466}"/>
    <cellStyle name="Comma 2 4 2 2 2 3 5" xfId="1320" xr:uid="{D7B7BAA7-38A7-4B42-8907-1FB18661854D}"/>
    <cellStyle name="Comma 2 4 2 2 2 3 6" xfId="2440" xr:uid="{3A302D48-B243-4EF5-A412-474AFD904EB3}"/>
    <cellStyle name="Comma 2 4 2 2 2 4" xfId="536" xr:uid="{078D2EE0-AD0D-49EC-A5BB-164DEA11C8BF}"/>
    <cellStyle name="Comma 2 4 2 2 2 4 2" xfId="984" xr:uid="{A8F67EEA-E6EC-429C-80BB-1946CD05ACAA}"/>
    <cellStyle name="Comma 2 4 2 2 2 4 2 2" xfId="2104" xr:uid="{B2AEDB93-3975-43E8-B9C4-0B467F4FABB4}"/>
    <cellStyle name="Comma 2 4 2 2 2 4 2 3" xfId="3224" xr:uid="{C893FC56-7915-4162-9B99-198975AADE83}"/>
    <cellStyle name="Comma 2 4 2 2 2 4 3" xfId="1656" xr:uid="{00C31587-090D-49A1-98F2-286BE9E2D7D0}"/>
    <cellStyle name="Comma 2 4 2 2 2 4 4" xfId="2776" xr:uid="{0A567F0A-A708-4F99-9F93-2CE679688F1A}"/>
    <cellStyle name="Comma 2 4 2 2 2 5" xfId="312" xr:uid="{8153DA2B-375F-4230-AA1F-3FBC56BCF891}"/>
    <cellStyle name="Comma 2 4 2 2 2 5 2" xfId="1432" xr:uid="{101CD65A-FF5B-461C-A9B8-473B0F265BEB}"/>
    <cellStyle name="Comma 2 4 2 2 2 5 3" xfId="2552" xr:uid="{F149947F-B789-452C-8300-C22359405FCE}"/>
    <cellStyle name="Comma 2 4 2 2 2 6" xfId="760" xr:uid="{557ACD9F-2CFC-4B11-B320-57A4556DDB1A}"/>
    <cellStyle name="Comma 2 4 2 2 2 6 2" xfId="1880" xr:uid="{E948DD5F-9438-4940-AC1B-2D34C33B19F1}"/>
    <cellStyle name="Comma 2 4 2 2 2 6 3" xfId="3000" xr:uid="{2769DDFB-AD54-4AD3-9757-4ABE27B02404}"/>
    <cellStyle name="Comma 2 4 2 2 2 7" xfId="1208" xr:uid="{26ED2179-AA33-4814-920B-FEB6B0F14F23}"/>
    <cellStyle name="Comma 2 4 2 2 2 8" xfId="2328" xr:uid="{3E1A6CA3-9115-48D2-BB63-0C8C694AA77C}"/>
    <cellStyle name="Comma 2 4 2 2 3" xfId="116" xr:uid="{85ECDF01-1538-4D38-B01C-237080C5E230}"/>
    <cellStyle name="Comma 2 4 2 2 3 2" xfId="229" xr:uid="{0863AAF2-6CEC-4280-A39D-19A03E43DB0B}"/>
    <cellStyle name="Comma 2 4 2 2 3 2 2" xfId="677" xr:uid="{EBEDCEFD-22C0-4051-B881-FB77945FE579}"/>
    <cellStyle name="Comma 2 4 2 2 3 2 2 2" xfId="1125" xr:uid="{AFE8F9F2-EB63-4E63-A8BF-A38CECF41D9F}"/>
    <cellStyle name="Comma 2 4 2 2 3 2 2 2 2" xfId="2245" xr:uid="{007E5284-E6DD-4973-9791-7F28D02BE94B}"/>
    <cellStyle name="Comma 2 4 2 2 3 2 2 2 3" xfId="3365" xr:uid="{457189FB-9DFC-4B6E-8451-5BA8B1BD9A6A}"/>
    <cellStyle name="Comma 2 4 2 2 3 2 2 3" xfId="1797" xr:uid="{6B37F3D2-6D7D-42A3-B9BE-5DE149C7D806}"/>
    <cellStyle name="Comma 2 4 2 2 3 2 2 4" xfId="2917" xr:uid="{3B137663-611E-4445-98AA-377DAA84FA94}"/>
    <cellStyle name="Comma 2 4 2 2 3 2 3" xfId="453" xr:uid="{72B737CA-B670-416C-BFDC-460D9928BDA2}"/>
    <cellStyle name="Comma 2 4 2 2 3 2 3 2" xfId="1573" xr:uid="{8E0F7257-2C12-433D-8BD0-9FBAC71AED6F}"/>
    <cellStyle name="Comma 2 4 2 2 3 2 3 3" xfId="2693" xr:uid="{9C456A0C-FCC2-4288-88FD-BD75BBF9C611}"/>
    <cellStyle name="Comma 2 4 2 2 3 2 4" xfId="901" xr:uid="{F3370100-DD23-4BAE-BCAD-4C49C6D58DA4}"/>
    <cellStyle name="Comma 2 4 2 2 3 2 4 2" xfId="2021" xr:uid="{2D185815-34C4-4A6B-8C82-9289EC1C5932}"/>
    <cellStyle name="Comma 2 4 2 2 3 2 4 3" xfId="3141" xr:uid="{7D04679A-9DB5-40FC-A0EB-ADF1825BF954}"/>
    <cellStyle name="Comma 2 4 2 2 3 2 5" xfId="1349" xr:uid="{E224DC63-47F8-4A44-99F3-9945CB1352B8}"/>
    <cellStyle name="Comma 2 4 2 2 3 2 6" xfId="2469" xr:uid="{F32E31F9-17C4-438F-8B7B-F349C0EA5842}"/>
    <cellStyle name="Comma 2 4 2 2 3 3" xfId="565" xr:uid="{5ECAD6A1-4089-4319-BCF8-9119A77D5164}"/>
    <cellStyle name="Comma 2 4 2 2 3 3 2" xfId="1013" xr:uid="{57E2E7C1-5325-4345-AD01-B8103D9CAA78}"/>
    <cellStyle name="Comma 2 4 2 2 3 3 2 2" xfId="2133" xr:uid="{EA5A5AF3-6078-41D4-BBA0-F9A4B5999015}"/>
    <cellStyle name="Comma 2 4 2 2 3 3 2 3" xfId="3253" xr:uid="{33B106BF-2CF3-47E9-B5EC-6AF99C9ED983}"/>
    <cellStyle name="Comma 2 4 2 2 3 3 3" xfId="1685" xr:uid="{EFE69763-1382-47C3-930A-B903C7B52096}"/>
    <cellStyle name="Comma 2 4 2 2 3 3 4" xfId="2805" xr:uid="{B630922F-B3A7-41FC-9B9C-03B835611589}"/>
    <cellStyle name="Comma 2 4 2 2 3 4" xfId="341" xr:uid="{074143BB-75F5-47CF-92BC-95A8C61AD24B}"/>
    <cellStyle name="Comma 2 4 2 2 3 4 2" xfId="1461" xr:uid="{3416C316-394D-40A1-A225-0A92B703654B}"/>
    <cellStyle name="Comma 2 4 2 2 3 4 3" xfId="2581" xr:uid="{C68EDA25-37F8-4878-8EAF-9608FD2F282E}"/>
    <cellStyle name="Comma 2 4 2 2 3 5" xfId="789" xr:uid="{63746BE1-29C8-4099-9516-D778D8FA4013}"/>
    <cellStyle name="Comma 2 4 2 2 3 5 2" xfId="1909" xr:uid="{8AFD358D-12B5-4520-831C-D5A3D8C9E19F}"/>
    <cellStyle name="Comma 2 4 2 2 3 5 3" xfId="3029" xr:uid="{5327438F-DBC2-480C-98BC-1C2EB3256852}"/>
    <cellStyle name="Comma 2 4 2 2 3 6" xfId="1237" xr:uid="{E92A4692-72C4-4978-8359-AD1084E2F8DB}"/>
    <cellStyle name="Comma 2 4 2 2 3 7" xfId="2357" xr:uid="{FB24CB72-62CF-4092-BD0D-58D24646F443}"/>
    <cellStyle name="Comma 2 4 2 2 4" xfId="177" xr:uid="{EC761762-4610-40BF-9396-03BDF666C333}"/>
    <cellStyle name="Comma 2 4 2 2 4 2" xfId="625" xr:uid="{E2EAE0F7-B76B-4C89-8228-58BFF15119D8}"/>
    <cellStyle name="Comma 2 4 2 2 4 2 2" xfId="1073" xr:uid="{BD018896-4E3C-4889-B53C-8FB2AB389C75}"/>
    <cellStyle name="Comma 2 4 2 2 4 2 2 2" xfId="2193" xr:uid="{72340A47-42CB-42D9-8D18-094E3C94CDD8}"/>
    <cellStyle name="Comma 2 4 2 2 4 2 2 3" xfId="3313" xr:uid="{A879ED19-41F3-4C2C-99F1-3B8BED83C219}"/>
    <cellStyle name="Comma 2 4 2 2 4 2 3" xfId="1745" xr:uid="{1B5D7D0B-2F31-4BEF-AE4B-C895BA95C88B}"/>
    <cellStyle name="Comma 2 4 2 2 4 2 4" xfId="2865" xr:uid="{979A804E-1171-40D6-8FC3-FF5D509BF697}"/>
    <cellStyle name="Comma 2 4 2 2 4 3" xfId="401" xr:uid="{9EC65CD0-9EF8-4A92-8472-9D3BBA5740D9}"/>
    <cellStyle name="Comma 2 4 2 2 4 3 2" xfId="1521" xr:uid="{E49FCB46-F471-4737-A17F-A616C4F03FA0}"/>
    <cellStyle name="Comma 2 4 2 2 4 3 3" xfId="2641" xr:uid="{D4588179-93CD-4CC0-8570-08DE77427372}"/>
    <cellStyle name="Comma 2 4 2 2 4 4" xfId="849" xr:uid="{11252598-2164-4162-8090-E5A15B932EC6}"/>
    <cellStyle name="Comma 2 4 2 2 4 4 2" xfId="1969" xr:uid="{2479A309-5463-40C2-BD45-F3EA838085C5}"/>
    <cellStyle name="Comma 2 4 2 2 4 4 3" xfId="3089" xr:uid="{73872CD6-F8D7-4318-874E-F5FCCB411E2A}"/>
    <cellStyle name="Comma 2 4 2 2 4 5" xfId="1297" xr:uid="{D814F215-C044-4E3A-91F8-32E2CE1866BB}"/>
    <cellStyle name="Comma 2 4 2 2 4 6" xfId="2417" xr:uid="{A3A97167-CF9F-4CDF-90F0-F923A78EE5A7}"/>
    <cellStyle name="Comma 2 4 2 2 5" xfId="513" xr:uid="{D152F2D2-4298-484D-8098-759C69620123}"/>
    <cellStyle name="Comma 2 4 2 2 5 2" xfId="961" xr:uid="{92585937-23FD-43A5-9815-6F1D14D6F767}"/>
    <cellStyle name="Comma 2 4 2 2 5 2 2" xfId="2081" xr:uid="{B6CC30B6-C8E0-4EDB-8F0B-DDEBC25F039A}"/>
    <cellStyle name="Comma 2 4 2 2 5 2 3" xfId="3201" xr:uid="{4B8860EC-0598-456E-AB31-ACBE89841A4C}"/>
    <cellStyle name="Comma 2 4 2 2 5 3" xfId="1633" xr:uid="{8EC03AC7-674D-421A-9B7C-5B094E85D773}"/>
    <cellStyle name="Comma 2 4 2 2 5 4" xfId="2753" xr:uid="{1585A41B-B4E0-4325-9594-0BAF6B51ED13}"/>
    <cellStyle name="Comma 2 4 2 2 6" xfId="289" xr:uid="{AB48F4D1-E32B-4B3C-8342-81A19270471B}"/>
    <cellStyle name="Comma 2 4 2 2 6 2" xfId="1409" xr:uid="{0F6BBAE7-31E3-488F-A617-DC34FE0A5142}"/>
    <cellStyle name="Comma 2 4 2 2 6 3" xfId="2529" xr:uid="{51AD39DD-F4E8-4753-8148-A272EFD86E05}"/>
    <cellStyle name="Comma 2 4 2 2 7" xfId="737" xr:uid="{286FDE1F-6601-4EA5-B2E9-AA3D15CD75DB}"/>
    <cellStyle name="Comma 2 4 2 2 7 2" xfId="1857" xr:uid="{C65D07A0-E7EE-44F8-93B9-44302F72A91B}"/>
    <cellStyle name="Comma 2 4 2 2 7 3" xfId="2977" xr:uid="{9322D4EC-09E6-4FC9-A6AA-704796414918}"/>
    <cellStyle name="Comma 2 4 2 2 8" xfId="1185" xr:uid="{C4F14289-B887-4337-AAA1-9DE68FF841BE}"/>
    <cellStyle name="Comma 2 4 2 2 9" xfId="2305" xr:uid="{55AC0C44-59A1-490B-82A9-474B9A9F8552}"/>
    <cellStyle name="Comma 2 4 2 3" xfId="75" xr:uid="{BE7124B1-9390-4AEC-BD1D-EE9D2AFEB073}"/>
    <cellStyle name="Comma 2 4 2 3 2" xfId="130" xr:uid="{B06F027E-9105-49ED-B7B9-61F4AAD25F46}"/>
    <cellStyle name="Comma 2 4 2 3 2 2" xfId="242" xr:uid="{1A701C2D-7DF4-4464-81DD-DE5722F124A0}"/>
    <cellStyle name="Comma 2 4 2 3 2 2 2" xfId="690" xr:uid="{55E643E4-C33F-45F9-8A1E-129A509B281F}"/>
    <cellStyle name="Comma 2 4 2 3 2 2 2 2" xfId="1138" xr:uid="{7E46A3D3-2842-4939-A0E5-D63A641B2E29}"/>
    <cellStyle name="Comma 2 4 2 3 2 2 2 2 2" xfId="2258" xr:uid="{C5BBF0C1-BC14-4544-AB86-43BA7D65343E}"/>
    <cellStyle name="Comma 2 4 2 3 2 2 2 2 3" xfId="3378" xr:uid="{1258EC4F-60FE-450C-A584-449D3B8648B4}"/>
    <cellStyle name="Comma 2 4 2 3 2 2 2 3" xfId="1810" xr:uid="{3B9EA118-573D-42E7-889C-8949DD5E5ACE}"/>
    <cellStyle name="Comma 2 4 2 3 2 2 2 4" xfId="2930" xr:uid="{5AF5A68B-5BE2-4507-8953-61C77AE9D753}"/>
    <cellStyle name="Comma 2 4 2 3 2 2 3" xfId="466" xr:uid="{0747546F-854B-460D-A415-C4FA6C7F92D9}"/>
    <cellStyle name="Comma 2 4 2 3 2 2 3 2" xfId="1586" xr:uid="{72F2DAA7-1C22-4EF7-8BDC-19A71B93584D}"/>
    <cellStyle name="Comma 2 4 2 3 2 2 3 3" xfId="2706" xr:uid="{6D34DF15-3C41-4B2F-84BF-9C225913CE42}"/>
    <cellStyle name="Comma 2 4 2 3 2 2 4" xfId="914" xr:uid="{8DDA12EA-445B-4E79-948A-DD1A8A89DCCB}"/>
    <cellStyle name="Comma 2 4 2 3 2 2 4 2" xfId="2034" xr:uid="{C926A602-0E70-48C6-820D-3FED77E1B667}"/>
    <cellStyle name="Comma 2 4 2 3 2 2 4 3" xfId="3154" xr:uid="{94488DE6-FA40-4A37-819C-5E021BC726F4}"/>
    <cellStyle name="Comma 2 4 2 3 2 2 5" xfId="1362" xr:uid="{C6C96097-4BAE-4A80-88E0-AD18EC74E83F}"/>
    <cellStyle name="Comma 2 4 2 3 2 2 6" xfId="2482" xr:uid="{A399B247-5D81-432C-A53C-DE9C13FC5F60}"/>
    <cellStyle name="Comma 2 4 2 3 2 3" xfId="578" xr:uid="{CB6D5148-C812-4CFE-87D1-88046C3052CF}"/>
    <cellStyle name="Comma 2 4 2 3 2 3 2" xfId="1026" xr:uid="{5C8C25F3-BB0D-4A27-B147-88DF68C4A724}"/>
    <cellStyle name="Comma 2 4 2 3 2 3 2 2" xfId="2146" xr:uid="{5E314A26-30F4-4C4A-87DD-3FADB8C44D5B}"/>
    <cellStyle name="Comma 2 4 2 3 2 3 2 3" xfId="3266" xr:uid="{88FC7617-97D0-48E5-8F6F-91DD21BE4787}"/>
    <cellStyle name="Comma 2 4 2 3 2 3 3" xfId="1698" xr:uid="{3224FD67-578F-4BB5-B0E4-59CBDB515037}"/>
    <cellStyle name="Comma 2 4 2 3 2 3 4" xfId="2818" xr:uid="{AC0D274D-A9E3-4101-A332-B28FACA33081}"/>
    <cellStyle name="Comma 2 4 2 3 2 4" xfId="354" xr:uid="{2FED8CF3-146C-4695-9FA8-F8C80F51D275}"/>
    <cellStyle name="Comma 2 4 2 3 2 4 2" xfId="1474" xr:uid="{FDF6A126-2180-4D69-B2DA-D913C7897CA9}"/>
    <cellStyle name="Comma 2 4 2 3 2 4 3" xfId="2594" xr:uid="{DF084A01-11DA-4308-A0F2-5459912279F5}"/>
    <cellStyle name="Comma 2 4 2 3 2 5" xfId="802" xr:uid="{9B52DFAD-E257-4461-A7A0-251F5301E836}"/>
    <cellStyle name="Comma 2 4 2 3 2 5 2" xfId="1922" xr:uid="{2BD83BEE-E219-4E88-813D-BDA0C5AA3500}"/>
    <cellStyle name="Comma 2 4 2 3 2 5 3" xfId="3042" xr:uid="{31D2A207-4E3C-41F3-80B8-F57D4FAF35BD}"/>
    <cellStyle name="Comma 2 4 2 3 2 6" xfId="1250" xr:uid="{93B01023-1E1F-4C6F-8065-018EEAFD9787}"/>
    <cellStyle name="Comma 2 4 2 3 2 7" xfId="2370" xr:uid="{08091864-8EED-4448-97A2-062FD832749F}"/>
    <cellStyle name="Comma 2 4 2 3 3" xfId="188" xr:uid="{6FD141CA-0C0D-40F1-A5EB-FC2FC5A27944}"/>
    <cellStyle name="Comma 2 4 2 3 3 2" xfId="636" xr:uid="{94F22EE9-276E-46B7-A94B-2C84728D8474}"/>
    <cellStyle name="Comma 2 4 2 3 3 2 2" xfId="1084" xr:uid="{6E2A4E19-7359-4687-8D32-F3EE3460AAD4}"/>
    <cellStyle name="Comma 2 4 2 3 3 2 2 2" xfId="2204" xr:uid="{05A84656-B23E-42D6-AB2F-0D4828304A8E}"/>
    <cellStyle name="Comma 2 4 2 3 3 2 2 3" xfId="3324" xr:uid="{06C61FC4-1C02-44E9-9EB6-1AE15A8C85FA}"/>
    <cellStyle name="Comma 2 4 2 3 3 2 3" xfId="1756" xr:uid="{7C477963-0087-4B65-A09F-F1B53B1A06CC}"/>
    <cellStyle name="Comma 2 4 2 3 3 2 4" xfId="2876" xr:uid="{6900291B-2B6F-4392-84FE-28C7C3F543BB}"/>
    <cellStyle name="Comma 2 4 2 3 3 3" xfId="412" xr:uid="{49C728D5-E042-43BE-9758-66BE2B2D19A1}"/>
    <cellStyle name="Comma 2 4 2 3 3 3 2" xfId="1532" xr:uid="{7E0803C6-167A-4A63-B61E-AFF11A8C9910}"/>
    <cellStyle name="Comma 2 4 2 3 3 3 3" xfId="2652" xr:uid="{1DBF06ED-D6E9-4CB7-A6D4-8249B1F7F38B}"/>
    <cellStyle name="Comma 2 4 2 3 3 4" xfId="860" xr:uid="{7D895427-D9C0-44EF-A678-C5D9855B1BA4}"/>
    <cellStyle name="Comma 2 4 2 3 3 4 2" xfId="1980" xr:uid="{6E779F44-FB1D-4C56-8263-B273CE2C5DD8}"/>
    <cellStyle name="Comma 2 4 2 3 3 4 3" xfId="3100" xr:uid="{003AC1C9-87DD-46E2-9DAF-99BE1073967B}"/>
    <cellStyle name="Comma 2 4 2 3 3 5" xfId="1308" xr:uid="{869D08F7-A059-4F84-B382-FC83A2BC30BE}"/>
    <cellStyle name="Comma 2 4 2 3 3 6" xfId="2428" xr:uid="{7130749E-9718-471E-A40C-4208FDF18A36}"/>
    <cellStyle name="Comma 2 4 2 3 4" xfId="524" xr:uid="{29912A9D-CD28-4C47-A489-093563DD16A7}"/>
    <cellStyle name="Comma 2 4 2 3 4 2" xfId="972" xr:uid="{410968D9-E85D-4317-BB42-4C99A0BB3549}"/>
    <cellStyle name="Comma 2 4 2 3 4 2 2" xfId="2092" xr:uid="{F7A74D91-5C14-4E80-90D4-0AB1977CC8E8}"/>
    <cellStyle name="Comma 2 4 2 3 4 2 3" xfId="3212" xr:uid="{005FF365-E63E-4C19-A181-7351898F71E0}"/>
    <cellStyle name="Comma 2 4 2 3 4 3" xfId="1644" xr:uid="{56DC6B69-0CFF-4128-BD95-93A6083D84B1}"/>
    <cellStyle name="Comma 2 4 2 3 4 4" xfId="2764" xr:uid="{CB8EA537-EF56-4AE4-8CE2-6A4D55556563}"/>
    <cellStyle name="Comma 2 4 2 3 5" xfId="300" xr:uid="{639E001D-1018-463A-ABB2-F93B982E3B33}"/>
    <cellStyle name="Comma 2 4 2 3 5 2" xfId="1420" xr:uid="{75FF6618-27FC-486F-8CF6-16EDAF36FA94}"/>
    <cellStyle name="Comma 2 4 2 3 5 3" xfId="2540" xr:uid="{9AA306EC-1E55-4C8A-921D-AD42825DF4B7}"/>
    <cellStyle name="Comma 2 4 2 3 6" xfId="748" xr:uid="{8E92A76A-D439-4F0F-8D77-916A2D3507D1}"/>
    <cellStyle name="Comma 2 4 2 3 6 2" xfId="1868" xr:uid="{972345D9-C212-4F32-9F67-11FCDFCDD1BC}"/>
    <cellStyle name="Comma 2 4 2 3 6 3" xfId="2988" xr:uid="{22DADFEC-7D13-46BF-8450-CAF1902B027C}"/>
    <cellStyle name="Comma 2 4 2 3 7" xfId="1196" xr:uid="{1ADF68F3-09C7-4A5A-B2BE-A8130793B374}"/>
    <cellStyle name="Comma 2 4 2 3 8" xfId="2316" xr:uid="{434F055B-38B8-4E02-A8C9-A3F0BF9B231D}"/>
    <cellStyle name="Comma 2 4 2 4" xfId="104" xr:uid="{8A6EE19F-EE6C-41D1-A447-147496D6F49D}"/>
    <cellStyle name="Comma 2 4 2 4 2" xfId="217" xr:uid="{2B56FFC2-7D40-4B22-A9E9-D027E6F68661}"/>
    <cellStyle name="Comma 2 4 2 4 2 2" xfId="665" xr:uid="{D557E4A8-9105-4B7A-8BB1-E405228BD66E}"/>
    <cellStyle name="Comma 2 4 2 4 2 2 2" xfId="1113" xr:uid="{02D4665B-D3AB-4FB2-BBB8-D31D530A35EA}"/>
    <cellStyle name="Comma 2 4 2 4 2 2 2 2" xfId="2233" xr:uid="{87673E63-3474-4AA8-BF78-F0861059FDC1}"/>
    <cellStyle name="Comma 2 4 2 4 2 2 2 3" xfId="3353" xr:uid="{58819539-C546-4C5C-8D7F-61D367295E74}"/>
    <cellStyle name="Comma 2 4 2 4 2 2 3" xfId="1785" xr:uid="{3F332006-DEE0-4475-AD9E-476D6877988F}"/>
    <cellStyle name="Comma 2 4 2 4 2 2 4" xfId="2905" xr:uid="{C4E1CE24-416A-423E-8E85-270AA4CD271F}"/>
    <cellStyle name="Comma 2 4 2 4 2 3" xfId="441" xr:uid="{FCD42F3C-3D66-4235-9236-AA5EB45D0883}"/>
    <cellStyle name="Comma 2 4 2 4 2 3 2" xfId="1561" xr:uid="{E3DC1D26-C1BB-4901-9E66-7BA13F627FB1}"/>
    <cellStyle name="Comma 2 4 2 4 2 3 3" xfId="2681" xr:uid="{F20357C1-C8D2-4F91-844F-286E088E3AB3}"/>
    <cellStyle name="Comma 2 4 2 4 2 4" xfId="889" xr:uid="{CB72A0E8-FC83-484C-A66E-50A367EE2478}"/>
    <cellStyle name="Comma 2 4 2 4 2 4 2" xfId="2009" xr:uid="{E305CD8C-2D09-42F1-9C5C-FF6F763D8630}"/>
    <cellStyle name="Comma 2 4 2 4 2 4 3" xfId="3129" xr:uid="{EE566F77-3AA0-4BE3-BCDD-198AA56B3634}"/>
    <cellStyle name="Comma 2 4 2 4 2 5" xfId="1337" xr:uid="{ACDD7CA8-1A2B-4A8F-8D61-53D4EAF02244}"/>
    <cellStyle name="Comma 2 4 2 4 2 6" xfId="2457" xr:uid="{D4A34A4E-0058-4D6D-A54D-4B2777CD1D35}"/>
    <cellStyle name="Comma 2 4 2 4 3" xfId="553" xr:uid="{FEF207B6-6BE0-478E-A024-EEBAC6998DE2}"/>
    <cellStyle name="Comma 2 4 2 4 3 2" xfId="1001" xr:uid="{2D6852D0-495F-4FE2-841D-4DFA83026FBB}"/>
    <cellStyle name="Comma 2 4 2 4 3 2 2" xfId="2121" xr:uid="{46F9B023-753C-4EA7-9504-978546D2A707}"/>
    <cellStyle name="Comma 2 4 2 4 3 2 3" xfId="3241" xr:uid="{3244F2F2-CD56-4DF0-A56F-1EF315B33244}"/>
    <cellStyle name="Comma 2 4 2 4 3 3" xfId="1673" xr:uid="{BB6E2D2C-5DC4-4D58-AB89-56FEC01E8147}"/>
    <cellStyle name="Comma 2 4 2 4 3 4" xfId="2793" xr:uid="{AF4F5852-8022-4677-B92F-D5E930A83C7E}"/>
    <cellStyle name="Comma 2 4 2 4 4" xfId="329" xr:uid="{B6D5864A-7D15-4243-A5CF-D52AE5D3BA5C}"/>
    <cellStyle name="Comma 2 4 2 4 4 2" xfId="1449" xr:uid="{3E87379A-F41E-4D39-92B9-31BFBED03005}"/>
    <cellStyle name="Comma 2 4 2 4 4 3" xfId="2569" xr:uid="{C7BEB8C0-32B4-4E75-BEF9-CEAEA53E6675}"/>
    <cellStyle name="Comma 2 4 2 4 5" xfId="777" xr:uid="{5BD2B15A-2DB5-4745-95BD-356633258092}"/>
    <cellStyle name="Comma 2 4 2 4 5 2" xfId="1897" xr:uid="{ABE729FD-CA20-44FD-AFC8-7086E96005A8}"/>
    <cellStyle name="Comma 2 4 2 4 5 3" xfId="3017" xr:uid="{77E24072-45C7-409A-961F-BAA739FE538C}"/>
    <cellStyle name="Comma 2 4 2 4 6" xfId="1225" xr:uid="{87EB6E68-0FA1-4A7A-9F9C-7FC749AD3D3E}"/>
    <cellStyle name="Comma 2 4 2 4 7" xfId="2345" xr:uid="{3E6E2003-DB1E-46FB-9BB3-B43F794FB671}"/>
    <cellStyle name="Comma 2 4 2 5" xfId="165" xr:uid="{B655E942-F84C-4BE4-A301-4C93FCF8D06F}"/>
    <cellStyle name="Comma 2 4 2 5 2" xfId="613" xr:uid="{6FEA5DD2-ACFD-4722-82F0-0B416FCB51FF}"/>
    <cellStyle name="Comma 2 4 2 5 2 2" xfId="1061" xr:uid="{191EF82E-91CD-4AF2-8FC4-A4123C4AE97E}"/>
    <cellStyle name="Comma 2 4 2 5 2 2 2" xfId="2181" xr:uid="{99EC4B84-95AB-49D1-AFAD-7C547413924D}"/>
    <cellStyle name="Comma 2 4 2 5 2 2 3" xfId="3301" xr:uid="{B7C87138-7A58-4765-B5E5-84CAB5476FBD}"/>
    <cellStyle name="Comma 2 4 2 5 2 3" xfId="1733" xr:uid="{FCF8AD52-9798-4C86-A58C-CC897D34CBE2}"/>
    <cellStyle name="Comma 2 4 2 5 2 4" xfId="2853" xr:uid="{0093C629-367E-4C22-A183-AFA3EF2B88C0}"/>
    <cellStyle name="Comma 2 4 2 5 3" xfId="389" xr:uid="{109AC078-B9E9-4949-918B-AF19D9E640CD}"/>
    <cellStyle name="Comma 2 4 2 5 3 2" xfId="1509" xr:uid="{CFA62604-4557-47F4-82E5-BC786E03C813}"/>
    <cellStyle name="Comma 2 4 2 5 3 3" xfId="2629" xr:uid="{2D7A8859-E0C3-4F7A-9C21-771692981AE4}"/>
    <cellStyle name="Comma 2 4 2 5 4" xfId="837" xr:uid="{D5CF31EB-61FB-4E81-9260-CB0F22CBCBFE}"/>
    <cellStyle name="Comma 2 4 2 5 4 2" xfId="1957" xr:uid="{103DE1FA-032F-440C-BB2C-CE4D71BCDA9C}"/>
    <cellStyle name="Comma 2 4 2 5 4 3" xfId="3077" xr:uid="{3C759C1F-664B-4BEA-AD63-9ADC355850BC}"/>
    <cellStyle name="Comma 2 4 2 5 5" xfId="1285" xr:uid="{B200E4AC-0EF4-4BA3-B0AF-57B0E61B28A7}"/>
    <cellStyle name="Comma 2 4 2 5 6" xfId="2405" xr:uid="{00705C2F-D351-44BA-BC0A-D4828D6B418E}"/>
    <cellStyle name="Comma 2 4 2 6" xfId="501" xr:uid="{0F3AC5DC-ABA7-49F4-A463-B760EED93482}"/>
    <cellStyle name="Comma 2 4 2 6 2" xfId="949" xr:uid="{587DFE1A-84C7-4C5F-AF00-D4B7CCDCCA1D}"/>
    <cellStyle name="Comma 2 4 2 6 2 2" xfId="2069" xr:uid="{819E04A6-6BB5-4C95-9D08-A99328F7A95E}"/>
    <cellStyle name="Comma 2 4 2 6 2 3" xfId="3189" xr:uid="{3A30DE80-F882-4B68-8111-4B42FAE0BE36}"/>
    <cellStyle name="Comma 2 4 2 6 3" xfId="1621" xr:uid="{50752BB4-E4DF-40D4-B1F2-709E07B0A5C1}"/>
    <cellStyle name="Comma 2 4 2 6 4" xfId="2741" xr:uid="{0BD6B9D8-EB0B-44C2-AEBD-EEA11B96F18B}"/>
    <cellStyle name="Comma 2 4 2 7" xfId="277" xr:uid="{21062E09-BB3F-447C-AAE0-E04F4AC1C098}"/>
    <cellStyle name="Comma 2 4 2 7 2" xfId="1397" xr:uid="{8EB54A5E-EC49-472C-AC2A-BAAB4E932AA4}"/>
    <cellStyle name="Comma 2 4 2 7 3" xfId="2517" xr:uid="{D239E4F8-3462-435A-8518-E1093C6AC0A0}"/>
    <cellStyle name="Comma 2 4 2 8" xfId="725" xr:uid="{DBC07C07-27B3-4D88-B3BA-BFC3600F6C18}"/>
    <cellStyle name="Comma 2 4 2 8 2" xfId="1845" xr:uid="{E406DB9A-728D-45A4-A019-918169104785}"/>
    <cellStyle name="Comma 2 4 2 8 3" xfId="2965" xr:uid="{3051CBFC-E2AF-492A-9FAE-89B86BB394A9}"/>
    <cellStyle name="Comma 2 4 2 9" xfId="1173" xr:uid="{73FEA07D-DC47-4719-9FC9-62D0C0AE5185}"/>
    <cellStyle name="Comma 2 4 3" xfId="58" xr:uid="{6D27BE88-52EF-4044-A10B-222057D727A5}"/>
    <cellStyle name="Comma 2 4 3 2" xfId="81" xr:uid="{0788DB64-7E5E-4FC0-BFD2-959ECDFF6F77}"/>
    <cellStyle name="Comma 2 4 3 2 2" xfId="136" xr:uid="{494AB7A5-3950-4348-8F78-410C6EEF28C8}"/>
    <cellStyle name="Comma 2 4 3 2 2 2" xfId="248" xr:uid="{6565E34D-0461-4FDF-99B5-F6427B813945}"/>
    <cellStyle name="Comma 2 4 3 2 2 2 2" xfId="696" xr:uid="{87ABA8FB-2337-45CD-8BFF-70D198FFFD23}"/>
    <cellStyle name="Comma 2 4 3 2 2 2 2 2" xfId="1144" xr:uid="{E038088B-72F8-4B3B-B896-E7E95DAD08B1}"/>
    <cellStyle name="Comma 2 4 3 2 2 2 2 2 2" xfId="2264" xr:uid="{F038299C-AAD9-426A-A6D5-7DF50CE9423C}"/>
    <cellStyle name="Comma 2 4 3 2 2 2 2 2 3" xfId="3384" xr:uid="{6D431889-C5B9-4D60-80E0-B923B6F07ECB}"/>
    <cellStyle name="Comma 2 4 3 2 2 2 2 3" xfId="1816" xr:uid="{328009F3-1731-4CCE-8CFB-DC6B54853FC6}"/>
    <cellStyle name="Comma 2 4 3 2 2 2 2 4" xfId="2936" xr:uid="{6155007F-4D50-4383-A71F-5DA47CCDB7F7}"/>
    <cellStyle name="Comma 2 4 3 2 2 2 3" xfId="472" xr:uid="{B322AAC3-2DD0-4468-8F19-8B1BE7FE8E21}"/>
    <cellStyle name="Comma 2 4 3 2 2 2 3 2" xfId="1592" xr:uid="{77F79D39-96D5-4A25-A37C-162CFB45E476}"/>
    <cellStyle name="Comma 2 4 3 2 2 2 3 3" xfId="2712" xr:uid="{8D0AE565-F6E8-4654-A56E-5A6C34AD75B1}"/>
    <cellStyle name="Comma 2 4 3 2 2 2 4" xfId="920" xr:uid="{92AD9B45-6CD4-4AC1-8716-8ACC815C11DE}"/>
    <cellStyle name="Comma 2 4 3 2 2 2 4 2" xfId="2040" xr:uid="{AEAAF84C-DC2D-41C8-941E-D4D8BAF956FB}"/>
    <cellStyle name="Comma 2 4 3 2 2 2 4 3" xfId="3160" xr:uid="{E7838A0E-F8CB-4CF0-AC0E-60354E9943C1}"/>
    <cellStyle name="Comma 2 4 3 2 2 2 5" xfId="1368" xr:uid="{20A7FC24-85F2-4DEC-B03F-1E3218377F6D}"/>
    <cellStyle name="Comma 2 4 3 2 2 2 6" xfId="2488" xr:uid="{B1D3A102-408B-4B95-9A87-49F9DE5200A0}"/>
    <cellStyle name="Comma 2 4 3 2 2 3" xfId="584" xr:uid="{19823CBF-613C-441B-87FA-8ACF85319138}"/>
    <cellStyle name="Comma 2 4 3 2 2 3 2" xfId="1032" xr:uid="{6201EFDF-3358-456F-B824-4B9648A9C411}"/>
    <cellStyle name="Comma 2 4 3 2 2 3 2 2" xfId="2152" xr:uid="{50E57074-193E-417A-8999-492B179C5190}"/>
    <cellStyle name="Comma 2 4 3 2 2 3 2 3" xfId="3272" xr:uid="{0F3C8A55-340F-4A7C-AD5C-3620C583570A}"/>
    <cellStyle name="Comma 2 4 3 2 2 3 3" xfId="1704" xr:uid="{52F1A0BA-CFA8-4E1A-9250-923C4278BF56}"/>
    <cellStyle name="Comma 2 4 3 2 2 3 4" xfId="2824" xr:uid="{F954A79A-539F-43DC-A491-37702B83471A}"/>
    <cellStyle name="Comma 2 4 3 2 2 4" xfId="360" xr:uid="{85D51927-91AC-4661-A7B8-8A3A17BD1085}"/>
    <cellStyle name="Comma 2 4 3 2 2 4 2" xfId="1480" xr:uid="{DBAC0F72-E77B-44AE-8A8D-A5BE0F6F911C}"/>
    <cellStyle name="Comma 2 4 3 2 2 4 3" xfId="2600" xr:uid="{7C63ACCB-CDC9-402B-B805-5DEF4D4C4A0D}"/>
    <cellStyle name="Comma 2 4 3 2 2 5" xfId="808" xr:uid="{C5C8FEC7-5675-40AD-A3DC-B19AFA718C57}"/>
    <cellStyle name="Comma 2 4 3 2 2 5 2" xfId="1928" xr:uid="{E56A0539-CECE-4DC0-9C4A-8D6FC017D7BA}"/>
    <cellStyle name="Comma 2 4 3 2 2 5 3" xfId="3048" xr:uid="{462006A9-996F-4C28-B960-E5F77715AD73}"/>
    <cellStyle name="Comma 2 4 3 2 2 6" xfId="1256" xr:uid="{1BF49C5A-3A11-477A-8F79-64C5D4AC723F}"/>
    <cellStyle name="Comma 2 4 3 2 2 7" xfId="2376" xr:uid="{F76F589C-8FBA-4EFB-B3D0-693ECD20AECE}"/>
    <cellStyle name="Comma 2 4 3 2 3" xfId="194" xr:uid="{25A6A80A-F1B5-4E3F-A992-64665B00D0E0}"/>
    <cellStyle name="Comma 2 4 3 2 3 2" xfId="642" xr:uid="{1B1CCC27-1953-4654-AA07-9E89E8073770}"/>
    <cellStyle name="Comma 2 4 3 2 3 2 2" xfId="1090" xr:uid="{DF7144B6-EE1A-40E6-87DC-AEA65967BFDD}"/>
    <cellStyle name="Comma 2 4 3 2 3 2 2 2" xfId="2210" xr:uid="{E6288C5E-4216-4FAF-ACAE-A81EF64F13B7}"/>
    <cellStyle name="Comma 2 4 3 2 3 2 2 3" xfId="3330" xr:uid="{447FF85D-7445-4D2A-9656-5BACEC6DE3C4}"/>
    <cellStyle name="Comma 2 4 3 2 3 2 3" xfId="1762" xr:uid="{60A7B57A-713C-4F98-A076-3FF7E11A57E7}"/>
    <cellStyle name="Comma 2 4 3 2 3 2 4" xfId="2882" xr:uid="{1E1D3E4B-94AD-4DE0-8314-049451538A91}"/>
    <cellStyle name="Comma 2 4 3 2 3 3" xfId="418" xr:uid="{57CCA18B-F32D-481C-82EF-9EAA2C2A1BA3}"/>
    <cellStyle name="Comma 2 4 3 2 3 3 2" xfId="1538" xr:uid="{C7AE306C-AD15-4C15-A58E-44224F617DD2}"/>
    <cellStyle name="Comma 2 4 3 2 3 3 3" xfId="2658" xr:uid="{D52126D9-C065-491B-9A5D-7807D497D06D}"/>
    <cellStyle name="Comma 2 4 3 2 3 4" xfId="866" xr:uid="{26BD5AEF-6379-4DB3-91E1-521278FC3B69}"/>
    <cellStyle name="Comma 2 4 3 2 3 4 2" xfId="1986" xr:uid="{4323CECF-7125-48E7-916F-06030A195AF2}"/>
    <cellStyle name="Comma 2 4 3 2 3 4 3" xfId="3106" xr:uid="{6C236F76-581C-4B6E-9605-5F2257C2AB47}"/>
    <cellStyle name="Comma 2 4 3 2 3 5" xfId="1314" xr:uid="{8EDA4027-F674-409B-8DE7-3CE9AA57B829}"/>
    <cellStyle name="Comma 2 4 3 2 3 6" xfId="2434" xr:uid="{B6927990-8197-4F09-BA32-A31FA9CD85E4}"/>
    <cellStyle name="Comma 2 4 3 2 4" xfId="530" xr:uid="{3FC26F46-8606-484E-938A-77DE797BA0FB}"/>
    <cellStyle name="Comma 2 4 3 2 4 2" xfId="978" xr:uid="{C186609A-D171-4622-822A-5E34A0AA6925}"/>
    <cellStyle name="Comma 2 4 3 2 4 2 2" xfId="2098" xr:uid="{5B346F27-8A0C-4A55-B287-2B911B3B454F}"/>
    <cellStyle name="Comma 2 4 3 2 4 2 3" xfId="3218" xr:uid="{AAFDCE16-F24F-416E-B259-4C2C1D305D57}"/>
    <cellStyle name="Comma 2 4 3 2 4 3" xfId="1650" xr:uid="{A9014E19-00A4-40C2-A74E-1898BFBCC829}"/>
    <cellStyle name="Comma 2 4 3 2 4 4" xfId="2770" xr:uid="{BD26C774-2C28-497E-80F5-725655B83728}"/>
    <cellStyle name="Comma 2 4 3 2 5" xfId="306" xr:uid="{28BD622F-D929-4BD2-893E-A36FB4F93FF5}"/>
    <cellStyle name="Comma 2 4 3 2 5 2" xfId="1426" xr:uid="{351816E7-9134-4FF3-B856-1887F9177052}"/>
    <cellStyle name="Comma 2 4 3 2 5 3" xfId="2546" xr:uid="{3A95BDBE-62D7-4E37-9786-B9D44F73FC8A}"/>
    <cellStyle name="Comma 2 4 3 2 6" xfId="754" xr:uid="{2028A5F4-14EC-456D-AF4D-728406D787F2}"/>
    <cellStyle name="Comma 2 4 3 2 6 2" xfId="1874" xr:uid="{A7CB8E06-FD35-47D8-BA8D-F15C5A104E5A}"/>
    <cellStyle name="Comma 2 4 3 2 6 3" xfId="2994" xr:uid="{6430079B-B485-4D4F-BD5C-4F4C9F822522}"/>
    <cellStyle name="Comma 2 4 3 2 7" xfId="1202" xr:uid="{85C29BFB-8F1B-4CD4-80BC-4953B0A554A5}"/>
    <cellStyle name="Comma 2 4 3 2 8" xfId="2322" xr:uid="{E603B8D7-C522-4B2A-8E90-3C762B15C829}"/>
    <cellStyle name="Comma 2 4 3 3" xfId="110" xr:uid="{44238E55-2949-48A7-B6EF-913C24D87613}"/>
    <cellStyle name="Comma 2 4 3 3 2" xfId="223" xr:uid="{A3F03559-76E4-43D4-AD22-816E18739FB4}"/>
    <cellStyle name="Comma 2 4 3 3 2 2" xfId="671" xr:uid="{9CE74910-0635-48DC-B378-669EFBF2F6A5}"/>
    <cellStyle name="Comma 2 4 3 3 2 2 2" xfId="1119" xr:uid="{02673CC6-6F93-4099-A790-72DA5CF18F9F}"/>
    <cellStyle name="Comma 2 4 3 3 2 2 2 2" xfId="2239" xr:uid="{C8D81604-291F-4C61-8FF3-FEBCA3955E4A}"/>
    <cellStyle name="Comma 2 4 3 3 2 2 2 3" xfId="3359" xr:uid="{4A46574C-3F5D-4C17-ACA6-CF5AA2E6D649}"/>
    <cellStyle name="Comma 2 4 3 3 2 2 3" xfId="1791" xr:uid="{B3202AB3-7D92-4519-90F1-B895688899BC}"/>
    <cellStyle name="Comma 2 4 3 3 2 2 4" xfId="2911" xr:uid="{232F1231-0582-480D-8932-0800960DC201}"/>
    <cellStyle name="Comma 2 4 3 3 2 3" xfId="447" xr:uid="{BAC1F164-00C9-489D-9E1F-BE3C236E9C08}"/>
    <cellStyle name="Comma 2 4 3 3 2 3 2" xfId="1567" xr:uid="{41A20CCD-B80A-45D6-8C2C-0677E2D1E871}"/>
    <cellStyle name="Comma 2 4 3 3 2 3 3" xfId="2687" xr:uid="{A41886A3-3A32-468A-97B5-5B87B27C7FD5}"/>
    <cellStyle name="Comma 2 4 3 3 2 4" xfId="895" xr:uid="{C05F45E8-B7E7-49C5-AE44-0B0E0869B40E}"/>
    <cellStyle name="Comma 2 4 3 3 2 4 2" xfId="2015" xr:uid="{EBCF89ED-4804-4500-BCE9-54AB0B2D72B8}"/>
    <cellStyle name="Comma 2 4 3 3 2 4 3" xfId="3135" xr:uid="{808E1B1E-8CC3-43FF-8B13-9E163204FC53}"/>
    <cellStyle name="Comma 2 4 3 3 2 5" xfId="1343" xr:uid="{0CD20E9D-6B1E-49B6-BE88-9F52CD34402F}"/>
    <cellStyle name="Comma 2 4 3 3 2 6" xfId="2463" xr:uid="{A395B1DA-87B3-4189-8866-403BC81E4EE1}"/>
    <cellStyle name="Comma 2 4 3 3 3" xfId="559" xr:uid="{36A942BB-B12C-4897-8A90-55123BFB7B07}"/>
    <cellStyle name="Comma 2 4 3 3 3 2" xfId="1007" xr:uid="{37D9B578-4DFF-477C-834A-A043ACD4D996}"/>
    <cellStyle name="Comma 2 4 3 3 3 2 2" xfId="2127" xr:uid="{CDFD5748-6E73-4D12-86DD-8ED4528DBB22}"/>
    <cellStyle name="Comma 2 4 3 3 3 2 3" xfId="3247" xr:uid="{7457F908-0646-49BB-995F-EF9EBF818F6E}"/>
    <cellStyle name="Comma 2 4 3 3 3 3" xfId="1679" xr:uid="{4CDE12E5-5B12-4E3D-B84F-083D529A9864}"/>
    <cellStyle name="Comma 2 4 3 3 3 4" xfId="2799" xr:uid="{A3F3D20A-BD61-4C33-A4B1-58E7D5D147D3}"/>
    <cellStyle name="Comma 2 4 3 3 4" xfId="335" xr:uid="{4C013469-1CB8-4C54-826E-BF4E76C43D2B}"/>
    <cellStyle name="Comma 2 4 3 3 4 2" xfId="1455" xr:uid="{AFC2F6BC-BC50-41F1-AB40-F6A4E11E1F37}"/>
    <cellStyle name="Comma 2 4 3 3 4 3" xfId="2575" xr:uid="{FC9DC679-AFF2-4B95-8196-FE8CE41C1E3D}"/>
    <cellStyle name="Comma 2 4 3 3 5" xfId="783" xr:uid="{5FAEE907-3075-4ED2-A954-81784168F9DD}"/>
    <cellStyle name="Comma 2 4 3 3 5 2" xfId="1903" xr:uid="{8E866134-A3FC-409B-A62E-F3844CBCC2F0}"/>
    <cellStyle name="Comma 2 4 3 3 5 3" xfId="3023" xr:uid="{657CF7A5-8950-470A-9090-973B6D37BEE6}"/>
    <cellStyle name="Comma 2 4 3 3 6" xfId="1231" xr:uid="{F90C2A7D-2A56-40E5-9D9E-1EFEE53FFC75}"/>
    <cellStyle name="Comma 2 4 3 3 7" xfId="2351" xr:uid="{7FAA6722-95D0-4663-9C15-585D5B71F9E2}"/>
    <cellStyle name="Comma 2 4 3 4" xfId="171" xr:uid="{1BE91AF6-48D2-4193-B82A-BD82B4BB63D4}"/>
    <cellStyle name="Comma 2 4 3 4 2" xfId="619" xr:uid="{BF22DA82-F8C1-4E98-A9E3-69A33A251D23}"/>
    <cellStyle name="Comma 2 4 3 4 2 2" xfId="1067" xr:uid="{D1D428A3-76D4-475B-B3F9-7FDBE690D5DF}"/>
    <cellStyle name="Comma 2 4 3 4 2 2 2" xfId="2187" xr:uid="{C6A6F48F-622C-436B-B81F-F5B192680FB3}"/>
    <cellStyle name="Comma 2 4 3 4 2 2 3" xfId="3307" xr:uid="{DF037EF5-A7B7-4B59-A57B-CC34C2AE1B76}"/>
    <cellStyle name="Comma 2 4 3 4 2 3" xfId="1739" xr:uid="{42AF952D-9B12-4252-87A5-ACA79A414151}"/>
    <cellStyle name="Comma 2 4 3 4 2 4" xfId="2859" xr:uid="{3757054C-3ECD-4843-990B-16EF10F96F39}"/>
    <cellStyle name="Comma 2 4 3 4 3" xfId="395" xr:uid="{E98DC15F-5E87-4739-8D0A-194991CE3D5F}"/>
    <cellStyle name="Comma 2 4 3 4 3 2" xfId="1515" xr:uid="{2F62A467-AF37-4A9C-BF59-A014C36EF162}"/>
    <cellStyle name="Comma 2 4 3 4 3 3" xfId="2635" xr:uid="{5BBF643F-FB92-4198-A77A-34848272CAFB}"/>
    <cellStyle name="Comma 2 4 3 4 4" xfId="843" xr:uid="{5B697FA0-483F-4A94-922D-A6F1664A654C}"/>
    <cellStyle name="Comma 2 4 3 4 4 2" xfId="1963" xr:uid="{38CFDD11-DA3E-4B31-B314-F5BD983948A6}"/>
    <cellStyle name="Comma 2 4 3 4 4 3" xfId="3083" xr:uid="{6FE35DC8-A516-40CF-B96C-E86309555AF6}"/>
    <cellStyle name="Comma 2 4 3 4 5" xfId="1291" xr:uid="{22BF532E-7F9C-4BC6-9C44-23B17813BD4E}"/>
    <cellStyle name="Comma 2 4 3 4 6" xfId="2411" xr:uid="{3C9A46AC-6E1F-4D69-97C2-60AAD33DABA3}"/>
    <cellStyle name="Comma 2 4 3 5" xfId="507" xr:uid="{86941F90-6499-4C10-A120-5B6031B8F848}"/>
    <cellStyle name="Comma 2 4 3 5 2" xfId="955" xr:uid="{842B26FE-14FB-483F-A132-34B32084D4CD}"/>
    <cellStyle name="Comma 2 4 3 5 2 2" xfId="2075" xr:uid="{E7D5358C-55EA-4D38-B3C4-FD3618D054FC}"/>
    <cellStyle name="Comma 2 4 3 5 2 3" xfId="3195" xr:uid="{FFB1CEC2-13BE-4BB6-8AA3-43E8AF61F518}"/>
    <cellStyle name="Comma 2 4 3 5 3" xfId="1627" xr:uid="{5F472CA4-98DA-4F9A-9F3B-3428E2A37776}"/>
    <cellStyle name="Comma 2 4 3 5 4" xfId="2747" xr:uid="{1D0B5285-C69C-4DA4-8A1E-CE0211AC44BE}"/>
    <cellStyle name="Comma 2 4 3 6" xfId="283" xr:uid="{93AC25CC-3661-4C59-9255-B40897E4E5A7}"/>
    <cellStyle name="Comma 2 4 3 6 2" xfId="1403" xr:uid="{20B71226-14D6-4769-8AA5-144C8955211E}"/>
    <cellStyle name="Comma 2 4 3 6 3" xfId="2523" xr:uid="{1DEE7E69-AF57-4F70-A5B5-ACD5D089E92E}"/>
    <cellStyle name="Comma 2 4 3 7" xfId="731" xr:uid="{3B6CA38E-7110-4299-B4EA-4C3E969BE364}"/>
    <cellStyle name="Comma 2 4 3 7 2" xfId="1851" xr:uid="{9B2E6C25-343D-46D0-B6F4-5ADDEBEA1FFB}"/>
    <cellStyle name="Comma 2 4 3 7 3" xfId="2971" xr:uid="{6598663B-AC73-4C33-8866-D8C13C0C3570}"/>
    <cellStyle name="Comma 2 4 3 8" xfId="1179" xr:uid="{C58EBF53-C493-4D17-B45B-BF24B586E2DB}"/>
    <cellStyle name="Comma 2 4 3 9" xfId="2299" xr:uid="{09C6A043-151A-443B-B48C-476E140FDD68}"/>
    <cellStyle name="Comma 2 4 4" xfId="69" xr:uid="{6243034A-FB95-477B-B859-219214769BFD}"/>
    <cellStyle name="Comma 2 4 4 2" xfId="124" xr:uid="{58E96D8F-DA17-4D9F-A2F5-DFC8B5369E4C}"/>
    <cellStyle name="Comma 2 4 4 2 2" xfId="236" xr:uid="{49327B9E-E9D3-481F-96B5-847924245CD2}"/>
    <cellStyle name="Comma 2 4 4 2 2 2" xfId="684" xr:uid="{37E7435A-89A5-4C7C-AC09-1A161566F8EC}"/>
    <cellStyle name="Comma 2 4 4 2 2 2 2" xfId="1132" xr:uid="{359B1FB4-D603-40A6-8C0E-06B9D1A74B66}"/>
    <cellStyle name="Comma 2 4 4 2 2 2 2 2" xfId="2252" xr:uid="{9AF4D582-E0BB-4B6B-BDEE-C0DA5539ABD2}"/>
    <cellStyle name="Comma 2 4 4 2 2 2 2 3" xfId="3372" xr:uid="{D9774C6A-598D-41C9-A844-13CB96725684}"/>
    <cellStyle name="Comma 2 4 4 2 2 2 3" xfId="1804" xr:uid="{136F8CA4-CFC6-4F25-9E26-1B811D4C96DE}"/>
    <cellStyle name="Comma 2 4 4 2 2 2 4" xfId="2924" xr:uid="{03AF10F8-A273-474B-864A-6ED8EB188137}"/>
    <cellStyle name="Comma 2 4 4 2 2 3" xfId="460" xr:uid="{F0C14A1B-F21D-4F5B-BE70-29E4934525D0}"/>
    <cellStyle name="Comma 2 4 4 2 2 3 2" xfId="1580" xr:uid="{5C31BFE6-AF06-4024-9281-C0A077EB66A3}"/>
    <cellStyle name="Comma 2 4 4 2 2 3 3" xfId="2700" xr:uid="{E720073C-5B92-4D1D-827C-91AA4BA4D8C4}"/>
    <cellStyle name="Comma 2 4 4 2 2 4" xfId="908" xr:uid="{3CC4D65E-21F1-48BC-8042-2B1DDC75F372}"/>
    <cellStyle name="Comma 2 4 4 2 2 4 2" xfId="2028" xr:uid="{404E0A3E-8888-4AFE-A57C-4F5428A809AF}"/>
    <cellStyle name="Comma 2 4 4 2 2 4 3" xfId="3148" xr:uid="{649C7795-7D78-466D-86FC-BA680B440B9E}"/>
    <cellStyle name="Comma 2 4 4 2 2 5" xfId="1356" xr:uid="{557462FE-7EB7-4A94-85C2-350A1ABFA34F}"/>
    <cellStyle name="Comma 2 4 4 2 2 6" xfId="2476" xr:uid="{5552F4E3-A4FB-42BE-86A2-5F50D9D90F8F}"/>
    <cellStyle name="Comma 2 4 4 2 3" xfId="572" xr:uid="{67B90C4C-9B9A-4A2F-BB69-A025B9A48CB8}"/>
    <cellStyle name="Comma 2 4 4 2 3 2" xfId="1020" xr:uid="{AAA5F8CE-6824-4920-9B12-4C1BFB2D61C0}"/>
    <cellStyle name="Comma 2 4 4 2 3 2 2" xfId="2140" xr:uid="{C4CA6833-C25E-4F0F-85F0-A99891B6D98F}"/>
    <cellStyle name="Comma 2 4 4 2 3 2 3" xfId="3260" xr:uid="{59552DE8-CFD4-4309-8024-78B975C98AA4}"/>
    <cellStyle name="Comma 2 4 4 2 3 3" xfId="1692" xr:uid="{E9BA13AA-A960-4CAB-A5B6-D30CB2C828F2}"/>
    <cellStyle name="Comma 2 4 4 2 3 4" xfId="2812" xr:uid="{19FA7453-2347-4218-995F-EF6CCC916F9E}"/>
    <cellStyle name="Comma 2 4 4 2 4" xfId="348" xr:uid="{CF74B9F0-DB45-4E1A-B074-D3B88ACA753F}"/>
    <cellStyle name="Comma 2 4 4 2 4 2" xfId="1468" xr:uid="{956FB8F8-AEB7-4B9B-8860-C03AA2D2A996}"/>
    <cellStyle name="Comma 2 4 4 2 4 3" xfId="2588" xr:uid="{851ACEEB-FD8B-4FE3-9BA1-7162153CBF10}"/>
    <cellStyle name="Comma 2 4 4 2 5" xfId="796" xr:uid="{67A3CDB3-B1B2-44AE-AFAC-4147945C6CCC}"/>
    <cellStyle name="Comma 2 4 4 2 5 2" xfId="1916" xr:uid="{9A313BAE-7ED6-4EF0-B1D3-8CF75671B0F3}"/>
    <cellStyle name="Comma 2 4 4 2 5 3" xfId="3036" xr:uid="{8C427C81-CBA8-4968-9B85-B848EE4E55A6}"/>
    <cellStyle name="Comma 2 4 4 2 6" xfId="1244" xr:uid="{BD95F5DE-9EBE-46F8-BF0C-30A303986791}"/>
    <cellStyle name="Comma 2 4 4 2 7" xfId="2364" xr:uid="{23FD5CC9-86FF-4506-8478-AD829A14C2C5}"/>
    <cellStyle name="Comma 2 4 4 3" xfId="182" xr:uid="{0B391722-E8E5-42E7-8B61-A1E5D4E595D6}"/>
    <cellStyle name="Comma 2 4 4 3 2" xfId="630" xr:uid="{20DD444E-D003-418E-90F0-75C8841EA9C8}"/>
    <cellStyle name="Comma 2 4 4 3 2 2" xfId="1078" xr:uid="{EAD6A55D-2189-4303-ACFA-DF05CAD1ECDC}"/>
    <cellStyle name="Comma 2 4 4 3 2 2 2" xfId="2198" xr:uid="{F866F03E-7995-4816-9D2E-D83E4020CE86}"/>
    <cellStyle name="Comma 2 4 4 3 2 2 3" xfId="3318" xr:uid="{08BF6C19-BF5F-48FD-9116-62E9964B3A93}"/>
    <cellStyle name="Comma 2 4 4 3 2 3" xfId="1750" xr:uid="{B40BC5F6-5B0F-4106-8458-A065434F00D1}"/>
    <cellStyle name="Comma 2 4 4 3 2 4" xfId="2870" xr:uid="{01599F13-D4A7-4E0E-BB43-265D2840FC87}"/>
    <cellStyle name="Comma 2 4 4 3 3" xfId="406" xr:uid="{85FFB84A-A8B3-41F8-8B6D-F0E0E6F86869}"/>
    <cellStyle name="Comma 2 4 4 3 3 2" xfId="1526" xr:uid="{5F901D0B-DDEF-4796-8AAC-61D926B04026}"/>
    <cellStyle name="Comma 2 4 4 3 3 3" xfId="2646" xr:uid="{6D9954D4-A16F-4A76-BB9B-D6483246AD67}"/>
    <cellStyle name="Comma 2 4 4 3 4" xfId="854" xr:uid="{AF73421F-3C5C-4550-ADCC-2C44F7763D75}"/>
    <cellStyle name="Comma 2 4 4 3 4 2" xfId="1974" xr:uid="{A35B2E8C-813C-4E68-9C4B-BB24E42F4EE5}"/>
    <cellStyle name="Comma 2 4 4 3 4 3" xfId="3094" xr:uid="{69D664DD-78A0-40F9-915A-90173FC5F6E5}"/>
    <cellStyle name="Comma 2 4 4 3 5" xfId="1302" xr:uid="{B688DCE6-42D5-4C87-8994-F8BF407553A9}"/>
    <cellStyle name="Comma 2 4 4 3 6" xfId="2422" xr:uid="{9997F55F-36A0-408F-99AF-4E1AF72DFD95}"/>
    <cellStyle name="Comma 2 4 4 4" xfId="518" xr:uid="{0F098889-FF5D-4628-B80E-0A56592F8567}"/>
    <cellStyle name="Comma 2 4 4 4 2" xfId="966" xr:uid="{82A6925B-1DD0-4CD1-A5C0-99BC5E3CEBBC}"/>
    <cellStyle name="Comma 2 4 4 4 2 2" xfId="2086" xr:uid="{EBD5CC15-D4E4-48C9-9CC2-D03146447222}"/>
    <cellStyle name="Comma 2 4 4 4 2 3" xfId="3206" xr:uid="{556DE95B-BC0B-47E0-8A39-B59888B9DEBE}"/>
    <cellStyle name="Comma 2 4 4 4 3" xfId="1638" xr:uid="{E3A806A3-32FB-4306-8851-C007C436AC6F}"/>
    <cellStyle name="Comma 2 4 4 4 4" xfId="2758" xr:uid="{7AA75123-1BB3-4789-A7C1-6366CC6E3672}"/>
    <cellStyle name="Comma 2 4 4 5" xfId="294" xr:uid="{C122FAD8-77A6-47AB-8C9F-C6BD500B8F09}"/>
    <cellStyle name="Comma 2 4 4 5 2" xfId="1414" xr:uid="{5F60D532-AC01-40D3-A8D8-285D596ECF04}"/>
    <cellStyle name="Comma 2 4 4 5 3" xfId="2534" xr:uid="{FE4C90CB-F0F8-42EA-83BC-0A015E4DA037}"/>
    <cellStyle name="Comma 2 4 4 6" xfId="742" xr:uid="{65685789-F1D5-43E8-9078-069764929D8C}"/>
    <cellStyle name="Comma 2 4 4 6 2" xfId="1862" xr:uid="{DE2A0B50-ECAB-4E9B-A508-2A6255823A72}"/>
    <cellStyle name="Comma 2 4 4 6 3" xfId="2982" xr:uid="{897D2531-ABB3-4478-9199-90158D7651B9}"/>
    <cellStyle name="Comma 2 4 4 7" xfId="1190" xr:uid="{A312E5B0-642F-4E4B-A353-C9BD20305F6C}"/>
    <cellStyle name="Comma 2 4 4 8" xfId="2310" xr:uid="{24680E89-F44E-44AA-A8FC-87BCFB319B12}"/>
    <cellStyle name="Comma 2 4 5" xfId="98" xr:uid="{F3E0495B-AEF2-49E5-BCA0-EB18F76E33D7}"/>
    <cellStyle name="Comma 2 4 5 2" xfId="211" xr:uid="{50986457-0103-4436-B905-F07C8264E538}"/>
    <cellStyle name="Comma 2 4 5 2 2" xfId="659" xr:uid="{A09BF1AC-686B-41CC-8D67-B76E9D592B4F}"/>
    <cellStyle name="Comma 2 4 5 2 2 2" xfId="1107" xr:uid="{05D10A4D-6482-4F82-922B-62B12A6E0788}"/>
    <cellStyle name="Comma 2 4 5 2 2 2 2" xfId="2227" xr:uid="{C05BEA7C-CE59-4B93-9268-011C200024ED}"/>
    <cellStyle name="Comma 2 4 5 2 2 2 3" xfId="3347" xr:uid="{5DC548AB-F768-4B3D-B6D3-54813689ED8A}"/>
    <cellStyle name="Comma 2 4 5 2 2 3" xfId="1779" xr:uid="{31411BA3-6714-4C40-9B3A-6244F9F2A3C2}"/>
    <cellStyle name="Comma 2 4 5 2 2 4" xfId="2899" xr:uid="{947E8EE4-F235-4B6C-9D93-EFB85E70C169}"/>
    <cellStyle name="Comma 2 4 5 2 3" xfId="435" xr:uid="{C59C2E78-09DA-440A-BD8F-C8CEC9B12DC6}"/>
    <cellStyle name="Comma 2 4 5 2 3 2" xfId="1555" xr:uid="{C576D5C8-5936-4556-9812-8F205E2F446A}"/>
    <cellStyle name="Comma 2 4 5 2 3 3" xfId="2675" xr:uid="{B694B235-E723-42F5-97C5-AEAA34D5E57E}"/>
    <cellStyle name="Comma 2 4 5 2 4" xfId="883" xr:uid="{071A7ED4-3C18-42EC-9C9C-3D69AD719DAE}"/>
    <cellStyle name="Comma 2 4 5 2 4 2" xfId="2003" xr:uid="{3FE52365-F314-44BC-90B5-98DCE14A5D3B}"/>
    <cellStyle name="Comma 2 4 5 2 4 3" xfId="3123" xr:uid="{531BB847-53E1-40A2-AAF1-9EDCEADE80D4}"/>
    <cellStyle name="Comma 2 4 5 2 5" xfId="1331" xr:uid="{66D30AD3-22DD-4848-AF8A-2ED6C356C6EB}"/>
    <cellStyle name="Comma 2 4 5 2 6" xfId="2451" xr:uid="{A02295F2-115B-4D0E-BFAC-F78E6B8CFEA3}"/>
    <cellStyle name="Comma 2 4 5 3" xfId="547" xr:uid="{18EB7B66-03F7-41A8-A769-E647C3D7521A}"/>
    <cellStyle name="Comma 2 4 5 3 2" xfId="995" xr:uid="{3488C515-84C0-4E7F-A977-6607D4E448D4}"/>
    <cellStyle name="Comma 2 4 5 3 2 2" xfId="2115" xr:uid="{C1E692C3-B466-4175-B757-1F20503850C1}"/>
    <cellStyle name="Comma 2 4 5 3 2 3" xfId="3235" xr:uid="{65E626C3-38F5-40BF-AEAD-4ADF7FADA1C1}"/>
    <cellStyle name="Comma 2 4 5 3 3" xfId="1667" xr:uid="{323FBC24-8A9C-4521-9055-643964F085A7}"/>
    <cellStyle name="Comma 2 4 5 3 4" xfId="2787" xr:uid="{DE093031-3F6D-4D0E-9E6F-0359508FF61A}"/>
    <cellStyle name="Comma 2 4 5 4" xfId="323" xr:uid="{3ECBFFFA-913F-4428-A934-90FD698E571E}"/>
    <cellStyle name="Comma 2 4 5 4 2" xfId="1443" xr:uid="{038FF940-0F59-411D-94B4-B4EE39DFF84A}"/>
    <cellStyle name="Comma 2 4 5 4 3" xfId="2563" xr:uid="{21BE2280-BB95-4F12-BF7D-6EB6DA33E0CE}"/>
    <cellStyle name="Comma 2 4 5 5" xfId="771" xr:uid="{CE193F63-A290-4783-AA0A-83BA0594E705}"/>
    <cellStyle name="Comma 2 4 5 5 2" xfId="1891" xr:uid="{E6D3D830-5F7E-44E4-B417-C22CD30B6D1C}"/>
    <cellStyle name="Comma 2 4 5 5 3" xfId="3011" xr:uid="{8AD82D3B-775B-4975-B04E-0DCE9507C48A}"/>
    <cellStyle name="Comma 2 4 5 6" xfId="1219" xr:uid="{B6FA65B6-144C-4726-8355-F1D03817E5E0}"/>
    <cellStyle name="Comma 2 4 5 7" xfId="2339" xr:uid="{A0DBB8E2-2074-46AF-A959-E5D8BC7057F6}"/>
    <cellStyle name="Comma 2 4 6" xfId="159" xr:uid="{DC39F918-AE29-4D35-9B90-FE3A17453D17}"/>
    <cellStyle name="Comma 2 4 6 2" xfId="607" xr:uid="{2068D57B-C79D-411A-8163-FFEB14E27937}"/>
    <cellStyle name="Comma 2 4 6 2 2" xfId="1055" xr:uid="{73DAB4F3-7EAD-4A8A-AB3A-853FCE914D5A}"/>
    <cellStyle name="Comma 2 4 6 2 2 2" xfId="2175" xr:uid="{BAB24DD4-B31F-4B47-97F1-186352563C86}"/>
    <cellStyle name="Comma 2 4 6 2 2 3" xfId="3295" xr:uid="{E868EEEF-3764-428D-AD63-04EC582165B8}"/>
    <cellStyle name="Comma 2 4 6 2 3" xfId="1727" xr:uid="{CE0FCDB3-FB65-480B-A0DD-41AD2008F2D6}"/>
    <cellStyle name="Comma 2 4 6 2 4" xfId="2847" xr:uid="{4503370F-92FD-43FA-A49F-40E9D97AFD70}"/>
    <cellStyle name="Comma 2 4 6 3" xfId="383" xr:uid="{EB88E45F-F6DA-48EE-9368-40729BED048C}"/>
    <cellStyle name="Comma 2 4 6 3 2" xfId="1503" xr:uid="{AB21849F-32A4-4311-A71F-50BB51753DC6}"/>
    <cellStyle name="Comma 2 4 6 3 3" xfId="2623" xr:uid="{83B2B45F-5584-498C-ADFD-5C62C6932F32}"/>
    <cellStyle name="Comma 2 4 6 4" xfId="831" xr:uid="{C8A4BEF4-B432-48A8-9AD7-D3FAA756AB93}"/>
    <cellStyle name="Comma 2 4 6 4 2" xfId="1951" xr:uid="{1AA362FB-7617-49DC-AAC0-79D7A78DD329}"/>
    <cellStyle name="Comma 2 4 6 4 3" xfId="3071" xr:uid="{540F48AA-AF78-49E2-B281-3FE3B2AA7575}"/>
    <cellStyle name="Comma 2 4 6 5" xfId="1279" xr:uid="{529FC723-3337-4797-BE06-D252E3DB78A5}"/>
    <cellStyle name="Comma 2 4 6 6" xfId="2399" xr:uid="{F0E9AEF1-1119-4CDD-B5B3-F0AB41F31660}"/>
    <cellStyle name="Comma 2 4 7" xfId="495" xr:uid="{1C13C1B3-7699-4338-A863-FAD827EA5A4E}"/>
    <cellStyle name="Comma 2 4 7 2" xfId="943" xr:uid="{55A3C7C6-5F21-402E-9883-14A40B0A554D}"/>
    <cellStyle name="Comma 2 4 7 2 2" xfId="2063" xr:uid="{124F6DCB-2297-4567-A582-A11324CD9720}"/>
    <cellStyle name="Comma 2 4 7 2 3" xfId="3183" xr:uid="{2907333A-E5B8-41EA-A680-F8E420A3ACEB}"/>
    <cellStyle name="Comma 2 4 7 3" xfId="1615" xr:uid="{32F4C196-5535-4989-B9E5-D7521C338238}"/>
    <cellStyle name="Comma 2 4 7 4" xfId="2735" xr:uid="{F2E25C44-3B98-4032-8665-A3DD157957B2}"/>
    <cellStyle name="Comma 2 4 8" xfId="271" xr:uid="{775C93B7-5C85-4772-9F9A-6F964A232000}"/>
    <cellStyle name="Comma 2 4 8 2" xfId="1391" xr:uid="{FBF3E143-6752-4B62-9C7F-267520B1D04E}"/>
    <cellStyle name="Comma 2 4 8 3" xfId="2511" xr:uid="{0FCF7278-ABDA-4F95-8598-343A56C30B4C}"/>
    <cellStyle name="Comma 2 4 9" xfId="719" xr:uid="{9AD0ECA9-3C95-417D-9C54-55440A07E572}"/>
    <cellStyle name="Comma 2 4 9 2" xfId="1839" xr:uid="{2C373834-5C34-4605-BB04-A4058186380C}"/>
    <cellStyle name="Comma 2 4 9 3" xfId="2959" xr:uid="{DA211402-80E2-4A71-B0DC-DA28100DB19F}"/>
    <cellStyle name="Comma 2 5" xfId="90" xr:uid="{9CBC4951-1A14-4EB3-947F-8A459A1B7790}"/>
    <cellStyle name="Comma 2 5 10" xfId="2331" xr:uid="{4F762808-31A7-4AC7-B746-145B36F47D5B}"/>
    <cellStyle name="Comma 2 5 2" xfId="91" xr:uid="{1F690766-6EA3-4FF3-8C71-CB8335969A1A}"/>
    <cellStyle name="Comma 2 5 2 2" xfId="147" xr:uid="{7BC79272-1B92-48E5-88D4-481A6428D705}"/>
    <cellStyle name="Comma 2 5 2 2 2" xfId="155" xr:uid="{3D02F02C-24D3-44DD-9316-DD8F57A8F618}"/>
    <cellStyle name="Comma 2 5 2 2 2 2" xfId="267" xr:uid="{7DE6FC8E-8DF7-4620-8A49-97F5775F895A}"/>
    <cellStyle name="Comma 2 5 2 2 2 2 2" xfId="715" xr:uid="{9F7F9A28-FA2F-4EE7-AAAB-6F43B3044E7D}"/>
    <cellStyle name="Comma 2 5 2 2 2 2 2 2" xfId="1163" xr:uid="{E7E112E2-E870-4370-8A51-49E8557B4857}"/>
    <cellStyle name="Comma 2 5 2 2 2 2 2 2 2" xfId="2283" xr:uid="{1E0F5618-984F-4521-8B22-F3935F302661}"/>
    <cellStyle name="Comma 2 5 2 2 2 2 2 2 3" xfId="3403" xr:uid="{142F848E-11CF-4A28-840B-83C89993A89F}"/>
    <cellStyle name="Comma 2 5 2 2 2 2 2 3" xfId="1835" xr:uid="{625B5220-0D8B-403C-8988-814E970B5AE2}"/>
    <cellStyle name="Comma 2 5 2 2 2 2 2 4" xfId="2955" xr:uid="{FB4A4664-8F8E-4912-A49E-BD223B917AFF}"/>
    <cellStyle name="Comma 2 5 2 2 2 2 3" xfId="491" xr:uid="{87D859A6-B39E-4BD8-B465-105D5F242B12}"/>
    <cellStyle name="Comma 2 5 2 2 2 2 3 2" xfId="1611" xr:uid="{3FD51CC5-FC24-426D-AE69-39361521175B}"/>
    <cellStyle name="Comma 2 5 2 2 2 2 3 3" xfId="2731" xr:uid="{3ACADAC0-413D-4DC4-AAC0-1E245FA5F507}"/>
    <cellStyle name="Comma 2 5 2 2 2 2 4" xfId="939" xr:uid="{27217432-AE3D-46DF-8E82-20BD058A434B}"/>
    <cellStyle name="Comma 2 5 2 2 2 2 4 2" xfId="2059" xr:uid="{8E4F5D1D-292A-4789-B9D1-7FCE2EA70F1E}"/>
    <cellStyle name="Comma 2 5 2 2 2 2 4 3" xfId="3179" xr:uid="{8483FCFE-388C-4CCA-B884-11F1C0AB371A}"/>
    <cellStyle name="Comma 2 5 2 2 2 2 5" xfId="1387" xr:uid="{99C8F502-CB3F-4594-981A-8CE0B4D23107}"/>
    <cellStyle name="Comma 2 5 2 2 2 2 6" xfId="2507" xr:uid="{9C921255-3348-4274-B366-E71D57790F48}"/>
    <cellStyle name="Comma 2 5 2 2 2 3" xfId="603" xr:uid="{60E8D053-C72D-4C8E-AAB0-CB61E330ED4D}"/>
    <cellStyle name="Comma 2 5 2 2 2 3 2" xfId="1051" xr:uid="{4010A5C1-A644-4A08-9D54-1356CFCC3DC9}"/>
    <cellStyle name="Comma 2 5 2 2 2 3 2 2" xfId="2171" xr:uid="{001DEEFB-9F35-4792-925C-33A1662D4FE5}"/>
    <cellStyle name="Comma 2 5 2 2 2 3 2 3" xfId="3291" xr:uid="{C2CCDC2E-51A6-4D25-BC07-75F86413E8D8}"/>
    <cellStyle name="Comma 2 5 2 2 2 3 3" xfId="1723" xr:uid="{135F717B-0CAC-44EC-942D-0C821AD4951F}"/>
    <cellStyle name="Comma 2 5 2 2 2 3 4" xfId="2843" xr:uid="{A4C6143B-4CAB-4947-97AC-46FAFD5B63ED}"/>
    <cellStyle name="Comma 2 5 2 2 2 4" xfId="379" xr:uid="{ADBF2FC0-9A6C-48E6-9170-FC0061849F85}"/>
    <cellStyle name="Comma 2 5 2 2 2 4 2" xfId="1499" xr:uid="{075CC3B9-5992-4433-9C37-7CF982A15956}"/>
    <cellStyle name="Comma 2 5 2 2 2 4 3" xfId="2619" xr:uid="{63280ABF-17C9-4FB2-A9E6-267B405DCD54}"/>
    <cellStyle name="Comma 2 5 2 2 2 5" xfId="827" xr:uid="{9327CA79-1149-4A2F-BEB8-92ACB5EAB700}"/>
    <cellStyle name="Comma 2 5 2 2 2 5 2" xfId="1947" xr:uid="{9B882AD1-C45C-4861-B094-561F5702B9B0}"/>
    <cellStyle name="Comma 2 5 2 2 2 5 3" xfId="3067" xr:uid="{F7B03D2F-93D9-4894-B46E-408D3334B884}"/>
    <cellStyle name="Comma 2 5 2 2 2 6" xfId="1275" xr:uid="{3847091D-6F89-4F59-B92B-070CC24DC4FC}"/>
    <cellStyle name="Comma 2 5 2 2 2 7" xfId="2395" xr:uid="{90F046D9-0131-47CF-A212-0B04A0E248B9}"/>
    <cellStyle name="Comma 2 5 2 2 3" xfId="259" xr:uid="{2279B015-49B9-4B43-A4AF-1125C1F27685}"/>
    <cellStyle name="Comma 2 5 2 2 3 2" xfId="707" xr:uid="{032ED85C-7C9B-448B-B0EA-57142F76F9F4}"/>
    <cellStyle name="Comma 2 5 2 2 3 2 2" xfId="1155" xr:uid="{5FA40426-9F0A-46D9-A423-B5FCAECD726C}"/>
    <cellStyle name="Comma 2 5 2 2 3 2 2 2" xfId="2275" xr:uid="{D3F2E080-0354-4615-8013-4164D5E3A44D}"/>
    <cellStyle name="Comma 2 5 2 2 3 2 2 3" xfId="3395" xr:uid="{A21A21A5-AD62-474A-92E9-B5005D4EEAC4}"/>
    <cellStyle name="Comma 2 5 2 2 3 2 3" xfId="1827" xr:uid="{5086B4AD-413F-4423-9037-B555798C030A}"/>
    <cellStyle name="Comma 2 5 2 2 3 2 4" xfId="2947" xr:uid="{8A4CDB8A-D0AF-4EA7-B108-8C79BCD78175}"/>
    <cellStyle name="Comma 2 5 2 2 3 3" xfId="483" xr:uid="{B6526B6F-4CB7-4EC5-A0CF-3E647241D66D}"/>
    <cellStyle name="Comma 2 5 2 2 3 3 2" xfId="1603" xr:uid="{F2E79C44-C11D-4B51-A055-AF7B4DE37BBA}"/>
    <cellStyle name="Comma 2 5 2 2 3 3 3" xfId="2723" xr:uid="{9568A844-EB81-4A83-8E14-E515E6496CC8}"/>
    <cellStyle name="Comma 2 5 2 2 3 4" xfId="931" xr:uid="{A5925E8A-9FCB-4027-AE03-E93C1C8A46FF}"/>
    <cellStyle name="Comma 2 5 2 2 3 4 2" xfId="2051" xr:uid="{126C9114-A9AF-4C5A-8F80-6BC604966BA8}"/>
    <cellStyle name="Comma 2 5 2 2 3 4 3" xfId="3171" xr:uid="{81B98657-4D37-4B03-B16A-E498BCD78F82}"/>
    <cellStyle name="Comma 2 5 2 2 3 5" xfId="1379" xr:uid="{BE2C80EE-E90A-44D3-933E-858D0E6B4378}"/>
    <cellStyle name="Comma 2 5 2 2 3 6" xfId="2499" xr:uid="{4B28BD81-CA83-4A5E-8879-4C2DAA7DEC11}"/>
    <cellStyle name="Comma 2 5 2 2 4" xfId="595" xr:uid="{8A3EAEB9-8CC5-4249-B3AC-DBB9C415B496}"/>
    <cellStyle name="Comma 2 5 2 2 4 2" xfId="1043" xr:uid="{CF822DFB-5F96-4B50-8A46-D2EB89E45235}"/>
    <cellStyle name="Comma 2 5 2 2 4 2 2" xfId="2163" xr:uid="{E35E4070-6D51-4368-87EF-38EDD8C9A299}"/>
    <cellStyle name="Comma 2 5 2 2 4 2 3" xfId="3283" xr:uid="{E890CC38-C252-4E64-AA3F-428DBDF772ED}"/>
    <cellStyle name="Comma 2 5 2 2 4 3" xfId="1715" xr:uid="{4D1162BF-5453-4CB5-9AE6-BADD656E5A2D}"/>
    <cellStyle name="Comma 2 5 2 2 4 4" xfId="2835" xr:uid="{A2BB7E5B-D76E-4DC1-8E59-9C4AE5ECFD9A}"/>
    <cellStyle name="Comma 2 5 2 2 5" xfId="371" xr:uid="{C0F9963F-2B37-4C04-A089-D5310C145021}"/>
    <cellStyle name="Comma 2 5 2 2 5 2" xfId="1491" xr:uid="{3CB64B32-E5AF-4952-9C9B-63235E27C2A1}"/>
    <cellStyle name="Comma 2 5 2 2 5 3" xfId="2611" xr:uid="{A2EDC6AD-B583-414F-B309-9E0419A01678}"/>
    <cellStyle name="Comma 2 5 2 2 6" xfId="819" xr:uid="{0075C08A-D215-4592-96B1-0C0CBE71D8EA}"/>
    <cellStyle name="Comma 2 5 2 2 6 2" xfId="1939" xr:uid="{B5A85413-99A8-40C2-8A00-F55AACEA560B}"/>
    <cellStyle name="Comma 2 5 2 2 6 3" xfId="3059" xr:uid="{60913052-7D08-4D2D-B1D0-BEB1B93F52F2}"/>
    <cellStyle name="Comma 2 5 2 2 7" xfId="1267" xr:uid="{0879F371-C9D1-4DC9-AC56-874DE4564656}"/>
    <cellStyle name="Comma 2 5 2 2 8" xfId="2387" xr:uid="{2734EA4D-A12E-4DF0-A1E4-EF36080D515A}"/>
    <cellStyle name="Comma 2 5 2 3" xfId="151" xr:uid="{B0E1DDA4-D281-4DFC-9DD9-987A22CF0D66}"/>
    <cellStyle name="Comma 2 5 2 3 2" xfId="263" xr:uid="{C346E8FD-3519-4180-BFC6-64F105570655}"/>
    <cellStyle name="Comma 2 5 2 3 2 2" xfId="711" xr:uid="{16C88D55-081D-4C95-9F02-BDDF386AD93A}"/>
    <cellStyle name="Comma 2 5 2 3 2 2 2" xfId="1159" xr:uid="{A5322E59-E832-4487-A5EB-413BF4173F16}"/>
    <cellStyle name="Comma 2 5 2 3 2 2 2 2" xfId="2279" xr:uid="{DD89CFFD-7FDB-4F6C-AAF6-717BC9D19321}"/>
    <cellStyle name="Comma 2 5 2 3 2 2 2 3" xfId="3399" xr:uid="{5BAEEDEE-578D-4D0E-A0A9-96660DFC04F0}"/>
    <cellStyle name="Comma 2 5 2 3 2 2 3" xfId="1831" xr:uid="{EB68AA34-37C8-498D-BBC4-598586675F6A}"/>
    <cellStyle name="Comma 2 5 2 3 2 2 4" xfId="2951" xr:uid="{A0D85883-8C97-48D7-BFA8-45EB54CC936F}"/>
    <cellStyle name="Comma 2 5 2 3 2 3" xfId="487" xr:uid="{7A1508B4-230E-4E68-9753-A2C4E6B84CB4}"/>
    <cellStyle name="Comma 2 5 2 3 2 3 2" xfId="1607" xr:uid="{D5BE03E3-698E-4F5B-A3A7-D26708793234}"/>
    <cellStyle name="Comma 2 5 2 3 2 3 3" xfId="2727" xr:uid="{4D254E65-DC71-4116-8569-E38F387FD2DC}"/>
    <cellStyle name="Comma 2 5 2 3 2 4" xfId="935" xr:uid="{08D3FD45-AB3F-412C-82E7-32B6393918F2}"/>
    <cellStyle name="Comma 2 5 2 3 2 4 2" xfId="2055" xr:uid="{836544A8-7A2C-440B-9ED6-33749EDDBE36}"/>
    <cellStyle name="Comma 2 5 2 3 2 4 3" xfId="3175" xr:uid="{ED8E8221-CA22-4F93-9EA6-1C11290E3191}"/>
    <cellStyle name="Comma 2 5 2 3 2 5" xfId="1383" xr:uid="{67E5F833-C5E9-41D6-8A69-D42F2588452B}"/>
    <cellStyle name="Comma 2 5 2 3 2 6" xfId="2503" xr:uid="{7628BDD9-1F01-4457-BA83-7B25060B696D}"/>
    <cellStyle name="Comma 2 5 2 3 3" xfId="599" xr:uid="{910048BC-00EB-4AEB-AAAC-89CD22618494}"/>
    <cellStyle name="Comma 2 5 2 3 3 2" xfId="1047" xr:uid="{FB65E7F3-CA71-45F4-8E41-D50FBC325F64}"/>
    <cellStyle name="Comma 2 5 2 3 3 2 2" xfId="2167" xr:uid="{FA6F5C42-A132-4FAA-AB76-680AEF178D7D}"/>
    <cellStyle name="Comma 2 5 2 3 3 2 3" xfId="3287" xr:uid="{C8F2872E-2F1D-484F-A705-853A0941DB3F}"/>
    <cellStyle name="Comma 2 5 2 3 3 3" xfId="1719" xr:uid="{290A916D-F7B0-4D35-9EC1-E97C661514CC}"/>
    <cellStyle name="Comma 2 5 2 3 3 4" xfId="2839" xr:uid="{535864D1-120C-4CCE-9F13-733EF38A0186}"/>
    <cellStyle name="Comma 2 5 2 3 4" xfId="375" xr:uid="{1DA1397C-EDA2-48D6-BEF8-A291780C56E4}"/>
    <cellStyle name="Comma 2 5 2 3 4 2" xfId="1495" xr:uid="{98706048-B7E2-4EEC-892F-570E7252DCD0}"/>
    <cellStyle name="Comma 2 5 2 3 4 3" xfId="2615" xr:uid="{13FACDE4-F449-42BF-AF7B-A08AFCA95D2F}"/>
    <cellStyle name="Comma 2 5 2 3 5" xfId="823" xr:uid="{5E8B46C4-7350-45CD-923E-5CF1F0E4E369}"/>
    <cellStyle name="Comma 2 5 2 3 5 2" xfId="1943" xr:uid="{484FD359-CB98-4550-9D12-947B65F73EC7}"/>
    <cellStyle name="Comma 2 5 2 3 5 3" xfId="3063" xr:uid="{160D1F6B-A8E9-45B1-8CF6-0704D10D9C1A}"/>
    <cellStyle name="Comma 2 5 2 3 6" xfId="1271" xr:uid="{42695BE0-B297-49C4-A72F-5AEC3D2DF9B1}"/>
    <cellStyle name="Comma 2 5 2 3 7" xfId="2391" xr:uid="{D01FA210-FB96-4D32-8DCF-CF84CF9F4C77}"/>
    <cellStyle name="Comma 2 5 2 4" xfId="204" xr:uid="{5D544726-041B-47E8-A084-9AEF9AE8C215}"/>
    <cellStyle name="Comma 2 5 2 4 2" xfId="652" xr:uid="{63F0E5AE-3589-4465-8447-918023D02739}"/>
    <cellStyle name="Comma 2 5 2 4 2 2" xfId="1100" xr:uid="{ADCA958F-4D05-4B23-8A78-A37886062782}"/>
    <cellStyle name="Comma 2 5 2 4 2 2 2" xfId="2220" xr:uid="{31829D15-7AE3-4723-82D2-AFE472569F91}"/>
    <cellStyle name="Comma 2 5 2 4 2 2 3" xfId="3340" xr:uid="{F60EE854-0DAD-4AE2-954E-4A3E7534547E}"/>
    <cellStyle name="Comma 2 5 2 4 2 3" xfId="1772" xr:uid="{463094F4-0067-4B87-AD26-63EFBC92A5DF}"/>
    <cellStyle name="Comma 2 5 2 4 2 4" xfId="2892" xr:uid="{48169DCA-B310-4400-9C31-4833469E226C}"/>
    <cellStyle name="Comma 2 5 2 4 3" xfId="428" xr:uid="{B1D1CFB6-69A6-407C-BAE4-94C732D9A3B8}"/>
    <cellStyle name="Comma 2 5 2 4 3 2" xfId="1548" xr:uid="{E0F5BBDE-B447-4A4A-B138-FFA4789289DA}"/>
    <cellStyle name="Comma 2 5 2 4 3 3" xfId="2668" xr:uid="{A7A815CA-3E68-4C6B-9EAB-10EB9A2B2879}"/>
    <cellStyle name="Comma 2 5 2 4 4" xfId="876" xr:uid="{87A3B147-58C5-4E87-A393-4A25F2BAAFD0}"/>
    <cellStyle name="Comma 2 5 2 4 4 2" xfId="1996" xr:uid="{48638F45-BD1C-4E56-96C5-C991F75EBACF}"/>
    <cellStyle name="Comma 2 5 2 4 4 3" xfId="3116" xr:uid="{7F65842C-9E1D-4D1B-B46C-619B96B54001}"/>
    <cellStyle name="Comma 2 5 2 4 5" xfId="1324" xr:uid="{997DB2A2-C695-4CA1-AB03-4F7CAEE3E0FA}"/>
    <cellStyle name="Comma 2 5 2 4 6" xfId="2444" xr:uid="{B4500CDE-6F6A-4D05-8901-76B7A3316539}"/>
    <cellStyle name="Comma 2 5 2 5" xfId="540" xr:uid="{75C5F155-D19D-4493-BF3E-711672623199}"/>
    <cellStyle name="Comma 2 5 2 5 2" xfId="988" xr:uid="{53804727-9221-4B6D-9C2B-2B3A74D8D3F8}"/>
    <cellStyle name="Comma 2 5 2 5 2 2" xfId="2108" xr:uid="{E12C59BE-3522-4127-A3EA-133E039C9E9E}"/>
    <cellStyle name="Comma 2 5 2 5 2 3" xfId="3228" xr:uid="{49566F0F-0252-44D7-B6DE-2BB6C8CFC0C0}"/>
    <cellStyle name="Comma 2 5 2 5 3" xfId="1660" xr:uid="{46C1686B-6B36-4D32-8A93-0A3BCFC87F69}"/>
    <cellStyle name="Comma 2 5 2 5 4" xfId="2780" xr:uid="{6F795038-0BEC-48A3-A144-BFFF80E92C73}"/>
    <cellStyle name="Comma 2 5 2 6" xfId="316" xr:uid="{29E7A227-D65B-43DB-8B79-34F8DDAF5002}"/>
    <cellStyle name="Comma 2 5 2 6 2" xfId="1436" xr:uid="{1351C8FF-2ACE-44F2-A1AB-B3DDA74AD788}"/>
    <cellStyle name="Comma 2 5 2 6 3" xfId="2556" xr:uid="{E682CD7C-8DB9-4D7D-B3C8-8681B258A13E}"/>
    <cellStyle name="Comma 2 5 2 7" xfId="764" xr:uid="{87E0AA84-20EE-4535-B09A-EF7382FF7203}"/>
    <cellStyle name="Comma 2 5 2 7 2" xfId="1884" xr:uid="{643A78F4-FDF9-47C4-8FC1-835098C4F23A}"/>
    <cellStyle name="Comma 2 5 2 7 3" xfId="3004" xr:uid="{7353B1AB-25F3-4CA5-933D-D5862A18AB95}"/>
    <cellStyle name="Comma 2 5 2 8" xfId="1212" xr:uid="{F9C2D51E-160A-4374-BCCF-D8A1EC79798E}"/>
    <cellStyle name="Comma 2 5 2 9" xfId="2332" xr:uid="{F48B816F-ECD6-42D7-955A-2D58BCD99F82}"/>
    <cellStyle name="Comma 2 5 3" xfId="145" xr:uid="{64D03792-08F0-40C5-89B0-75EBB58D89DF}"/>
    <cellStyle name="Comma 2 5 3 2" xfId="153" xr:uid="{15927485-2AD2-40AD-AEAF-8B362AC4B88E}"/>
    <cellStyle name="Comma 2 5 3 2 2" xfId="265" xr:uid="{49837A0D-F843-49D7-9368-3D5AA8604CEE}"/>
    <cellStyle name="Comma 2 5 3 2 2 2" xfId="713" xr:uid="{197DCD42-0FC3-4E82-A83C-8A7E863E30F0}"/>
    <cellStyle name="Comma 2 5 3 2 2 2 2" xfId="1161" xr:uid="{76934C40-EAE7-413A-8B80-0B8931B018A0}"/>
    <cellStyle name="Comma 2 5 3 2 2 2 2 2" xfId="2281" xr:uid="{A11376F3-61AD-432A-BD61-7417E4B8BA54}"/>
    <cellStyle name="Comma 2 5 3 2 2 2 2 3" xfId="3401" xr:uid="{F85C225A-EB34-4932-A65B-752EE49B06D8}"/>
    <cellStyle name="Comma 2 5 3 2 2 2 3" xfId="1833" xr:uid="{3E18C069-4DBC-4F93-832E-8639ADB1D234}"/>
    <cellStyle name="Comma 2 5 3 2 2 2 4" xfId="2953" xr:uid="{00B563B1-D3F4-45F0-A818-C2E4E9149102}"/>
    <cellStyle name="Comma 2 5 3 2 2 3" xfId="489" xr:uid="{0D5D33A2-F768-4DF8-B48A-0DADB59B75AA}"/>
    <cellStyle name="Comma 2 5 3 2 2 3 2" xfId="1609" xr:uid="{2AACC08B-7023-4794-81AF-B2592DB072F8}"/>
    <cellStyle name="Comma 2 5 3 2 2 3 3" xfId="2729" xr:uid="{A0909F79-82EC-4987-A7FD-64B9BC05161A}"/>
    <cellStyle name="Comma 2 5 3 2 2 4" xfId="937" xr:uid="{8863C29B-7402-4912-B7C7-929DD9DE300F}"/>
    <cellStyle name="Comma 2 5 3 2 2 4 2" xfId="2057" xr:uid="{E00C09D6-399B-45DF-8A35-E7ECE290B7E7}"/>
    <cellStyle name="Comma 2 5 3 2 2 4 3" xfId="3177" xr:uid="{9E36AAE2-D678-4A63-BD05-3043B277A90F}"/>
    <cellStyle name="Comma 2 5 3 2 2 5" xfId="1385" xr:uid="{1B0F19AD-1579-4DB7-B6E3-04397DB607AF}"/>
    <cellStyle name="Comma 2 5 3 2 2 6" xfId="2505" xr:uid="{DF718731-16DC-4764-BBBB-2C0AF4C0C217}"/>
    <cellStyle name="Comma 2 5 3 2 3" xfId="601" xr:uid="{11014AF8-2163-48A5-8426-5DB205CDAF73}"/>
    <cellStyle name="Comma 2 5 3 2 3 2" xfId="1049" xr:uid="{B99376A1-588D-4BEC-912B-3FEBAD306699}"/>
    <cellStyle name="Comma 2 5 3 2 3 2 2" xfId="2169" xr:uid="{8B5E9064-04BD-40F4-BD36-1CB404D40B65}"/>
    <cellStyle name="Comma 2 5 3 2 3 2 3" xfId="3289" xr:uid="{38427B23-0789-4168-B84F-2087F4ED03A0}"/>
    <cellStyle name="Comma 2 5 3 2 3 3" xfId="1721" xr:uid="{2D073444-14D8-4590-A0D7-C4B97190A58E}"/>
    <cellStyle name="Comma 2 5 3 2 3 4" xfId="2841" xr:uid="{CF0DF877-F4D5-447E-AD8B-AB7C0891E6EC}"/>
    <cellStyle name="Comma 2 5 3 2 4" xfId="377" xr:uid="{2C0F5898-977C-47D9-84A2-91FE79C467B0}"/>
    <cellStyle name="Comma 2 5 3 2 4 2" xfId="1497" xr:uid="{28A13306-11CD-46B1-8FAB-D8845068D31C}"/>
    <cellStyle name="Comma 2 5 3 2 4 3" xfId="2617" xr:uid="{5A8832D1-A139-49F5-B995-0827C8FA52B8}"/>
    <cellStyle name="Comma 2 5 3 2 5" xfId="825" xr:uid="{1990FCC1-8188-4AA5-8AC6-7F9ABC6EEBE1}"/>
    <cellStyle name="Comma 2 5 3 2 5 2" xfId="1945" xr:uid="{ED73356A-1A1F-494E-B754-B1246B1B7D4C}"/>
    <cellStyle name="Comma 2 5 3 2 5 3" xfId="3065" xr:uid="{2CE68EA9-A883-4843-AA16-5B9E3911B774}"/>
    <cellStyle name="Comma 2 5 3 2 6" xfId="1273" xr:uid="{FAC79B1B-7594-485D-94C0-65B7242AD8D3}"/>
    <cellStyle name="Comma 2 5 3 2 7" xfId="2393" xr:uid="{317C90D8-37F6-46EC-BEB5-0BBAF9ADB018}"/>
    <cellStyle name="Comma 2 5 3 3" xfId="257" xr:uid="{4E2DE3ED-F1EE-4D12-BAA2-2D480C3421DC}"/>
    <cellStyle name="Comma 2 5 3 3 2" xfId="705" xr:uid="{C3FC9DA6-393E-4063-971F-F5E6C299C084}"/>
    <cellStyle name="Comma 2 5 3 3 2 2" xfId="1153" xr:uid="{39560405-26BD-471A-B4F9-C8923FB65668}"/>
    <cellStyle name="Comma 2 5 3 3 2 2 2" xfId="2273" xr:uid="{5438AF26-17D2-45D5-B6BB-5C3F930963D1}"/>
    <cellStyle name="Comma 2 5 3 3 2 2 3" xfId="3393" xr:uid="{FBA32DBB-F010-49FD-AC41-7DC19545F9D4}"/>
    <cellStyle name="Comma 2 5 3 3 2 3" xfId="1825" xr:uid="{6C394E0A-ACC8-4116-8656-772DB0203231}"/>
    <cellStyle name="Comma 2 5 3 3 2 4" xfId="2945" xr:uid="{AB59E6C2-99BD-4139-8C12-588F3616F914}"/>
    <cellStyle name="Comma 2 5 3 3 3" xfId="481" xr:uid="{3D6F53E4-993F-4BAF-B6F0-B2C0EA7DE5DF}"/>
    <cellStyle name="Comma 2 5 3 3 3 2" xfId="1601" xr:uid="{8FB2B381-ACBC-438D-A1A1-C34244DA23D6}"/>
    <cellStyle name="Comma 2 5 3 3 3 3" xfId="2721" xr:uid="{CC73F0CB-8F32-48EC-8155-4B47B3E15E7F}"/>
    <cellStyle name="Comma 2 5 3 3 4" xfId="929" xr:uid="{1825C440-E3B6-4D48-BB2A-90707E96E3B0}"/>
    <cellStyle name="Comma 2 5 3 3 4 2" xfId="2049" xr:uid="{A45CC7AD-10D8-4724-8E4D-3A9A379148D9}"/>
    <cellStyle name="Comma 2 5 3 3 4 3" xfId="3169" xr:uid="{0A900155-C3F3-4D97-88A3-F9F7C2580B0F}"/>
    <cellStyle name="Comma 2 5 3 3 5" xfId="1377" xr:uid="{CD6410B3-305A-473A-BE87-B301680799E9}"/>
    <cellStyle name="Comma 2 5 3 3 6" xfId="2497" xr:uid="{205BF6D0-27A5-47FE-B590-397D30B7907B}"/>
    <cellStyle name="Comma 2 5 3 4" xfId="593" xr:uid="{DA15858D-417E-42CE-9C8F-E2370F9FD018}"/>
    <cellStyle name="Comma 2 5 3 4 2" xfId="1041" xr:uid="{C0AC8C17-1FCB-44A6-AF19-4E3C55319A9A}"/>
    <cellStyle name="Comma 2 5 3 4 2 2" xfId="2161" xr:uid="{6EB71900-BFE8-4E62-91F2-473C08302F14}"/>
    <cellStyle name="Comma 2 5 3 4 2 3" xfId="3281" xr:uid="{FC7BB178-1CE2-4F9C-8361-F053869398E3}"/>
    <cellStyle name="Comma 2 5 3 4 3" xfId="1713" xr:uid="{1886DD9A-BCEA-4F10-ADA6-D1A99580C490}"/>
    <cellStyle name="Comma 2 5 3 4 4" xfId="2833" xr:uid="{FD908B2E-ECD9-4AEE-806C-D585105776CF}"/>
    <cellStyle name="Comma 2 5 3 5" xfId="369" xr:uid="{CDF404D3-01BE-48FA-824F-C933A7E92356}"/>
    <cellStyle name="Comma 2 5 3 5 2" xfId="1489" xr:uid="{E0B7DE47-0F02-473D-8F2B-3225FDFCEBBB}"/>
    <cellStyle name="Comma 2 5 3 5 3" xfId="2609" xr:uid="{286C0755-3EE1-4508-950D-2A3EFDEA8D5D}"/>
    <cellStyle name="Comma 2 5 3 6" xfId="817" xr:uid="{DD6256E4-A01B-437D-81D5-4D3F2914C71B}"/>
    <cellStyle name="Comma 2 5 3 6 2" xfId="1937" xr:uid="{7DF590F1-EDA5-456F-BC91-DCFDDEFF8151}"/>
    <cellStyle name="Comma 2 5 3 6 3" xfId="3057" xr:uid="{E7EB903F-63B1-4406-95D7-36FC2E95B365}"/>
    <cellStyle name="Comma 2 5 3 7" xfId="1265" xr:uid="{003C6790-EE8A-4618-8F97-262FE7557A27}"/>
    <cellStyle name="Comma 2 5 3 8" xfId="2385" xr:uid="{54A62F04-2E5C-4001-B21B-A277082D75C9}"/>
    <cellStyle name="Comma 2 5 4" xfId="149" xr:uid="{9B984C4D-DB0E-4F13-BFE2-8F4AC4BE4DE3}"/>
    <cellStyle name="Comma 2 5 4 2" xfId="261" xr:uid="{96EF1FEF-51C4-4A3D-BF98-E7054BECFFA4}"/>
    <cellStyle name="Comma 2 5 4 2 2" xfId="709" xr:uid="{6409082D-39F3-45C0-9909-26E513044368}"/>
    <cellStyle name="Comma 2 5 4 2 2 2" xfId="1157" xr:uid="{C47FE223-5C9F-4E58-B4FA-C18E1C76103E}"/>
    <cellStyle name="Comma 2 5 4 2 2 2 2" xfId="2277" xr:uid="{765E8F04-65D6-4F52-BE67-8E16987EE59B}"/>
    <cellStyle name="Comma 2 5 4 2 2 2 3" xfId="3397" xr:uid="{C81C685F-777A-4D04-9DC1-6C04BAD5FAAD}"/>
    <cellStyle name="Comma 2 5 4 2 2 3" xfId="1829" xr:uid="{33365E2E-3303-42EC-9F66-0C6D4A433D36}"/>
    <cellStyle name="Comma 2 5 4 2 2 4" xfId="2949" xr:uid="{5D472813-B907-4BFF-8668-DCAE87998F05}"/>
    <cellStyle name="Comma 2 5 4 2 3" xfId="485" xr:uid="{79E6D247-9EC4-41EB-8C44-437E329ADF50}"/>
    <cellStyle name="Comma 2 5 4 2 3 2" xfId="1605" xr:uid="{56407B8B-A03B-49FA-9197-330C0DC407E8}"/>
    <cellStyle name="Comma 2 5 4 2 3 3" xfId="2725" xr:uid="{0C84FE05-7B36-46F4-8F1B-39683E4E21A5}"/>
    <cellStyle name="Comma 2 5 4 2 4" xfId="933" xr:uid="{38E84EDE-ACAF-4234-9BCC-382332618EE0}"/>
    <cellStyle name="Comma 2 5 4 2 4 2" xfId="2053" xr:uid="{1D19A57D-6B8E-4A2A-90BB-C61B486C8164}"/>
    <cellStyle name="Comma 2 5 4 2 4 3" xfId="3173" xr:uid="{FA970C36-8E67-4871-9CD8-D8EB827C8684}"/>
    <cellStyle name="Comma 2 5 4 2 5" xfId="1381" xr:uid="{BB9CDA13-ED6C-4E90-97D6-0A72C483B26F}"/>
    <cellStyle name="Comma 2 5 4 2 6" xfId="2501" xr:uid="{298A404C-01D0-45BB-9748-CC1F7942A5C8}"/>
    <cellStyle name="Comma 2 5 4 3" xfId="597" xr:uid="{0199798D-7A6A-4D7E-856F-657B03CC5C2A}"/>
    <cellStyle name="Comma 2 5 4 3 2" xfId="1045" xr:uid="{7FA9B184-8EFE-4BF5-96BE-448FA56F1FDD}"/>
    <cellStyle name="Comma 2 5 4 3 2 2" xfId="2165" xr:uid="{AB30D65A-5979-408C-B3C0-201D8414D897}"/>
    <cellStyle name="Comma 2 5 4 3 2 3" xfId="3285" xr:uid="{BC8C9F3E-2D28-415B-8516-4ECCFFDD317A}"/>
    <cellStyle name="Comma 2 5 4 3 3" xfId="1717" xr:uid="{327BF9E4-1EEE-4AE7-8F71-0707E54D3CC3}"/>
    <cellStyle name="Comma 2 5 4 3 4" xfId="2837" xr:uid="{C8698904-25E8-4902-B26C-F54709EB0AA8}"/>
    <cellStyle name="Comma 2 5 4 4" xfId="373" xr:uid="{3BF379D1-3BA8-481D-9769-B78FBEE8BF97}"/>
    <cellStyle name="Comma 2 5 4 4 2" xfId="1493" xr:uid="{7C49D4D8-899F-477B-AC13-F20C4A6A6B01}"/>
    <cellStyle name="Comma 2 5 4 4 3" xfId="2613" xr:uid="{0D264261-9DD9-4FF6-A749-D5A06C420138}"/>
    <cellStyle name="Comma 2 5 4 5" xfId="821" xr:uid="{062454F9-113B-4D9F-9ADC-5C6AAE579E83}"/>
    <cellStyle name="Comma 2 5 4 5 2" xfId="1941" xr:uid="{D0DAE151-4157-49F0-B456-89AD492316EB}"/>
    <cellStyle name="Comma 2 5 4 5 3" xfId="3061" xr:uid="{777849CD-FC85-49D6-8A28-91B650778BA1}"/>
    <cellStyle name="Comma 2 5 4 6" xfId="1269" xr:uid="{DAC5DC74-C562-4606-B176-0F1047CC88AA}"/>
    <cellStyle name="Comma 2 5 4 7" xfId="2389" xr:uid="{4330031D-6644-47B1-B63E-D9D3E205CFBC}"/>
    <cellStyle name="Comma 2 5 5" xfId="203" xr:uid="{3A32E081-103D-4ED7-9E5B-EF341AA3195A}"/>
    <cellStyle name="Comma 2 5 5 2" xfId="651" xr:uid="{3F6D86CB-F4C7-43F7-A685-940BCB97857E}"/>
    <cellStyle name="Comma 2 5 5 2 2" xfId="1099" xr:uid="{444BA29D-0C7F-4D9B-91CC-1780E11F1A13}"/>
    <cellStyle name="Comma 2 5 5 2 2 2" xfId="2219" xr:uid="{B65C17ED-A53A-4F19-9296-BB3EFCB97B9A}"/>
    <cellStyle name="Comma 2 5 5 2 2 3" xfId="3339" xr:uid="{A7501B5A-773A-4A1D-B735-C5ED0FC524CC}"/>
    <cellStyle name="Comma 2 5 5 2 3" xfId="1771" xr:uid="{AD0C8899-41B0-4892-B9DC-7C4A76B7830F}"/>
    <cellStyle name="Comma 2 5 5 2 4" xfId="2891" xr:uid="{2D5111D8-1A2D-47D2-9E0B-FDC3DFE3BA22}"/>
    <cellStyle name="Comma 2 5 5 3" xfId="427" xr:uid="{6BAD84C9-D7C5-4E78-BCBF-1D9F0DCDBCCC}"/>
    <cellStyle name="Comma 2 5 5 3 2" xfId="1547" xr:uid="{9CBE6304-5619-4350-B160-48C041E8B0B4}"/>
    <cellStyle name="Comma 2 5 5 3 3" xfId="2667" xr:uid="{CB1CB7E8-388A-4CC9-84F2-7E28C6521628}"/>
    <cellStyle name="Comma 2 5 5 4" xfId="875" xr:uid="{E9DB8032-B925-41A8-B21D-855A5553057A}"/>
    <cellStyle name="Comma 2 5 5 4 2" xfId="1995" xr:uid="{80E4F07A-32C8-4B59-87FE-FB283EE92B44}"/>
    <cellStyle name="Comma 2 5 5 4 3" xfId="3115" xr:uid="{1230E0BD-FDD4-44F1-8B0E-C7D67345E5C4}"/>
    <cellStyle name="Comma 2 5 5 5" xfId="1323" xr:uid="{D4115F25-9FF4-4A7E-8E28-14E60FE5B400}"/>
    <cellStyle name="Comma 2 5 5 6" xfId="2443" xr:uid="{CDEE2A76-CB59-46CE-9C88-62EF81627A85}"/>
    <cellStyle name="Comma 2 5 6" xfId="539" xr:uid="{9642F775-93AC-4DF5-8249-33FDF4DCFFA8}"/>
    <cellStyle name="Comma 2 5 6 2" xfId="987" xr:uid="{D526B8A8-CB7D-422E-A42F-0121C1D780BD}"/>
    <cellStyle name="Comma 2 5 6 2 2" xfId="2107" xr:uid="{8DFE9DC9-FB87-4097-B47E-F254162379D3}"/>
    <cellStyle name="Comma 2 5 6 2 3" xfId="3227" xr:uid="{919556DC-BFED-491A-9DF7-E3419FAA9EF5}"/>
    <cellStyle name="Comma 2 5 6 3" xfId="1659" xr:uid="{EBAD3598-2762-4B76-BE5B-07CAAB1E877F}"/>
    <cellStyle name="Comma 2 5 6 4" xfId="2779" xr:uid="{4A9D889C-E207-47B5-8FD7-C944D4FFEB34}"/>
    <cellStyle name="Comma 2 5 7" xfId="315" xr:uid="{C7DF10E3-18C4-453B-A37A-7034DBB0E115}"/>
    <cellStyle name="Comma 2 5 7 2" xfId="1435" xr:uid="{247998A3-AEFC-4B8D-BD92-B0F7BB5D0445}"/>
    <cellStyle name="Comma 2 5 7 3" xfId="2555" xr:uid="{A1FF06B7-C814-4EF5-8BA0-1710EEB01E1F}"/>
    <cellStyle name="Comma 2 5 8" xfId="763" xr:uid="{0EFADD28-810B-4373-A0C7-4EFC0E8B57E5}"/>
    <cellStyle name="Comma 2 5 8 2" xfId="1883" xr:uid="{3A2005E6-F943-435E-AE6B-08888B00B3EA}"/>
    <cellStyle name="Comma 2 5 8 3" xfId="3003" xr:uid="{DD373BCB-5F3C-42C4-89E8-6D79FFDBEEA0}"/>
    <cellStyle name="Comma 2 5 9" xfId="1211" xr:uid="{27222076-98A9-4EB5-91A4-6E725D2E84AC}"/>
    <cellStyle name="Comma 2 6" xfId="94" xr:uid="{35051674-A732-4989-A47F-9A46897C68F8}"/>
    <cellStyle name="Comma 2 6 2" xfId="146" xr:uid="{EECF5012-D6EE-42BB-91BD-6C0262EFC0C6}"/>
    <cellStyle name="Comma 2 6 2 2" xfId="154" xr:uid="{E9D597E8-89C4-40C7-A455-18E8CF857343}"/>
    <cellStyle name="Comma 2 6 2 2 2" xfId="266" xr:uid="{9B03790D-0C11-4D47-9A2C-CCD72813FE53}"/>
    <cellStyle name="Comma 2 6 2 2 2 2" xfId="714" xr:uid="{B96FBACF-7678-4E73-8068-5C597B76ABF7}"/>
    <cellStyle name="Comma 2 6 2 2 2 2 2" xfId="1162" xr:uid="{4CC7B905-448F-4C7B-B405-38B979BA6373}"/>
    <cellStyle name="Comma 2 6 2 2 2 2 2 2" xfId="2282" xr:uid="{F9F92F66-1455-4C83-A8D9-FF2D26CFA1B1}"/>
    <cellStyle name="Comma 2 6 2 2 2 2 2 3" xfId="3402" xr:uid="{02E2ADAB-9B59-4F23-BC2C-5F155F65DAAB}"/>
    <cellStyle name="Comma 2 6 2 2 2 2 3" xfId="1834" xr:uid="{24ACE063-59AC-4C78-8A0B-705FB39DA66D}"/>
    <cellStyle name="Comma 2 6 2 2 2 2 4" xfId="2954" xr:uid="{B6508F81-AFA0-4152-AE88-08F6D60F2398}"/>
    <cellStyle name="Comma 2 6 2 2 2 3" xfId="490" xr:uid="{80B4DA38-EAA3-4114-9494-F2766225E2FF}"/>
    <cellStyle name="Comma 2 6 2 2 2 3 2" xfId="1610" xr:uid="{D52DC8C9-97D5-4092-AE33-831A3A21AB61}"/>
    <cellStyle name="Comma 2 6 2 2 2 3 3" xfId="2730" xr:uid="{1CFD3066-6E3B-467D-B4D0-E6D2ADBB798A}"/>
    <cellStyle name="Comma 2 6 2 2 2 4" xfId="938" xr:uid="{21B904FC-0FC0-4A63-BED9-6DFB7702921D}"/>
    <cellStyle name="Comma 2 6 2 2 2 4 2" xfId="2058" xr:uid="{5F4EA47F-EF83-4E48-8DD4-B319B9DF1AE7}"/>
    <cellStyle name="Comma 2 6 2 2 2 4 3" xfId="3178" xr:uid="{4B7CDCBD-CD08-4F24-BA74-A8F7C35D4077}"/>
    <cellStyle name="Comma 2 6 2 2 2 5" xfId="1386" xr:uid="{1B101062-0FEE-4FE4-8022-343DD4CEBAF6}"/>
    <cellStyle name="Comma 2 6 2 2 2 6" xfId="2506" xr:uid="{E818BCC8-C7ED-44A2-ACDF-F0EBFB96F37F}"/>
    <cellStyle name="Comma 2 6 2 2 3" xfId="602" xr:uid="{A85BFB08-CFB3-4AD7-8964-CB7DE75946AB}"/>
    <cellStyle name="Comma 2 6 2 2 3 2" xfId="1050" xr:uid="{0AC5FAE1-641F-4E41-A76E-201C07DE964C}"/>
    <cellStyle name="Comma 2 6 2 2 3 2 2" xfId="2170" xr:uid="{E926C4FF-B14E-4138-AAF2-B5BC92E0A70B}"/>
    <cellStyle name="Comma 2 6 2 2 3 2 3" xfId="3290" xr:uid="{77B9390C-38BE-4ED0-A6EB-8657AD9C217B}"/>
    <cellStyle name="Comma 2 6 2 2 3 3" xfId="1722" xr:uid="{1C896055-2A09-4C19-9167-2641B2AB201F}"/>
    <cellStyle name="Comma 2 6 2 2 3 4" xfId="2842" xr:uid="{DADC73B3-695D-4531-A23A-7193D35F4280}"/>
    <cellStyle name="Comma 2 6 2 2 4" xfId="378" xr:uid="{7B965B14-B206-4D4D-AA52-B9FD3F6FFE28}"/>
    <cellStyle name="Comma 2 6 2 2 4 2" xfId="1498" xr:uid="{7C94FED2-6086-43AD-B562-41BD21B0B641}"/>
    <cellStyle name="Comma 2 6 2 2 4 3" xfId="2618" xr:uid="{EDD237B3-14F8-43E3-900D-0F3ED7C18D34}"/>
    <cellStyle name="Comma 2 6 2 2 5" xfId="826" xr:uid="{6E2FDB70-F4B6-46FA-938A-C8A560F32373}"/>
    <cellStyle name="Comma 2 6 2 2 5 2" xfId="1946" xr:uid="{B171CC83-8EBE-407E-A7FF-1A270D8DC82B}"/>
    <cellStyle name="Comma 2 6 2 2 5 3" xfId="3066" xr:uid="{DD11112C-E82A-46EF-BD55-32B06FFD8FED}"/>
    <cellStyle name="Comma 2 6 2 2 6" xfId="1274" xr:uid="{927F5697-59DD-448F-9CFE-FC382A2CBD61}"/>
    <cellStyle name="Comma 2 6 2 2 7" xfId="2394" xr:uid="{A571265D-18DE-4FD1-AE28-5B2866BDE556}"/>
    <cellStyle name="Comma 2 6 2 3" xfId="258" xr:uid="{DDC29EDA-290D-4C52-A9A2-0AE811099E70}"/>
    <cellStyle name="Comma 2 6 2 3 2" xfId="706" xr:uid="{44C0AB75-6E28-427A-9FEB-1317B5233A15}"/>
    <cellStyle name="Comma 2 6 2 3 2 2" xfId="1154" xr:uid="{4B370FAF-E34A-4FCD-BBAC-64DD6B019500}"/>
    <cellStyle name="Comma 2 6 2 3 2 2 2" xfId="2274" xr:uid="{A0B453E1-A71D-4646-963F-CBF6E7E05423}"/>
    <cellStyle name="Comma 2 6 2 3 2 2 3" xfId="3394" xr:uid="{4908AFAE-B177-4B3E-87B9-F60372294C22}"/>
    <cellStyle name="Comma 2 6 2 3 2 3" xfId="1826" xr:uid="{CD52A4B8-5B15-4AC0-A1C9-303C577ED900}"/>
    <cellStyle name="Comma 2 6 2 3 2 4" xfId="2946" xr:uid="{9260A30D-E3CB-4CD4-AAAA-E0F1EEF592B8}"/>
    <cellStyle name="Comma 2 6 2 3 3" xfId="482" xr:uid="{A8FB057D-D932-4B2C-A372-B522FDD88670}"/>
    <cellStyle name="Comma 2 6 2 3 3 2" xfId="1602" xr:uid="{43A44214-3796-40F2-BC0E-B1288E6BAC55}"/>
    <cellStyle name="Comma 2 6 2 3 3 3" xfId="2722" xr:uid="{943D6E2E-08DA-44BD-8812-15B89BB6CE78}"/>
    <cellStyle name="Comma 2 6 2 3 4" xfId="930" xr:uid="{C8323A28-55E4-4F24-8A0D-E2DDD547B606}"/>
    <cellStyle name="Comma 2 6 2 3 4 2" xfId="2050" xr:uid="{2CFF6DE7-89E9-44ED-A9D6-5353411E7CC2}"/>
    <cellStyle name="Comma 2 6 2 3 4 3" xfId="3170" xr:uid="{D4942FF8-B55F-4C1D-AEE8-3FB85F99C37A}"/>
    <cellStyle name="Comma 2 6 2 3 5" xfId="1378" xr:uid="{5A6DFE6B-983B-458D-AD52-91B45F80F620}"/>
    <cellStyle name="Comma 2 6 2 3 6" xfId="2498" xr:uid="{A4B2D8C1-3BDD-47C7-B893-7F9E100D73E2}"/>
    <cellStyle name="Comma 2 6 2 4" xfId="594" xr:uid="{CA994E9B-B358-4315-A295-6D60E5AB90DF}"/>
    <cellStyle name="Comma 2 6 2 4 2" xfId="1042" xr:uid="{EC6B2783-9320-4677-80AE-31339FFC4522}"/>
    <cellStyle name="Comma 2 6 2 4 2 2" xfId="2162" xr:uid="{0C01D3AC-CED3-444E-ADED-D1C2D50DC3ED}"/>
    <cellStyle name="Comma 2 6 2 4 2 3" xfId="3282" xr:uid="{42087024-585E-4AD1-8C44-D0F89BCA5C45}"/>
    <cellStyle name="Comma 2 6 2 4 3" xfId="1714" xr:uid="{5BC35B05-7A10-4759-B4F1-B6EA8E6496C8}"/>
    <cellStyle name="Comma 2 6 2 4 4" xfId="2834" xr:uid="{CE185E39-33D4-4549-9FC0-24260EEAA8B2}"/>
    <cellStyle name="Comma 2 6 2 5" xfId="370" xr:uid="{7D48CE82-C54D-484D-AB88-7A175F1C5384}"/>
    <cellStyle name="Comma 2 6 2 5 2" xfId="1490" xr:uid="{1240BA33-C387-469B-AD1F-DD3852780EFC}"/>
    <cellStyle name="Comma 2 6 2 5 3" xfId="2610" xr:uid="{777E72CA-8D6F-477E-BCE6-06E7D90BAFEB}"/>
    <cellStyle name="Comma 2 6 2 6" xfId="818" xr:uid="{38F37832-2414-492D-876C-F848E4F8FEE3}"/>
    <cellStyle name="Comma 2 6 2 6 2" xfId="1938" xr:uid="{08762D98-F436-4B68-9B30-45AFC240B94C}"/>
    <cellStyle name="Comma 2 6 2 6 3" xfId="3058" xr:uid="{9E04B616-3335-4876-A9D1-60897AF34D86}"/>
    <cellStyle name="Comma 2 6 2 7" xfId="1266" xr:uid="{2715A6C0-168E-40F1-9DBD-41B07D497CE4}"/>
    <cellStyle name="Comma 2 6 2 8" xfId="2386" xr:uid="{67CDEB74-33F3-4D1B-9B81-D6A43A3F0E60}"/>
    <cellStyle name="Comma 2 6 3" xfId="150" xr:uid="{AE8AF3B8-F603-4053-B92B-963E7A4CBC3C}"/>
    <cellStyle name="Comma 2 6 3 2" xfId="262" xr:uid="{3F0441F8-BCDE-4FC3-A6B2-691DEDCEEE05}"/>
    <cellStyle name="Comma 2 6 3 2 2" xfId="710" xr:uid="{F714C3AB-85A5-4BCC-8320-A264946B4CA9}"/>
    <cellStyle name="Comma 2 6 3 2 2 2" xfId="1158" xr:uid="{24F89D78-A414-4561-B2B8-27B365CD8A4B}"/>
    <cellStyle name="Comma 2 6 3 2 2 2 2" xfId="2278" xr:uid="{0EBC1DD4-D83A-4A41-A7D0-643F61089292}"/>
    <cellStyle name="Comma 2 6 3 2 2 2 3" xfId="3398" xr:uid="{51B29C70-2D91-436F-89BA-2B3D382BC653}"/>
    <cellStyle name="Comma 2 6 3 2 2 3" xfId="1830" xr:uid="{142BF6C4-0248-4F3C-B2D4-617C23C286BD}"/>
    <cellStyle name="Comma 2 6 3 2 2 4" xfId="2950" xr:uid="{0321807F-23B6-4E30-ACB2-6064CB66419E}"/>
    <cellStyle name="Comma 2 6 3 2 3" xfId="486" xr:uid="{10AB66A7-C92C-4DC0-928B-552438F3B584}"/>
    <cellStyle name="Comma 2 6 3 2 3 2" xfId="1606" xr:uid="{FC71FC3C-74BF-4EC5-8410-5FADC2E9A76D}"/>
    <cellStyle name="Comma 2 6 3 2 3 3" xfId="2726" xr:uid="{31EC2FAB-83B9-4321-8EE8-CF67E4A666FD}"/>
    <cellStyle name="Comma 2 6 3 2 4" xfId="934" xr:uid="{FAB6D3F8-2431-4B2D-BDB8-B27B3DD754B5}"/>
    <cellStyle name="Comma 2 6 3 2 4 2" xfId="2054" xr:uid="{1076B7B5-7BDB-4616-9A8F-E291B7E8EEC1}"/>
    <cellStyle name="Comma 2 6 3 2 4 3" xfId="3174" xr:uid="{22715D0C-98BE-4AF1-8F39-2CCA406BF202}"/>
    <cellStyle name="Comma 2 6 3 2 5" xfId="1382" xr:uid="{7CAE2096-B3EF-4CAC-BEB8-E5D032CE261B}"/>
    <cellStyle name="Comma 2 6 3 2 6" xfId="2502" xr:uid="{2FF09E65-8A96-4384-9111-7F8F4FCE4A63}"/>
    <cellStyle name="Comma 2 6 3 3" xfId="598" xr:uid="{561DC997-48BD-4359-8EA0-DCB9F764DC6B}"/>
    <cellStyle name="Comma 2 6 3 3 2" xfId="1046" xr:uid="{16EBDBFE-4383-4729-A8B7-7D724E3BFE4B}"/>
    <cellStyle name="Comma 2 6 3 3 2 2" xfId="2166" xr:uid="{6ACFFD2B-5BCF-4B02-ABCC-C7EF7ABCB71B}"/>
    <cellStyle name="Comma 2 6 3 3 2 3" xfId="3286" xr:uid="{4946BF51-F4A2-4EAE-903C-247AB317F789}"/>
    <cellStyle name="Comma 2 6 3 3 3" xfId="1718" xr:uid="{CBCB800F-7E10-4CE3-AAF5-FBD70AA3A4DD}"/>
    <cellStyle name="Comma 2 6 3 3 4" xfId="2838" xr:uid="{0C7D05DF-B5DA-4D90-A0ED-E80C4A886D0B}"/>
    <cellStyle name="Comma 2 6 3 4" xfId="374" xr:uid="{7601F7C0-B309-416E-8BDE-118208E675D9}"/>
    <cellStyle name="Comma 2 6 3 4 2" xfId="1494" xr:uid="{ED46B062-6D54-495F-B7A1-1B5267BD1FA6}"/>
    <cellStyle name="Comma 2 6 3 4 3" xfId="2614" xr:uid="{6A603C1A-DBA7-43B3-9B33-53C3B2D033DB}"/>
    <cellStyle name="Comma 2 6 3 5" xfId="822" xr:uid="{2091A581-4F9C-4EB7-9E82-307ED37F81F3}"/>
    <cellStyle name="Comma 2 6 3 5 2" xfId="1942" xr:uid="{058D9D3E-8C11-4F60-B3D4-ACAF2BAB11E9}"/>
    <cellStyle name="Comma 2 6 3 5 3" xfId="3062" xr:uid="{232F8148-ACC6-4820-8B3B-72CAEA1F1A1A}"/>
    <cellStyle name="Comma 2 6 3 6" xfId="1270" xr:uid="{6FD6008F-EB31-4599-A03C-16C9C5D508E3}"/>
    <cellStyle name="Comma 2 6 3 7" xfId="2390" xr:uid="{9AB32934-27F1-4705-9ED7-EF4703185114}"/>
    <cellStyle name="Comma 2 6 4" xfId="207" xr:uid="{80E5F882-A9A4-4557-823C-B11A1749D49E}"/>
    <cellStyle name="Comma 2 6 4 2" xfId="655" xr:uid="{82A75954-47AE-4974-8A6C-D23E71558052}"/>
    <cellStyle name="Comma 2 6 4 2 2" xfId="1103" xr:uid="{45E4FC79-F9EF-4885-8703-0C1BB7C2123C}"/>
    <cellStyle name="Comma 2 6 4 2 2 2" xfId="2223" xr:uid="{076141A2-E4A3-4CDC-90DD-6DB6D30243BF}"/>
    <cellStyle name="Comma 2 6 4 2 2 3" xfId="3343" xr:uid="{7E7B0523-F2FB-46CC-9E88-DC1FA45FB0F0}"/>
    <cellStyle name="Comma 2 6 4 2 3" xfId="1775" xr:uid="{1DD65DC9-743E-477B-AD4E-59B304870E45}"/>
    <cellStyle name="Comma 2 6 4 2 4" xfId="2895" xr:uid="{93606B83-E0B1-472C-B694-5D5A84001749}"/>
    <cellStyle name="Comma 2 6 4 3" xfId="431" xr:uid="{FF9466C5-701F-4E1F-BD37-66FD23B003DF}"/>
    <cellStyle name="Comma 2 6 4 3 2" xfId="1551" xr:uid="{45395EE6-2EFF-476F-99A6-00A356F45F7F}"/>
    <cellStyle name="Comma 2 6 4 3 3" xfId="2671" xr:uid="{708E4A82-E5D4-497C-A370-D64029B02D01}"/>
    <cellStyle name="Comma 2 6 4 4" xfId="879" xr:uid="{5DD801A4-1928-4CC4-9CB7-02FBA6A1ED7C}"/>
    <cellStyle name="Comma 2 6 4 4 2" xfId="1999" xr:uid="{1A04AEE0-6B8F-4959-BFDF-7BC348BCE068}"/>
    <cellStyle name="Comma 2 6 4 4 3" xfId="3119" xr:uid="{63A21811-1C03-4442-9797-AD63185CF7A7}"/>
    <cellStyle name="Comma 2 6 4 5" xfId="1327" xr:uid="{98760876-BE30-4692-B563-730FF8A46C9D}"/>
    <cellStyle name="Comma 2 6 4 6" xfId="2447" xr:uid="{ED07D3DE-E7DB-47C1-9F74-15CFEF5DCA42}"/>
    <cellStyle name="Comma 2 6 5" xfId="543" xr:uid="{2BA4E9E7-8C33-4C35-BE36-3759DE663F8A}"/>
    <cellStyle name="Comma 2 6 5 2" xfId="991" xr:uid="{99D9B1FA-C2F5-4327-B0EF-68F8AC159ADA}"/>
    <cellStyle name="Comma 2 6 5 2 2" xfId="2111" xr:uid="{0E0BEC98-4BAB-4235-85D9-5E8CC79166A7}"/>
    <cellStyle name="Comma 2 6 5 2 3" xfId="3231" xr:uid="{052ED911-3B1C-4C04-8BEC-8DCD4E50C57E}"/>
    <cellStyle name="Comma 2 6 5 3" xfId="1663" xr:uid="{64F258DB-AD30-4D3B-9AE8-7A0A6A819346}"/>
    <cellStyle name="Comma 2 6 5 4" xfId="2783" xr:uid="{D726C392-2BBB-4092-B6AD-BF178AF44449}"/>
    <cellStyle name="Comma 2 6 6" xfId="319" xr:uid="{ED7C2B46-D5F8-47FC-B21D-E59E3CDF284D}"/>
    <cellStyle name="Comma 2 6 6 2" xfId="1439" xr:uid="{9AFDBEE9-4798-453F-88D5-92ACD2BD8E71}"/>
    <cellStyle name="Comma 2 6 6 3" xfId="2559" xr:uid="{97B51773-4482-43B9-BF24-0D02C705D0A2}"/>
    <cellStyle name="Comma 2 6 7" xfId="767" xr:uid="{88CF7CCF-051E-4EC9-9E00-66E6383BD6EF}"/>
    <cellStyle name="Comma 2 6 7 2" xfId="1887" xr:uid="{76C044B4-BCC9-44C9-8CB0-13A7908F431F}"/>
    <cellStyle name="Comma 2 6 7 3" xfId="3007" xr:uid="{8E5600AA-10F6-4231-95F9-E4C4DD7F8C71}"/>
    <cellStyle name="Comma 2 6 8" xfId="1215" xr:uid="{F2C8ECDF-3E52-43DB-9390-BAFD315EB13B}"/>
    <cellStyle name="Comma 2 6 9" xfId="2335" xr:uid="{AB84907F-4210-4BCA-B232-044D7F8E7E6A}"/>
    <cellStyle name="Comma 2 7" xfId="92" xr:uid="{2F430ECF-25E2-47CD-87B2-D43A9F0A6A76}"/>
    <cellStyle name="Comma 2 7 2" xfId="152" xr:uid="{46AE6BED-3080-4EA6-A884-9F4B72253A01}"/>
    <cellStyle name="Comma 2 7 2 2" xfId="264" xr:uid="{54908258-1AC3-4D2F-A45D-A0AC912C4422}"/>
    <cellStyle name="Comma 2 7 2 2 2" xfId="712" xr:uid="{3003C2D0-5A57-41AF-9D1E-8D7D6077CD42}"/>
    <cellStyle name="Comma 2 7 2 2 2 2" xfId="1160" xr:uid="{5611AB28-5637-4225-867B-C4142DC3716B}"/>
    <cellStyle name="Comma 2 7 2 2 2 2 2" xfId="2280" xr:uid="{A51F169A-3439-4723-A265-B680D57106D2}"/>
    <cellStyle name="Comma 2 7 2 2 2 2 3" xfId="3400" xr:uid="{7ACE10A8-E5F8-4F4E-B128-C9BBC0589E03}"/>
    <cellStyle name="Comma 2 7 2 2 2 3" xfId="1832" xr:uid="{3ACB757B-9DF0-4069-87C6-3360B37E1816}"/>
    <cellStyle name="Comma 2 7 2 2 2 4" xfId="2952" xr:uid="{2A34EEA6-F1EA-40FA-B511-7F509EA4F2FF}"/>
    <cellStyle name="Comma 2 7 2 2 3" xfId="488" xr:uid="{2E99F548-5A02-45BE-BE70-4C105CB12483}"/>
    <cellStyle name="Comma 2 7 2 2 3 2" xfId="1608" xr:uid="{615F5932-65B0-4E32-B425-7CCF50122B32}"/>
    <cellStyle name="Comma 2 7 2 2 3 3" xfId="2728" xr:uid="{A6908C27-0AC5-4C3D-ABC3-E6964F611D1D}"/>
    <cellStyle name="Comma 2 7 2 2 4" xfId="936" xr:uid="{3C514F27-6DC9-4DC8-AA56-AF6890DE346D}"/>
    <cellStyle name="Comma 2 7 2 2 4 2" xfId="2056" xr:uid="{E9E7EA04-D50F-4375-8F23-3F74321444E9}"/>
    <cellStyle name="Comma 2 7 2 2 4 3" xfId="3176" xr:uid="{634EDA8E-8365-43E2-A0CC-CE9D8E806656}"/>
    <cellStyle name="Comma 2 7 2 2 5" xfId="1384" xr:uid="{A90E952A-9018-41E2-A814-5403AA27C7F6}"/>
    <cellStyle name="Comma 2 7 2 2 6" xfId="2504" xr:uid="{A034FF40-C3BC-443D-898B-8AF013E5161F}"/>
    <cellStyle name="Comma 2 7 2 3" xfId="600" xr:uid="{877AB778-1F4B-46A3-90E4-F9607ABA8A4B}"/>
    <cellStyle name="Comma 2 7 2 3 2" xfId="1048" xr:uid="{400D3319-C488-429B-835E-5A1B4E472A96}"/>
    <cellStyle name="Comma 2 7 2 3 2 2" xfId="2168" xr:uid="{4BDB6465-640C-4289-A341-8C95A741C960}"/>
    <cellStyle name="Comma 2 7 2 3 2 3" xfId="3288" xr:uid="{01BB886D-E8D2-49A9-8D72-D5D217FB40A4}"/>
    <cellStyle name="Comma 2 7 2 3 3" xfId="1720" xr:uid="{676AED2F-8B6C-4439-8145-D0855365AA85}"/>
    <cellStyle name="Comma 2 7 2 3 4" xfId="2840" xr:uid="{7E02C262-FF92-4A80-BA1B-6A927273B595}"/>
    <cellStyle name="Comma 2 7 2 4" xfId="376" xr:uid="{1093213C-3F0A-4EAF-A879-B17986C9C1D9}"/>
    <cellStyle name="Comma 2 7 2 4 2" xfId="1496" xr:uid="{A49CB95B-CB3B-4C1D-B974-69C60C54D082}"/>
    <cellStyle name="Comma 2 7 2 4 3" xfId="2616" xr:uid="{5279D327-6411-4D6D-9CAB-BAF1EB25D9BF}"/>
    <cellStyle name="Comma 2 7 2 5" xfId="824" xr:uid="{81837384-14FF-4A2F-9AF4-D890DB0A3B72}"/>
    <cellStyle name="Comma 2 7 2 5 2" xfId="1944" xr:uid="{D9A30516-FC52-4A12-88C1-77608CC00660}"/>
    <cellStyle name="Comma 2 7 2 5 3" xfId="3064" xr:uid="{57D6E5E7-AD85-4F4A-A5CA-0976ADC87A22}"/>
    <cellStyle name="Comma 2 7 2 6" xfId="1272" xr:uid="{BAA027C1-710C-4A4B-B7F1-74A99B40F370}"/>
    <cellStyle name="Comma 2 7 2 7" xfId="2392" xr:uid="{2D846982-785D-4FED-8182-3AD4B1BD585B}"/>
    <cellStyle name="Comma 2 7 3" xfId="205" xr:uid="{91CBCFAB-A22B-49A6-A332-F331110701F3}"/>
    <cellStyle name="Comma 2 7 3 2" xfId="653" xr:uid="{A4E66FA7-380C-4ECB-AE0F-ADBF5322628F}"/>
    <cellStyle name="Comma 2 7 3 2 2" xfId="1101" xr:uid="{83C86B71-E064-401C-AC68-3578D0B5098E}"/>
    <cellStyle name="Comma 2 7 3 2 2 2" xfId="2221" xr:uid="{810D77A7-9615-4AFF-A05D-BFE109477840}"/>
    <cellStyle name="Comma 2 7 3 2 2 3" xfId="3341" xr:uid="{720C422B-3ED6-4ADE-8227-C7E9C05E2B42}"/>
    <cellStyle name="Comma 2 7 3 2 3" xfId="1773" xr:uid="{A1DBE40A-90B7-4D05-BAD0-BC1E7756E486}"/>
    <cellStyle name="Comma 2 7 3 2 4" xfId="2893" xr:uid="{2C36BA30-9A3A-407B-9E60-94115C826BAB}"/>
    <cellStyle name="Comma 2 7 3 3" xfId="429" xr:uid="{69CFFEA8-D558-4E83-9562-F260B01932DD}"/>
    <cellStyle name="Comma 2 7 3 3 2" xfId="1549" xr:uid="{31A3F360-BAE7-4E49-94F2-EF48764F1F8B}"/>
    <cellStyle name="Comma 2 7 3 3 3" xfId="2669" xr:uid="{4B61D111-8D10-49A3-BFE1-41BAFF2D36B5}"/>
    <cellStyle name="Comma 2 7 3 4" xfId="877" xr:uid="{1CC03680-FEA8-44B5-B04B-03BB9C7F55BA}"/>
    <cellStyle name="Comma 2 7 3 4 2" xfId="1997" xr:uid="{C4DDCA6F-FA00-4B69-A8D1-98E9A43ED4F4}"/>
    <cellStyle name="Comma 2 7 3 4 3" xfId="3117" xr:uid="{39931974-6C55-40D7-A9AE-4F71CBBAFE53}"/>
    <cellStyle name="Comma 2 7 3 5" xfId="1325" xr:uid="{E9402C00-7D5B-4D5D-8BA9-8227A2655DCC}"/>
    <cellStyle name="Comma 2 7 3 6" xfId="2445" xr:uid="{F1CD21ED-C1BB-4F43-B804-899414AE1767}"/>
    <cellStyle name="Comma 2 7 4" xfId="541" xr:uid="{FD1F3871-DD99-48D0-AE14-0226E1FD5D27}"/>
    <cellStyle name="Comma 2 7 4 2" xfId="989" xr:uid="{9D496ED3-FE0A-4C8C-A9E7-BD0440B84A05}"/>
    <cellStyle name="Comma 2 7 4 2 2" xfId="2109" xr:uid="{ACE6A314-C74D-46CB-AC8C-AF09B0A7004E}"/>
    <cellStyle name="Comma 2 7 4 2 3" xfId="3229" xr:uid="{00B57220-BF0F-4874-A76C-6ACF7D3F8F6D}"/>
    <cellStyle name="Comma 2 7 4 3" xfId="1661" xr:uid="{7059B0BB-2B5D-4B55-83ED-D86C5D9C8CA6}"/>
    <cellStyle name="Comma 2 7 4 4" xfId="2781" xr:uid="{1080917A-F0F2-4B7A-962E-2771F8E5E371}"/>
    <cellStyle name="Comma 2 7 5" xfId="317" xr:uid="{FF98DF1E-BF54-4E1C-9808-B98C9C924169}"/>
    <cellStyle name="Comma 2 7 5 2" xfId="1437" xr:uid="{AA6728DE-FC9A-4EAB-9C51-973570900591}"/>
    <cellStyle name="Comma 2 7 5 3" xfId="2557" xr:uid="{2076A871-4A05-44D4-9CCE-20B8135B93D6}"/>
    <cellStyle name="Comma 2 7 6" xfId="765" xr:uid="{F22E74BA-2ADD-4FC5-AB26-059E9C05E387}"/>
    <cellStyle name="Comma 2 7 6 2" xfId="1885" xr:uid="{1E92F998-6C58-4F15-BC07-92A20CD2E984}"/>
    <cellStyle name="Comma 2 7 6 3" xfId="3005" xr:uid="{FF91955D-6108-4E46-A21A-09FF897D389A}"/>
    <cellStyle name="Comma 2 7 7" xfId="1213" xr:uid="{430D756B-DB6D-45E0-B52E-6F694CC519B2}"/>
    <cellStyle name="Comma 2 7 8" xfId="2333" xr:uid="{018255A1-33D4-4E76-8D82-6CB361A3C990}"/>
    <cellStyle name="Comma 2 8" xfId="148" xr:uid="{0B737FC0-CC0D-442F-9EEE-3D7A2913B690}"/>
    <cellStyle name="Comma 2 8 2" xfId="260" xr:uid="{5313B5E8-3C34-4011-BD1B-4608AC8E17A5}"/>
    <cellStyle name="Comma 2 8 2 2" xfId="708" xr:uid="{C655F798-4A00-4F13-8CEB-A53E75A2B1C8}"/>
    <cellStyle name="Comma 2 8 2 2 2" xfId="1156" xr:uid="{1B286B6E-09E1-44E2-A1C7-7BD122832CCB}"/>
    <cellStyle name="Comma 2 8 2 2 2 2" xfId="2276" xr:uid="{BE68791E-9BE7-4EAC-A013-14D886264CCD}"/>
    <cellStyle name="Comma 2 8 2 2 2 3" xfId="3396" xr:uid="{A36BBD28-029A-4A8A-AE73-2E5F6F369544}"/>
    <cellStyle name="Comma 2 8 2 2 3" xfId="1828" xr:uid="{E0FCAC7D-A32E-409D-9E41-544723BEAB14}"/>
    <cellStyle name="Comma 2 8 2 2 4" xfId="2948" xr:uid="{9111F57B-B2BC-4956-B33B-4DA5759D65B7}"/>
    <cellStyle name="Comma 2 8 2 3" xfId="484" xr:uid="{CC350D0E-50D6-405F-BE79-0AF9CDE9884C}"/>
    <cellStyle name="Comma 2 8 2 3 2" xfId="1604" xr:uid="{5BA5D1EE-D2B0-4259-8E03-E152E77B38A0}"/>
    <cellStyle name="Comma 2 8 2 3 3" xfId="2724" xr:uid="{C756BC8A-C932-4864-96DA-0AED27ECB4FB}"/>
    <cellStyle name="Comma 2 8 2 4" xfId="932" xr:uid="{F8377321-8B5F-457A-A1DC-92CB3DF89910}"/>
    <cellStyle name="Comma 2 8 2 4 2" xfId="2052" xr:uid="{79BB4FB1-5550-41D7-8E97-FF2AF328176B}"/>
    <cellStyle name="Comma 2 8 2 4 3" xfId="3172" xr:uid="{8E15B5FC-BF39-4E83-9FF0-9B3078C27E85}"/>
    <cellStyle name="Comma 2 8 2 5" xfId="1380" xr:uid="{8F594230-9075-4A7B-8C5E-7DA7C088639D}"/>
    <cellStyle name="Comma 2 8 2 6" xfId="2500" xr:uid="{FCA0182D-F27A-438F-8B6D-B48C8EB32A4C}"/>
    <cellStyle name="Comma 2 8 3" xfId="596" xr:uid="{34610827-F886-45C7-9CD0-3C2F16951001}"/>
    <cellStyle name="Comma 2 8 3 2" xfId="1044" xr:uid="{C2383147-AAC3-430C-BA10-BD0872F53C15}"/>
    <cellStyle name="Comma 2 8 3 2 2" xfId="2164" xr:uid="{479145E4-C217-4419-A72C-02B6BBA959E9}"/>
    <cellStyle name="Comma 2 8 3 2 3" xfId="3284" xr:uid="{BD1C1599-1A43-49EE-99A3-DDC2B2E1CB77}"/>
    <cellStyle name="Comma 2 8 3 3" xfId="1716" xr:uid="{1FCF33E7-672D-4AF0-8051-1A6089D5824C}"/>
    <cellStyle name="Comma 2 8 3 4" xfId="2836" xr:uid="{4B29E7E3-38E5-4CE4-A12B-EAC68036F0AE}"/>
    <cellStyle name="Comma 2 8 4" xfId="372" xr:uid="{08E9B668-4FAD-4231-87F1-81232439BDD0}"/>
    <cellStyle name="Comma 2 8 4 2" xfId="1492" xr:uid="{A0897990-0B39-44D9-B9FE-1776925890F8}"/>
    <cellStyle name="Comma 2 8 4 3" xfId="2612" xr:uid="{8B6C15C2-201C-4BD7-8751-9799CF6C7E51}"/>
    <cellStyle name="Comma 2 8 5" xfId="820" xr:uid="{02340270-A368-4498-A3DD-7C07CBC2196F}"/>
    <cellStyle name="Comma 2 8 5 2" xfId="1940" xr:uid="{91A81A7C-5764-4EDC-B264-B62E54C9085B}"/>
    <cellStyle name="Comma 2 8 5 3" xfId="3060" xr:uid="{D3DF1385-D2BF-47BB-B127-BF49FF61CFBD}"/>
    <cellStyle name="Comma 2 8 6" xfId="1268" xr:uid="{FE6D372C-A9A4-4BD0-990A-F830316FC7C3}"/>
    <cellStyle name="Comma 2 8 7" xfId="2388" xr:uid="{7FC655F6-6BDD-4355-90FC-DA601A8EDBE8}"/>
    <cellStyle name="Comma 2 9" xfId="232" xr:uid="{04A03FA4-61AB-4170-B659-1DB7E3ECB266}"/>
    <cellStyle name="Comma 2 9 2" xfId="680" xr:uid="{D839ECF2-36E6-40F7-AD20-B8A6A6C0D91E}"/>
    <cellStyle name="Comma 2 9 2 2" xfId="1128" xr:uid="{5AF6C0E3-CDE7-4A69-9BD2-35F93507BB83}"/>
    <cellStyle name="Comma 2 9 2 2 2" xfId="2248" xr:uid="{0C034978-32D6-4A21-9E03-8EC18FB8D120}"/>
    <cellStyle name="Comma 2 9 2 2 3" xfId="3368" xr:uid="{ABBF8B7C-521F-422E-9E37-A98FA9DD2120}"/>
    <cellStyle name="Comma 2 9 2 3" xfId="1800" xr:uid="{6DDC211C-EAB6-4690-A54F-794594C82190}"/>
    <cellStyle name="Comma 2 9 2 4" xfId="2920" xr:uid="{BE81AA7D-764F-4FD6-BFA6-628482BB233C}"/>
    <cellStyle name="Comma 2 9 3" xfId="456" xr:uid="{72863546-E5E3-48CC-9C1C-F557C88B1773}"/>
    <cellStyle name="Comma 2 9 3 2" xfId="1576" xr:uid="{2C601B9A-CF35-4B58-93DD-F428E977A3F8}"/>
    <cellStyle name="Comma 2 9 3 3" xfId="2696" xr:uid="{46814DB0-162C-44E0-8692-8CBF769CF961}"/>
    <cellStyle name="Comma 2 9 4" xfId="904" xr:uid="{C34C06C8-A3E3-4584-8C9F-E9A3C03CBCA5}"/>
    <cellStyle name="Comma 2 9 4 2" xfId="2024" xr:uid="{4624FC82-E26D-4FB8-98AB-D42BB1C8B01D}"/>
    <cellStyle name="Comma 2 9 4 3" xfId="3144" xr:uid="{D5FD6382-B2E0-4DCF-AC3F-B379127A3166}"/>
    <cellStyle name="Comma 2 9 5" xfId="1352" xr:uid="{AF29D14B-1539-404D-AEF0-FD03D5B11335}"/>
    <cellStyle name="Comma 2 9 6" xfId="2472" xr:uid="{7F9AB53C-270F-4D68-8C3E-60496B819EA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119" xr:uid="{246BD21D-76F4-4897-8643-4DA9FE3A15F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0">
    <dxf>
      <font>
        <b val="0"/>
        <i val="0"/>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i val="0"/>
        <color rgb="FF00AC2D"/>
      </font>
    </dxf>
    <dxf>
      <font>
        <b val="0"/>
        <i val="0"/>
      </font>
      <fill>
        <patternFill patternType="none">
          <bgColor auto="1"/>
        </patternFill>
      </fill>
      <border>
        <left/>
        <right/>
        <top/>
        <bottom/>
      </border>
    </dxf>
    <dxf>
      <font>
        <b/>
        <i val="0"/>
        <color rgb="FFC00000"/>
      </font>
    </dxf>
    <dxf>
      <font>
        <b val="0"/>
        <i/>
        <color theme="0" tint="-0.24994659260841701"/>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val="0"/>
        <i/>
        <color theme="0" tint="-0.24994659260841701"/>
      </font>
    </dxf>
    <dxf>
      <font>
        <b/>
        <i val="0"/>
        <color rgb="FF00AC2D"/>
      </font>
    </dxf>
    <dxf>
      <font>
        <b val="0"/>
        <i val="0"/>
      </font>
    </dxf>
    <dxf>
      <font>
        <b val="0"/>
        <i val="0"/>
      </font>
      <fill>
        <patternFill patternType="none">
          <bgColor auto="1"/>
        </patternFill>
      </fill>
      <border>
        <left/>
        <right/>
        <top/>
        <bottom/>
      </border>
    </dxf>
    <dxf>
      <font>
        <b/>
        <i val="0"/>
        <color rgb="FFC00000"/>
      </font>
    </dxf>
    <dxf>
      <font>
        <b val="0"/>
        <i val="0"/>
      </font>
      <fill>
        <patternFill patternType="none">
          <bgColor auto="1"/>
        </patternFill>
      </fill>
      <border>
        <left/>
        <right/>
        <top/>
        <bottom/>
      </border>
    </dxf>
    <dxf>
      <font>
        <b val="0"/>
        <i/>
        <color theme="0" tint="-0.24994659260841701"/>
      </font>
    </dxf>
    <dxf>
      <font>
        <b/>
        <i val="0"/>
        <color rgb="FF00AC2D"/>
      </font>
    </dxf>
    <dxf>
      <font>
        <b val="0"/>
        <i val="0"/>
      </font>
    </dxf>
    <dxf>
      <font>
        <b/>
        <i val="0"/>
        <color rgb="FF00AC2D"/>
      </font>
    </dxf>
    <dxf>
      <font>
        <b val="0"/>
        <i val="0"/>
      </font>
      <fill>
        <patternFill patternType="none">
          <bgColor auto="1"/>
        </patternFill>
      </fill>
      <border>
        <left/>
        <right/>
        <top/>
        <bottom/>
      </border>
    </dxf>
    <dxf>
      <font>
        <b/>
        <i val="0"/>
        <color rgb="FFC00000"/>
      </font>
    </dxf>
    <dxf>
      <font>
        <b val="0"/>
        <i/>
        <color theme="0" tint="-0.24994659260841701"/>
      </font>
    </dxf>
    <dxf>
      <font>
        <b val="0"/>
        <i val="0"/>
      </font>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i val="0"/>
        <color rgb="FFC00000"/>
      </font>
    </dxf>
    <dxf>
      <font>
        <b val="0"/>
        <i val="0"/>
      </font>
      <fill>
        <patternFill patternType="none">
          <bgColor auto="1"/>
        </patternFill>
      </fill>
      <border>
        <left/>
        <right/>
        <top/>
        <bottom/>
      </border>
    </dxf>
    <dxf>
      <font>
        <b val="0"/>
        <i val="0"/>
      </font>
    </dxf>
    <dxf>
      <font>
        <b/>
        <i val="0"/>
        <color rgb="FF00AC2D"/>
      </font>
    </dxf>
    <dxf>
      <font>
        <b val="0"/>
        <i/>
        <color theme="0" tint="-0.24994659260841701"/>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i val="0"/>
        <color rgb="FF00AC2D"/>
      </font>
    </dxf>
    <dxf>
      <font>
        <b val="0"/>
        <i val="0"/>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val="0"/>
      </font>
    </dxf>
    <dxf>
      <font>
        <b val="0"/>
        <i/>
        <color theme="0" tint="-0.24994659260841701"/>
      </font>
    </dxf>
    <dxf>
      <font>
        <b/>
        <i val="0"/>
        <color rgb="FFC00000"/>
      </font>
    </dxf>
    <dxf>
      <font>
        <b/>
        <i val="0"/>
        <color rgb="FF00AC2D"/>
      </font>
    </dxf>
    <dxf>
      <font>
        <b/>
        <i val="0"/>
        <color rgb="FF00AC2D"/>
      </font>
    </dxf>
    <dxf>
      <font>
        <b val="0"/>
        <i val="0"/>
      </font>
    </dxf>
    <dxf>
      <font>
        <b/>
        <i val="0"/>
        <color rgb="FFC00000"/>
      </font>
    </dxf>
    <dxf>
      <font>
        <b val="0"/>
        <i/>
        <color theme="0" tint="-0.24994659260841701"/>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val="0"/>
      </font>
      <fill>
        <patternFill patternType="none">
          <bgColor auto="1"/>
        </patternFill>
      </fill>
      <border>
        <left/>
        <right/>
        <top/>
        <bottom/>
      </border>
    </dxf>
    <dxf>
      <font>
        <b val="0"/>
        <i/>
        <color theme="0" tint="-0.24994659260841701"/>
      </font>
    </dxf>
    <dxf>
      <font>
        <b val="0"/>
        <i val="0"/>
      </font>
    </dxf>
    <dxf>
      <font>
        <b/>
        <i val="0"/>
        <color rgb="FFC00000"/>
      </font>
    </dxf>
    <dxf>
      <font>
        <b/>
        <i val="0"/>
        <color rgb="FF00AC2D"/>
      </font>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val="0"/>
        <i/>
        <color theme="0" tint="-0.24994659260841701"/>
      </font>
    </dxf>
    <dxf>
      <font>
        <b val="0"/>
        <i val="0"/>
      </font>
    </dxf>
    <dxf>
      <font>
        <b/>
        <i val="0"/>
        <color rgb="FF00AC2D"/>
      </font>
    </dxf>
    <dxf>
      <font>
        <b/>
        <i val="0"/>
        <color rgb="FFC00000"/>
      </font>
    </dxf>
    <dxf>
      <font>
        <b val="0"/>
        <i val="0"/>
      </font>
      <fill>
        <patternFill patternType="none">
          <bgColor auto="1"/>
        </patternFill>
      </fill>
      <border>
        <left/>
        <right/>
        <top/>
        <bottom/>
      </border>
    </dxf>
    <dxf>
      <font>
        <b val="0"/>
        <i val="0"/>
      </font>
      <fill>
        <patternFill patternType="none">
          <bgColor auto="1"/>
        </patternFill>
      </fill>
      <border>
        <left/>
        <right/>
        <top/>
        <bottom/>
      </border>
    </dxf>
    <dxf>
      <font>
        <b val="0"/>
        <i/>
        <color theme="0" tint="-0.24994659260841701"/>
      </font>
    </dxf>
    <dxf>
      <font>
        <b/>
        <i val="0"/>
        <color rgb="FFC00000"/>
      </font>
    </dxf>
    <dxf>
      <font>
        <b/>
        <i val="0"/>
        <color rgb="FF00AC2D"/>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val="0"/>
        <i val="0"/>
      </font>
    </dxf>
    <dxf>
      <font>
        <b/>
        <i val="0"/>
        <color rgb="FF00AC2D"/>
      </font>
    </dxf>
    <dxf>
      <font>
        <b/>
        <i val="0"/>
        <color rgb="FFC00000"/>
      </font>
    </dxf>
    <dxf>
      <font>
        <b val="0"/>
        <i/>
        <color theme="0" tint="-0.24994659260841701"/>
      </font>
    </dxf>
    <dxf>
      <font>
        <b val="0"/>
        <i val="0"/>
      </font>
      <fill>
        <patternFill patternType="none">
          <bgColor auto="1"/>
        </patternFill>
      </fill>
      <border>
        <left/>
        <right/>
        <top/>
        <bottom/>
      </border>
    </dxf>
    <dxf>
      <font>
        <b val="0"/>
        <i val="0"/>
      </font>
    </dxf>
    <dxf>
      <font>
        <b/>
        <i val="0"/>
        <color rgb="FF00AC2D"/>
      </font>
    </dxf>
    <dxf>
      <font>
        <b/>
        <i val="0"/>
        <color rgb="FFC00000"/>
      </font>
    </dxf>
    <dxf>
      <font>
        <b val="0"/>
        <i val="0"/>
      </font>
      <fill>
        <patternFill patternType="none">
          <bgColor auto="1"/>
        </patternFill>
      </fill>
      <border>
        <left/>
        <right/>
        <top/>
        <bottom/>
      </border>
    </dxf>
    <dxf>
      <font>
        <b val="0"/>
        <i/>
        <color theme="0" tint="-0.24994659260841701"/>
      </font>
    </dxf>
    <dxf>
      <numFmt numFmtId="166" formatCode="&quot;£&quot;#,##0.00"/>
    </dxf>
    <dxf>
      <numFmt numFmtId="0" formatCode="General"/>
    </dxf>
    <dxf>
      <font>
        <b/>
        <i val="0"/>
        <strike val="0"/>
        <condense val="0"/>
        <extend val="0"/>
        <outline val="0"/>
        <shadow val="0"/>
        <u val="none"/>
        <vertAlign val="baseline"/>
        <sz val="11"/>
        <color theme="0"/>
        <name val="Calibri"/>
        <family val="2"/>
        <scheme val="minor"/>
      </font>
      <fill>
        <patternFill patternType="solid">
          <fgColor theme="8"/>
          <bgColor rgb="FF4472C4"/>
        </patternFill>
      </fill>
    </dxf>
    <dxf>
      <numFmt numFmtId="166" formatCode="&quot;£&quot;#,##0.00"/>
    </dxf>
    <dxf>
      <numFmt numFmtId="0" formatCode="General"/>
    </dxf>
    <dxf>
      <font>
        <b/>
        <i val="0"/>
        <strike val="0"/>
        <condense val="0"/>
        <extend val="0"/>
        <outline val="0"/>
        <shadow val="0"/>
        <u val="none"/>
        <vertAlign val="baseline"/>
        <sz val="11"/>
        <color theme="0"/>
        <name val="Calibri"/>
        <family val="2"/>
        <scheme val="minor"/>
      </font>
      <fill>
        <patternFill patternType="solid">
          <fgColor theme="8"/>
          <bgColor rgb="FF4472C4"/>
        </patternFill>
      </fill>
    </dxf>
    <dxf>
      <numFmt numFmtId="166" formatCode="&quot;£&quot;#,##0.00"/>
    </dxf>
    <dxf>
      <numFmt numFmtId="0" formatCode="General"/>
    </dxf>
    <dxf>
      <font>
        <b/>
        <i val="0"/>
        <strike val="0"/>
        <condense val="0"/>
        <extend val="0"/>
        <outline val="0"/>
        <shadow val="0"/>
        <u val="none"/>
        <vertAlign val="baseline"/>
        <sz val="11"/>
        <color theme="0"/>
        <name val="Calibri"/>
        <family val="2"/>
        <scheme val="minor"/>
      </font>
      <fill>
        <patternFill patternType="solid">
          <fgColor theme="8"/>
          <bgColor rgb="FF4472C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Table Style 1" pivot="0" count="0" xr9:uid="{EAE5EE54-6FA6-44B4-9B42-0FB96065F94F}"/>
  </tableStyles>
  <colors>
    <mruColors>
      <color rgb="FF82CAAE"/>
      <color rgb="FFFCAC69"/>
      <color rgb="FF2FB7DA"/>
      <color rgb="FF3075DA"/>
      <color rgb="FFFC5B61"/>
      <color rgb="FFE4D6FE"/>
      <color rgb="FF2B002E"/>
      <color rgb="FFD9E1F2"/>
      <color rgb="FF305496"/>
      <color rgb="FF3065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height and weight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Activity!$C$22</c:f>
              <c:strCache>
                <c:ptCount val="1"/>
                <c:pt idx="0">
                  <c:v>Ave. height</c:v>
                </c:pt>
              </c:strCache>
            </c:strRef>
          </c:tx>
          <c:spPr>
            <a:solidFill>
              <a:schemeClr val="accent1"/>
            </a:solidFill>
            <a:ln>
              <a:noFill/>
            </a:ln>
            <a:effectLst/>
          </c:spPr>
          <c:invertIfNegative val="0"/>
          <c:cat>
            <c:numRef>
              <c:f>Activity!$B$23:$B$24</c:f>
              <c:numCache>
                <c:formatCode>General</c:formatCode>
                <c:ptCount val="2"/>
                <c:pt idx="0">
                  <c:v>1</c:v>
                </c:pt>
                <c:pt idx="1">
                  <c:v>2</c:v>
                </c:pt>
              </c:numCache>
            </c:numRef>
          </c:cat>
          <c:val>
            <c:numRef>
              <c:f>Activity!$C$23:$C$24</c:f>
              <c:numCache>
                <c:formatCode>General</c:formatCode>
                <c:ptCount val="2"/>
                <c:pt idx="0">
                  <c:v>147.91418207348545</c:v>
                </c:pt>
                <c:pt idx="1">
                  <c:v>140.64892800722197</c:v>
                </c:pt>
              </c:numCache>
            </c:numRef>
          </c:val>
          <c:extLst>
            <c:ext xmlns:c16="http://schemas.microsoft.com/office/drawing/2014/chart" uri="{C3380CC4-5D6E-409C-BE32-E72D297353CC}">
              <c16:uniqueId val="{00000000-BE57-4098-8A19-3EF5E21EE262}"/>
            </c:ext>
          </c:extLst>
        </c:ser>
        <c:ser>
          <c:idx val="1"/>
          <c:order val="1"/>
          <c:tx>
            <c:strRef>
              <c:f>Activity!$D$22</c:f>
              <c:strCache>
                <c:ptCount val="1"/>
                <c:pt idx="0">
                  <c:v>Ave. weight</c:v>
                </c:pt>
              </c:strCache>
            </c:strRef>
          </c:tx>
          <c:spPr>
            <a:solidFill>
              <a:srgbClr val="7395D3"/>
            </a:solidFill>
            <a:ln>
              <a:noFill/>
            </a:ln>
            <a:effectLst/>
          </c:spPr>
          <c:invertIfNegative val="0"/>
          <c:cat>
            <c:numRef>
              <c:f>Activity!$B$23:$B$24</c:f>
              <c:numCache>
                <c:formatCode>General</c:formatCode>
                <c:ptCount val="2"/>
                <c:pt idx="0">
                  <c:v>1</c:v>
                </c:pt>
                <c:pt idx="1">
                  <c:v>2</c:v>
                </c:pt>
              </c:numCache>
            </c:numRef>
          </c:cat>
          <c:val>
            <c:numRef>
              <c:f>Activity!$D$23:$D$24</c:f>
              <c:numCache>
                <c:formatCode>General</c:formatCode>
                <c:ptCount val="2"/>
                <c:pt idx="0">
                  <c:v>67.440369763632205</c:v>
                </c:pt>
                <c:pt idx="1">
                  <c:v>61.0958474385016</c:v>
                </c:pt>
              </c:numCache>
            </c:numRef>
          </c:val>
          <c:extLst>
            <c:ext xmlns:c16="http://schemas.microsoft.com/office/drawing/2014/chart" uri="{C3380CC4-5D6E-409C-BE32-E72D297353CC}">
              <c16:uniqueId val="{00000001-BE57-4098-8A19-3EF5E21EE262}"/>
            </c:ext>
          </c:extLst>
        </c:ser>
        <c:dLbls>
          <c:showLegendKey val="0"/>
          <c:showVal val="0"/>
          <c:showCatName val="0"/>
          <c:showSerName val="0"/>
          <c:showPercent val="0"/>
          <c:showBubbleSize val="0"/>
        </c:dLbls>
        <c:gapWidth val="219"/>
        <c:overlap val="-27"/>
        <c:axId val="564924408"/>
        <c:axId val="558265104"/>
      </c:barChart>
      <c:catAx>
        <c:axId val="564924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265104"/>
        <c:crosses val="autoZero"/>
        <c:auto val="1"/>
        <c:lblAlgn val="ctr"/>
        <c:lblOffset val="100"/>
        <c:noMultiLvlLbl val="0"/>
      </c:catAx>
      <c:valAx>
        <c:axId val="558265104"/>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924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Weight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Weight</a:t>
          </a:r>
        </a:p>
      </cx:txPr>
    </cx:title>
    <cx:plotArea>
      <cx:plotAreaRegion>
        <cx:series layoutId="clusteredColumn" uniqueId="{C12049F4-192B-47D2-AE91-D4B92B4520AB}">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Weight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Weight</a:t>
          </a:r>
        </a:p>
      </cx:txPr>
    </cx:title>
    <cx:plotArea>
      <cx:plotAreaRegion>
        <cx:series layoutId="clusteredColumn" uniqueId="{C12049F4-192B-47D2-AE91-D4B92B4520AB}">
          <cx:dataId val="0"/>
          <cx:layoutPr>
            <cx:binning intervalClosed="r"/>
          </cx:layoutPr>
        </cx:series>
      </cx:plotAreaRegion>
      <cx:axis id="0">
        <cx:catScaling gapWidth="0"/>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1.xml"/><Relationship Id="rId1" Type="http://schemas.openxmlformats.org/officeDocument/2006/relationships/image" Target="../media/image1.png"/><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2" name="Picture 29">
          <a:extLst>
            <a:ext uri="{FF2B5EF4-FFF2-40B4-BE49-F238E27FC236}">
              <a16:creationId xmlns:a16="http://schemas.microsoft.com/office/drawing/2014/main" id="{00000000-0008-0000-00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609599</xdr:colOff>
      <xdr:row>25</xdr:row>
      <xdr:rowOff>0</xdr:rowOff>
    </xdr:from>
    <xdr:to>
      <xdr:col>5</xdr:col>
      <xdr:colOff>123824</xdr:colOff>
      <xdr:row>36</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0</xdr:colOff>
      <xdr:row>25</xdr:row>
      <xdr:rowOff>0</xdr:rowOff>
    </xdr:from>
    <xdr:to>
      <xdr:col>12</xdr:col>
      <xdr:colOff>581025</xdr:colOff>
      <xdr:row>36</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twoCellAnchor editAs="oneCell">
    <xdr:from>
      <xdr:col>1</xdr:col>
      <xdr:colOff>0</xdr:colOff>
      <xdr:row>179</xdr:row>
      <xdr:rowOff>0</xdr:rowOff>
    </xdr:from>
    <xdr:to>
      <xdr:col>5</xdr:col>
      <xdr:colOff>123825</xdr:colOff>
      <xdr:row>190</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590550</xdr:colOff>
      <xdr:row>4</xdr:row>
      <xdr:rowOff>104775</xdr:rowOff>
    </xdr:to>
    <xdr:pic>
      <xdr:nvPicPr>
        <xdr:cNvPr id="2" name="Picture 29">
          <a:extLst>
            <a:ext uri="{FF2B5EF4-FFF2-40B4-BE49-F238E27FC236}">
              <a16:creationId xmlns:a16="http://schemas.microsoft.com/office/drawing/2014/main" id="{00000000-0008-0000-04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621" t="-13750" r="-1"/>
        <a:stretch/>
      </xdr:blipFill>
      <xdr:spPr bwMode="auto">
        <a:xfrm>
          <a:off x="0" y="0"/>
          <a:ext cx="12001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455</xdr:row>
      <xdr:rowOff>0</xdr:rowOff>
    </xdr:from>
    <xdr:to>
      <xdr:col>10</xdr:col>
      <xdr:colOff>11906</xdr:colOff>
      <xdr:row>464</xdr:row>
      <xdr:rowOff>135731</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stretch>
          <a:fillRect/>
        </a:stretch>
      </xdr:blipFill>
      <xdr:spPr>
        <a:xfrm>
          <a:off x="609600" y="21421725"/>
          <a:ext cx="5850731" cy="1850231"/>
        </a:xfrm>
        <a:prstGeom prst="rect">
          <a:avLst/>
        </a:prstGeom>
      </xdr:spPr>
    </xdr:pic>
    <xdr:clientData/>
  </xdr:twoCellAnchor>
  <xdr:twoCellAnchor editAs="oneCell">
    <xdr:from>
      <xdr:col>1</xdr:col>
      <xdr:colOff>0</xdr:colOff>
      <xdr:row>292</xdr:row>
      <xdr:rowOff>0</xdr:rowOff>
    </xdr:from>
    <xdr:to>
      <xdr:col>13</xdr:col>
      <xdr:colOff>104775</xdr:colOff>
      <xdr:row>303</xdr:row>
      <xdr:rowOff>21273</xdr:rowOff>
    </xdr:to>
    <xdr:pic>
      <xdr:nvPicPr>
        <xdr:cNvPr id="21" name="Picture 20">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3"/>
        <a:stretch>
          <a:fillRect/>
        </a:stretch>
      </xdr:blipFill>
      <xdr:spPr>
        <a:xfrm>
          <a:off x="609600" y="29384625"/>
          <a:ext cx="7772400" cy="2116773"/>
        </a:xfrm>
        <a:prstGeom prst="rect">
          <a:avLst/>
        </a:prstGeom>
      </xdr:spPr>
    </xdr:pic>
    <xdr:clientData/>
  </xdr:twoCellAnchor>
  <xdr:twoCellAnchor>
    <xdr:from>
      <xdr:col>1</xdr:col>
      <xdr:colOff>0</xdr:colOff>
      <xdr:row>268</xdr:row>
      <xdr:rowOff>0</xdr:rowOff>
    </xdr:from>
    <xdr:to>
      <xdr:col>6</xdr:col>
      <xdr:colOff>114300</xdr:colOff>
      <xdr:row>275</xdr:row>
      <xdr:rowOff>133350</xdr:rowOff>
    </xdr:to>
    <xdr:grpSp>
      <xdr:nvGrpSpPr>
        <xdr:cNvPr id="38" name="Group 37">
          <a:extLst>
            <a:ext uri="{FF2B5EF4-FFF2-40B4-BE49-F238E27FC236}">
              <a16:creationId xmlns:a16="http://schemas.microsoft.com/office/drawing/2014/main" id="{00000000-0008-0000-0400-000026000000}"/>
            </a:ext>
          </a:extLst>
        </xdr:cNvPr>
        <xdr:cNvGrpSpPr/>
      </xdr:nvGrpSpPr>
      <xdr:grpSpPr>
        <a:xfrm>
          <a:off x="609600" y="48510825"/>
          <a:ext cx="3514725" cy="1466850"/>
          <a:chOff x="609600" y="25650825"/>
          <a:chExt cx="3514725" cy="1466850"/>
        </a:xfrm>
      </xdr:grpSpPr>
      <xdr:pic>
        <xdr:nvPicPr>
          <xdr:cNvPr id="22" name="Picture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4"/>
          <a:srcRect/>
          <a:stretch/>
        </xdr:blipFill>
        <xdr:spPr>
          <a:xfrm>
            <a:off x="609600" y="25650825"/>
            <a:ext cx="3514725" cy="1466850"/>
          </a:xfrm>
          <a:prstGeom prst="rect">
            <a:avLst/>
          </a:prstGeom>
        </xdr:spPr>
      </xdr:pic>
      <xdr:sp macro="" textlink="">
        <xdr:nvSpPr>
          <xdr:cNvPr id="28" name="TextBox 27">
            <a:extLst>
              <a:ext uri="{FF2B5EF4-FFF2-40B4-BE49-F238E27FC236}">
                <a16:creationId xmlns:a16="http://schemas.microsoft.com/office/drawing/2014/main" id="{00000000-0008-0000-0400-00001C000000}"/>
              </a:ext>
            </a:extLst>
          </xdr:cNvPr>
          <xdr:cNvSpPr txBox="1"/>
        </xdr:nvSpPr>
        <xdr:spPr>
          <a:xfrm rot="20165745">
            <a:off x="1432219" y="26140719"/>
            <a:ext cx="186948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ln>
                  <a:noFill/>
                </a:ln>
                <a:solidFill>
                  <a:srgbClr val="FF0125">
                    <a:alpha val="35000"/>
                  </a:srgbClr>
                </a:solidFill>
                <a:effectLst>
                  <a:glow rad="139700">
                    <a:schemeClr val="bg1">
                      <a:alpha val="25000"/>
                    </a:schemeClr>
                  </a:glow>
                </a:effectLst>
              </a:rPr>
              <a:t>SCREENSHOT</a:t>
            </a:r>
          </a:p>
        </xdr:txBody>
      </xdr:sp>
    </xdr:grpSp>
    <xdr:clientData/>
  </xdr:twoCellAnchor>
  <xdr:twoCellAnchor>
    <xdr:from>
      <xdr:col>1</xdr:col>
      <xdr:colOff>0</xdr:colOff>
      <xdr:row>231</xdr:row>
      <xdr:rowOff>0</xdr:rowOff>
    </xdr:from>
    <xdr:to>
      <xdr:col>6</xdr:col>
      <xdr:colOff>276225</xdr:colOff>
      <xdr:row>238</xdr:row>
      <xdr:rowOff>104775</xdr:rowOff>
    </xdr:to>
    <xdr:grpSp>
      <xdr:nvGrpSpPr>
        <xdr:cNvPr id="39" name="Group 38">
          <a:extLst>
            <a:ext uri="{FF2B5EF4-FFF2-40B4-BE49-F238E27FC236}">
              <a16:creationId xmlns:a16="http://schemas.microsoft.com/office/drawing/2014/main" id="{00000000-0008-0000-0400-000027000000}"/>
            </a:ext>
          </a:extLst>
        </xdr:cNvPr>
        <xdr:cNvGrpSpPr/>
      </xdr:nvGrpSpPr>
      <xdr:grpSpPr>
        <a:xfrm>
          <a:off x="609600" y="41719500"/>
          <a:ext cx="3676650" cy="1438275"/>
          <a:chOff x="609600" y="18859500"/>
          <a:chExt cx="3676650" cy="1438275"/>
        </a:xfrm>
      </xdr:grpSpPr>
      <xdr:pic>
        <xdr:nvPicPr>
          <xdr:cNvPr id="32" name="Picture 31">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5"/>
          <a:srcRect/>
          <a:stretch/>
        </xdr:blipFill>
        <xdr:spPr>
          <a:xfrm>
            <a:off x="609600" y="18859500"/>
            <a:ext cx="3676650" cy="1438275"/>
          </a:xfrm>
          <a:prstGeom prst="rect">
            <a:avLst/>
          </a:prstGeom>
        </xdr:spPr>
      </xdr:pic>
      <xdr:sp macro="" textlink="">
        <xdr:nvSpPr>
          <xdr:cNvPr id="31" name="TextBox 30">
            <a:extLst>
              <a:ext uri="{FF2B5EF4-FFF2-40B4-BE49-F238E27FC236}">
                <a16:creationId xmlns:a16="http://schemas.microsoft.com/office/drawing/2014/main" id="{00000000-0008-0000-0400-00001F000000}"/>
              </a:ext>
            </a:extLst>
          </xdr:cNvPr>
          <xdr:cNvSpPr txBox="1"/>
        </xdr:nvSpPr>
        <xdr:spPr>
          <a:xfrm rot="20165745">
            <a:off x="1505860" y="19351544"/>
            <a:ext cx="186948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ln>
                  <a:noFill/>
                </a:ln>
                <a:solidFill>
                  <a:srgbClr val="FF0125">
                    <a:alpha val="35000"/>
                  </a:srgbClr>
                </a:solidFill>
                <a:effectLst>
                  <a:glow rad="139700">
                    <a:schemeClr val="bg1">
                      <a:alpha val="25000"/>
                    </a:schemeClr>
                  </a:glow>
                </a:effectLst>
              </a:rPr>
              <a:t>SCREENSHOT</a:t>
            </a:r>
          </a:p>
        </xdr:txBody>
      </xdr:sp>
    </xdr:grpSp>
    <xdr:clientData/>
  </xdr:twoCellAnchor>
  <xdr:twoCellAnchor>
    <xdr:from>
      <xdr:col>0</xdr:col>
      <xdr:colOff>0</xdr:colOff>
      <xdr:row>334</xdr:row>
      <xdr:rowOff>0</xdr:rowOff>
    </xdr:from>
    <xdr:to>
      <xdr:col>12</xdr:col>
      <xdr:colOff>495450</xdr:colOff>
      <xdr:row>354</xdr:row>
      <xdr:rowOff>171253</xdr:rowOff>
    </xdr:to>
    <xdr:grpSp>
      <xdr:nvGrpSpPr>
        <xdr:cNvPr id="37" name="Group 36">
          <a:extLst>
            <a:ext uri="{FF2B5EF4-FFF2-40B4-BE49-F238E27FC236}">
              <a16:creationId xmlns:a16="http://schemas.microsoft.com/office/drawing/2014/main" id="{00000000-0008-0000-0400-000025000000}"/>
            </a:ext>
          </a:extLst>
        </xdr:cNvPr>
        <xdr:cNvGrpSpPr/>
      </xdr:nvGrpSpPr>
      <xdr:grpSpPr>
        <a:xfrm>
          <a:off x="0" y="60559950"/>
          <a:ext cx="8163075" cy="3990778"/>
          <a:chOff x="0" y="37995225"/>
          <a:chExt cx="8163075" cy="3990778"/>
        </a:xfrm>
      </xdr:grpSpPr>
      <xdr:pic>
        <xdr:nvPicPr>
          <xdr:cNvPr id="27" name="Picture 26">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6"/>
          <a:srcRect t="408" b="408"/>
          <a:stretch/>
        </xdr:blipFill>
        <xdr:spPr>
          <a:xfrm>
            <a:off x="0" y="37995225"/>
            <a:ext cx="8163075" cy="3990778"/>
          </a:xfrm>
          <a:prstGeom prst="rect">
            <a:avLst/>
          </a:prstGeom>
        </xdr:spPr>
      </xdr:pic>
      <xdr:sp macro="" textlink="">
        <xdr:nvSpPr>
          <xdr:cNvPr id="34" name="TextBox 33">
            <a:extLst>
              <a:ext uri="{FF2B5EF4-FFF2-40B4-BE49-F238E27FC236}">
                <a16:creationId xmlns:a16="http://schemas.microsoft.com/office/drawing/2014/main" id="{00000000-0008-0000-0400-000022000000}"/>
              </a:ext>
            </a:extLst>
          </xdr:cNvPr>
          <xdr:cNvSpPr txBox="1"/>
        </xdr:nvSpPr>
        <xdr:spPr>
          <a:xfrm rot="20165745">
            <a:off x="1432219" y="39740268"/>
            <a:ext cx="186948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ln>
                  <a:noFill/>
                </a:ln>
                <a:solidFill>
                  <a:srgbClr val="FF0125">
                    <a:alpha val="35000"/>
                  </a:srgbClr>
                </a:solidFill>
                <a:effectLst>
                  <a:glow rad="139700">
                    <a:schemeClr val="bg1">
                      <a:alpha val="25000"/>
                    </a:schemeClr>
                  </a:glow>
                </a:effectLst>
              </a:rPr>
              <a:t>SCREENSHOT</a:t>
            </a:r>
          </a:p>
        </xdr:txBody>
      </xdr:sp>
    </xdr:grpSp>
    <xdr:clientData/>
  </xdr:twoCellAnchor>
  <xdr:twoCellAnchor>
    <xdr:from>
      <xdr:col>0</xdr:col>
      <xdr:colOff>0</xdr:colOff>
      <xdr:row>374</xdr:row>
      <xdr:rowOff>0</xdr:rowOff>
    </xdr:from>
    <xdr:to>
      <xdr:col>9</xdr:col>
      <xdr:colOff>583406</xdr:colOff>
      <xdr:row>390</xdr:row>
      <xdr:rowOff>28575</xdr:rowOff>
    </xdr:to>
    <xdr:grpSp>
      <xdr:nvGrpSpPr>
        <xdr:cNvPr id="36" name="Group 35">
          <a:extLst>
            <a:ext uri="{FF2B5EF4-FFF2-40B4-BE49-F238E27FC236}">
              <a16:creationId xmlns:a16="http://schemas.microsoft.com/office/drawing/2014/main" id="{00000000-0008-0000-0400-000024000000}"/>
            </a:ext>
          </a:extLst>
        </xdr:cNvPr>
        <xdr:cNvGrpSpPr/>
      </xdr:nvGrpSpPr>
      <xdr:grpSpPr>
        <a:xfrm>
          <a:off x="0" y="68075175"/>
          <a:ext cx="6422231" cy="3086100"/>
          <a:chOff x="0" y="45510450"/>
          <a:chExt cx="6422231" cy="3086100"/>
        </a:xfrm>
      </xdr:grpSpPr>
      <xdr:pic>
        <xdr:nvPicPr>
          <xdr:cNvPr id="26" name="Picture 25">
            <a:extLst>
              <a:ext uri="{FF2B5EF4-FFF2-40B4-BE49-F238E27FC236}">
                <a16:creationId xmlns:a16="http://schemas.microsoft.com/office/drawing/2014/main" id="{00000000-0008-0000-0400-00001A000000}"/>
              </a:ext>
            </a:extLst>
          </xdr:cNvPr>
          <xdr:cNvPicPr>
            <a:picLocks noChangeAspect="1"/>
          </xdr:cNvPicPr>
        </xdr:nvPicPr>
        <xdr:blipFill rotWithShape="1">
          <a:blip xmlns:r="http://schemas.openxmlformats.org/officeDocument/2006/relationships" r:embed="rId7"/>
          <a:srcRect l="-634" r="1623"/>
          <a:stretch/>
        </xdr:blipFill>
        <xdr:spPr>
          <a:xfrm>
            <a:off x="0" y="45510450"/>
            <a:ext cx="6422231" cy="3086100"/>
          </a:xfrm>
          <a:prstGeom prst="rect">
            <a:avLst/>
          </a:prstGeom>
        </xdr:spPr>
      </xdr:pic>
      <xdr:sp macro="" textlink="">
        <xdr:nvSpPr>
          <xdr:cNvPr id="35" name="TextBox 34">
            <a:extLst>
              <a:ext uri="{FF2B5EF4-FFF2-40B4-BE49-F238E27FC236}">
                <a16:creationId xmlns:a16="http://schemas.microsoft.com/office/drawing/2014/main" id="{00000000-0008-0000-0400-000023000000}"/>
              </a:ext>
            </a:extLst>
          </xdr:cNvPr>
          <xdr:cNvSpPr txBox="1"/>
        </xdr:nvSpPr>
        <xdr:spPr>
          <a:xfrm rot="20165745">
            <a:off x="2167294" y="46859745"/>
            <a:ext cx="186948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ln>
                  <a:noFill/>
                </a:ln>
                <a:solidFill>
                  <a:srgbClr val="FF0125">
                    <a:alpha val="35000"/>
                  </a:srgbClr>
                </a:solidFill>
                <a:effectLst>
                  <a:glow rad="139700">
                    <a:schemeClr val="bg1">
                      <a:alpha val="25000"/>
                    </a:schemeClr>
                  </a:glow>
                </a:effectLst>
              </a:rPr>
              <a:t>SCREENSHOT</a:t>
            </a:r>
          </a:p>
        </xdr:txBody>
      </xdr:sp>
    </xdr:grpSp>
    <xdr:clientData/>
  </xdr:twoCellAnchor>
  <xdr:twoCellAnchor>
    <xdr:from>
      <xdr:col>3</xdr:col>
      <xdr:colOff>276225</xdr:colOff>
      <xdr:row>162</xdr:row>
      <xdr:rowOff>0</xdr:rowOff>
    </xdr:from>
    <xdr:to>
      <xdr:col>9</xdr:col>
      <xdr:colOff>66675</xdr:colOff>
      <xdr:row>169</xdr:row>
      <xdr:rowOff>150431</xdr:rowOff>
    </xdr:to>
    <xdr:grpSp>
      <xdr:nvGrpSpPr>
        <xdr:cNvPr id="41" name="Group 40">
          <a:extLst>
            <a:ext uri="{FF2B5EF4-FFF2-40B4-BE49-F238E27FC236}">
              <a16:creationId xmlns:a16="http://schemas.microsoft.com/office/drawing/2014/main" id="{00000000-0008-0000-0400-000029000000}"/>
            </a:ext>
          </a:extLst>
        </xdr:cNvPr>
        <xdr:cNvGrpSpPr/>
      </xdr:nvGrpSpPr>
      <xdr:grpSpPr>
        <a:xfrm>
          <a:off x="2181225" y="29489400"/>
          <a:ext cx="3724275" cy="1169606"/>
          <a:chOff x="2181225" y="6629400"/>
          <a:chExt cx="3724275" cy="1169606"/>
        </a:xfrm>
      </xdr:grpSpPr>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rotWithShape="1">
          <a:blip xmlns:r="http://schemas.openxmlformats.org/officeDocument/2006/relationships" r:embed="rId8"/>
          <a:srcRect l="7060" t="21016" r="3886" b="6382"/>
          <a:stretch/>
        </xdr:blipFill>
        <xdr:spPr>
          <a:xfrm>
            <a:off x="2181225" y="6629400"/>
            <a:ext cx="3724275" cy="1085851"/>
          </a:xfrm>
          <a:prstGeom prst="rect">
            <a:avLst/>
          </a:prstGeom>
        </xdr:spPr>
      </xdr:pic>
      <xdr:sp macro="" textlink="">
        <xdr:nvSpPr>
          <xdr:cNvPr id="40" name="TextBox 39">
            <a:extLst>
              <a:ext uri="{FF2B5EF4-FFF2-40B4-BE49-F238E27FC236}">
                <a16:creationId xmlns:a16="http://schemas.microsoft.com/office/drawing/2014/main" id="{00000000-0008-0000-0400-000028000000}"/>
              </a:ext>
            </a:extLst>
          </xdr:cNvPr>
          <xdr:cNvSpPr txBox="1"/>
        </xdr:nvSpPr>
        <xdr:spPr>
          <a:xfrm rot="20165745">
            <a:off x="3491267" y="7330993"/>
            <a:ext cx="186948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2400" b="1">
                <a:ln>
                  <a:noFill/>
                </a:ln>
                <a:solidFill>
                  <a:srgbClr val="FF0125">
                    <a:alpha val="35000"/>
                  </a:srgbClr>
                </a:solidFill>
                <a:effectLst>
                  <a:glow rad="139700">
                    <a:schemeClr val="bg1">
                      <a:alpha val="25000"/>
                    </a:schemeClr>
                  </a:glow>
                </a:effectLst>
              </a:rPr>
              <a:t>SCREENSHOT</a:t>
            </a:r>
          </a:p>
        </xdr:txBody>
      </xdr:sp>
    </xdr:grpSp>
    <xdr:clientData/>
  </xdr:twoCellAnchor>
  <xdr:twoCellAnchor editAs="oneCell">
    <xdr:from>
      <xdr:col>1</xdr:col>
      <xdr:colOff>0</xdr:colOff>
      <xdr:row>73</xdr:row>
      <xdr:rowOff>75050</xdr:rowOff>
    </xdr:from>
    <xdr:to>
      <xdr:col>5</xdr:col>
      <xdr:colOff>600075</xdr:colOff>
      <xdr:row>91</xdr:row>
      <xdr:rowOff>27425</xdr:rowOff>
    </xdr:to>
    <xdr:pic>
      <xdr:nvPicPr>
        <xdr:cNvPr id="47" name="Picture 46">
          <a:extLst>
            <a:ext uri="{FF2B5EF4-FFF2-40B4-BE49-F238E27FC236}">
              <a16:creationId xmlns:a16="http://schemas.microsoft.com/office/drawing/2014/main" id="{00000000-0008-0000-0400-00002F000000}"/>
            </a:ext>
          </a:extLst>
        </xdr:cNvPr>
        <xdr:cNvPicPr>
          <a:picLocks noChangeAspect="1"/>
        </xdr:cNvPicPr>
      </xdr:nvPicPr>
      <xdr:blipFill>
        <a:blip xmlns:r="http://schemas.openxmlformats.org/officeDocument/2006/relationships" r:embed="rId9"/>
        <a:srcRect/>
        <a:stretch/>
      </xdr:blipFill>
      <xdr:spPr>
        <a:xfrm>
          <a:off x="609600" y="10819250"/>
          <a:ext cx="3390900" cy="3267075"/>
        </a:xfrm>
        <a:prstGeom prst="rect">
          <a:avLst/>
        </a:prstGeom>
      </xdr:spPr>
    </xdr:pic>
    <xdr:clientData/>
  </xdr:twoCellAnchor>
  <xdr:twoCellAnchor editAs="oneCell">
    <xdr:from>
      <xdr:col>1</xdr:col>
      <xdr:colOff>0</xdr:colOff>
      <xdr:row>101</xdr:row>
      <xdr:rowOff>0</xdr:rowOff>
    </xdr:from>
    <xdr:to>
      <xdr:col>6</xdr:col>
      <xdr:colOff>28575</xdr:colOff>
      <xdr:row>117</xdr:row>
      <xdr:rowOff>66675</xdr:rowOff>
    </xdr:to>
    <xdr:pic>
      <xdr:nvPicPr>
        <xdr:cNvPr id="50" name="Picture 49">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10"/>
        <a:stretch>
          <a:fillRect/>
        </a:stretch>
      </xdr:blipFill>
      <xdr:spPr>
        <a:xfrm>
          <a:off x="609600" y="15468600"/>
          <a:ext cx="3429000" cy="3105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586806</xdr:colOff>
      <xdr:row>4</xdr:row>
      <xdr:rowOff>104775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650" t="-13750" r="1"/>
        <a:stretch/>
      </xdr:blipFill>
      <xdr:spPr>
        <a:xfrm>
          <a:off x="0" y="0"/>
          <a:ext cx="1196406" cy="866775"/>
        </a:xfrm>
        <a:prstGeom prst="rect">
          <a:avLst/>
        </a:prstGeom>
      </xdr:spPr>
    </xdr:pic>
    <xdr:clientData/>
  </xdr:twoCellAnchor>
  <xdr:twoCellAnchor editAs="oneCell">
    <xdr:from>
      <xdr:col>1</xdr:col>
      <xdr:colOff>0</xdr:colOff>
      <xdr:row>13</xdr:row>
      <xdr:rowOff>0</xdr:rowOff>
    </xdr:from>
    <xdr:to>
      <xdr:col>8</xdr:col>
      <xdr:colOff>523875</xdr:colOff>
      <xdr:row>33</xdr:row>
      <xdr:rowOff>76200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2257425"/>
          <a:ext cx="6667500" cy="3886200"/>
        </a:xfrm>
        <a:prstGeom prst="rect">
          <a:avLst/>
        </a:prstGeom>
      </xdr:spPr>
    </xdr:pic>
    <xdr:clientData/>
  </xdr:twoCellAnchor>
  <xdr:twoCellAnchor editAs="oneCell">
    <xdr:from>
      <xdr:col>8</xdr:col>
      <xdr:colOff>0</xdr:colOff>
      <xdr:row>13</xdr:row>
      <xdr:rowOff>0</xdr:rowOff>
    </xdr:from>
    <xdr:to>
      <xdr:col>18</xdr:col>
      <xdr:colOff>571500</xdr:colOff>
      <xdr:row>33</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62700" y="2257425"/>
          <a:ext cx="6667500" cy="3886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EFDDDE-EE02-4D29-9152-BE1D8BA67357}" name="tblHeightWeight" displayName="tblHeightWeight" ref="B260:G8964" totalsRowShown="0">
  <autoFilter ref="B260:G8964" xr:uid="{CDEFDDDE-EE02-4D29-9152-BE1D8BA67357}"/>
  <tableColumns count="6">
    <tableColumn id="1" xr3:uid="{4D121641-4F6E-4C58-BD70-401C28D74FA3}" name="ID"/>
    <tableColumn id="2" xr3:uid="{3FB57946-E569-4E74-AA91-BDFEF7BDCAC9}" name="Gender"/>
    <tableColumn id="3" xr3:uid="{DBCE46C0-69F1-4B9A-945E-0676014FD07B}" name="AgeYrs"/>
    <tableColumn id="4" xr3:uid="{4499BBA5-7927-40A7-A7F8-E5DB0DF4768A}" name="AgeMonths"/>
    <tableColumn id="5" xr3:uid="{AD54332B-507C-4E02-8217-DF767744A1C3}" name="Height"/>
    <tableColumn id="6" xr3:uid="{A4BADD03-06A1-40C9-8B46-474E5271D68C}" name="Weigh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C19517-8CA6-4DA3-A354-FD843A5D5385}" name="tblHeightWeightMeanAll" displayName="tblHeightWeightMeanAll" ref="B22:D24" totalsRowShown="0">
  <autoFilter ref="B22:D24" xr:uid="{28C19517-8CA6-4DA3-A354-FD843A5D5385}"/>
  <tableColumns count="3">
    <tableColumn id="1" xr3:uid="{0417011D-65DB-4A03-9CC1-78BCCD885694}" name="Gender"/>
    <tableColumn id="2" xr3:uid="{AEF929C0-D0CC-45B1-BFFB-B8900B0B3443}" name="Ave. height" dataDxfId="129">
      <calculatedColumnFormula>AVERAGEIF(tblHeightWeight[Gender], tblHeightWeightMeanAll[[#This Row],[Gender]], tblHeightWeight[Height])</calculatedColumnFormula>
    </tableColumn>
    <tableColumn id="3" xr3:uid="{EA2723BE-47D4-4787-98C8-C7EC46A7DFFB}" name="Ave. weight" dataDxfId="128">
      <calculatedColumnFormula>AVERAGEIF(tblHeightWeight[Gender], tblHeightWeightMeanAll[[#This Row],[Gender]], tblHeightWeight[Weight])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60F2DF3-789B-45F2-9F69-521C78B01408}" name="tblSummary" displayName="tblSummary" ref="B108:E110" totalsRowShown="0">
  <autoFilter ref="B108:E110" xr:uid="{B60F2DF3-789B-45F2-9F69-521C78B01408}"/>
  <tableColumns count="4">
    <tableColumn id="1" xr3:uid="{F2341ECF-3611-47B5-8868-B0E068CC5A0C}" name="Gender ID"/>
    <tableColumn id="4" xr3:uid="{50FEA128-FE27-4943-8727-01A47857EFAB}" name="Gender label"/>
    <tableColumn id="2" xr3:uid="{BFE9AAB8-571A-4FA3-84FE-60C1C2928255}" name="Mean height" dataDxfId="127"/>
    <tableColumn id="3" xr3:uid="{0BA750A3-F7D6-4D8A-B2DA-45ABDFA3476D}" name="Mean weight" dataDxfId="126"/>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39B82AB-D174-49EE-AC22-8213AEAB3453}" name="tblSummary2" displayName="tblSummary2" ref="B166:E168" totalsRowShown="0">
  <autoFilter ref="B166:E168" xr:uid="{939B82AB-D174-49EE-AC22-8213AEAB3453}"/>
  <tableColumns count="4">
    <tableColumn id="1" xr3:uid="{7D121CD6-FB9A-47C9-8252-BBAF561A40F0}" name="Gender ID"/>
    <tableColumn id="4" xr3:uid="{1ABD93F3-EDB0-4B71-A395-2BBCDF5F53CB}" name="Gender label"/>
    <tableColumn id="2" xr3:uid="{19D0C462-435B-4729-A0AB-9F04F96BFEFF}" name="Mean height" dataDxfId="125"/>
    <tableColumn id="3" xr3:uid="{F5811552-3A44-4127-9FDE-7C65B2AD7D33}" name="Mean weight" dataDxfId="124"/>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30B91D-5B63-4141-A297-8EEA86655DAC}" name="tblDemo2" displayName="tblDemo2" ref="B145:D149" totalsRowShown="0">
  <autoFilter ref="B145:D149" xr:uid="{EF200113-C563-4F50-8151-A8EA438580ED}"/>
  <tableColumns count="3">
    <tableColumn id="1" xr3:uid="{86AD8444-DF19-4D2C-86DC-FB4A93831A3C}" name="OrderID"/>
    <tableColumn id="2" xr3:uid="{A010A2E4-98EF-4A5D-A53E-3A8862C96A53}" name="Tea"/>
    <tableColumn id="3" xr3:uid="{E7DECE6F-5EF8-4B78-8129-95E188BF8D67}" name="Coffee"/>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837573-5740-43E6-8353-A310AD2FDAB8}" name="tblDemo5" displayName="tblDemo5" ref="B416:F420" totalsRowShown="0" headerRowDxfId="123">
  <autoFilter ref="B416:F420" xr:uid="{D66DDE60-1F3C-4162-AF11-4B7B41D40523}"/>
  <tableColumns count="5">
    <tableColumn id="1" xr3:uid="{7A6EC7E3-954B-488C-8EE9-5D034E6DD705}" name="OrderID"/>
    <tableColumn id="2" xr3:uid="{C1918427-FE72-4569-AE57-BEC2E05CB63F}" name="Tea"/>
    <tableColumn id="3" xr3:uid="{26DABB81-D7DC-4A0B-BB6B-2A0577004BFF}" name="Coffee"/>
    <tableColumn id="7" xr3:uid="{8EF9BEEA-8283-4701-BF06-03AED0FE9CD4}" name="Total items" dataDxfId="122">
      <calculatedColumnFormula>tblDemo5[[#This Row],[Tea]] + tblDemo5[[#This Row],[Coffee]]</calculatedColumnFormula>
    </tableColumn>
    <tableColumn id="10" xr3:uid="{EBA216FF-1544-483F-A80D-90F665E0C934}" name="Sales" dataDxfId="121">
      <calculatedColumnFormula>1.75 * tblDemo5[[#This Row],[Tea]] + 2.25 * tblDemo5[[#This Row],[Coffee]]</calculatedColumnFormula>
    </tableColumn>
  </tableColumns>
  <tableStyleInfo name="TableStyleMedium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D859309-1563-4CB5-8C83-A260CB52F5FF}" name="tblDemo3" displayName="tblDemo3" ref="B215:F219" totalsRowShown="0" headerRowDxfId="120">
  <autoFilter ref="B215:F219" xr:uid="{3D859309-1563-4CB5-8C83-A260CB52F5FF}"/>
  <tableColumns count="5">
    <tableColumn id="1" xr3:uid="{98C8D9AB-AA82-45E1-BBEB-B22077197A9F}" name="OrderID"/>
    <tableColumn id="2" xr3:uid="{689DB91C-AD02-4A5A-AE13-9721870B4D88}" name="Tea"/>
    <tableColumn id="3" xr3:uid="{64D6AD2E-D7EA-4096-AFBF-D805729257BB}" name="Coffee"/>
    <tableColumn id="7" xr3:uid="{DAF151EC-1B94-447C-B1B2-8679F6FD69D4}" name="Total items" dataDxfId="119">
      <calculatedColumnFormula>tblDemo3[[#This Row],[Tea]] + tblDemo3[[#This Row],[Coffee]]</calculatedColumnFormula>
    </tableColumn>
    <tableColumn id="10" xr3:uid="{74C41CDA-B04D-4F22-98B6-6434F2B38404}" name="Sales" dataDxfId="118">
      <calculatedColumnFormula>1.75 * tblDemo3[[#This Row],[Tea]] + 2.25 * tblDemo3[[#This Row],[Coffee]]</calculatedColumnFormula>
    </tableColumn>
  </tableColumns>
  <tableStyleInfo name="TableStyleMedium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13B2B7C-0624-4575-868D-10D899AB33C3}" name="tblDemo4" displayName="tblDemo4" ref="B322:F328" totalsRowShown="0" headerRowDxfId="117">
  <autoFilter ref="B322:F328" xr:uid="{F13B2B7C-0624-4575-868D-10D899AB33C3}"/>
  <tableColumns count="5">
    <tableColumn id="1" xr3:uid="{8F2E37F2-3C29-4844-B6C5-EA67E711612B}" name="OrderID"/>
    <tableColumn id="2" xr3:uid="{29638AD2-244B-4D63-BE29-FBF7E3B5A2B5}" name="Tea"/>
    <tableColumn id="3" xr3:uid="{BB40DF4E-C6E8-4EA4-A53D-CCDEF19F46B6}" name="Coffee"/>
    <tableColumn id="7" xr3:uid="{FFCA4DCA-8F85-4AE7-AC3D-19AED2DD4FB4}" name="Total items" dataDxfId="116">
      <calculatedColumnFormula>tblDemo4[[#This Row],[Tea]] + tblDemo4[[#This Row],[Coffee]]</calculatedColumnFormula>
    </tableColumn>
    <tableColumn id="10" xr3:uid="{E267EAFF-44B3-4E1E-A4F7-020B90B92A70}" name="Sales" dataDxfId="115">
      <calculatedColumnFormula>1.75 * tblDemo4[[#This Row],[Tea]] + 2.25 * tblDemo4[[#This Row],[Coffee]]</calculatedColumnFormula>
    </tableColumn>
  </tableColumns>
  <tableStyleInfo name="TableStyleMedium2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FADD7D1-D6E6-4676-BC86-501E9131AF33}" name="tblDemo1" displayName="tblDemo1" ref="B27:D31" totalsRowShown="0">
  <autoFilter ref="B27:D31" xr:uid="{1FADD7D1-D6E6-4676-BC86-501E9131AF33}"/>
  <tableColumns count="3">
    <tableColumn id="1" xr3:uid="{39ABDDE3-DAAA-47DD-861A-9AE9644B9CAA}" name="OrderID"/>
    <tableColumn id="2" xr3:uid="{D2771D13-7205-4FBD-AF1F-42C0BF99526C}" name="Tea"/>
    <tableColumn id="3" xr3:uid="{83BEE68B-B6A0-4227-9D18-7A6C681CF962}" name="Coffe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08DE7E2-E25F-446B-B924-BC5E22AC7B51}" name="tblExampleData" displayName="tblExampleData" ref="B94:F100" totalsRowShown="0">
  <autoFilter ref="B94:F100" xr:uid="{D08DE7E2-E25F-446B-B924-BC5E22AC7B51}"/>
  <tableColumns count="5">
    <tableColumn id="1" xr3:uid="{82548555-8F81-4691-9E47-0EAD0DD4CA6E}" name="Entity"/>
    <tableColumn id="2" xr3:uid="{DBD3507A-FFE4-41FC-A446-9AFCC176635D}" name="HasEyes"/>
    <tableColumn id="3" xr3:uid="{F74A21E2-4EF0-40AF-83C6-B7948847C4E7}" name="Heads"/>
    <tableColumn id="4" xr3:uid="{F755A8EB-8F45-4858-90B5-7E57F41D46C0}" name="Tails"/>
    <tableColumn id="5" xr3:uid="{8B7365C3-DAAB-41A1-B710-42D77E00DD4A}" name="Leg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https://wwwn.cdc.gov/Nchs/Data/Nhanes/Public/2017/DataFiles/BMX_J.htm" TargetMode="External"/><Relationship Id="rId1" Type="http://schemas.openxmlformats.org/officeDocument/2006/relationships/hyperlink" Target="https://wwwn.cdc.gov/Nchs/Data/Nhanes/Public/2017/DataFiles/DEMO_J.htm"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vmlDrawing" Target="../drawings/vmlDrawing1.vml"/><Relationship Id="rId7" Type="http://schemas.openxmlformats.org/officeDocument/2006/relationships/table" Target="../tables/table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8156-02AA-4612-A8B2-356290AEE13B}">
  <dimension ref="A8:AK8964"/>
  <sheetViews>
    <sheetView showGridLines="0" tabSelected="1" zoomScaleNormal="100" workbookViewId="0"/>
  </sheetViews>
  <sheetFormatPr defaultRowHeight="15"/>
  <cols>
    <col min="2" max="2" width="9.85546875" customWidth="1"/>
    <col min="3" max="5" width="14.42578125" customWidth="1"/>
    <col min="6" max="6" width="13.42578125" customWidth="1"/>
    <col min="8" max="8" width="9.7109375" customWidth="1"/>
  </cols>
  <sheetData>
    <row r="8" spans="2:37" ht="26.25">
      <c r="B8" s="51" t="s">
        <v>0</v>
      </c>
      <c r="C8" s="51"/>
      <c r="D8" s="51"/>
      <c r="E8" s="51"/>
      <c r="F8" s="51"/>
      <c r="G8" s="51"/>
      <c r="H8" s="51"/>
      <c r="I8" s="51"/>
      <c r="J8" s="51"/>
      <c r="K8" s="51"/>
      <c r="L8" s="51"/>
      <c r="M8" s="51"/>
      <c r="N8" s="51"/>
      <c r="O8" s="51"/>
      <c r="P8" s="51"/>
      <c r="Q8" s="5"/>
      <c r="R8" s="5"/>
      <c r="S8" s="5"/>
      <c r="T8" s="5"/>
      <c r="U8" s="5"/>
      <c r="V8" s="5"/>
      <c r="W8" s="5"/>
      <c r="X8" s="5"/>
      <c r="Y8" s="5"/>
      <c r="Z8" s="5"/>
      <c r="AA8" s="5"/>
      <c r="AB8" s="5"/>
      <c r="AC8" s="5"/>
      <c r="AD8" s="5"/>
      <c r="AE8" s="5"/>
      <c r="AF8" s="5"/>
      <c r="AG8" s="5"/>
      <c r="AH8" s="5"/>
      <c r="AI8" s="5"/>
      <c r="AJ8" s="5"/>
      <c r="AK8" s="5"/>
    </row>
    <row r="9" spans="2:37" ht="3" customHeight="1">
      <c r="B9" s="68"/>
      <c r="C9" s="68"/>
      <c r="D9" s="68"/>
      <c r="E9" s="68"/>
      <c r="F9" s="68"/>
      <c r="G9" s="68"/>
      <c r="H9" s="68"/>
      <c r="I9" s="68"/>
      <c r="J9" s="68"/>
      <c r="K9" s="68"/>
      <c r="L9" s="68"/>
      <c r="M9" s="68"/>
      <c r="N9" s="68"/>
      <c r="O9" s="68"/>
      <c r="P9" s="68"/>
    </row>
    <row r="10" spans="2:37" ht="6.95" customHeight="1"/>
    <row r="11" spans="2:37">
      <c r="B11" t="str" cm="1">
        <f t="array" ref="B11">"Table `tblHeightWeight` (" &amp; ADDRESS(ROW(tblHeightWeight[#Headers]), MIN(COLUMN(tblHeightWeight[])), 4) &amp; ":" &amp; ADDRESS(ROW(tblHeightWeight[#Headers]) + ROWS(tblHeightWeight[]), MIN(COLUMN(tblHeightWeight[])) + COLUMNS(tblHeightWeight[]) - 1, 4) &amp; ") contains the heights and weights of 8,704 individuals."</f>
        <v>Table `tblHeightWeight` (B260:G8964) contains the heights and weights of 8,704 individuals.</v>
      </c>
    </row>
    <row r="12" spans="2:37" ht="6.95" customHeight="1"/>
    <row r="13" spans="2:37">
      <c r="B13" t="s">
        <v>1</v>
      </c>
    </row>
    <row r="14" spans="2:37">
      <c r="B14" s="52" t="s">
        <v>2</v>
      </c>
    </row>
    <row r="15" spans="2:37">
      <c r="B15" s="52" t="s">
        <v>3</v>
      </c>
    </row>
    <row r="16" spans="2:37" ht="6.95" customHeight="1"/>
    <row r="17" spans="2:4">
      <c r="B17" t="s">
        <v>4</v>
      </c>
    </row>
    <row r="18" spans="2:4" ht="6.95" customHeight="1"/>
    <row r="19" spans="2:4">
      <c r="B19" t="s">
        <v>5</v>
      </c>
    </row>
    <row r="22" spans="2:4">
      <c r="B22" t="s">
        <v>6</v>
      </c>
      <c r="C22" t="s">
        <v>7</v>
      </c>
      <c r="D22" t="s">
        <v>8</v>
      </c>
    </row>
    <row r="23" spans="2:4">
      <c r="B23">
        <v>1</v>
      </c>
      <c r="C23">
        <f>AVERAGEIF(tblHeightWeight[Gender], tblHeightWeightMeanAll[[#This Row],[Gender]], tblHeightWeight[Height])</f>
        <v>147.91418207348545</v>
      </c>
      <c r="D23">
        <f>AVERAGEIF(tblHeightWeight[Gender], tblHeightWeightMeanAll[[#This Row],[Gender]], tblHeightWeight[Weight])</f>
        <v>67.440369763632205</v>
      </c>
    </row>
    <row r="24" spans="2:4">
      <c r="B24">
        <v>2</v>
      </c>
      <c r="C24">
        <f>AVERAGEIF(tblHeightWeight[Gender], tblHeightWeightMeanAll[[#This Row],[Gender]], tblHeightWeight[Height])</f>
        <v>140.64892800722197</v>
      </c>
      <c r="D24">
        <f>AVERAGEIF(tblHeightWeight[Gender], tblHeightWeightMeanAll[[#This Row],[Gender]], tblHeightWeight[Weight])</f>
        <v>61.0958474385016</v>
      </c>
    </row>
    <row r="37" spans="2:13">
      <c r="B37" s="2" t="s">
        <v>9</v>
      </c>
      <c r="H37" s="2" t="s">
        <v>10</v>
      </c>
    </row>
    <row r="40" spans="2:13" ht="15.75" thickBot="1"/>
    <row r="41" spans="2:13" s="5" customFormat="1" ht="19.5" thickBot="1">
      <c r="B41" s="46" t="str">
        <f>"1.1" &amp; emptyStr</f>
        <v>1.1</v>
      </c>
      <c r="C41" s="3" t="str">
        <f>REPT("★", MIN(B42, 5)) &amp; REPT("☆", 5 - MIN(B42, 5)) &amp; IF(B42 &gt; 5, "+", "")</f>
        <v>★★☆☆☆</v>
      </c>
      <c r="E41"/>
      <c r="F41"/>
      <c r="G41"/>
      <c r="H41"/>
      <c r="I41"/>
    </row>
    <row r="42" spans="2:13" s="5" customFormat="1" ht="6.95" customHeight="1" thickBot="1">
      <c r="B42" s="4">
        <v>2</v>
      </c>
    </row>
    <row r="43" spans="2:13" s="5" customFormat="1" ht="15" customHeight="1" thickBot="1">
      <c r="B43" s="53" t="s">
        <v>11</v>
      </c>
      <c r="C43" s="54"/>
      <c r="D43" s="54"/>
      <c r="E43" s="54"/>
      <c r="F43" s="54"/>
      <c r="G43" s="54"/>
      <c r="H43" s="54"/>
      <c r="I43" s="54"/>
      <c r="J43" s="54"/>
      <c r="K43" s="54"/>
      <c r="L43" s="54"/>
      <c r="M43" s="55"/>
    </row>
    <row r="44" spans="2:13" ht="6.95" customHeight="1"/>
    <row r="45" spans="2:13" s="5" customFormat="1" ht="15" customHeight="1" thickBot="1">
      <c r="B45" s="10" t="s">
        <v>9</v>
      </c>
    </row>
    <row r="46" spans="2:13" s="5" customFormat="1" ht="15.75" customHeight="1" thickTop="1">
      <c r="B46" s="56"/>
      <c r="C46" s="57"/>
      <c r="D46" s="57"/>
      <c r="E46" s="57"/>
      <c r="F46" s="57"/>
      <c r="G46" s="57"/>
      <c r="H46" s="57"/>
      <c r="I46" s="57"/>
      <c r="J46" s="57"/>
      <c r="K46" s="57"/>
      <c r="L46" s="57"/>
      <c r="M46" s="58"/>
    </row>
    <row r="47" spans="2:13" s="5" customFormat="1" ht="15.75" customHeight="1">
      <c r="B47" s="59"/>
      <c r="C47" s="60"/>
      <c r="D47" s="60"/>
      <c r="E47" s="60"/>
      <c r="F47" s="60"/>
      <c r="G47" s="60"/>
      <c r="H47" s="60"/>
      <c r="I47" s="60"/>
      <c r="J47" s="60"/>
      <c r="K47" s="60"/>
      <c r="L47" s="60"/>
      <c r="M47" s="61"/>
    </row>
    <row r="48" spans="2:13" s="5" customFormat="1" ht="15.75" customHeight="1">
      <c r="B48" s="59"/>
      <c r="C48" s="60"/>
      <c r="D48" s="60"/>
      <c r="E48" s="60"/>
      <c r="F48" s="60"/>
      <c r="G48" s="60"/>
      <c r="H48" s="60"/>
      <c r="I48" s="60"/>
      <c r="J48" s="60"/>
      <c r="K48" s="60"/>
      <c r="L48" s="60"/>
      <c r="M48" s="61"/>
    </row>
    <row r="49" spans="1:16" s="5" customFormat="1" ht="15.75" customHeight="1" thickBot="1">
      <c r="B49" s="62"/>
      <c r="C49" s="63"/>
      <c r="D49" s="63"/>
      <c r="E49" s="63"/>
      <c r="F49" s="63"/>
      <c r="G49" s="63"/>
      <c r="H49" s="63"/>
      <c r="I49" s="63"/>
      <c r="J49" s="63"/>
      <c r="K49" s="63"/>
      <c r="L49" s="63"/>
      <c r="M49" s="64"/>
    </row>
    <row r="50" spans="1:16" ht="15.75" thickTop="1"/>
    <row r="51" spans="1:16" s="5" customFormat="1" ht="15" customHeight="1" thickBot="1">
      <c r="B51" s="10" t="s">
        <v>10</v>
      </c>
    </row>
    <row r="52" spans="1:16" s="5" customFormat="1" ht="15.75" customHeight="1" thickTop="1">
      <c r="B52" s="56"/>
      <c r="C52" s="57"/>
      <c r="D52" s="57"/>
      <c r="E52" s="57"/>
      <c r="F52" s="57"/>
      <c r="G52" s="57"/>
      <c r="H52" s="57"/>
      <c r="I52" s="57"/>
      <c r="J52" s="57"/>
      <c r="K52" s="57"/>
      <c r="L52" s="57"/>
      <c r="M52" s="58"/>
    </row>
    <row r="53" spans="1:16" s="5" customFormat="1" ht="15.75" customHeight="1">
      <c r="B53" s="59"/>
      <c r="C53" s="60"/>
      <c r="D53" s="60"/>
      <c r="E53" s="60"/>
      <c r="F53" s="60"/>
      <c r="G53" s="60"/>
      <c r="H53" s="60"/>
      <c r="I53" s="60"/>
      <c r="J53" s="60"/>
      <c r="K53" s="60"/>
      <c r="L53" s="60"/>
      <c r="M53" s="61"/>
    </row>
    <row r="54" spans="1:16" s="5" customFormat="1" ht="15.75" customHeight="1">
      <c r="B54" s="59"/>
      <c r="C54" s="60"/>
      <c r="D54" s="60"/>
      <c r="E54" s="60"/>
      <c r="F54" s="60"/>
      <c r="G54" s="60"/>
      <c r="H54" s="60"/>
      <c r="I54" s="60"/>
      <c r="J54" s="60"/>
      <c r="K54" s="60"/>
      <c r="L54" s="60"/>
      <c r="M54" s="61"/>
    </row>
    <row r="55" spans="1:16" s="5" customFormat="1" ht="15.75" customHeight="1" thickBot="1">
      <c r="B55" s="62"/>
      <c r="C55" s="63"/>
      <c r="D55" s="63"/>
      <c r="E55" s="63"/>
      <c r="F55" s="63"/>
      <c r="G55" s="63"/>
      <c r="H55" s="63"/>
      <c r="I55" s="63"/>
      <c r="J55" s="63"/>
      <c r="K55" s="63"/>
      <c r="L55" s="63"/>
      <c r="M55" s="64"/>
    </row>
    <row r="56" spans="1:16" ht="15.75" thickTop="1"/>
    <row r="58" spans="1:16" ht="15.75" thickBot="1"/>
    <row r="59" spans="1:16" s="5" customFormat="1" ht="19.5" thickBot="1">
      <c r="A59" s="47" t="str" cm="1">
        <f t="array" aca="1" ref="A59" ca="1">INDEX(
    OFFSET(B59, -MIN(ROW(B59) - 1, activityNumberSearchRange), 0, MIN(ROW(B59) - 1, activityNumberSearchRange), 1),
    MATCH(2, 1 / (ISTEXT(_xlfn.FORMULATEXT(OFFSET(B59, -MIN(ROW(B59) - 1, activityNumberSearchRange), 0, MIN(ROW(B59) - 1, activityNumberSearchRange), 1)))
        * ISNUMBER(FIND("emptyStr", _xlfn.FORMULATEXT(OFFSET(B59, -MIN(ROW(B59) - 1, activityNumberSearchRange), 0, MIN(ROW(B59) - 1, activityNumberSearchRange), 1))))
    ), 1)
)</f>
        <v>1.1</v>
      </c>
      <c r="B59" s="46" t="str">
        <f ca="1">LEFT(A59, FIND(".", A59)) &amp; RIGHT(A59, LEN(A59) - FIND(".", A59)) + 1 &amp; emptyStr</f>
        <v>1.2</v>
      </c>
      <c r="C59" s="3" t="str">
        <f>REPT("★", MIN(B60, 5)) &amp; REPT("☆", 5 - MIN(B60, 5)) &amp; IF(B60 &gt; 5, "+", "")</f>
        <v>★☆☆☆☆</v>
      </c>
      <c r="E59"/>
      <c r="F59"/>
      <c r="G59"/>
      <c r="H59"/>
      <c r="I59"/>
      <c r="P59"/>
    </row>
    <row r="60" spans="1:16" s="5" customFormat="1" ht="6.95" customHeight="1" thickBot="1">
      <c r="B60" s="4">
        <v>1</v>
      </c>
      <c r="P60"/>
    </row>
    <row r="61" spans="1:16" s="5" customFormat="1" ht="30" customHeight="1">
      <c r="B61" s="76" t="s">
        <v>12</v>
      </c>
      <c r="C61" s="77"/>
      <c r="D61" s="77"/>
      <c r="E61" s="77"/>
      <c r="F61" s="77"/>
      <c r="G61" s="77"/>
      <c r="H61" s="77"/>
      <c r="I61" s="77"/>
      <c r="J61" s="77"/>
      <c r="K61" s="77"/>
      <c r="L61" s="77"/>
      <c r="M61" s="78"/>
      <c r="P61"/>
    </row>
    <row r="62" spans="1:16" s="5" customFormat="1" ht="6.95" customHeight="1">
      <c r="B62" s="72"/>
      <c r="C62" s="73"/>
      <c r="D62" s="73"/>
      <c r="E62" s="73"/>
      <c r="F62" s="73"/>
      <c r="G62" s="73"/>
      <c r="H62" s="73"/>
      <c r="I62" s="73"/>
      <c r="J62" s="73"/>
      <c r="K62" s="73"/>
      <c r="L62" s="73"/>
      <c r="M62" s="74"/>
      <c r="P62"/>
    </row>
    <row r="63" spans="1:16" s="5" customFormat="1" ht="15" customHeight="1">
      <c r="B63" s="69" t="s">
        <v>13</v>
      </c>
      <c r="C63" s="70"/>
      <c r="D63" s="70"/>
      <c r="E63" s="70"/>
      <c r="F63" s="70"/>
      <c r="G63" s="70"/>
      <c r="H63" s="70"/>
      <c r="I63" s="70"/>
      <c r="J63" s="70"/>
      <c r="K63" s="70"/>
      <c r="L63" s="70"/>
      <c r="M63" s="71"/>
      <c r="P63"/>
    </row>
    <row r="64" spans="1:16" s="5" customFormat="1" ht="6.95" customHeight="1">
      <c r="B64" s="72"/>
      <c r="C64" s="73"/>
      <c r="D64" s="73"/>
      <c r="E64" s="73"/>
      <c r="F64" s="73"/>
      <c r="G64" s="73"/>
      <c r="H64" s="73"/>
      <c r="I64" s="73"/>
      <c r="J64" s="73"/>
      <c r="K64" s="73"/>
      <c r="L64" s="73"/>
      <c r="M64" s="74"/>
      <c r="P64"/>
    </row>
    <row r="65" spans="1:16" s="5" customFormat="1" ht="15" customHeight="1">
      <c r="B65" s="69" t="s">
        <v>14</v>
      </c>
      <c r="C65" s="75"/>
      <c r="D65" s="75"/>
      <c r="E65" s="75"/>
      <c r="F65" s="75"/>
      <c r="G65" s="75"/>
      <c r="H65" s="75"/>
      <c r="I65" s="75"/>
      <c r="J65" s="75"/>
      <c r="K65" s="75"/>
      <c r="L65" s="75"/>
      <c r="M65" s="71"/>
      <c r="P65"/>
    </row>
    <row r="66" spans="1:16" s="5" customFormat="1" ht="15" customHeight="1" thickBot="1">
      <c r="B66" s="79" t="s">
        <v>3</v>
      </c>
      <c r="C66" s="80"/>
      <c r="D66" s="80"/>
      <c r="E66" s="80"/>
      <c r="F66" s="80"/>
      <c r="G66" s="80"/>
      <c r="H66" s="80"/>
      <c r="I66" s="80"/>
      <c r="J66" s="80"/>
      <c r="K66" s="80"/>
      <c r="L66" s="80"/>
      <c r="M66" s="81"/>
      <c r="P66"/>
    </row>
    <row r="67" spans="1:16" ht="6.95" customHeight="1"/>
    <row r="68" spans="1:16" s="5" customFormat="1" ht="15" customHeight="1" thickBot="1">
      <c r="B68" s="10" t="s">
        <v>15</v>
      </c>
    </row>
    <row r="69" spans="1:16" s="5" customFormat="1" ht="15.75" customHeight="1" thickTop="1" thickBot="1">
      <c r="B69" s="65"/>
      <c r="C69" s="66"/>
      <c r="D69" s="66"/>
      <c r="E69" s="67"/>
    </row>
    <row r="70" spans="1:16" s="5" customFormat="1" ht="6.95" customHeight="1" thickTop="1"/>
    <row r="71" spans="1:16" s="5" customFormat="1" ht="15" customHeight="1" thickBot="1">
      <c r="B71" s="10" t="s">
        <v>16</v>
      </c>
    </row>
    <row r="72" spans="1:16" s="5" customFormat="1" ht="15.75" customHeight="1" thickTop="1" thickBot="1">
      <c r="B72" s="65"/>
      <c r="C72" s="66"/>
      <c r="D72" s="66"/>
      <c r="E72" s="67"/>
    </row>
    <row r="73" spans="1:16" s="5" customFormat="1" ht="6.95" customHeight="1" thickTop="1"/>
    <row r="74" spans="1:16" s="5" customFormat="1" ht="15" customHeight="1" thickBot="1">
      <c r="B74" s="10" t="s">
        <v>17</v>
      </c>
    </row>
    <row r="75" spans="1:16" s="5" customFormat="1" ht="15.75" customHeight="1" thickTop="1" thickBot="1">
      <c r="B75" s="65"/>
      <c r="C75" s="66"/>
      <c r="D75" s="66"/>
      <c r="E75" s="67"/>
    </row>
    <row r="76" spans="1:16" ht="15.75" thickTop="1"/>
    <row r="78" spans="1:16" ht="15.75" thickBot="1"/>
    <row r="79" spans="1:16" s="5" customFormat="1" ht="19.5" thickBot="1">
      <c r="A79" s="47" t="str" cm="1">
        <f t="array" aca="1" ref="A79" ca="1">INDEX(
    OFFSET(B79, -MIN(ROW(B79) - 1, activityNumberSearchRange), 0, MIN(ROW(B79) - 1, activityNumberSearchRange), 1),
    MATCH(2, 1 / (ISTEXT(_xlfn.FORMULATEXT(OFFSET(B79, -MIN(ROW(B79) - 1, activityNumberSearchRange), 0, MIN(ROW(B79) - 1, activityNumberSearchRange), 1)))
        * ISNUMBER(FIND("emptyStr", _xlfn.FORMULATEXT(OFFSET(B79, -MIN(ROW(B79) - 1, activityNumberSearchRange), 0, MIN(ROW(B79) - 1, activityNumberSearchRange), 1))))
    ), 1)
)</f>
        <v>1.2</v>
      </c>
      <c r="B79" s="46" t="str">
        <f ca="1">LEFT(A79, FIND(".", A79)) &amp; RIGHT(A79, LEN(A79) - FIND(".", A79)) + 1 &amp; emptyStr</f>
        <v>1.3</v>
      </c>
      <c r="C79" s="3" t="str">
        <f>REPT("★", MIN(B80, 5)) &amp; REPT("☆", 5 - MIN(B80, 5)) &amp; IF(B80 &gt; 5, "+", "")</f>
        <v>★★☆☆☆</v>
      </c>
      <c r="E79"/>
      <c r="F79"/>
      <c r="G79"/>
      <c r="H79"/>
      <c r="I79"/>
    </row>
    <row r="80" spans="1:16" s="5" customFormat="1" ht="6.95" customHeight="1" thickBot="1">
      <c r="B80" s="4">
        <v>2</v>
      </c>
    </row>
    <row r="81" spans="1:13" s="5" customFormat="1" ht="30" customHeight="1" thickBot="1">
      <c r="B81" s="53" t="s">
        <v>18</v>
      </c>
      <c r="C81" s="54"/>
      <c r="D81" s="54"/>
      <c r="E81" s="54"/>
      <c r="F81" s="54"/>
      <c r="G81" s="54"/>
      <c r="H81" s="54"/>
      <c r="I81" s="54"/>
      <c r="J81" s="54"/>
      <c r="K81" s="54"/>
      <c r="L81" s="54"/>
      <c r="M81" s="55"/>
    </row>
    <row r="82" spans="1:13" ht="6.95" customHeight="1" thickBot="1"/>
    <row r="83" spans="1:13" s="5" customFormat="1" ht="15.75" customHeight="1" thickTop="1">
      <c r="B83" s="56"/>
      <c r="C83" s="57"/>
      <c r="D83" s="57"/>
      <c r="E83" s="57"/>
      <c r="F83" s="57"/>
      <c r="G83" s="57"/>
      <c r="H83" s="57"/>
      <c r="I83" s="57"/>
      <c r="J83" s="57"/>
      <c r="K83" s="57"/>
      <c r="L83" s="57"/>
      <c r="M83" s="58"/>
    </row>
    <row r="84" spans="1:13" s="5" customFormat="1" ht="15.75" customHeight="1">
      <c r="B84" s="59"/>
      <c r="C84" s="60"/>
      <c r="D84" s="60"/>
      <c r="E84" s="60"/>
      <c r="F84" s="60"/>
      <c r="G84" s="60"/>
      <c r="H84" s="60"/>
      <c r="I84" s="60"/>
      <c r="J84" s="60"/>
      <c r="K84" s="60"/>
      <c r="L84" s="60"/>
      <c r="M84" s="61"/>
    </row>
    <row r="85" spans="1:13" s="5" customFormat="1" ht="15.75" customHeight="1">
      <c r="B85" s="59"/>
      <c r="C85" s="60"/>
      <c r="D85" s="60"/>
      <c r="E85" s="60"/>
      <c r="F85" s="60"/>
      <c r="G85" s="60"/>
      <c r="H85" s="60"/>
      <c r="I85" s="60"/>
      <c r="J85" s="60"/>
      <c r="K85" s="60"/>
      <c r="L85" s="60"/>
      <c r="M85" s="61"/>
    </row>
    <row r="86" spans="1:13" s="5" customFormat="1" ht="15.75" customHeight="1">
      <c r="B86" s="59"/>
      <c r="C86" s="60"/>
      <c r="D86" s="60"/>
      <c r="E86" s="60"/>
      <c r="F86" s="60"/>
      <c r="G86" s="60"/>
      <c r="H86" s="60"/>
      <c r="I86" s="60"/>
      <c r="J86" s="60"/>
      <c r="K86" s="60"/>
      <c r="L86" s="60"/>
      <c r="M86" s="61"/>
    </row>
    <row r="87" spans="1:13" s="5" customFormat="1" ht="15.75" customHeight="1">
      <c r="B87" s="59"/>
      <c r="C87" s="60"/>
      <c r="D87" s="60"/>
      <c r="E87" s="60"/>
      <c r="F87" s="60"/>
      <c r="G87" s="60"/>
      <c r="H87" s="60"/>
      <c r="I87" s="60"/>
      <c r="J87" s="60"/>
      <c r="K87" s="60"/>
      <c r="L87" s="60"/>
      <c r="M87" s="61"/>
    </row>
    <row r="88" spans="1:13" s="5" customFormat="1" ht="15.75" customHeight="1" thickBot="1">
      <c r="B88" s="62"/>
      <c r="C88" s="63"/>
      <c r="D88" s="63"/>
      <c r="E88" s="63"/>
      <c r="F88" s="63"/>
      <c r="G88" s="63"/>
      <c r="H88" s="63"/>
      <c r="I88" s="63"/>
      <c r="J88" s="63"/>
      <c r="K88" s="63"/>
      <c r="L88" s="63"/>
      <c r="M88" s="64"/>
    </row>
    <row r="89" spans="1:13" ht="15.75" thickTop="1"/>
    <row r="91" spans="1:13" ht="15.75" thickBot="1"/>
    <row r="92" spans="1:13" s="5" customFormat="1" ht="19.5" thickBot="1">
      <c r="A92" s="47" t="str" cm="1">
        <f t="array" aca="1" ref="A92" ca="1">INDEX(
    OFFSET(B92, -MIN(ROW(B92) - 1, activityNumberSearchRange), 0, MIN(ROW(B92) - 1, activityNumberSearchRange), 1),
    MATCH(2, 1 / (ISTEXT(_xlfn.FORMULATEXT(OFFSET(B92, -MIN(ROW(B92) - 1, activityNumberSearchRange), 0, MIN(ROW(B92) - 1, activityNumberSearchRange), 1)))
        * ISNUMBER(FIND("emptyStr", _xlfn.FORMULATEXT(OFFSET(B92, -MIN(ROW(B92) - 1, activityNumberSearchRange), 0, MIN(ROW(B92) - 1, activityNumberSearchRange), 1))))
    ), 1)
)</f>
        <v>1.3</v>
      </c>
      <c r="B92" s="46" t="str">
        <f ca="1">LEFT(A92, FIND(".", A92)) &amp; RIGHT(A92, LEN(A92) - FIND(".", A92)) + 1 &amp; emptyStr</f>
        <v>1.4</v>
      </c>
      <c r="C92" s="3" t="str">
        <f>REPT("★", MIN(B93, 5)) &amp; REPT("☆", 5 - MIN(B93, 5)) &amp; IF(B93 &gt; 5, "+", "")</f>
        <v>★★★☆☆</v>
      </c>
      <c r="E92"/>
      <c r="F92"/>
      <c r="G92"/>
      <c r="H92"/>
      <c r="I92"/>
    </row>
    <row r="93" spans="1:13" s="5" customFormat="1" ht="6.95" customHeight="1" thickBot="1">
      <c r="B93" s="4">
        <v>3</v>
      </c>
    </row>
    <row r="94" spans="1:13" s="5" customFormat="1" ht="30" customHeight="1">
      <c r="B94" s="76" t="s">
        <v>19</v>
      </c>
      <c r="C94" s="77"/>
      <c r="D94" s="77"/>
      <c r="E94" s="77"/>
      <c r="F94" s="77"/>
      <c r="G94" s="77"/>
      <c r="H94" s="77"/>
      <c r="I94" s="77"/>
      <c r="J94" s="77"/>
      <c r="K94" s="77"/>
      <c r="L94" s="77"/>
      <c r="M94" s="78"/>
    </row>
    <row r="95" spans="1:13" s="5" customFormat="1" ht="6.95" customHeight="1">
      <c r="B95" s="72"/>
      <c r="C95" s="73"/>
      <c r="D95" s="73"/>
      <c r="E95" s="73"/>
      <c r="F95" s="73"/>
      <c r="G95" s="73"/>
      <c r="H95" s="73"/>
      <c r="I95" s="73"/>
      <c r="J95" s="73"/>
      <c r="K95" s="73"/>
      <c r="L95" s="73"/>
      <c r="M95" s="74"/>
    </row>
    <row r="96" spans="1:13" s="5" customFormat="1" ht="15" customHeight="1">
      <c r="B96" s="72" t="s">
        <v>20</v>
      </c>
      <c r="C96" s="73"/>
      <c r="D96" s="73"/>
      <c r="E96" s="73"/>
      <c r="F96" s="73"/>
      <c r="G96" s="73"/>
      <c r="H96" s="73"/>
      <c r="I96" s="73"/>
      <c r="J96" s="73"/>
      <c r="K96" s="73"/>
      <c r="L96" s="73"/>
      <c r="M96" s="74"/>
    </row>
    <row r="97" spans="2:13" s="5" customFormat="1" ht="6.95" customHeight="1">
      <c r="B97" s="72"/>
      <c r="C97" s="73"/>
      <c r="D97" s="73"/>
      <c r="E97" s="73"/>
      <c r="F97" s="73"/>
      <c r="G97" s="73"/>
      <c r="H97" s="73"/>
      <c r="I97" s="73"/>
      <c r="J97" s="73"/>
      <c r="K97" s="73"/>
      <c r="L97" s="73"/>
      <c r="M97" s="74"/>
    </row>
    <row r="98" spans="2:13" s="5" customFormat="1" ht="30" customHeight="1">
      <c r="B98" s="72" t="s">
        <v>21</v>
      </c>
      <c r="C98" s="73"/>
      <c r="D98" s="73"/>
      <c r="E98" s="73"/>
      <c r="F98" s="73"/>
      <c r="G98" s="73"/>
      <c r="H98" s="73"/>
      <c r="I98" s="73"/>
      <c r="J98" s="73"/>
      <c r="K98" s="73"/>
      <c r="L98" s="73"/>
      <c r="M98" s="74"/>
    </row>
    <row r="99" spans="2:13" s="5" customFormat="1" ht="6.95" customHeight="1">
      <c r="B99" s="72"/>
      <c r="C99" s="73"/>
      <c r="D99" s="73"/>
      <c r="E99" s="73"/>
      <c r="F99" s="73"/>
      <c r="G99" s="73"/>
      <c r="H99" s="73"/>
      <c r="I99" s="73"/>
      <c r="J99" s="73"/>
      <c r="K99" s="73"/>
      <c r="L99" s="73"/>
      <c r="M99" s="74"/>
    </row>
    <row r="100" spans="2:13" s="5" customFormat="1" ht="15" customHeight="1">
      <c r="B100" s="72" t="s">
        <v>22</v>
      </c>
      <c r="C100" s="73"/>
      <c r="D100" s="73"/>
      <c r="E100" s="73"/>
      <c r="F100" s="73"/>
      <c r="G100" s="73"/>
      <c r="H100" s="73"/>
      <c r="I100" s="73"/>
      <c r="J100" s="73"/>
      <c r="K100" s="73"/>
      <c r="L100" s="73"/>
      <c r="M100" s="74"/>
    </row>
    <row r="101" spans="2:13" s="5" customFormat="1" ht="6.95" customHeight="1">
      <c r="B101" s="72"/>
      <c r="C101" s="73"/>
      <c r="D101" s="73"/>
      <c r="E101" s="73"/>
      <c r="F101" s="73"/>
      <c r="G101" s="73"/>
      <c r="H101" s="73"/>
      <c r="I101" s="73"/>
      <c r="J101" s="73"/>
      <c r="K101" s="73"/>
      <c r="L101" s="73"/>
      <c r="M101" s="74"/>
    </row>
    <row r="102" spans="2:13" s="5" customFormat="1" ht="15" customHeight="1">
      <c r="B102" s="69" t="s">
        <v>23</v>
      </c>
      <c r="C102" s="75"/>
      <c r="D102" s="75"/>
      <c r="E102" s="75"/>
      <c r="F102" s="75"/>
      <c r="G102" s="75"/>
      <c r="H102" s="75"/>
      <c r="I102" s="75"/>
      <c r="J102" s="75"/>
      <c r="K102" s="75"/>
      <c r="L102" s="75"/>
      <c r="M102" s="71"/>
    </row>
    <row r="103" spans="2:13" s="5" customFormat="1" ht="15" customHeight="1" thickBot="1">
      <c r="B103" s="79" t="s">
        <v>24</v>
      </c>
      <c r="C103" s="80"/>
      <c r="D103" s="80"/>
      <c r="E103" s="80"/>
      <c r="F103" s="80"/>
      <c r="G103" s="80"/>
      <c r="H103" s="80"/>
      <c r="I103" s="80"/>
      <c r="J103" s="80"/>
      <c r="K103" s="80"/>
      <c r="L103" s="80"/>
      <c r="M103" s="81"/>
    </row>
    <row r="105" spans="2:13" ht="21">
      <c r="B105" s="1" t="s">
        <v>25</v>
      </c>
    </row>
    <row r="106" spans="2:13">
      <c r="B106" s="49" t="s">
        <v>26</v>
      </c>
    </row>
    <row r="107" spans="2:13" ht="6.95" customHeight="1"/>
    <row r="108" spans="2:13">
      <c r="B108" t="s">
        <v>27</v>
      </c>
      <c r="C108" t="s">
        <v>28</v>
      </c>
      <c r="D108" t="s">
        <v>29</v>
      </c>
      <c r="E108" t="s">
        <v>30</v>
      </c>
    </row>
    <row r="109" spans="2:13">
      <c r="B109">
        <v>1</v>
      </c>
    </row>
    <row r="110" spans="2:13">
      <c r="B110">
        <v>2</v>
      </c>
    </row>
    <row r="113" spans="1:13" ht="15.75" thickBot="1"/>
    <row r="114" spans="1:13" s="5" customFormat="1" ht="19.5" thickBot="1">
      <c r="A114" s="47" t="str" cm="1">
        <f t="array" aca="1" ref="A114" ca="1">INDEX(
    OFFSET(B114, -MIN(ROW(B114) - 1, activityNumberSearchRange), 0, MIN(ROW(B114) - 1, activityNumberSearchRange), 1),
    MATCH(2, 1 / (ISTEXT(_xlfn.FORMULATEXT(OFFSET(B114, -MIN(ROW(B114) - 1, activityNumberSearchRange), 0, MIN(ROW(B114) - 1, activityNumberSearchRange), 1)))
        * ISNUMBER(FIND("emptyStr", _xlfn.FORMULATEXT(OFFSET(B114, -MIN(ROW(B114) - 1, activityNumberSearchRange), 0, MIN(ROW(B114) - 1, activityNumberSearchRange), 1))))
    ), 1)
)</f>
        <v>1.4</v>
      </c>
      <c r="B114" s="46" t="str">
        <f ca="1">LEFT(A114, FIND(".", A114)) &amp; RIGHT(A114, LEN(A114) - FIND(".", A114)) + 1 &amp; emptyStr</f>
        <v>1.5</v>
      </c>
      <c r="C114" s="3" t="str">
        <f>REPT("★", MIN(B115, 5)) &amp; REPT("☆", 5 - MIN(B115, 5)) &amp; IF(B115 &gt; 5, "+", "")</f>
        <v>★★★☆☆</v>
      </c>
      <c r="E114"/>
      <c r="F114"/>
      <c r="G114"/>
      <c r="H114"/>
      <c r="I114"/>
    </row>
    <row r="115" spans="1:13" s="5" customFormat="1" ht="6.95" customHeight="1" thickBot="1">
      <c r="B115" s="4">
        <v>3</v>
      </c>
    </row>
    <row r="116" spans="1:13" s="5" customFormat="1" ht="15" customHeight="1">
      <c r="B116" s="76" t="s">
        <v>31</v>
      </c>
      <c r="C116" s="77"/>
      <c r="D116" s="77"/>
      <c r="E116" s="77"/>
      <c r="F116" s="77"/>
      <c r="G116" s="77"/>
      <c r="H116" s="77"/>
      <c r="I116" s="77"/>
      <c r="J116" s="77"/>
      <c r="K116" s="77"/>
      <c r="L116" s="77"/>
      <c r="M116" s="78"/>
    </row>
    <row r="117" spans="1:13" s="5" customFormat="1" ht="6.95" customHeight="1">
      <c r="B117" s="72"/>
      <c r="C117" s="73"/>
      <c r="D117" s="73"/>
      <c r="E117" s="73"/>
      <c r="F117" s="73"/>
      <c r="G117" s="73"/>
      <c r="H117" s="73"/>
      <c r="I117" s="73"/>
      <c r="J117" s="73"/>
      <c r="K117" s="73"/>
      <c r="L117" s="73"/>
      <c r="M117" s="74"/>
    </row>
    <row r="118" spans="1:13" s="5" customFormat="1" ht="15" customHeight="1">
      <c r="B118" s="72" t="s">
        <v>32</v>
      </c>
      <c r="C118" s="73"/>
      <c r="D118" s="73"/>
      <c r="E118" s="73"/>
      <c r="F118" s="73"/>
      <c r="G118" s="73"/>
      <c r="H118" s="73"/>
      <c r="I118" s="73"/>
      <c r="J118" s="73"/>
      <c r="K118" s="73"/>
      <c r="L118" s="73"/>
      <c r="M118" s="74"/>
    </row>
    <row r="119" spans="1:13" s="5" customFormat="1" ht="6.95" customHeight="1">
      <c r="B119" s="72"/>
      <c r="C119" s="73"/>
      <c r="D119" s="73"/>
      <c r="E119" s="73"/>
      <c r="F119" s="73"/>
      <c r="G119" s="73"/>
      <c r="H119" s="73"/>
      <c r="I119" s="73"/>
      <c r="J119" s="73"/>
      <c r="K119" s="73"/>
      <c r="L119" s="73"/>
      <c r="M119" s="74"/>
    </row>
    <row r="120" spans="1:13" s="5" customFormat="1" ht="15" customHeight="1">
      <c r="B120" s="72" t="s">
        <v>33</v>
      </c>
      <c r="C120" s="73"/>
      <c r="D120" s="73"/>
      <c r="E120" s="73"/>
      <c r="F120" s="73"/>
      <c r="G120" s="73"/>
      <c r="H120" s="73"/>
      <c r="I120" s="73"/>
      <c r="J120" s="73"/>
      <c r="K120" s="73"/>
      <c r="L120" s="73"/>
      <c r="M120" s="74"/>
    </row>
    <row r="121" spans="1:13" s="5" customFormat="1" ht="15" customHeight="1">
      <c r="B121" s="82" t="s">
        <v>34</v>
      </c>
      <c r="C121" s="83"/>
      <c r="D121" s="83"/>
      <c r="E121" s="83"/>
      <c r="F121" s="83"/>
      <c r="G121" s="83"/>
      <c r="H121" s="83"/>
      <c r="I121" s="83"/>
      <c r="J121" s="83"/>
      <c r="K121" s="83"/>
      <c r="L121" s="83"/>
      <c r="M121" s="84"/>
    </row>
    <row r="122" spans="1:13" s="5" customFormat="1" ht="15" customHeight="1">
      <c r="B122" s="82" t="s">
        <v>35</v>
      </c>
      <c r="C122" s="83"/>
      <c r="D122" s="83"/>
      <c r="E122" s="83"/>
      <c r="F122" s="83"/>
      <c r="G122" s="83"/>
      <c r="H122" s="83"/>
      <c r="I122" s="83"/>
      <c r="J122" s="83"/>
      <c r="K122" s="83"/>
      <c r="L122" s="83"/>
      <c r="M122" s="84"/>
    </row>
    <row r="123" spans="1:13" s="5" customFormat="1" ht="15" customHeight="1">
      <c r="B123" s="82" t="s">
        <v>36</v>
      </c>
      <c r="C123" s="83"/>
      <c r="D123" s="83"/>
      <c r="E123" s="83"/>
      <c r="F123" s="83"/>
      <c r="G123" s="83"/>
      <c r="H123" s="83"/>
      <c r="I123" s="83"/>
      <c r="J123" s="83"/>
      <c r="K123" s="83"/>
      <c r="L123" s="83"/>
      <c r="M123" s="84"/>
    </row>
    <row r="124" spans="1:13" s="5" customFormat="1" ht="15" customHeight="1">
      <c r="B124" s="82" t="s">
        <v>37</v>
      </c>
      <c r="C124" s="83"/>
      <c r="D124" s="83"/>
      <c r="E124" s="83"/>
      <c r="F124" s="83"/>
      <c r="G124" s="83"/>
      <c r="H124" s="83"/>
      <c r="I124" s="83"/>
      <c r="J124" s="83"/>
      <c r="K124" s="83"/>
      <c r="L124" s="83"/>
      <c r="M124" s="84"/>
    </row>
    <row r="125" spans="1:13" s="5" customFormat="1" ht="15" customHeight="1" thickBot="1">
      <c r="B125" s="100" t="s">
        <v>38</v>
      </c>
      <c r="C125" s="101"/>
      <c r="D125" s="101"/>
      <c r="E125" s="101"/>
      <c r="F125" s="101"/>
      <c r="G125" s="101"/>
      <c r="H125" s="101"/>
      <c r="I125" s="101"/>
      <c r="J125" s="101"/>
      <c r="K125" s="101"/>
      <c r="L125" s="101"/>
      <c r="M125" s="102"/>
    </row>
    <row r="143" ht="15" customHeight="1"/>
    <row r="149" spans="1:13" ht="15.75" thickBot="1"/>
    <row r="150" spans="1:13" s="5" customFormat="1" ht="19.5" thickBot="1">
      <c r="A150" s="47" t="str" cm="1">
        <f t="array" aca="1" ref="A150" ca="1">INDEX(
    OFFSET(B150, -MIN(ROW(B150) - 1, activityNumberSearchRange), 0, MIN(ROW(B150) - 1, activityNumberSearchRange), 1),
    MATCH(2, 1 / (ISTEXT(_xlfn.FORMULATEXT(OFFSET(B150, -MIN(ROW(B150) - 1, activityNumberSearchRange), 0, MIN(ROW(B150) - 1, activityNumberSearchRange), 1)))
        * ISNUMBER(FIND("emptyStr", _xlfn.FORMULATEXT(OFFSET(B150, -MIN(ROW(B150) - 1, activityNumberSearchRange), 0, MIN(ROW(B150) - 1, activityNumberSearchRange), 1))))
    ), 1)
)</f>
        <v>1.5</v>
      </c>
      <c r="B150" s="46" t="str">
        <f ca="1">LEFT(A150, FIND(".", A150)) &amp; RIGHT(A150, LEN(A150) - FIND(".", A150)) + 1 &amp; emptyStr</f>
        <v>1.6</v>
      </c>
      <c r="C150" s="3" t="str">
        <f>REPT("★", MIN(B151, 5)) &amp; REPT("☆", 5 - MIN(B151, 5)) &amp; IF(B151 &gt; 5, "+", "")</f>
        <v>★★★★☆</v>
      </c>
      <c r="E150"/>
      <c r="F150"/>
      <c r="G150"/>
      <c r="H150"/>
      <c r="I150"/>
    </row>
    <row r="151" spans="1:13" s="5" customFormat="1" ht="6.95" customHeight="1" thickBot="1">
      <c r="B151" s="4">
        <v>4</v>
      </c>
    </row>
    <row r="152" spans="1:13" s="5" customFormat="1" ht="15" customHeight="1">
      <c r="B152" s="76" t="str">
        <f>"Populate `tblSummary2`. Your formulas for [Mean height] and [Mean weight] should now filter on one additional criterion: the participant's age in years must be greater than or equal to `minAgeYrs`."</f>
        <v>Populate `tblSummary2`. Your formulas for [Mean height] and [Mean weight] should now filter on one additional criterion: the participant's age in years must be greater than or equal to `minAgeYrs`.</v>
      </c>
      <c r="C152" s="77"/>
      <c r="D152" s="77"/>
      <c r="E152" s="77"/>
      <c r="F152" s="77"/>
      <c r="G152" s="77"/>
      <c r="H152" s="77"/>
      <c r="I152" s="77"/>
      <c r="J152" s="77"/>
      <c r="K152" s="77"/>
      <c r="L152" s="77"/>
      <c r="M152" s="78"/>
    </row>
    <row r="153" spans="1:13" s="5" customFormat="1" ht="15" customHeight="1">
      <c r="B153" s="72"/>
      <c r="C153" s="73"/>
      <c r="D153" s="73"/>
      <c r="E153" s="73"/>
      <c r="F153" s="73"/>
      <c r="G153" s="73"/>
      <c r="H153" s="73"/>
      <c r="I153" s="73"/>
      <c r="J153" s="73"/>
      <c r="K153" s="73"/>
      <c r="L153" s="73"/>
      <c r="M153" s="74"/>
    </row>
    <row r="154" spans="1:13" s="5" customFormat="1" ht="6.95" customHeight="1">
      <c r="B154" s="72"/>
      <c r="C154" s="73"/>
      <c r="D154" s="73"/>
      <c r="E154" s="73"/>
      <c r="F154" s="73"/>
      <c r="G154" s="73"/>
      <c r="H154" s="73"/>
      <c r="I154" s="73"/>
      <c r="J154" s="73"/>
      <c r="K154" s="73"/>
      <c r="L154" s="73"/>
      <c r="M154" s="74"/>
    </row>
    <row r="155" spans="1:13" s="5" customFormat="1" ht="15" customHeight="1">
      <c r="B155" s="72" t="str">
        <f>"Your formulas should reference the `minAgeYrs` Named Range (cell " &amp; ADDRESS(ROW(minAgeYrs), COLUMN(minAgeYrs), 4) &amp; "). You will need to use the `&amp;` (ampersand) concatenation operator."</f>
        <v>Your formulas should reference the `minAgeYrs` Named Range (cell C170). You will need to use the `&amp;` (ampersand) concatenation operator.</v>
      </c>
      <c r="C155" s="73"/>
      <c r="D155" s="73"/>
      <c r="E155" s="73"/>
      <c r="F155" s="73"/>
      <c r="G155" s="73"/>
      <c r="H155" s="73"/>
      <c r="I155" s="73"/>
      <c r="J155" s="73"/>
      <c r="K155" s="73"/>
      <c r="L155" s="73"/>
      <c r="M155" s="74"/>
    </row>
    <row r="156" spans="1:13" s="5" customFormat="1" ht="6.95" customHeight="1">
      <c r="B156" s="72"/>
      <c r="C156" s="73"/>
      <c r="D156" s="73"/>
      <c r="E156" s="73"/>
      <c r="F156" s="73"/>
      <c r="G156" s="73"/>
      <c r="H156" s="73"/>
      <c r="I156" s="73"/>
      <c r="J156" s="73"/>
      <c r="K156" s="73"/>
      <c r="L156" s="73"/>
      <c r="M156" s="74"/>
    </row>
    <row r="157" spans="1:13" s="5" customFormat="1" ht="15" customHeight="1">
      <c r="B157" s="69" t="s">
        <v>39</v>
      </c>
      <c r="C157" s="75"/>
      <c r="D157" s="75"/>
      <c r="E157" s="75"/>
      <c r="F157" s="75"/>
      <c r="G157" s="75"/>
      <c r="H157" s="75"/>
      <c r="I157" s="75"/>
      <c r="J157" s="75"/>
      <c r="K157" s="75"/>
      <c r="L157" s="75"/>
      <c r="M157" s="71"/>
    </row>
    <row r="158" spans="1:13" s="5" customFormat="1" ht="6.95" customHeight="1">
      <c r="B158" s="72"/>
      <c r="C158" s="73"/>
      <c r="D158" s="73"/>
      <c r="E158" s="73"/>
      <c r="F158" s="73"/>
      <c r="G158" s="73"/>
      <c r="H158" s="73"/>
      <c r="I158" s="73"/>
      <c r="J158" s="73"/>
      <c r="K158" s="73"/>
      <c r="L158" s="73"/>
      <c r="M158" s="74"/>
    </row>
    <row r="159" spans="1:13" s="5" customFormat="1" ht="15" customHeight="1">
      <c r="B159" s="72" t="s">
        <v>40</v>
      </c>
      <c r="C159" s="73"/>
      <c r="D159" s="73"/>
      <c r="E159" s="73"/>
      <c r="F159" s="73"/>
      <c r="G159" s="73"/>
      <c r="H159" s="73"/>
      <c r="I159" s="73"/>
      <c r="J159" s="73"/>
      <c r="K159" s="73"/>
      <c r="L159" s="73"/>
      <c r="M159" s="74"/>
    </row>
    <row r="160" spans="1:13" s="5" customFormat="1" ht="6.95" customHeight="1">
      <c r="B160" s="72"/>
      <c r="C160" s="73"/>
      <c r="D160" s="73"/>
      <c r="E160" s="73"/>
      <c r="F160" s="73"/>
      <c r="G160" s="73"/>
      <c r="H160" s="73"/>
      <c r="I160" s="73"/>
      <c r="J160" s="73"/>
      <c r="K160" s="73"/>
      <c r="L160" s="73"/>
      <c r="M160" s="74"/>
    </row>
    <row r="161" spans="1:13" s="5" customFormat="1" ht="30" customHeight="1" thickBot="1">
      <c r="B161" s="85" t="s">
        <v>41</v>
      </c>
      <c r="C161" s="86"/>
      <c r="D161" s="86"/>
      <c r="E161" s="86"/>
      <c r="F161" s="86"/>
      <c r="G161" s="86"/>
      <c r="H161" s="86"/>
      <c r="I161" s="86"/>
      <c r="J161" s="86"/>
      <c r="K161" s="86"/>
      <c r="L161" s="86"/>
      <c r="M161" s="87"/>
    </row>
    <row r="163" spans="1:13" ht="21">
      <c r="B163" s="1" t="s">
        <v>42</v>
      </c>
    </row>
    <row r="164" spans="1:13">
      <c r="B164" s="49" t="str">
        <f>"[Mean height] and [Mean weight] should now additionally respect the minimum age value in cell " &amp; ADDRESS(ROW(minAgeYrs), COLUMN(minAgeYrs), 4) &amp; ", which is named ""minAgeYrs""."</f>
        <v>[Mean height] and [Mean weight] should now additionally respect the minimum age value in cell C170, which is named "minAgeYrs".</v>
      </c>
    </row>
    <row r="165" spans="1:13" ht="6.95" customHeight="1"/>
    <row r="166" spans="1:13">
      <c r="B166" t="s">
        <v>27</v>
      </c>
      <c r="C166" t="s">
        <v>28</v>
      </c>
      <c r="D166" t="s">
        <v>29</v>
      </c>
      <c r="E166" t="s">
        <v>30</v>
      </c>
    </row>
    <row r="167" spans="1:13">
      <c r="B167">
        <v>1</v>
      </c>
    </row>
    <row r="168" spans="1:13">
      <c r="B168">
        <v>2</v>
      </c>
    </row>
    <row r="169" spans="1:13" ht="15.75" thickBot="1"/>
    <row r="170" spans="1:13" ht="17.25" thickTop="1" thickBot="1">
      <c r="B170" t="s">
        <v>43</v>
      </c>
      <c r="C170" s="11"/>
      <c r="D170" t="str">
        <f>"year" &amp; IF(minAgeYrs = 1, "", "s")</f>
        <v>years</v>
      </c>
    </row>
    <row r="171" spans="1:13" ht="15.75" thickTop="1"/>
    <row r="173" spans="1:13" ht="15.75" thickBot="1"/>
    <row r="174" spans="1:13" s="5" customFormat="1" ht="19.5" thickBot="1">
      <c r="A174" s="47" t="str" cm="1">
        <f t="array" aca="1" ref="A174" ca="1">INDEX(
    OFFSET(B174, -MIN(ROW(B174) - 1, activityNumberSearchRange), 0, MIN(ROW(B174) - 1, activityNumberSearchRange), 1),
    MATCH(2, 1 / (ISTEXT(_xlfn.FORMULATEXT(OFFSET(B174, -MIN(ROW(B174) - 1, activityNumberSearchRange), 0, MIN(ROW(B174) - 1, activityNumberSearchRange), 1)))
        * ISNUMBER(FIND("emptyStr", _xlfn.FORMULATEXT(OFFSET(B174, -MIN(ROW(B174) - 1, activityNumberSearchRange), 0, MIN(ROW(B174) - 1, activityNumberSearchRange), 1))))
    ), 1)
)</f>
        <v>1.6</v>
      </c>
      <c r="B174" s="46" t="str">
        <f ca="1">LEFT(A174, FIND(".", A174)) &amp; RIGHT(A174, LEN(A174) - FIND(".", A174)) + 1 &amp; emptyStr</f>
        <v>1.7</v>
      </c>
      <c r="C174" s="3" t="str">
        <f>REPT("★", MIN(B175, 5)) &amp; REPT("☆", 5 - MIN(B175, 5)) &amp; IF(B175 &gt; 5, "+", "")</f>
        <v>★★★☆☆</v>
      </c>
      <c r="E174"/>
      <c r="F174"/>
      <c r="G174"/>
      <c r="H174"/>
      <c r="I174"/>
    </row>
    <row r="175" spans="1:13" s="5" customFormat="1" ht="6.95" customHeight="1" thickBot="1">
      <c r="B175" s="4">
        <v>3</v>
      </c>
    </row>
    <row r="176" spans="1:13" s="5" customFormat="1" ht="30" customHeight="1">
      <c r="B176" s="76" t="s">
        <v>44</v>
      </c>
      <c r="C176" s="77"/>
      <c r="D176" s="77"/>
      <c r="E176" s="77"/>
      <c r="F176" s="77"/>
      <c r="G176" s="77"/>
      <c r="H176" s="77"/>
      <c r="I176" s="77"/>
      <c r="J176" s="77"/>
      <c r="K176" s="77"/>
      <c r="L176" s="77"/>
      <c r="M176" s="78"/>
    </row>
    <row r="177" spans="2:13" s="5" customFormat="1" ht="6.95" customHeight="1">
      <c r="B177" s="72"/>
      <c r="C177" s="73"/>
      <c r="D177" s="73"/>
      <c r="E177" s="73"/>
      <c r="F177" s="73"/>
      <c r="G177" s="73"/>
      <c r="H177" s="73"/>
      <c r="I177" s="73"/>
      <c r="J177" s="73"/>
      <c r="K177" s="73"/>
      <c r="L177" s="73"/>
      <c r="M177" s="74"/>
    </row>
    <row r="178" spans="2:13" s="5" customFormat="1" ht="30" customHeight="1" thickBot="1">
      <c r="B178" s="85" t="s">
        <v>45</v>
      </c>
      <c r="C178" s="86"/>
      <c r="D178" s="86"/>
      <c r="E178" s="86"/>
      <c r="F178" s="86"/>
      <c r="G178" s="86"/>
      <c r="H178" s="86"/>
      <c r="I178" s="86"/>
      <c r="J178" s="86"/>
      <c r="K178" s="86"/>
      <c r="L178" s="86"/>
      <c r="M178" s="87"/>
    </row>
    <row r="179" spans="2:13" ht="15" customHeight="1"/>
    <row r="180" spans="2:13" ht="15" customHeight="1"/>
    <row r="181" spans="2:13" ht="15" customHeight="1"/>
    <row r="182" spans="2:13" ht="15" customHeight="1"/>
    <row r="183" spans="2:13" ht="15" customHeight="1"/>
    <row r="184" spans="2:13" ht="15" customHeight="1"/>
    <row r="185" spans="2:13" ht="15" customHeight="1"/>
    <row r="186" spans="2:13" ht="15" customHeight="1"/>
    <row r="187" spans="2:13" ht="15" customHeight="1"/>
    <row r="188" spans="2:13" ht="15" customHeight="1"/>
    <row r="189" spans="2:13" ht="15" customHeight="1"/>
    <row r="190" spans="2:13" ht="15" customHeight="1"/>
    <row r="191" spans="2:13" ht="15" customHeight="1">
      <c r="B191" s="2" t="s">
        <v>46</v>
      </c>
    </row>
    <row r="192" spans="2:13" ht="15" customHeight="1" thickBot="1"/>
    <row r="193" spans="1:13" s="5" customFormat="1" ht="15.75" customHeight="1" thickTop="1">
      <c r="B193" s="56"/>
      <c r="C193" s="57"/>
      <c r="D193" s="57"/>
      <c r="E193" s="57"/>
      <c r="F193" s="57"/>
      <c r="G193" s="57"/>
      <c r="H193" s="57"/>
      <c r="I193" s="57"/>
      <c r="J193" s="57"/>
      <c r="K193" s="57"/>
      <c r="L193" s="57"/>
      <c r="M193" s="58"/>
    </row>
    <row r="194" spans="1:13" s="5" customFormat="1" ht="15.75" customHeight="1">
      <c r="B194" s="59"/>
      <c r="C194" s="60"/>
      <c r="D194" s="60"/>
      <c r="E194" s="60"/>
      <c r="F194" s="60"/>
      <c r="G194" s="60"/>
      <c r="H194" s="60"/>
      <c r="I194" s="60"/>
      <c r="J194" s="60"/>
      <c r="K194" s="60"/>
      <c r="L194" s="60"/>
      <c r="M194" s="61"/>
    </row>
    <row r="195" spans="1:13" s="5" customFormat="1" ht="15.75" customHeight="1">
      <c r="B195" s="59"/>
      <c r="C195" s="60"/>
      <c r="D195" s="60"/>
      <c r="E195" s="60"/>
      <c r="F195" s="60"/>
      <c r="G195" s="60"/>
      <c r="H195" s="60"/>
      <c r="I195" s="60"/>
      <c r="J195" s="60"/>
      <c r="K195" s="60"/>
      <c r="L195" s="60"/>
      <c r="M195" s="61"/>
    </row>
    <row r="196" spans="1:13" s="5" customFormat="1" ht="15.75" customHeight="1" thickBot="1">
      <c r="B196" s="62"/>
      <c r="C196" s="63"/>
      <c r="D196" s="63"/>
      <c r="E196" s="63"/>
      <c r="F196" s="63"/>
      <c r="G196" s="63"/>
      <c r="H196" s="63"/>
      <c r="I196" s="63"/>
      <c r="J196" s="63"/>
      <c r="K196" s="63"/>
      <c r="L196" s="63"/>
      <c r="M196" s="64"/>
    </row>
    <row r="197" spans="1:13" ht="15.75" thickTop="1"/>
    <row r="199" spans="1:13" ht="15.75" thickBot="1"/>
    <row r="200" spans="1:13" s="5" customFormat="1" ht="19.5" thickBot="1">
      <c r="A200" s="47" t="str" cm="1">
        <f t="array" aca="1" ref="A200" ca="1">INDEX(
    OFFSET(B200, -MIN(ROW(B200) - 1, activityNumberSearchRange), 0, MIN(ROW(B200) - 1, activityNumberSearchRange), 1),
    MATCH(2, 1 / (ISTEXT(_xlfn.FORMULATEXT(OFFSET(B200, -MIN(ROW(B200) - 1, activityNumberSearchRange), 0, MIN(ROW(B200) - 1, activityNumberSearchRange), 1)))
        * ISNUMBER(FIND("emptyStr", _xlfn.FORMULATEXT(OFFSET(B200, -MIN(ROW(B200) - 1, activityNumberSearchRange), 0, MIN(ROW(B200) - 1, activityNumberSearchRange), 1))))
    ), 1)
)</f>
        <v>1.7</v>
      </c>
      <c r="B200" s="48" t="str">
        <f ca="1">LEFT(A200, FIND(".", A200)) &amp; RIGHT(A200, LEN(A200) - FIND(".", A200)) + 1 &amp; emptyStr</f>
        <v>1.8</v>
      </c>
      <c r="C200" s="7" t="str">
        <f>REPT("★", MIN(B201, 5)) &amp; REPT("☆", 5 - MIN(B201, 5)) &amp; IF(B201 &gt; 5, "+", "")</f>
        <v>★★★★★</v>
      </c>
      <c r="E200"/>
      <c r="F200"/>
      <c r="H200" s="6"/>
    </row>
    <row r="201" spans="1:13" s="5" customFormat="1" ht="6.95" customHeight="1" thickBot="1">
      <c r="B201" s="4">
        <v>5</v>
      </c>
    </row>
    <row r="202" spans="1:13" s="5" customFormat="1" ht="15" customHeight="1">
      <c r="B202" s="88" t="s">
        <v>47</v>
      </c>
      <c r="C202" s="89"/>
      <c r="D202" s="89"/>
      <c r="E202" s="89"/>
      <c r="F202" s="89"/>
      <c r="G202" s="89"/>
      <c r="H202" s="89"/>
      <c r="I202" s="89"/>
      <c r="J202" s="89"/>
      <c r="K202" s="89"/>
      <c r="L202" s="89"/>
      <c r="M202" s="90"/>
    </row>
    <row r="203" spans="1:13" s="5" customFormat="1" ht="6.95" customHeight="1">
      <c r="B203" s="8"/>
      <c r="C203" s="12"/>
      <c r="D203" s="12"/>
      <c r="E203" s="12"/>
      <c r="F203" s="12"/>
      <c r="G203" s="12"/>
      <c r="H203" s="12"/>
      <c r="I203" s="12"/>
      <c r="J203" s="12"/>
      <c r="K203" s="12"/>
      <c r="L203" s="12"/>
      <c r="M203" s="9"/>
    </row>
    <row r="204" spans="1:13" s="5" customFormat="1" ht="15" customHeight="1">
      <c r="B204" s="91" t="s">
        <v>48</v>
      </c>
      <c r="C204" s="92"/>
      <c r="D204" s="92"/>
      <c r="E204" s="92"/>
      <c r="F204" s="92"/>
      <c r="G204" s="92"/>
      <c r="H204" s="92"/>
      <c r="I204" s="92"/>
      <c r="J204" s="92"/>
      <c r="K204" s="92"/>
      <c r="L204" s="92"/>
      <c r="M204" s="93"/>
    </row>
    <row r="205" spans="1:13" s="5" customFormat="1" ht="6.95" customHeight="1">
      <c r="B205" s="91"/>
      <c r="C205" s="92"/>
      <c r="D205" s="92"/>
      <c r="E205" s="92"/>
      <c r="F205" s="92"/>
      <c r="G205" s="92"/>
      <c r="H205" s="92"/>
      <c r="I205" s="92"/>
      <c r="J205" s="92"/>
      <c r="K205" s="92"/>
      <c r="L205" s="92"/>
      <c r="M205" s="93"/>
    </row>
    <row r="206" spans="1:13" s="5" customFormat="1" ht="15" customHeight="1">
      <c r="B206" s="91" t="s">
        <v>49</v>
      </c>
      <c r="C206" s="92"/>
      <c r="D206" s="92"/>
      <c r="E206" s="92"/>
      <c r="F206" s="92"/>
      <c r="G206" s="92"/>
      <c r="H206" s="92"/>
      <c r="I206" s="92"/>
      <c r="J206" s="92"/>
      <c r="K206" s="92"/>
      <c r="L206" s="92"/>
      <c r="M206" s="93"/>
    </row>
    <row r="207" spans="1:13" s="5" customFormat="1" ht="6.95" customHeight="1">
      <c r="B207" s="91"/>
      <c r="C207" s="92"/>
      <c r="D207" s="92"/>
      <c r="E207" s="92"/>
      <c r="F207" s="92"/>
      <c r="G207" s="92"/>
      <c r="H207" s="92"/>
      <c r="I207" s="92"/>
      <c r="J207" s="92"/>
      <c r="K207" s="92"/>
      <c r="L207" s="92"/>
      <c r="M207" s="93"/>
    </row>
    <row r="208" spans="1:13" s="5" customFormat="1" ht="15" customHeight="1" thickBot="1">
      <c r="B208" s="94" t="s">
        <v>50</v>
      </c>
      <c r="C208" s="95"/>
      <c r="D208" s="95"/>
      <c r="E208" s="95"/>
      <c r="F208" s="95"/>
      <c r="G208" s="95"/>
      <c r="H208" s="95"/>
      <c r="I208" s="95"/>
      <c r="J208" s="95"/>
      <c r="K208" s="95"/>
      <c r="L208" s="95"/>
      <c r="M208" s="96"/>
    </row>
    <row r="228" spans="1:13" ht="15.75" thickBot="1"/>
    <row r="229" spans="1:13" s="5" customFormat="1" ht="19.5" thickBot="1">
      <c r="A229" s="47" t="str" cm="1">
        <f t="array" aca="1" ref="A229" ca="1">INDEX(
    OFFSET(B229, -MIN(ROW(B229) - 1, activityNumberSearchRange), 0, MIN(ROW(B229) - 1, activityNumberSearchRange), 1),
    MATCH(2, 1 / (ISTEXT(_xlfn.FORMULATEXT(OFFSET(B229, -MIN(ROW(B229) - 1, activityNumberSearchRange), 0, MIN(ROW(B229) - 1, activityNumberSearchRange), 1)))
        * ISNUMBER(FIND("emptyStr", _xlfn.FORMULATEXT(OFFSET(B229, -MIN(ROW(B229) - 1, activityNumberSearchRange), 0, MIN(ROW(B229) - 1, activityNumberSearchRange), 1))))
    ), 1)
)</f>
        <v>1.8</v>
      </c>
      <c r="B229" s="46" t="str">
        <f ca="1">LEFT(A229, FIND(".", A229)) &amp; RIGHT(A229, LEN(A229) - FIND(".", A229)) + 1 &amp; emptyStr</f>
        <v>1.9</v>
      </c>
      <c r="C229" s="3" t="str">
        <f>REPT("★", MIN(B230, 5)) &amp; REPT("☆", 5 - MIN(B230, 5)) &amp; IF(B230 &gt; 5, "+", "")</f>
        <v>★★★★☆</v>
      </c>
      <c r="E229"/>
      <c r="F229"/>
      <c r="G229"/>
      <c r="H229"/>
      <c r="I229"/>
    </row>
    <row r="230" spans="1:13" s="5" customFormat="1" ht="6.95" customHeight="1" thickBot="1">
      <c r="B230" s="4">
        <v>4</v>
      </c>
    </row>
    <row r="231" spans="1:13" s="5" customFormat="1" ht="30" customHeight="1">
      <c r="B231" s="76" t="s">
        <v>51</v>
      </c>
      <c r="C231" s="77"/>
      <c r="D231" s="77"/>
      <c r="E231" s="77"/>
      <c r="F231" s="77"/>
      <c r="G231" s="77"/>
      <c r="H231" s="77"/>
      <c r="I231" s="77"/>
      <c r="J231" s="77"/>
      <c r="K231" s="77"/>
      <c r="L231" s="77"/>
      <c r="M231" s="78"/>
    </row>
    <row r="232" spans="1:13" s="5" customFormat="1" ht="6.95" customHeight="1">
      <c r="B232" s="72"/>
      <c r="C232" s="73"/>
      <c r="D232" s="73"/>
      <c r="E232" s="73"/>
      <c r="F232" s="73"/>
      <c r="G232" s="73"/>
      <c r="H232" s="73"/>
      <c r="I232" s="73"/>
      <c r="J232" s="73"/>
      <c r="K232" s="73"/>
      <c r="L232" s="73"/>
      <c r="M232" s="74"/>
    </row>
    <row r="233" spans="1:13" s="5" customFormat="1" ht="15" customHeight="1">
      <c r="B233" s="72" t="s">
        <v>52</v>
      </c>
      <c r="C233" s="73"/>
      <c r="D233" s="73"/>
      <c r="E233" s="73"/>
      <c r="F233" s="73"/>
      <c r="G233" s="73"/>
      <c r="H233" s="73"/>
      <c r="I233" s="73"/>
      <c r="J233" s="73"/>
      <c r="K233" s="73"/>
      <c r="L233" s="73"/>
      <c r="M233" s="74"/>
    </row>
    <row r="234" spans="1:13" s="5" customFormat="1" ht="6.95" customHeight="1">
      <c r="B234" s="72"/>
      <c r="C234" s="73"/>
      <c r="D234" s="73"/>
      <c r="E234" s="73"/>
      <c r="F234" s="73"/>
      <c r="G234" s="73"/>
      <c r="H234" s="73"/>
      <c r="I234" s="73"/>
      <c r="J234" s="73"/>
      <c r="K234" s="73"/>
      <c r="L234" s="73"/>
      <c r="M234" s="74"/>
    </row>
    <row r="235" spans="1:13" s="5" customFormat="1" ht="15" customHeight="1">
      <c r="B235" s="72" t="s">
        <v>53</v>
      </c>
      <c r="C235" s="73"/>
      <c r="D235" s="73"/>
      <c r="E235" s="73"/>
      <c r="F235" s="73"/>
      <c r="G235" s="73"/>
      <c r="H235" s="73"/>
      <c r="I235" s="73"/>
      <c r="J235" s="73"/>
      <c r="K235" s="73"/>
      <c r="L235" s="73"/>
      <c r="M235" s="74"/>
    </row>
    <row r="236" spans="1:13" s="5" customFormat="1" ht="6.95" customHeight="1">
      <c r="B236" s="72"/>
      <c r="C236" s="73"/>
      <c r="D236" s="73"/>
      <c r="E236" s="73"/>
      <c r="F236" s="73"/>
      <c r="G236" s="73"/>
      <c r="H236" s="73"/>
      <c r="I236" s="73"/>
      <c r="J236" s="73"/>
      <c r="K236" s="73"/>
      <c r="L236" s="73"/>
      <c r="M236" s="74"/>
    </row>
    <row r="237" spans="1:13" s="5" customFormat="1" ht="15" customHeight="1">
      <c r="B237" s="72" t="s">
        <v>54</v>
      </c>
      <c r="C237" s="73"/>
      <c r="D237" s="73"/>
      <c r="E237" s="73"/>
      <c r="F237" s="73"/>
      <c r="G237" s="73"/>
      <c r="H237" s="73"/>
      <c r="I237" s="73"/>
      <c r="J237" s="73"/>
      <c r="K237" s="73"/>
      <c r="L237" s="73"/>
      <c r="M237" s="74"/>
    </row>
    <row r="238" spans="1:13" s="5" customFormat="1" ht="6.95" customHeight="1">
      <c r="B238" s="72"/>
      <c r="C238" s="73"/>
      <c r="D238" s="73"/>
      <c r="E238" s="73"/>
      <c r="F238" s="73"/>
      <c r="G238" s="73"/>
      <c r="H238" s="73"/>
      <c r="I238" s="73"/>
      <c r="J238" s="73"/>
      <c r="K238" s="73"/>
      <c r="L238" s="73"/>
      <c r="M238" s="74"/>
    </row>
    <row r="239" spans="1:13" s="5" customFormat="1" ht="15" customHeight="1" thickBot="1">
      <c r="B239" s="85" t="s">
        <v>55</v>
      </c>
      <c r="C239" s="86"/>
      <c r="D239" s="86"/>
      <c r="E239" s="86"/>
      <c r="F239" s="86"/>
      <c r="G239" s="86"/>
      <c r="H239" s="86"/>
      <c r="I239" s="86"/>
      <c r="J239" s="86"/>
      <c r="K239" s="86"/>
      <c r="L239" s="86"/>
      <c r="M239" s="87"/>
    </row>
    <row r="242" spans="1:13" ht="15.75" thickBot="1"/>
    <row r="243" spans="1:13" s="5" customFormat="1" ht="19.5" thickBot="1">
      <c r="A243" s="47" t="str" cm="1">
        <f t="array" aca="1" ref="A243" ca="1">INDEX(
    OFFSET(B243, -MIN(ROW(B243) - 1, activityNumberSearchRange), 0, MIN(ROW(B243) - 1, activityNumberSearchRange), 1),
    MATCH(2, 1 / (ISTEXT(_xlfn.FORMULATEXT(OFFSET(B243, -MIN(ROW(B243) - 1, activityNumberSearchRange), 0, MIN(ROW(B243) - 1, activityNumberSearchRange), 1)))
        * ISNUMBER(FIND("emptyStr", _xlfn.FORMULATEXT(OFFSET(B243, -MIN(ROW(B243) - 1, activityNumberSearchRange), 0, MIN(ROW(B243) - 1, activityNumberSearchRange), 1))))
    ), 1)
)</f>
        <v>1.9</v>
      </c>
      <c r="B243" s="48" t="str">
        <f ca="1">LEFT(A243, FIND(".", A243)) &amp; RIGHT(A243, LEN(A243) - FIND(".", A243)) + 1 &amp; emptyStr</f>
        <v>1.10</v>
      </c>
      <c r="C243" s="7" t="str">
        <f>REPT("★", MIN(B244, 5)) &amp; REPT("☆", 5 - MIN(B244, 5)) &amp; IF(B244 &gt; 5, "+", "")</f>
        <v>★★★★★</v>
      </c>
      <c r="E243"/>
      <c r="F243"/>
      <c r="H243" s="6"/>
    </row>
    <row r="244" spans="1:13" s="5" customFormat="1" ht="6.95" customHeight="1" thickBot="1">
      <c r="B244" s="4">
        <v>5</v>
      </c>
    </row>
    <row r="245" spans="1:13" s="5" customFormat="1" ht="15" customHeight="1">
      <c r="B245" s="88" t="s">
        <v>47</v>
      </c>
      <c r="C245" s="89"/>
      <c r="D245" s="89"/>
      <c r="E245" s="89"/>
      <c r="F245" s="89"/>
      <c r="G245" s="89"/>
      <c r="H245" s="89"/>
      <c r="I245" s="89"/>
      <c r="J245" s="89"/>
      <c r="K245" s="89"/>
      <c r="L245" s="89"/>
      <c r="M245" s="90"/>
    </row>
    <row r="246" spans="1:13" s="5" customFormat="1" ht="6.95" customHeight="1">
      <c r="B246" s="91"/>
      <c r="C246" s="92"/>
      <c r="D246" s="92"/>
      <c r="E246" s="92"/>
      <c r="F246" s="92"/>
      <c r="G246" s="92"/>
      <c r="H246" s="92"/>
      <c r="I246" s="92"/>
      <c r="J246" s="92"/>
      <c r="K246" s="92"/>
      <c r="L246" s="92"/>
      <c r="M246" s="93"/>
    </row>
    <row r="247" spans="1:13" s="5" customFormat="1" ht="15" customHeight="1">
      <c r="B247" s="91" t="s">
        <v>56</v>
      </c>
      <c r="C247" s="92"/>
      <c r="D247" s="92"/>
      <c r="E247" s="92"/>
      <c r="F247" s="92"/>
      <c r="G247" s="92"/>
      <c r="H247" s="92"/>
      <c r="I247" s="92"/>
      <c r="J247" s="92"/>
      <c r="K247" s="92"/>
      <c r="L247" s="92"/>
      <c r="M247" s="93"/>
    </row>
    <row r="248" spans="1:13" s="5" customFormat="1" ht="6.95" customHeight="1">
      <c r="B248" s="91"/>
      <c r="C248" s="92"/>
      <c r="D248" s="92"/>
      <c r="E248" s="92"/>
      <c r="F248" s="92"/>
      <c r="G248" s="92"/>
      <c r="H248" s="92"/>
      <c r="I248" s="92"/>
      <c r="J248" s="92"/>
      <c r="K248" s="92"/>
      <c r="L248" s="92"/>
      <c r="M248" s="93"/>
    </row>
    <row r="249" spans="1:13" s="5" customFormat="1" ht="30" customHeight="1">
      <c r="B249" s="91" t="s">
        <v>57</v>
      </c>
      <c r="C249" s="92"/>
      <c r="D249" s="92"/>
      <c r="E249" s="92"/>
      <c r="F249" s="92"/>
      <c r="G249" s="92"/>
      <c r="H249" s="92"/>
      <c r="I249" s="92"/>
      <c r="J249" s="92"/>
      <c r="K249" s="92"/>
      <c r="L249" s="92"/>
      <c r="M249" s="93"/>
    </row>
    <row r="250" spans="1:13" s="5" customFormat="1" ht="6.95" customHeight="1">
      <c r="B250" s="91"/>
      <c r="C250" s="92"/>
      <c r="D250" s="92"/>
      <c r="E250" s="92"/>
      <c r="F250" s="92"/>
      <c r="G250" s="92"/>
      <c r="H250" s="92"/>
      <c r="I250" s="92"/>
      <c r="J250" s="92"/>
      <c r="K250" s="92"/>
      <c r="L250" s="92"/>
      <c r="M250" s="93"/>
    </row>
    <row r="251" spans="1:13" s="5" customFormat="1" ht="15" customHeight="1">
      <c r="B251" s="97" t="s">
        <v>58</v>
      </c>
      <c r="C251" s="98"/>
      <c r="D251" s="98"/>
      <c r="E251" s="98"/>
      <c r="F251" s="98"/>
      <c r="G251" s="98"/>
      <c r="H251" s="98"/>
      <c r="I251" s="98"/>
      <c r="J251" s="98"/>
      <c r="K251" s="98"/>
      <c r="L251" s="98"/>
      <c r="M251" s="99"/>
    </row>
    <row r="252" spans="1:13" s="5" customFormat="1" ht="6.95" customHeight="1">
      <c r="B252" s="91"/>
      <c r="C252" s="92"/>
      <c r="D252" s="92"/>
      <c r="E252" s="92"/>
      <c r="F252" s="92"/>
      <c r="G252" s="92"/>
      <c r="H252" s="92"/>
      <c r="I252" s="92"/>
      <c r="J252" s="92"/>
      <c r="K252" s="92"/>
      <c r="L252" s="92"/>
      <c r="M252" s="93"/>
    </row>
    <row r="253" spans="1:13" s="5" customFormat="1" ht="15" customHeight="1" thickBot="1">
      <c r="B253" s="94" t="s">
        <v>59</v>
      </c>
      <c r="C253" s="95"/>
      <c r="D253" s="95"/>
      <c r="E253" s="95"/>
      <c r="F253" s="95"/>
      <c r="G253" s="95"/>
      <c r="H253" s="95"/>
      <c r="I253" s="95"/>
      <c r="J253" s="95"/>
      <c r="K253" s="95"/>
      <c r="L253" s="95"/>
      <c r="M253" s="96"/>
    </row>
    <row r="254" spans="1:13" s="5" customFormat="1"/>
    <row r="255" spans="1:13" s="5" customFormat="1"/>
    <row r="258" spans="2:7" ht="21">
      <c r="B258" s="1" t="s">
        <v>60</v>
      </c>
    </row>
    <row r="259" spans="2:7" ht="6.95" customHeight="1"/>
    <row r="260" spans="2:7">
      <c r="B260" t="s">
        <v>61</v>
      </c>
      <c r="C260" t="s">
        <v>6</v>
      </c>
      <c r="D260" t="s">
        <v>62</v>
      </c>
      <c r="E260" t="s">
        <v>63</v>
      </c>
      <c r="F260" t="s">
        <v>64</v>
      </c>
      <c r="G260" t="s">
        <v>65</v>
      </c>
    </row>
    <row r="261" spans="2:7">
      <c r="B261">
        <v>93703</v>
      </c>
      <c r="C261">
        <v>2</v>
      </c>
      <c r="D261">
        <v>2</v>
      </c>
      <c r="F261">
        <v>88.6</v>
      </c>
      <c r="G261">
        <v>13.7</v>
      </c>
    </row>
    <row r="262" spans="2:7">
      <c r="B262">
        <v>93704</v>
      </c>
      <c r="C262">
        <v>1</v>
      </c>
      <c r="D262">
        <v>2</v>
      </c>
      <c r="F262">
        <v>94.2</v>
      </c>
      <c r="G262">
        <v>13.9</v>
      </c>
    </row>
    <row r="263" spans="2:7">
      <c r="B263">
        <v>93705</v>
      </c>
      <c r="C263">
        <v>2</v>
      </c>
      <c r="D263">
        <v>66</v>
      </c>
      <c r="F263">
        <v>158.30000000000001</v>
      </c>
      <c r="G263">
        <v>79.5</v>
      </c>
    </row>
    <row r="264" spans="2:7">
      <c r="B264">
        <v>93706</v>
      </c>
      <c r="C264">
        <v>1</v>
      </c>
      <c r="D264">
        <v>18</v>
      </c>
      <c r="F264">
        <v>175.7</v>
      </c>
      <c r="G264">
        <v>66.3</v>
      </c>
    </row>
    <row r="265" spans="2:7">
      <c r="B265">
        <v>93707</v>
      </c>
      <c r="C265">
        <v>1</v>
      </c>
      <c r="D265">
        <v>13</v>
      </c>
      <c r="F265">
        <v>158.4</v>
      </c>
      <c r="G265">
        <v>45.4</v>
      </c>
    </row>
    <row r="266" spans="2:7">
      <c r="B266">
        <v>93708</v>
      </c>
      <c r="C266">
        <v>2</v>
      </c>
      <c r="D266">
        <v>66</v>
      </c>
      <c r="F266">
        <v>150.19999999999999</v>
      </c>
      <c r="G266">
        <v>53.5</v>
      </c>
    </row>
    <row r="267" spans="2:7">
      <c r="B267">
        <v>93709</v>
      </c>
      <c r="C267">
        <v>2</v>
      </c>
      <c r="D267">
        <v>75</v>
      </c>
      <c r="F267">
        <v>151.1</v>
      </c>
      <c r="G267">
        <v>88.8</v>
      </c>
    </row>
    <row r="268" spans="2:7">
      <c r="B268">
        <v>93710</v>
      </c>
      <c r="C268">
        <v>2</v>
      </c>
      <c r="D268">
        <v>0</v>
      </c>
      <c r="E268">
        <v>11</v>
      </c>
      <c r="F268">
        <v>0</v>
      </c>
      <c r="G268">
        <v>10.199999999999999</v>
      </c>
    </row>
    <row r="269" spans="2:7">
      <c r="B269">
        <v>93711</v>
      </c>
      <c r="C269">
        <v>1</v>
      </c>
      <c r="D269">
        <v>56</v>
      </c>
      <c r="F269">
        <v>170.6</v>
      </c>
      <c r="G269">
        <v>62.1</v>
      </c>
    </row>
    <row r="270" spans="2:7">
      <c r="B270">
        <v>93712</v>
      </c>
      <c r="C270">
        <v>1</v>
      </c>
      <c r="D270">
        <v>18</v>
      </c>
      <c r="F270">
        <v>172.8</v>
      </c>
      <c r="G270">
        <v>58.9</v>
      </c>
    </row>
    <row r="271" spans="2:7">
      <c r="B271">
        <v>93713</v>
      </c>
      <c r="C271">
        <v>1</v>
      </c>
      <c r="D271">
        <v>67</v>
      </c>
      <c r="F271">
        <v>178.6</v>
      </c>
      <c r="G271">
        <v>74.900000000000006</v>
      </c>
    </row>
    <row r="272" spans="2:7">
      <c r="B272">
        <v>93714</v>
      </c>
      <c r="C272">
        <v>2</v>
      </c>
      <c r="D272">
        <v>54</v>
      </c>
      <c r="F272">
        <v>147.80000000000001</v>
      </c>
      <c r="G272">
        <v>87.1</v>
      </c>
    </row>
    <row r="273" spans="2:7">
      <c r="B273">
        <v>93715</v>
      </c>
      <c r="C273">
        <v>1</v>
      </c>
      <c r="D273">
        <v>71</v>
      </c>
      <c r="F273">
        <v>170.6</v>
      </c>
      <c r="G273">
        <v>65.599999999999994</v>
      </c>
    </row>
    <row r="274" spans="2:7">
      <c r="B274">
        <v>93716</v>
      </c>
      <c r="C274">
        <v>1</v>
      </c>
      <c r="D274">
        <v>61</v>
      </c>
      <c r="F274">
        <v>159.19999999999999</v>
      </c>
      <c r="G274">
        <v>77.7</v>
      </c>
    </row>
    <row r="275" spans="2:7">
      <c r="B275">
        <v>93717</v>
      </c>
      <c r="C275">
        <v>1</v>
      </c>
      <c r="D275">
        <v>22</v>
      </c>
      <c r="F275">
        <v>174.1</v>
      </c>
      <c r="G275">
        <v>74.400000000000006</v>
      </c>
    </row>
    <row r="276" spans="2:7">
      <c r="B276">
        <v>93718</v>
      </c>
      <c r="C276">
        <v>1</v>
      </c>
      <c r="D276">
        <v>45</v>
      </c>
      <c r="F276">
        <v>157.30000000000001</v>
      </c>
      <c r="G276">
        <v>54.4</v>
      </c>
    </row>
    <row r="277" spans="2:7">
      <c r="B277">
        <v>93719</v>
      </c>
      <c r="C277">
        <v>2</v>
      </c>
      <c r="D277">
        <v>13</v>
      </c>
      <c r="F277">
        <v>160.5</v>
      </c>
      <c r="G277">
        <v>67</v>
      </c>
    </row>
    <row r="278" spans="2:7">
      <c r="B278">
        <v>93720</v>
      </c>
      <c r="C278">
        <v>2</v>
      </c>
      <c r="D278">
        <v>1</v>
      </c>
      <c r="E278">
        <v>21</v>
      </c>
      <c r="F278">
        <v>0</v>
      </c>
      <c r="G278">
        <v>10.6</v>
      </c>
    </row>
    <row r="279" spans="2:7">
      <c r="B279">
        <v>93721</v>
      </c>
      <c r="C279">
        <v>2</v>
      </c>
      <c r="D279">
        <v>60</v>
      </c>
      <c r="F279">
        <v>154</v>
      </c>
      <c r="G279">
        <v>85.1</v>
      </c>
    </row>
    <row r="280" spans="2:7">
      <c r="B280">
        <v>93722</v>
      </c>
      <c r="C280">
        <v>2</v>
      </c>
      <c r="D280">
        <v>60</v>
      </c>
      <c r="F280">
        <v>154.6</v>
      </c>
      <c r="G280">
        <v>56.8</v>
      </c>
    </row>
    <row r="281" spans="2:7">
      <c r="B281">
        <v>93723</v>
      </c>
      <c r="C281">
        <v>1</v>
      </c>
      <c r="D281">
        <v>64</v>
      </c>
      <c r="F281">
        <v>170.1</v>
      </c>
      <c r="G281">
        <v>64.900000000000006</v>
      </c>
    </row>
    <row r="282" spans="2:7">
      <c r="B282">
        <v>93724</v>
      </c>
      <c r="C282">
        <v>2</v>
      </c>
      <c r="D282">
        <v>5</v>
      </c>
      <c r="F282">
        <v>111.4</v>
      </c>
      <c r="G282">
        <v>18.2</v>
      </c>
    </row>
    <row r="283" spans="2:7">
      <c r="B283">
        <v>93725</v>
      </c>
      <c r="C283">
        <v>2</v>
      </c>
      <c r="D283">
        <v>9</v>
      </c>
      <c r="F283">
        <v>145.80000000000001</v>
      </c>
      <c r="G283">
        <v>34.299999999999997</v>
      </c>
    </row>
    <row r="284" spans="2:7">
      <c r="B284">
        <v>93726</v>
      </c>
      <c r="C284">
        <v>2</v>
      </c>
      <c r="D284">
        <v>67</v>
      </c>
      <c r="F284">
        <v>154.5</v>
      </c>
      <c r="G284">
        <v>74.3</v>
      </c>
    </row>
    <row r="285" spans="2:7">
      <c r="B285">
        <v>93727</v>
      </c>
      <c r="C285">
        <v>1</v>
      </c>
      <c r="D285">
        <v>70</v>
      </c>
      <c r="F285">
        <v>161.9</v>
      </c>
      <c r="G285">
        <v>62.7</v>
      </c>
    </row>
    <row r="286" spans="2:7">
      <c r="B286">
        <v>93728</v>
      </c>
      <c r="C286">
        <v>1</v>
      </c>
      <c r="D286">
        <v>53</v>
      </c>
      <c r="F286">
        <v>188.1</v>
      </c>
      <c r="G286">
        <v>118.1</v>
      </c>
    </row>
    <row r="287" spans="2:7">
      <c r="B287">
        <v>93729</v>
      </c>
      <c r="C287">
        <v>1</v>
      </c>
      <c r="D287">
        <v>42</v>
      </c>
      <c r="F287">
        <v>173.2</v>
      </c>
      <c r="G287">
        <v>82.8</v>
      </c>
    </row>
    <row r="288" spans="2:7">
      <c r="B288">
        <v>93730</v>
      </c>
      <c r="C288">
        <v>1</v>
      </c>
      <c r="D288">
        <v>57</v>
      </c>
      <c r="F288">
        <v>167.6</v>
      </c>
      <c r="G288">
        <v>80.2</v>
      </c>
    </row>
    <row r="289" spans="2:7">
      <c r="B289">
        <v>93731</v>
      </c>
      <c r="C289">
        <v>1</v>
      </c>
      <c r="D289">
        <v>20</v>
      </c>
      <c r="F289">
        <v>179.9</v>
      </c>
      <c r="G289">
        <v>89.2</v>
      </c>
    </row>
    <row r="290" spans="2:7">
      <c r="B290">
        <v>93732</v>
      </c>
      <c r="C290">
        <v>1</v>
      </c>
      <c r="D290">
        <v>72</v>
      </c>
      <c r="F290">
        <v>162.4</v>
      </c>
      <c r="G290">
        <v>56.1</v>
      </c>
    </row>
    <row r="291" spans="2:7">
      <c r="B291">
        <v>93733</v>
      </c>
      <c r="C291">
        <v>2</v>
      </c>
      <c r="D291">
        <v>11</v>
      </c>
      <c r="F291">
        <v>142.6</v>
      </c>
      <c r="G291">
        <v>40.799999999999997</v>
      </c>
    </row>
    <row r="292" spans="2:7">
      <c r="B292">
        <v>93735</v>
      </c>
      <c r="C292">
        <v>1</v>
      </c>
      <c r="D292">
        <v>52</v>
      </c>
      <c r="F292">
        <v>147.69999999999999</v>
      </c>
      <c r="G292">
        <v>76.5</v>
      </c>
    </row>
    <row r="293" spans="2:7">
      <c r="B293">
        <v>93736</v>
      </c>
      <c r="C293">
        <v>1</v>
      </c>
      <c r="D293">
        <v>11</v>
      </c>
      <c r="F293">
        <v>143.4</v>
      </c>
      <c r="G293">
        <v>36.9</v>
      </c>
    </row>
    <row r="294" spans="2:7">
      <c r="B294">
        <v>93737</v>
      </c>
      <c r="C294">
        <v>1</v>
      </c>
      <c r="D294">
        <v>8</v>
      </c>
      <c r="F294">
        <v>137.6</v>
      </c>
      <c r="G294">
        <v>35</v>
      </c>
    </row>
    <row r="295" spans="2:7">
      <c r="B295">
        <v>93738</v>
      </c>
      <c r="C295">
        <v>1</v>
      </c>
      <c r="D295">
        <v>26</v>
      </c>
      <c r="F295">
        <v>170.2</v>
      </c>
      <c r="G295">
        <v>97.7</v>
      </c>
    </row>
    <row r="296" spans="2:7">
      <c r="B296">
        <v>93739</v>
      </c>
      <c r="C296">
        <v>2</v>
      </c>
      <c r="D296">
        <v>5</v>
      </c>
      <c r="F296">
        <v>116.3</v>
      </c>
      <c r="G296">
        <v>22.5</v>
      </c>
    </row>
    <row r="297" spans="2:7">
      <c r="B297">
        <v>93740</v>
      </c>
      <c r="C297">
        <v>1</v>
      </c>
      <c r="D297">
        <v>72</v>
      </c>
      <c r="F297">
        <v>183.4</v>
      </c>
      <c r="G297">
        <v>102.9</v>
      </c>
    </row>
    <row r="298" spans="2:7">
      <c r="B298">
        <v>93741</v>
      </c>
      <c r="C298">
        <v>2</v>
      </c>
      <c r="D298">
        <v>9</v>
      </c>
      <c r="F298">
        <v>135.80000000000001</v>
      </c>
      <c r="G298">
        <v>31.9</v>
      </c>
    </row>
    <row r="299" spans="2:7">
      <c r="B299">
        <v>93742</v>
      </c>
      <c r="C299">
        <v>1</v>
      </c>
      <c r="D299">
        <v>72</v>
      </c>
      <c r="F299">
        <v>178.3</v>
      </c>
      <c r="G299">
        <v>107.9</v>
      </c>
    </row>
    <row r="300" spans="2:7">
      <c r="B300">
        <v>93743</v>
      </c>
      <c r="C300">
        <v>1</v>
      </c>
      <c r="D300">
        <v>61</v>
      </c>
      <c r="F300">
        <v>187.8</v>
      </c>
      <c r="G300">
        <v>79.3</v>
      </c>
    </row>
    <row r="301" spans="2:7">
      <c r="B301">
        <v>93744</v>
      </c>
      <c r="C301">
        <v>2</v>
      </c>
      <c r="D301">
        <v>10</v>
      </c>
      <c r="F301">
        <v>154.69999999999999</v>
      </c>
      <c r="G301">
        <v>50.8</v>
      </c>
    </row>
    <row r="302" spans="2:7">
      <c r="B302">
        <v>93745</v>
      </c>
      <c r="C302">
        <v>1</v>
      </c>
      <c r="D302">
        <v>5</v>
      </c>
      <c r="F302">
        <v>107.1</v>
      </c>
      <c r="G302">
        <v>16.8</v>
      </c>
    </row>
    <row r="303" spans="2:7">
      <c r="B303">
        <v>93746</v>
      </c>
      <c r="C303">
        <v>2</v>
      </c>
      <c r="D303">
        <v>25</v>
      </c>
      <c r="F303">
        <v>158.4</v>
      </c>
      <c r="G303">
        <v>62.1</v>
      </c>
    </row>
    <row r="304" spans="2:7">
      <c r="B304">
        <v>93747</v>
      </c>
      <c r="C304">
        <v>2</v>
      </c>
      <c r="D304">
        <v>13</v>
      </c>
      <c r="F304">
        <v>157.69999999999999</v>
      </c>
      <c r="G304">
        <v>55</v>
      </c>
    </row>
    <row r="305" spans="2:7">
      <c r="B305">
        <v>93748</v>
      </c>
      <c r="C305">
        <v>1</v>
      </c>
      <c r="D305">
        <v>0</v>
      </c>
      <c r="E305">
        <v>7</v>
      </c>
      <c r="F305">
        <v>0</v>
      </c>
      <c r="G305">
        <v>9.3000000000000007</v>
      </c>
    </row>
    <row r="306" spans="2:7">
      <c r="B306">
        <v>93749</v>
      </c>
      <c r="C306">
        <v>2</v>
      </c>
      <c r="D306">
        <v>1</v>
      </c>
      <c r="E306">
        <v>19</v>
      </c>
      <c r="F306">
        <v>0</v>
      </c>
      <c r="G306">
        <v>8.3000000000000007</v>
      </c>
    </row>
    <row r="307" spans="2:7">
      <c r="B307">
        <v>93751</v>
      </c>
      <c r="C307">
        <v>2</v>
      </c>
      <c r="D307">
        <v>7</v>
      </c>
      <c r="F307">
        <v>133.9</v>
      </c>
      <c r="G307">
        <v>45.1</v>
      </c>
    </row>
    <row r="308" spans="2:7">
      <c r="B308">
        <v>93752</v>
      </c>
      <c r="C308">
        <v>2</v>
      </c>
      <c r="D308">
        <v>73</v>
      </c>
      <c r="F308">
        <v>153.6</v>
      </c>
      <c r="G308">
        <v>60.1</v>
      </c>
    </row>
    <row r="309" spans="2:7">
      <c r="B309">
        <v>93753</v>
      </c>
      <c r="C309">
        <v>2</v>
      </c>
      <c r="D309">
        <v>10</v>
      </c>
      <c r="F309">
        <v>151.4</v>
      </c>
      <c r="G309">
        <v>56.3</v>
      </c>
    </row>
    <row r="310" spans="2:7">
      <c r="B310">
        <v>93754</v>
      </c>
      <c r="C310">
        <v>1</v>
      </c>
      <c r="D310">
        <v>72</v>
      </c>
      <c r="F310">
        <v>161.5</v>
      </c>
      <c r="G310">
        <v>87.2</v>
      </c>
    </row>
    <row r="311" spans="2:7">
      <c r="B311">
        <v>93755</v>
      </c>
      <c r="C311">
        <v>2</v>
      </c>
      <c r="D311">
        <v>26</v>
      </c>
      <c r="F311">
        <v>178.5</v>
      </c>
      <c r="G311">
        <v>93.8</v>
      </c>
    </row>
    <row r="312" spans="2:7">
      <c r="B312">
        <v>93756</v>
      </c>
      <c r="C312">
        <v>2</v>
      </c>
      <c r="D312">
        <v>64</v>
      </c>
      <c r="F312">
        <v>160.69999999999999</v>
      </c>
      <c r="G312">
        <v>75.400000000000006</v>
      </c>
    </row>
    <row r="313" spans="2:7">
      <c r="B313">
        <v>93757</v>
      </c>
      <c r="C313">
        <v>1</v>
      </c>
      <c r="D313">
        <v>63</v>
      </c>
      <c r="F313">
        <v>174.9</v>
      </c>
      <c r="G313">
        <v>106.7</v>
      </c>
    </row>
    <row r="314" spans="2:7">
      <c r="B314">
        <v>93758</v>
      </c>
      <c r="C314">
        <v>2</v>
      </c>
      <c r="D314">
        <v>55</v>
      </c>
      <c r="F314">
        <v>156.9</v>
      </c>
      <c r="G314">
        <v>75.8</v>
      </c>
    </row>
    <row r="315" spans="2:7">
      <c r="B315">
        <v>93759</v>
      </c>
      <c r="C315">
        <v>1</v>
      </c>
      <c r="D315">
        <v>60</v>
      </c>
      <c r="F315">
        <v>158.6</v>
      </c>
      <c r="G315">
        <v>73.099999999999994</v>
      </c>
    </row>
    <row r="316" spans="2:7">
      <c r="B316">
        <v>93760</v>
      </c>
      <c r="C316">
        <v>2</v>
      </c>
      <c r="D316">
        <v>54</v>
      </c>
      <c r="F316">
        <v>150.6</v>
      </c>
      <c r="G316">
        <v>85.6</v>
      </c>
    </row>
    <row r="317" spans="2:7">
      <c r="B317">
        <v>93761</v>
      </c>
      <c r="C317">
        <v>1</v>
      </c>
      <c r="D317">
        <v>44</v>
      </c>
      <c r="F317">
        <v>166.4</v>
      </c>
      <c r="G317">
        <v>80.2</v>
      </c>
    </row>
    <row r="318" spans="2:7">
      <c r="B318">
        <v>93762</v>
      </c>
      <c r="C318">
        <v>2</v>
      </c>
      <c r="D318">
        <v>74</v>
      </c>
      <c r="F318">
        <v>149.80000000000001</v>
      </c>
      <c r="G318">
        <v>60.8</v>
      </c>
    </row>
    <row r="319" spans="2:7">
      <c r="B319">
        <v>93763</v>
      </c>
      <c r="C319">
        <v>1</v>
      </c>
      <c r="D319">
        <v>40</v>
      </c>
      <c r="F319">
        <v>181.5</v>
      </c>
      <c r="G319">
        <v>84.1</v>
      </c>
    </row>
    <row r="320" spans="2:7">
      <c r="B320">
        <v>93764</v>
      </c>
      <c r="C320">
        <v>2</v>
      </c>
      <c r="D320">
        <v>1</v>
      </c>
      <c r="E320">
        <v>16</v>
      </c>
      <c r="F320">
        <v>0</v>
      </c>
      <c r="G320">
        <v>9.1999999999999993</v>
      </c>
    </row>
    <row r="321" spans="2:7">
      <c r="B321">
        <v>93765</v>
      </c>
      <c r="C321">
        <v>1</v>
      </c>
      <c r="D321">
        <v>19</v>
      </c>
      <c r="F321">
        <v>169.9</v>
      </c>
      <c r="G321">
        <v>63.1</v>
      </c>
    </row>
    <row r="322" spans="2:7">
      <c r="B322">
        <v>93766</v>
      </c>
      <c r="C322">
        <v>2</v>
      </c>
      <c r="D322">
        <v>36</v>
      </c>
      <c r="F322">
        <v>156.6</v>
      </c>
      <c r="G322">
        <v>66.400000000000006</v>
      </c>
    </row>
    <row r="323" spans="2:7">
      <c r="B323">
        <v>93767</v>
      </c>
      <c r="C323">
        <v>1</v>
      </c>
      <c r="D323">
        <v>61</v>
      </c>
      <c r="F323">
        <v>164.7</v>
      </c>
      <c r="G323">
        <v>86.4</v>
      </c>
    </row>
    <row r="324" spans="2:7">
      <c r="B324">
        <v>93768</v>
      </c>
      <c r="C324">
        <v>1</v>
      </c>
      <c r="D324">
        <v>80</v>
      </c>
      <c r="F324">
        <v>174.9</v>
      </c>
      <c r="G324">
        <v>78.5</v>
      </c>
    </row>
    <row r="325" spans="2:7">
      <c r="B325">
        <v>93769</v>
      </c>
      <c r="C325">
        <v>1</v>
      </c>
      <c r="D325">
        <v>6</v>
      </c>
      <c r="F325">
        <v>124.7</v>
      </c>
      <c r="G325">
        <v>23.5</v>
      </c>
    </row>
    <row r="326" spans="2:7">
      <c r="B326">
        <v>93770</v>
      </c>
      <c r="C326">
        <v>1</v>
      </c>
      <c r="D326">
        <v>55</v>
      </c>
      <c r="F326">
        <v>172.3</v>
      </c>
      <c r="G326">
        <v>77.099999999999994</v>
      </c>
    </row>
    <row r="327" spans="2:7">
      <c r="B327">
        <v>93771</v>
      </c>
      <c r="C327">
        <v>1</v>
      </c>
      <c r="D327">
        <v>3</v>
      </c>
      <c r="F327">
        <v>97.5</v>
      </c>
      <c r="G327">
        <v>13.3</v>
      </c>
    </row>
    <row r="328" spans="2:7">
      <c r="B328">
        <v>93772</v>
      </c>
      <c r="C328">
        <v>2</v>
      </c>
      <c r="D328">
        <v>55</v>
      </c>
      <c r="F328">
        <v>161.9</v>
      </c>
      <c r="G328">
        <v>80.599999999999994</v>
      </c>
    </row>
    <row r="329" spans="2:7">
      <c r="B329">
        <v>93773</v>
      </c>
      <c r="C329">
        <v>1</v>
      </c>
      <c r="D329">
        <v>69</v>
      </c>
      <c r="F329">
        <v>176</v>
      </c>
      <c r="G329">
        <v>74.599999999999994</v>
      </c>
    </row>
    <row r="330" spans="2:7">
      <c r="B330">
        <v>93774</v>
      </c>
      <c r="C330">
        <v>2</v>
      </c>
      <c r="D330">
        <v>41</v>
      </c>
      <c r="F330">
        <v>165.5</v>
      </c>
      <c r="G330">
        <v>70.900000000000006</v>
      </c>
    </row>
    <row r="331" spans="2:7">
      <c r="B331">
        <v>93775</v>
      </c>
      <c r="C331">
        <v>2</v>
      </c>
      <c r="D331">
        <v>47</v>
      </c>
      <c r="F331">
        <v>150.4</v>
      </c>
      <c r="G331">
        <v>58.5</v>
      </c>
    </row>
    <row r="332" spans="2:7">
      <c r="B332">
        <v>93776</v>
      </c>
      <c r="C332">
        <v>2</v>
      </c>
      <c r="D332">
        <v>32</v>
      </c>
      <c r="F332">
        <v>157.80000000000001</v>
      </c>
      <c r="G332">
        <v>55.4</v>
      </c>
    </row>
    <row r="333" spans="2:7">
      <c r="B333">
        <v>93777</v>
      </c>
      <c r="C333">
        <v>2</v>
      </c>
      <c r="D333">
        <v>72</v>
      </c>
      <c r="F333">
        <v>0</v>
      </c>
      <c r="G333">
        <v>0</v>
      </c>
    </row>
    <row r="334" spans="2:7">
      <c r="B334">
        <v>93778</v>
      </c>
      <c r="C334">
        <v>2</v>
      </c>
      <c r="D334">
        <v>19</v>
      </c>
      <c r="F334">
        <v>163.6</v>
      </c>
      <c r="G334">
        <v>73.3</v>
      </c>
    </row>
    <row r="335" spans="2:7">
      <c r="B335">
        <v>93779</v>
      </c>
      <c r="C335">
        <v>2</v>
      </c>
      <c r="D335">
        <v>10</v>
      </c>
      <c r="F335">
        <v>138.9</v>
      </c>
      <c r="G335">
        <v>31.7</v>
      </c>
    </row>
    <row r="336" spans="2:7">
      <c r="B336">
        <v>93780</v>
      </c>
      <c r="C336">
        <v>2</v>
      </c>
      <c r="D336">
        <v>46</v>
      </c>
      <c r="F336">
        <v>161.69999999999999</v>
      </c>
      <c r="G336">
        <v>87.5</v>
      </c>
    </row>
    <row r="337" spans="2:7">
      <c r="B337">
        <v>93781</v>
      </c>
      <c r="C337">
        <v>1</v>
      </c>
      <c r="D337">
        <v>32</v>
      </c>
      <c r="F337">
        <v>154.9</v>
      </c>
      <c r="G337">
        <v>61</v>
      </c>
    </row>
    <row r="338" spans="2:7">
      <c r="B338">
        <v>93782</v>
      </c>
      <c r="C338">
        <v>2</v>
      </c>
      <c r="D338">
        <v>25</v>
      </c>
      <c r="F338">
        <v>164.7</v>
      </c>
      <c r="G338">
        <v>65.099999999999994</v>
      </c>
    </row>
    <row r="339" spans="2:7">
      <c r="B339">
        <v>93783</v>
      </c>
      <c r="C339">
        <v>2</v>
      </c>
      <c r="D339">
        <v>21</v>
      </c>
      <c r="F339">
        <v>156.9</v>
      </c>
      <c r="G339">
        <v>59.9</v>
      </c>
    </row>
    <row r="340" spans="2:7">
      <c r="B340">
        <v>93784</v>
      </c>
      <c r="C340">
        <v>2</v>
      </c>
      <c r="D340">
        <v>2</v>
      </c>
      <c r="F340">
        <v>86.2</v>
      </c>
      <c r="G340">
        <v>12.4</v>
      </c>
    </row>
    <row r="341" spans="2:7">
      <c r="B341">
        <v>93785</v>
      </c>
      <c r="C341">
        <v>2</v>
      </c>
      <c r="D341">
        <v>80</v>
      </c>
      <c r="F341">
        <v>155</v>
      </c>
      <c r="G341">
        <v>73.7</v>
      </c>
    </row>
    <row r="342" spans="2:7">
      <c r="B342">
        <v>93787</v>
      </c>
      <c r="C342">
        <v>2</v>
      </c>
      <c r="D342">
        <v>13</v>
      </c>
      <c r="F342">
        <v>162.1</v>
      </c>
      <c r="G342">
        <v>58.7</v>
      </c>
    </row>
    <row r="343" spans="2:7">
      <c r="B343">
        <v>93788</v>
      </c>
      <c r="C343">
        <v>2</v>
      </c>
      <c r="D343">
        <v>66</v>
      </c>
      <c r="F343">
        <v>169.5</v>
      </c>
      <c r="G343">
        <v>112.8</v>
      </c>
    </row>
    <row r="344" spans="2:7">
      <c r="B344">
        <v>93789</v>
      </c>
      <c r="C344">
        <v>2</v>
      </c>
      <c r="D344">
        <v>34</v>
      </c>
      <c r="F344">
        <v>173.4</v>
      </c>
      <c r="G344">
        <v>71</v>
      </c>
    </row>
    <row r="345" spans="2:7">
      <c r="B345">
        <v>93790</v>
      </c>
      <c r="C345">
        <v>2</v>
      </c>
      <c r="D345">
        <v>5</v>
      </c>
      <c r="F345">
        <v>103.3</v>
      </c>
      <c r="G345">
        <v>15.9</v>
      </c>
    </row>
    <row r="346" spans="2:7">
      <c r="B346">
        <v>93791</v>
      </c>
      <c r="C346">
        <v>1</v>
      </c>
      <c r="D346">
        <v>20</v>
      </c>
      <c r="F346">
        <v>165.2</v>
      </c>
      <c r="G346">
        <v>100.6</v>
      </c>
    </row>
    <row r="347" spans="2:7">
      <c r="B347">
        <v>93792</v>
      </c>
      <c r="C347">
        <v>2</v>
      </c>
      <c r="D347">
        <v>31</v>
      </c>
      <c r="F347">
        <v>160.4</v>
      </c>
      <c r="G347">
        <v>48.7</v>
      </c>
    </row>
    <row r="348" spans="2:7">
      <c r="B348">
        <v>93793</v>
      </c>
      <c r="C348">
        <v>1</v>
      </c>
      <c r="D348">
        <v>12</v>
      </c>
      <c r="F348">
        <v>153.69999999999999</v>
      </c>
      <c r="G348">
        <v>67.5</v>
      </c>
    </row>
    <row r="349" spans="2:7">
      <c r="B349">
        <v>93794</v>
      </c>
      <c r="C349">
        <v>2</v>
      </c>
      <c r="D349">
        <v>62</v>
      </c>
      <c r="F349">
        <v>157.1</v>
      </c>
      <c r="G349">
        <v>59.1</v>
      </c>
    </row>
    <row r="350" spans="2:7">
      <c r="B350">
        <v>93795</v>
      </c>
      <c r="C350">
        <v>1</v>
      </c>
      <c r="D350">
        <v>64</v>
      </c>
      <c r="F350">
        <v>168.6</v>
      </c>
      <c r="G350">
        <v>44.5</v>
      </c>
    </row>
    <row r="351" spans="2:7">
      <c r="B351">
        <v>93796</v>
      </c>
      <c r="C351">
        <v>1</v>
      </c>
      <c r="D351">
        <v>71</v>
      </c>
      <c r="F351">
        <v>176.6</v>
      </c>
      <c r="G351">
        <v>97.4</v>
      </c>
    </row>
    <row r="352" spans="2:7">
      <c r="B352">
        <v>93797</v>
      </c>
      <c r="C352">
        <v>2</v>
      </c>
      <c r="D352">
        <v>52</v>
      </c>
      <c r="F352">
        <v>164.3</v>
      </c>
      <c r="G352">
        <v>86.3</v>
      </c>
    </row>
    <row r="353" spans="2:7">
      <c r="B353">
        <v>93798</v>
      </c>
      <c r="C353">
        <v>2</v>
      </c>
      <c r="D353">
        <v>61</v>
      </c>
      <c r="F353">
        <v>173</v>
      </c>
      <c r="G353">
        <v>85.4</v>
      </c>
    </row>
    <row r="354" spans="2:7">
      <c r="B354">
        <v>93799</v>
      </c>
      <c r="C354">
        <v>1</v>
      </c>
      <c r="D354">
        <v>41</v>
      </c>
      <c r="F354">
        <v>177</v>
      </c>
      <c r="G354">
        <v>71.3</v>
      </c>
    </row>
    <row r="355" spans="2:7">
      <c r="B355">
        <v>93800</v>
      </c>
      <c r="C355">
        <v>2</v>
      </c>
      <c r="D355">
        <v>80</v>
      </c>
      <c r="F355">
        <v>162.80000000000001</v>
      </c>
      <c r="G355">
        <v>60.2</v>
      </c>
    </row>
    <row r="356" spans="2:7">
      <c r="B356">
        <v>93801</v>
      </c>
      <c r="C356">
        <v>1</v>
      </c>
      <c r="D356">
        <v>59</v>
      </c>
      <c r="F356">
        <v>179</v>
      </c>
      <c r="G356">
        <v>79</v>
      </c>
    </row>
    <row r="357" spans="2:7">
      <c r="B357">
        <v>93802</v>
      </c>
      <c r="C357">
        <v>2</v>
      </c>
      <c r="D357">
        <v>2</v>
      </c>
      <c r="F357">
        <v>90.8</v>
      </c>
      <c r="G357">
        <v>15.4</v>
      </c>
    </row>
    <row r="358" spans="2:7">
      <c r="B358">
        <v>93803</v>
      </c>
      <c r="C358">
        <v>1</v>
      </c>
      <c r="D358">
        <v>12</v>
      </c>
      <c r="F358">
        <v>166.4</v>
      </c>
      <c r="G358">
        <v>55.4</v>
      </c>
    </row>
    <row r="359" spans="2:7">
      <c r="B359">
        <v>93804</v>
      </c>
      <c r="C359">
        <v>1</v>
      </c>
      <c r="D359">
        <v>1</v>
      </c>
      <c r="E359">
        <v>16</v>
      </c>
      <c r="F359">
        <v>0</v>
      </c>
      <c r="G359">
        <v>12</v>
      </c>
    </row>
    <row r="360" spans="2:7">
      <c r="B360">
        <v>93805</v>
      </c>
      <c r="C360">
        <v>2</v>
      </c>
      <c r="D360">
        <v>64</v>
      </c>
      <c r="F360">
        <v>162.9</v>
      </c>
      <c r="G360">
        <v>89.9</v>
      </c>
    </row>
    <row r="361" spans="2:7">
      <c r="B361">
        <v>93806</v>
      </c>
      <c r="C361">
        <v>1</v>
      </c>
      <c r="D361">
        <v>44</v>
      </c>
      <c r="F361">
        <v>176.1</v>
      </c>
      <c r="G361">
        <v>88.2</v>
      </c>
    </row>
    <row r="362" spans="2:7">
      <c r="B362">
        <v>93807</v>
      </c>
      <c r="C362">
        <v>2</v>
      </c>
      <c r="D362">
        <v>13</v>
      </c>
      <c r="F362">
        <v>157.80000000000001</v>
      </c>
      <c r="G362">
        <v>103.6</v>
      </c>
    </row>
    <row r="363" spans="2:7">
      <c r="B363">
        <v>93808</v>
      </c>
      <c r="C363">
        <v>1</v>
      </c>
      <c r="D363">
        <v>14</v>
      </c>
      <c r="F363">
        <v>186.1</v>
      </c>
      <c r="G363">
        <v>97.1</v>
      </c>
    </row>
    <row r="364" spans="2:7">
      <c r="B364">
        <v>93809</v>
      </c>
      <c r="C364">
        <v>1</v>
      </c>
      <c r="D364">
        <v>1</v>
      </c>
      <c r="E364">
        <v>20</v>
      </c>
      <c r="F364">
        <v>0</v>
      </c>
      <c r="G364">
        <v>11.5</v>
      </c>
    </row>
    <row r="365" spans="2:7">
      <c r="B365">
        <v>93810</v>
      </c>
      <c r="C365">
        <v>1</v>
      </c>
      <c r="D365">
        <v>13</v>
      </c>
      <c r="F365">
        <v>166.7</v>
      </c>
      <c r="G365">
        <v>80.599999999999994</v>
      </c>
    </row>
    <row r="366" spans="2:7">
      <c r="B366">
        <v>93811</v>
      </c>
      <c r="C366">
        <v>1</v>
      </c>
      <c r="D366">
        <v>24</v>
      </c>
      <c r="F366">
        <v>164.2</v>
      </c>
      <c r="G366">
        <v>79.599999999999994</v>
      </c>
    </row>
    <row r="367" spans="2:7">
      <c r="B367">
        <v>93812</v>
      </c>
      <c r="C367">
        <v>1</v>
      </c>
      <c r="D367">
        <v>67</v>
      </c>
      <c r="F367">
        <v>174.8</v>
      </c>
      <c r="G367">
        <v>94.9</v>
      </c>
    </row>
    <row r="368" spans="2:7">
      <c r="B368">
        <v>93813</v>
      </c>
      <c r="C368">
        <v>2</v>
      </c>
      <c r="D368">
        <v>42</v>
      </c>
      <c r="F368">
        <v>155.30000000000001</v>
      </c>
      <c r="G368">
        <v>104.3</v>
      </c>
    </row>
    <row r="369" spans="2:7">
      <c r="B369">
        <v>93814</v>
      </c>
      <c r="C369">
        <v>2</v>
      </c>
      <c r="D369">
        <v>41</v>
      </c>
      <c r="F369">
        <v>168.9</v>
      </c>
      <c r="G369">
        <v>79.3</v>
      </c>
    </row>
    <row r="370" spans="2:7">
      <c r="B370">
        <v>93815</v>
      </c>
      <c r="C370">
        <v>2</v>
      </c>
      <c r="D370">
        <v>32</v>
      </c>
      <c r="F370">
        <v>161.5</v>
      </c>
      <c r="G370">
        <v>72.900000000000006</v>
      </c>
    </row>
    <row r="371" spans="2:7">
      <c r="B371">
        <v>93816</v>
      </c>
      <c r="C371">
        <v>2</v>
      </c>
      <c r="D371">
        <v>80</v>
      </c>
      <c r="F371">
        <v>0</v>
      </c>
      <c r="G371">
        <v>0</v>
      </c>
    </row>
    <row r="372" spans="2:7">
      <c r="B372">
        <v>93817</v>
      </c>
      <c r="C372">
        <v>1</v>
      </c>
      <c r="D372">
        <v>55</v>
      </c>
      <c r="F372">
        <v>158.69999999999999</v>
      </c>
      <c r="G372">
        <v>61.3</v>
      </c>
    </row>
    <row r="373" spans="2:7">
      <c r="B373">
        <v>93818</v>
      </c>
      <c r="C373">
        <v>1</v>
      </c>
      <c r="D373">
        <v>14</v>
      </c>
      <c r="F373">
        <v>176</v>
      </c>
      <c r="G373">
        <v>87.6</v>
      </c>
    </row>
    <row r="374" spans="2:7">
      <c r="B374">
        <v>93819</v>
      </c>
      <c r="C374">
        <v>2</v>
      </c>
      <c r="D374">
        <v>63</v>
      </c>
      <c r="F374">
        <v>143.69999999999999</v>
      </c>
      <c r="G374">
        <v>57.7</v>
      </c>
    </row>
    <row r="375" spans="2:7">
      <c r="B375">
        <v>93820</v>
      </c>
      <c r="C375">
        <v>2</v>
      </c>
      <c r="D375">
        <v>11</v>
      </c>
      <c r="F375">
        <v>162.69999999999999</v>
      </c>
      <c r="G375">
        <v>72.599999999999994</v>
      </c>
    </row>
    <row r="376" spans="2:7">
      <c r="B376">
        <v>93821</v>
      </c>
      <c r="C376">
        <v>2</v>
      </c>
      <c r="D376">
        <v>16</v>
      </c>
      <c r="F376">
        <v>161.4</v>
      </c>
      <c r="G376">
        <v>55</v>
      </c>
    </row>
    <row r="377" spans="2:7">
      <c r="B377">
        <v>93822</v>
      </c>
      <c r="C377">
        <v>2</v>
      </c>
      <c r="D377">
        <v>6</v>
      </c>
      <c r="F377">
        <v>113</v>
      </c>
      <c r="G377">
        <v>24.8</v>
      </c>
    </row>
    <row r="378" spans="2:7">
      <c r="B378">
        <v>93823</v>
      </c>
      <c r="C378">
        <v>2</v>
      </c>
      <c r="D378">
        <v>58</v>
      </c>
      <c r="F378">
        <v>159.80000000000001</v>
      </c>
      <c r="G378">
        <v>85.3</v>
      </c>
    </row>
    <row r="379" spans="2:7">
      <c r="B379">
        <v>93824</v>
      </c>
      <c r="C379">
        <v>2</v>
      </c>
      <c r="D379">
        <v>52</v>
      </c>
      <c r="F379">
        <v>159.4</v>
      </c>
      <c r="G379">
        <v>72.2</v>
      </c>
    </row>
    <row r="380" spans="2:7">
      <c r="B380">
        <v>93825</v>
      </c>
      <c r="C380">
        <v>1</v>
      </c>
      <c r="D380">
        <v>74</v>
      </c>
      <c r="F380">
        <v>174.2</v>
      </c>
      <c r="G380">
        <v>92.7</v>
      </c>
    </row>
    <row r="381" spans="2:7">
      <c r="B381">
        <v>93827</v>
      </c>
      <c r="C381">
        <v>2</v>
      </c>
      <c r="D381">
        <v>68</v>
      </c>
      <c r="F381">
        <v>161.9</v>
      </c>
      <c r="G381">
        <v>52.3</v>
      </c>
    </row>
    <row r="382" spans="2:7">
      <c r="B382">
        <v>93828</v>
      </c>
      <c r="C382">
        <v>2</v>
      </c>
      <c r="D382">
        <v>2</v>
      </c>
      <c r="F382">
        <v>87.4</v>
      </c>
      <c r="G382">
        <v>12.7</v>
      </c>
    </row>
    <row r="383" spans="2:7">
      <c r="B383">
        <v>93829</v>
      </c>
      <c r="C383">
        <v>2</v>
      </c>
      <c r="D383">
        <v>38</v>
      </c>
      <c r="F383">
        <v>161.4</v>
      </c>
      <c r="G383">
        <v>82.5</v>
      </c>
    </row>
    <row r="384" spans="2:7">
      <c r="B384">
        <v>93830</v>
      </c>
      <c r="C384">
        <v>1</v>
      </c>
      <c r="D384">
        <v>67</v>
      </c>
      <c r="F384">
        <v>186.1</v>
      </c>
      <c r="G384">
        <v>111.4</v>
      </c>
    </row>
    <row r="385" spans="2:7">
      <c r="B385">
        <v>93831</v>
      </c>
      <c r="C385">
        <v>1</v>
      </c>
      <c r="D385">
        <v>61</v>
      </c>
      <c r="F385">
        <v>171.9</v>
      </c>
      <c r="G385">
        <v>74.900000000000006</v>
      </c>
    </row>
    <row r="386" spans="2:7">
      <c r="B386">
        <v>93832</v>
      </c>
      <c r="C386">
        <v>1</v>
      </c>
      <c r="D386">
        <v>63</v>
      </c>
      <c r="F386">
        <v>172.3</v>
      </c>
      <c r="G386">
        <v>80.3</v>
      </c>
    </row>
    <row r="387" spans="2:7">
      <c r="B387">
        <v>93833</v>
      </c>
      <c r="C387">
        <v>1</v>
      </c>
      <c r="D387">
        <v>6</v>
      </c>
      <c r="F387">
        <v>126.3</v>
      </c>
      <c r="G387">
        <v>23.4</v>
      </c>
    </row>
    <row r="388" spans="2:7">
      <c r="B388">
        <v>93834</v>
      </c>
      <c r="C388">
        <v>2</v>
      </c>
      <c r="D388">
        <v>48</v>
      </c>
      <c r="F388">
        <v>161.69999999999999</v>
      </c>
      <c r="G388">
        <v>95.4</v>
      </c>
    </row>
    <row r="389" spans="2:7">
      <c r="B389">
        <v>93836</v>
      </c>
      <c r="C389">
        <v>2</v>
      </c>
      <c r="D389">
        <v>13</v>
      </c>
      <c r="F389">
        <v>163.9</v>
      </c>
      <c r="G389">
        <v>52.5</v>
      </c>
    </row>
    <row r="390" spans="2:7">
      <c r="B390">
        <v>93837</v>
      </c>
      <c r="C390">
        <v>2</v>
      </c>
      <c r="D390">
        <v>35</v>
      </c>
      <c r="F390">
        <v>166.8</v>
      </c>
      <c r="G390">
        <v>108.7</v>
      </c>
    </row>
    <row r="391" spans="2:7">
      <c r="B391">
        <v>93838</v>
      </c>
      <c r="C391">
        <v>1</v>
      </c>
      <c r="D391">
        <v>5</v>
      </c>
      <c r="F391">
        <v>126.4</v>
      </c>
      <c r="G391">
        <v>40.1</v>
      </c>
    </row>
    <row r="392" spans="2:7">
      <c r="B392">
        <v>93839</v>
      </c>
      <c r="C392">
        <v>2</v>
      </c>
      <c r="D392">
        <v>50</v>
      </c>
      <c r="F392">
        <v>177.4</v>
      </c>
      <c r="G392">
        <v>94.6</v>
      </c>
    </row>
    <row r="393" spans="2:7">
      <c r="B393">
        <v>93840</v>
      </c>
      <c r="C393">
        <v>1</v>
      </c>
      <c r="D393">
        <v>47</v>
      </c>
      <c r="F393">
        <v>180.7</v>
      </c>
      <c r="G393">
        <v>78.3</v>
      </c>
    </row>
    <row r="394" spans="2:7">
      <c r="B394">
        <v>93841</v>
      </c>
      <c r="C394">
        <v>2</v>
      </c>
      <c r="D394">
        <v>48</v>
      </c>
      <c r="F394">
        <v>171.5</v>
      </c>
      <c r="G394">
        <v>96.5</v>
      </c>
    </row>
    <row r="395" spans="2:7">
      <c r="B395">
        <v>93842</v>
      </c>
      <c r="C395">
        <v>1</v>
      </c>
      <c r="D395">
        <v>2</v>
      </c>
      <c r="F395">
        <v>84.8</v>
      </c>
      <c r="G395">
        <v>10.6</v>
      </c>
    </row>
    <row r="396" spans="2:7">
      <c r="B396">
        <v>93843</v>
      </c>
      <c r="C396">
        <v>2</v>
      </c>
      <c r="D396">
        <v>42</v>
      </c>
      <c r="F396">
        <v>163.80000000000001</v>
      </c>
      <c r="G396">
        <v>56.3</v>
      </c>
    </row>
    <row r="397" spans="2:7">
      <c r="B397">
        <v>93844</v>
      </c>
      <c r="C397">
        <v>1</v>
      </c>
      <c r="D397">
        <v>6</v>
      </c>
      <c r="F397">
        <v>125</v>
      </c>
      <c r="G397">
        <v>38.700000000000003</v>
      </c>
    </row>
    <row r="398" spans="2:7">
      <c r="B398">
        <v>93845</v>
      </c>
      <c r="C398">
        <v>2</v>
      </c>
      <c r="D398">
        <v>28</v>
      </c>
      <c r="F398">
        <v>165.3</v>
      </c>
      <c r="G398">
        <v>67.900000000000006</v>
      </c>
    </row>
    <row r="399" spans="2:7">
      <c r="B399">
        <v>93846</v>
      </c>
      <c r="C399">
        <v>2</v>
      </c>
      <c r="D399">
        <v>29</v>
      </c>
      <c r="F399">
        <v>165.9</v>
      </c>
      <c r="G399">
        <v>54.6</v>
      </c>
    </row>
    <row r="400" spans="2:7">
      <c r="B400">
        <v>93847</v>
      </c>
      <c r="C400">
        <v>2</v>
      </c>
      <c r="D400">
        <v>43</v>
      </c>
      <c r="F400">
        <v>156.6</v>
      </c>
      <c r="G400">
        <v>100.4</v>
      </c>
    </row>
    <row r="401" spans="2:7">
      <c r="B401">
        <v>93848</v>
      </c>
      <c r="C401">
        <v>1</v>
      </c>
      <c r="D401">
        <v>62</v>
      </c>
      <c r="F401">
        <v>171.1</v>
      </c>
      <c r="G401">
        <v>85</v>
      </c>
    </row>
    <row r="402" spans="2:7">
      <c r="B402">
        <v>93849</v>
      </c>
      <c r="C402">
        <v>2</v>
      </c>
      <c r="D402">
        <v>40</v>
      </c>
      <c r="F402">
        <v>164.6</v>
      </c>
      <c r="G402">
        <v>61.4</v>
      </c>
    </row>
    <row r="403" spans="2:7">
      <c r="B403">
        <v>93850</v>
      </c>
      <c r="C403">
        <v>2</v>
      </c>
      <c r="D403">
        <v>74</v>
      </c>
      <c r="F403">
        <v>155.6</v>
      </c>
      <c r="G403">
        <v>65.3</v>
      </c>
    </row>
    <row r="404" spans="2:7">
      <c r="B404">
        <v>93851</v>
      </c>
      <c r="C404">
        <v>2</v>
      </c>
      <c r="D404">
        <v>74</v>
      </c>
      <c r="F404">
        <v>149.1</v>
      </c>
      <c r="G404">
        <v>69.3</v>
      </c>
    </row>
    <row r="405" spans="2:7">
      <c r="B405">
        <v>93852</v>
      </c>
      <c r="C405">
        <v>2</v>
      </c>
      <c r="D405">
        <v>45</v>
      </c>
      <c r="F405">
        <v>171</v>
      </c>
      <c r="G405">
        <v>79.599999999999994</v>
      </c>
    </row>
    <row r="406" spans="2:7">
      <c r="B406">
        <v>93853</v>
      </c>
      <c r="C406">
        <v>1</v>
      </c>
      <c r="D406">
        <v>50</v>
      </c>
      <c r="F406">
        <v>165.4</v>
      </c>
      <c r="G406">
        <v>71.099999999999994</v>
      </c>
    </row>
    <row r="407" spans="2:7">
      <c r="B407">
        <v>93854</v>
      </c>
      <c r="C407">
        <v>1</v>
      </c>
      <c r="D407">
        <v>0</v>
      </c>
      <c r="E407">
        <v>8</v>
      </c>
      <c r="F407">
        <v>0</v>
      </c>
      <c r="G407">
        <v>8.6</v>
      </c>
    </row>
    <row r="408" spans="2:7">
      <c r="B408">
        <v>93855</v>
      </c>
      <c r="C408">
        <v>1</v>
      </c>
      <c r="D408">
        <v>71</v>
      </c>
      <c r="F408">
        <v>165.1</v>
      </c>
      <c r="G408">
        <v>97.1</v>
      </c>
    </row>
    <row r="409" spans="2:7">
      <c r="B409">
        <v>93856</v>
      </c>
      <c r="C409">
        <v>1</v>
      </c>
      <c r="D409">
        <v>66</v>
      </c>
      <c r="F409">
        <v>176.9</v>
      </c>
      <c r="G409">
        <v>134</v>
      </c>
    </row>
    <row r="410" spans="2:7">
      <c r="B410">
        <v>93857</v>
      </c>
      <c r="C410">
        <v>2</v>
      </c>
      <c r="D410">
        <v>3</v>
      </c>
      <c r="F410">
        <v>100</v>
      </c>
      <c r="G410">
        <v>16.399999999999999</v>
      </c>
    </row>
    <row r="411" spans="2:7">
      <c r="B411">
        <v>93858</v>
      </c>
      <c r="C411">
        <v>2</v>
      </c>
      <c r="D411">
        <v>19</v>
      </c>
      <c r="F411">
        <v>147.30000000000001</v>
      </c>
      <c r="G411">
        <v>36.200000000000003</v>
      </c>
    </row>
    <row r="412" spans="2:7">
      <c r="B412">
        <v>93859</v>
      </c>
      <c r="C412">
        <v>1</v>
      </c>
      <c r="D412">
        <v>73</v>
      </c>
      <c r="F412">
        <v>165.9</v>
      </c>
      <c r="G412">
        <v>61.9</v>
      </c>
    </row>
    <row r="413" spans="2:7">
      <c r="B413">
        <v>93861</v>
      </c>
      <c r="C413">
        <v>1</v>
      </c>
      <c r="D413">
        <v>76</v>
      </c>
      <c r="F413">
        <v>176.2</v>
      </c>
      <c r="G413">
        <v>98.1</v>
      </c>
    </row>
    <row r="414" spans="2:7">
      <c r="B414">
        <v>93862</v>
      </c>
      <c r="C414">
        <v>1</v>
      </c>
      <c r="D414">
        <v>2</v>
      </c>
      <c r="F414">
        <v>93.1</v>
      </c>
      <c r="G414">
        <v>16</v>
      </c>
    </row>
    <row r="415" spans="2:7">
      <c r="B415">
        <v>93863</v>
      </c>
      <c r="C415">
        <v>1</v>
      </c>
      <c r="D415">
        <v>50</v>
      </c>
      <c r="F415">
        <v>172.9</v>
      </c>
      <c r="G415">
        <v>94.4</v>
      </c>
    </row>
    <row r="416" spans="2:7">
      <c r="B416">
        <v>93864</v>
      </c>
      <c r="C416">
        <v>2</v>
      </c>
      <c r="D416">
        <v>12</v>
      </c>
      <c r="F416">
        <v>154.30000000000001</v>
      </c>
      <c r="G416">
        <v>57.4</v>
      </c>
    </row>
    <row r="417" spans="2:7">
      <c r="B417">
        <v>93865</v>
      </c>
      <c r="C417">
        <v>1</v>
      </c>
      <c r="D417">
        <v>0</v>
      </c>
      <c r="E417">
        <v>4</v>
      </c>
      <c r="F417">
        <v>0</v>
      </c>
      <c r="G417">
        <v>7.8</v>
      </c>
    </row>
    <row r="418" spans="2:7">
      <c r="B418">
        <v>93866</v>
      </c>
      <c r="C418">
        <v>1</v>
      </c>
      <c r="D418">
        <v>26</v>
      </c>
      <c r="F418">
        <v>171.4</v>
      </c>
      <c r="G418">
        <v>64.599999999999994</v>
      </c>
    </row>
    <row r="419" spans="2:7">
      <c r="B419">
        <v>93867</v>
      </c>
      <c r="C419">
        <v>2</v>
      </c>
      <c r="D419">
        <v>2</v>
      </c>
      <c r="F419">
        <v>86.4</v>
      </c>
      <c r="G419">
        <v>13.2</v>
      </c>
    </row>
    <row r="420" spans="2:7">
      <c r="B420">
        <v>93868</v>
      </c>
      <c r="C420">
        <v>1</v>
      </c>
      <c r="D420">
        <v>68</v>
      </c>
      <c r="F420">
        <v>171.4</v>
      </c>
      <c r="G420">
        <v>103.9</v>
      </c>
    </row>
    <row r="421" spans="2:7">
      <c r="B421">
        <v>93869</v>
      </c>
      <c r="C421">
        <v>1</v>
      </c>
      <c r="D421">
        <v>80</v>
      </c>
      <c r="F421">
        <v>176.7</v>
      </c>
      <c r="G421">
        <v>71.599999999999994</v>
      </c>
    </row>
    <row r="422" spans="2:7">
      <c r="B422">
        <v>93870</v>
      </c>
      <c r="C422">
        <v>2</v>
      </c>
      <c r="D422">
        <v>20</v>
      </c>
      <c r="F422">
        <v>158.1</v>
      </c>
      <c r="G422">
        <v>47.4</v>
      </c>
    </row>
    <row r="423" spans="2:7">
      <c r="B423">
        <v>93871</v>
      </c>
      <c r="C423">
        <v>2</v>
      </c>
      <c r="D423">
        <v>55</v>
      </c>
      <c r="F423">
        <v>158.80000000000001</v>
      </c>
      <c r="G423">
        <v>54</v>
      </c>
    </row>
    <row r="424" spans="2:7">
      <c r="B424">
        <v>93873</v>
      </c>
      <c r="C424">
        <v>2</v>
      </c>
      <c r="D424">
        <v>16</v>
      </c>
      <c r="F424">
        <v>159.4</v>
      </c>
      <c r="G424">
        <v>78.5</v>
      </c>
    </row>
    <row r="425" spans="2:7">
      <c r="B425">
        <v>93874</v>
      </c>
      <c r="C425">
        <v>2</v>
      </c>
      <c r="D425">
        <v>8</v>
      </c>
      <c r="F425">
        <v>127.2</v>
      </c>
      <c r="G425">
        <v>21.4</v>
      </c>
    </row>
    <row r="426" spans="2:7">
      <c r="B426">
        <v>93875</v>
      </c>
      <c r="C426">
        <v>1</v>
      </c>
      <c r="D426">
        <v>37</v>
      </c>
      <c r="F426">
        <v>174.4</v>
      </c>
      <c r="G426">
        <v>75.8</v>
      </c>
    </row>
    <row r="427" spans="2:7">
      <c r="B427">
        <v>93876</v>
      </c>
      <c r="C427">
        <v>1</v>
      </c>
      <c r="D427">
        <v>10</v>
      </c>
      <c r="F427">
        <v>150.9</v>
      </c>
      <c r="G427">
        <v>56.6</v>
      </c>
    </row>
    <row r="428" spans="2:7">
      <c r="B428">
        <v>93877</v>
      </c>
      <c r="C428">
        <v>1</v>
      </c>
      <c r="D428">
        <v>64</v>
      </c>
      <c r="F428">
        <v>178.8</v>
      </c>
      <c r="G428">
        <v>79</v>
      </c>
    </row>
    <row r="429" spans="2:7">
      <c r="B429">
        <v>93878</v>
      </c>
      <c r="C429">
        <v>2</v>
      </c>
      <c r="D429">
        <v>59</v>
      </c>
      <c r="F429">
        <v>162.5</v>
      </c>
      <c r="G429">
        <v>63.6</v>
      </c>
    </row>
    <row r="430" spans="2:7">
      <c r="B430">
        <v>93879</v>
      </c>
      <c r="C430">
        <v>2</v>
      </c>
      <c r="D430">
        <v>7</v>
      </c>
      <c r="F430">
        <v>129.19999999999999</v>
      </c>
      <c r="G430">
        <v>27.6</v>
      </c>
    </row>
    <row r="431" spans="2:7">
      <c r="B431">
        <v>93880</v>
      </c>
      <c r="C431">
        <v>2</v>
      </c>
      <c r="D431">
        <v>5</v>
      </c>
      <c r="F431">
        <v>118.7</v>
      </c>
      <c r="G431">
        <v>22.7</v>
      </c>
    </row>
    <row r="432" spans="2:7">
      <c r="B432">
        <v>93881</v>
      </c>
      <c r="C432">
        <v>2</v>
      </c>
      <c r="D432">
        <v>8</v>
      </c>
      <c r="F432">
        <v>131.6</v>
      </c>
      <c r="G432">
        <v>34.6</v>
      </c>
    </row>
    <row r="433" spans="2:7">
      <c r="B433">
        <v>93883</v>
      </c>
      <c r="C433">
        <v>2</v>
      </c>
      <c r="D433">
        <v>30</v>
      </c>
      <c r="F433">
        <v>164.7</v>
      </c>
      <c r="G433">
        <v>114.5</v>
      </c>
    </row>
    <row r="434" spans="2:7">
      <c r="B434">
        <v>93884</v>
      </c>
      <c r="C434">
        <v>1</v>
      </c>
      <c r="D434">
        <v>19</v>
      </c>
      <c r="F434">
        <v>172.9</v>
      </c>
      <c r="G434">
        <v>63.7</v>
      </c>
    </row>
    <row r="435" spans="2:7">
      <c r="B435">
        <v>93885</v>
      </c>
      <c r="C435">
        <v>1</v>
      </c>
      <c r="D435">
        <v>8</v>
      </c>
      <c r="F435">
        <v>137.1</v>
      </c>
      <c r="G435">
        <v>29.4</v>
      </c>
    </row>
    <row r="436" spans="2:7">
      <c r="B436">
        <v>93887</v>
      </c>
      <c r="C436">
        <v>1</v>
      </c>
      <c r="D436">
        <v>63</v>
      </c>
      <c r="F436">
        <v>174.2</v>
      </c>
      <c r="G436">
        <v>78.400000000000006</v>
      </c>
    </row>
    <row r="437" spans="2:7">
      <c r="B437">
        <v>93888</v>
      </c>
      <c r="C437">
        <v>2</v>
      </c>
      <c r="D437">
        <v>37</v>
      </c>
      <c r="F437">
        <v>167.6</v>
      </c>
      <c r="G437">
        <v>59.7</v>
      </c>
    </row>
    <row r="438" spans="2:7">
      <c r="B438">
        <v>93890</v>
      </c>
      <c r="C438">
        <v>1</v>
      </c>
      <c r="D438">
        <v>27</v>
      </c>
      <c r="F438">
        <v>177.5</v>
      </c>
      <c r="G438">
        <v>74.900000000000006</v>
      </c>
    </row>
    <row r="439" spans="2:7">
      <c r="B439">
        <v>93891</v>
      </c>
      <c r="C439">
        <v>2</v>
      </c>
      <c r="D439">
        <v>56</v>
      </c>
      <c r="F439">
        <v>145.4</v>
      </c>
      <c r="G439">
        <v>94.2</v>
      </c>
    </row>
    <row r="440" spans="2:7">
      <c r="B440">
        <v>93892</v>
      </c>
      <c r="C440">
        <v>2</v>
      </c>
      <c r="D440">
        <v>80</v>
      </c>
      <c r="F440">
        <v>167</v>
      </c>
      <c r="G440">
        <v>100.2</v>
      </c>
    </row>
    <row r="441" spans="2:7">
      <c r="B441">
        <v>93893</v>
      </c>
      <c r="C441">
        <v>1</v>
      </c>
      <c r="D441">
        <v>55</v>
      </c>
      <c r="F441">
        <v>178</v>
      </c>
      <c r="G441">
        <v>89.4</v>
      </c>
    </row>
    <row r="442" spans="2:7">
      <c r="B442">
        <v>93894</v>
      </c>
      <c r="C442">
        <v>2</v>
      </c>
      <c r="D442">
        <v>66</v>
      </c>
      <c r="F442">
        <v>162.30000000000001</v>
      </c>
      <c r="G442">
        <v>73.2</v>
      </c>
    </row>
    <row r="443" spans="2:7">
      <c r="B443">
        <v>93895</v>
      </c>
      <c r="C443">
        <v>1</v>
      </c>
      <c r="D443">
        <v>40</v>
      </c>
      <c r="F443">
        <v>181.9</v>
      </c>
      <c r="G443">
        <v>112.8</v>
      </c>
    </row>
    <row r="444" spans="2:7">
      <c r="B444">
        <v>93896</v>
      </c>
      <c r="C444">
        <v>1</v>
      </c>
      <c r="D444">
        <v>10</v>
      </c>
      <c r="F444">
        <v>147.80000000000001</v>
      </c>
      <c r="G444">
        <v>65.8</v>
      </c>
    </row>
    <row r="445" spans="2:7">
      <c r="B445">
        <v>93897</v>
      </c>
      <c r="C445">
        <v>2</v>
      </c>
      <c r="D445">
        <v>10</v>
      </c>
      <c r="F445">
        <v>149</v>
      </c>
      <c r="G445">
        <v>58.7</v>
      </c>
    </row>
    <row r="446" spans="2:7">
      <c r="B446">
        <v>93898</v>
      </c>
      <c r="C446">
        <v>1</v>
      </c>
      <c r="D446">
        <v>5</v>
      </c>
      <c r="F446">
        <v>118.3</v>
      </c>
      <c r="G446">
        <v>24.8</v>
      </c>
    </row>
    <row r="447" spans="2:7">
      <c r="B447">
        <v>93899</v>
      </c>
      <c r="C447">
        <v>1</v>
      </c>
      <c r="D447">
        <v>67</v>
      </c>
      <c r="F447">
        <v>174.5</v>
      </c>
      <c r="G447">
        <v>91.5</v>
      </c>
    </row>
    <row r="448" spans="2:7">
      <c r="B448">
        <v>93900</v>
      </c>
      <c r="C448">
        <v>1</v>
      </c>
      <c r="D448">
        <v>48</v>
      </c>
      <c r="F448">
        <v>163.1</v>
      </c>
      <c r="G448">
        <v>82.3</v>
      </c>
    </row>
    <row r="449" spans="2:7">
      <c r="B449">
        <v>93901</v>
      </c>
      <c r="C449">
        <v>2</v>
      </c>
      <c r="D449">
        <v>12</v>
      </c>
      <c r="F449">
        <v>155.30000000000001</v>
      </c>
      <c r="G449">
        <v>62.3</v>
      </c>
    </row>
    <row r="450" spans="2:7">
      <c r="B450">
        <v>93902</v>
      </c>
      <c r="C450">
        <v>2</v>
      </c>
      <c r="D450">
        <v>24</v>
      </c>
      <c r="F450">
        <v>158.19999999999999</v>
      </c>
      <c r="G450">
        <v>68.8</v>
      </c>
    </row>
    <row r="451" spans="2:7">
      <c r="B451">
        <v>93903</v>
      </c>
      <c r="C451">
        <v>1</v>
      </c>
      <c r="D451">
        <v>62</v>
      </c>
      <c r="F451">
        <v>166.3</v>
      </c>
      <c r="G451">
        <v>89</v>
      </c>
    </row>
    <row r="452" spans="2:7">
      <c r="B452">
        <v>93904</v>
      </c>
      <c r="C452">
        <v>1</v>
      </c>
      <c r="D452">
        <v>10</v>
      </c>
      <c r="F452">
        <v>154.1</v>
      </c>
      <c r="G452">
        <v>68.2</v>
      </c>
    </row>
    <row r="453" spans="2:7">
      <c r="B453">
        <v>93905</v>
      </c>
      <c r="C453">
        <v>1</v>
      </c>
      <c r="D453">
        <v>15</v>
      </c>
      <c r="F453">
        <v>172.4</v>
      </c>
      <c r="G453">
        <v>57.2</v>
      </c>
    </row>
    <row r="454" spans="2:7">
      <c r="B454">
        <v>93906</v>
      </c>
      <c r="C454">
        <v>1</v>
      </c>
      <c r="D454">
        <v>39</v>
      </c>
      <c r="F454">
        <v>169.3</v>
      </c>
      <c r="G454">
        <v>83.4</v>
      </c>
    </row>
    <row r="455" spans="2:7">
      <c r="B455">
        <v>93907</v>
      </c>
      <c r="C455">
        <v>2</v>
      </c>
      <c r="D455">
        <v>41</v>
      </c>
      <c r="F455">
        <v>173.7</v>
      </c>
      <c r="G455">
        <v>80.599999999999994</v>
      </c>
    </row>
    <row r="456" spans="2:7">
      <c r="B456">
        <v>93908</v>
      </c>
      <c r="C456">
        <v>2</v>
      </c>
      <c r="D456">
        <v>20</v>
      </c>
      <c r="F456">
        <v>162</v>
      </c>
      <c r="G456">
        <v>71.099999999999994</v>
      </c>
    </row>
    <row r="457" spans="2:7">
      <c r="B457">
        <v>93909</v>
      </c>
      <c r="C457">
        <v>1</v>
      </c>
      <c r="D457">
        <v>41</v>
      </c>
      <c r="F457">
        <v>165.9</v>
      </c>
      <c r="G457">
        <v>68.2</v>
      </c>
    </row>
    <row r="458" spans="2:7">
      <c r="B458">
        <v>93911</v>
      </c>
      <c r="C458">
        <v>1</v>
      </c>
      <c r="D458">
        <v>6</v>
      </c>
      <c r="F458">
        <v>121</v>
      </c>
      <c r="G458">
        <v>30.1</v>
      </c>
    </row>
    <row r="459" spans="2:7">
      <c r="B459">
        <v>93912</v>
      </c>
      <c r="C459">
        <v>2</v>
      </c>
      <c r="D459">
        <v>25</v>
      </c>
      <c r="F459">
        <v>160.19999999999999</v>
      </c>
      <c r="G459">
        <v>170</v>
      </c>
    </row>
    <row r="460" spans="2:7">
      <c r="B460">
        <v>93913</v>
      </c>
      <c r="C460">
        <v>2</v>
      </c>
      <c r="D460">
        <v>40</v>
      </c>
      <c r="F460">
        <v>160.30000000000001</v>
      </c>
      <c r="G460">
        <v>63.7</v>
      </c>
    </row>
    <row r="461" spans="2:7">
      <c r="B461">
        <v>93914</v>
      </c>
      <c r="C461">
        <v>1</v>
      </c>
      <c r="D461">
        <v>41</v>
      </c>
      <c r="F461">
        <v>176.6</v>
      </c>
      <c r="G461">
        <v>107.9</v>
      </c>
    </row>
    <row r="462" spans="2:7">
      <c r="B462">
        <v>93915</v>
      </c>
      <c r="C462">
        <v>1</v>
      </c>
      <c r="D462">
        <v>34</v>
      </c>
      <c r="F462">
        <v>176.7</v>
      </c>
      <c r="G462">
        <v>75.8</v>
      </c>
    </row>
    <row r="463" spans="2:7">
      <c r="B463">
        <v>93916</v>
      </c>
      <c r="C463">
        <v>1</v>
      </c>
      <c r="D463">
        <v>28</v>
      </c>
      <c r="F463">
        <v>168.5</v>
      </c>
      <c r="G463">
        <v>70.2</v>
      </c>
    </row>
    <row r="464" spans="2:7">
      <c r="B464">
        <v>93917</v>
      </c>
      <c r="C464">
        <v>1</v>
      </c>
      <c r="D464">
        <v>14</v>
      </c>
      <c r="F464">
        <v>174.6</v>
      </c>
      <c r="G464">
        <v>53.8</v>
      </c>
    </row>
    <row r="465" spans="2:7">
      <c r="B465">
        <v>93918</v>
      </c>
      <c r="C465">
        <v>1</v>
      </c>
      <c r="D465">
        <v>36</v>
      </c>
      <c r="F465">
        <v>192.9</v>
      </c>
      <c r="G465">
        <v>114.6</v>
      </c>
    </row>
    <row r="466" spans="2:7">
      <c r="B466">
        <v>93919</v>
      </c>
      <c r="C466">
        <v>2</v>
      </c>
      <c r="D466">
        <v>8</v>
      </c>
      <c r="F466">
        <v>133.80000000000001</v>
      </c>
      <c r="G466">
        <v>24</v>
      </c>
    </row>
    <row r="467" spans="2:7">
      <c r="B467">
        <v>93920</v>
      </c>
      <c r="C467">
        <v>2</v>
      </c>
      <c r="D467">
        <v>61</v>
      </c>
      <c r="F467">
        <v>154.19999999999999</v>
      </c>
      <c r="G467">
        <v>49.6</v>
      </c>
    </row>
    <row r="468" spans="2:7">
      <c r="B468">
        <v>93921</v>
      </c>
      <c r="C468">
        <v>2</v>
      </c>
      <c r="D468">
        <v>7</v>
      </c>
      <c r="F468">
        <v>123.3</v>
      </c>
      <c r="G468">
        <v>22.9</v>
      </c>
    </row>
    <row r="469" spans="2:7">
      <c r="B469">
        <v>93922</v>
      </c>
      <c r="C469">
        <v>1</v>
      </c>
      <c r="D469">
        <v>11</v>
      </c>
      <c r="F469">
        <v>147.9</v>
      </c>
      <c r="G469">
        <v>49.3</v>
      </c>
    </row>
    <row r="470" spans="2:7">
      <c r="B470">
        <v>93923</v>
      </c>
      <c r="C470">
        <v>1</v>
      </c>
      <c r="D470">
        <v>52</v>
      </c>
      <c r="F470">
        <v>188.5</v>
      </c>
      <c r="G470">
        <v>107.7</v>
      </c>
    </row>
    <row r="471" spans="2:7">
      <c r="B471">
        <v>93924</v>
      </c>
      <c r="C471">
        <v>2</v>
      </c>
      <c r="D471">
        <v>70</v>
      </c>
      <c r="F471">
        <v>151.80000000000001</v>
      </c>
      <c r="G471">
        <v>58.9</v>
      </c>
    </row>
    <row r="472" spans="2:7">
      <c r="B472">
        <v>93925</v>
      </c>
      <c r="C472">
        <v>2</v>
      </c>
      <c r="D472">
        <v>13</v>
      </c>
      <c r="F472">
        <v>155.30000000000001</v>
      </c>
      <c r="G472">
        <v>41.7</v>
      </c>
    </row>
    <row r="473" spans="2:7">
      <c r="B473">
        <v>93926</v>
      </c>
      <c r="C473">
        <v>1</v>
      </c>
      <c r="D473">
        <v>31</v>
      </c>
      <c r="F473">
        <v>172.1</v>
      </c>
      <c r="G473">
        <v>106.9</v>
      </c>
    </row>
    <row r="474" spans="2:7">
      <c r="B474">
        <v>93927</v>
      </c>
      <c r="C474">
        <v>2</v>
      </c>
      <c r="D474">
        <v>54</v>
      </c>
      <c r="F474">
        <v>156.1</v>
      </c>
      <c r="G474">
        <v>59.8</v>
      </c>
    </row>
    <row r="475" spans="2:7">
      <c r="B475">
        <v>93928</v>
      </c>
      <c r="C475">
        <v>1</v>
      </c>
      <c r="D475">
        <v>11</v>
      </c>
      <c r="F475">
        <v>166.4</v>
      </c>
      <c r="G475">
        <v>37.5</v>
      </c>
    </row>
    <row r="476" spans="2:7">
      <c r="B476">
        <v>93929</v>
      </c>
      <c r="C476">
        <v>2</v>
      </c>
      <c r="D476">
        <v>35</v>
      </c>
      <c r="F476">
        <v>171.5</v>
      </c>
      <c r="G476">
        <v>79.3</v>
      </c>
    </row>
    <row r="477" spans="2:7">
      <c r="B477">
        <v>93930</v>
      </c>
      <c r="C477">
        <v>1</v>
      </c>
      <c r="D477">
        <v>80</v>
      </c>
      <c r="F477">
        <v>168.1</v>
      </c>
      <c r="G477">
        <v>84.1</v>
      </c>
    </row>
    <row r="478" spans="2:7">
      <c r="B478">
        <v>93931</v>
      </c>
      <c r="C478">
        <v>1</v>
      </c>
      <c r="D478">
        <v>24</v>
      </c>
      <c r="F478">
        <v>178.7</v>
      </c>
      <c r="G478">
        <v>112.4</v>
      </c>
    </row>
    <row r="479" spans="2:7">
      <c r="B479">
        <v>93932</v>
      </c>
      <c r="C479">
        <v>2</v>
      </c>
      <c r="D479">
        <v>54</v>
      </c>
      <c r="F479">
        <v>158.6</v>
      </c>
      <c r="G479">
        <v>78.7</v>
      </c>
    </row>
    <row r="480" spans="2:7">
      <c r="B480">
        <v>93934</v>
      </c>
      <c r="C480">
        <v>2</v>
      </c>
      <c r="D480">
        <v>0</v>
      </c>
      <c r="E480">
        <v>1</v>
      </c>
      <c r="F480">
        <v>0</v>
      </c>
      <c r="G480">
        <v>5.2</v>
      </c>
    </row>
    <row r="481" spans="2:7">
      <c r="B481">
        <v>93935</v>
      </c>
      <c r="C481">
        <v>1</v>
      </c>
      <c r="D481">
        <v>39</v>
      </c>
      <c r="F481">
        <v>0</v>
      </c>
      <c r="G481">
        <v>0</v>
      </c>
    </row>
    <row r="482" spans="2:7">
      <c r="B482">
        <v>93936</v>
      </c>
      <c r="C482">
        <v>1</v>
      </c>
      <c r="D482">
        <v>0</v>
      </c>
      <c r="E482">
        <v>8</v>
      </c>
      <c r="F482">
        <v>0</v>
      </c>
      <c r="G482">
        <v>9.6999999999999993</v>
      </c>
    </row>
    <row r="483" spans="2:7">
      <c r="B483">
        <v>93937</v>
      </c>
      <c r="C483">
        <v>1</v>
      </c>
      <c r="D483">
        <v>30</v>
      </c>
      <c r="F483">
        <v>175.1</v>
      </c>
      <c r="G483">
        <v>99.8</v>
      </c>
    </row>
    <row r="484" spans="2:7">
      <c r="B484">
        <v>93938</v>
      </c>
      <c r="C484">
        <v>2</v>
      </c>
      <c r="D484">
        <v>18</v>
      </c>
      <c r="F484">
        <v>163.19999999999999</v>
      </c>
      <c r="G484">
        <v>63.1</v>
      </c>
    </row>
    <row r="485" spans="2:7">
      <c r="B485">
        <v>93939</v>
      </c>
      <c r="C485">
        <v>2</v>
      </c>
      <c r="D485">
        <v>40</v>
      </c>
      <c r="F485">
        <v>153.30000000000001</v>
      </c>
      <c r="G485">
        <v>67.7</v>
      </c>
    </row>
    <row r="486" spans="2:7">
      <c r="B486">
        <v>93940</v>
      </c>
      <c r="C486">
        <v>1</v>
      </c>
      <c r="D486">
        <v>50</v>
      </c>
      <c r="F486">
        <v>166.2</v>
      </c>
      <c r="G486">
        <v>68.5</v>
      </c>
    </row>
    <row r="487" spans="2:7">
      <c r="B487">
        <v>93941</v>
      </c>
      <c r="C487">
        <v>1</v>
      </c>
      <c r="D487">
        <v>42</v>
      </c>
      <c r="F487">
        <v>167.6</v>
      </c>
      <c r="G487">
        <v>79.5</v>
      </c>
    </row>
    <row r="488" spans="2:7">
      <c r="B488">
        <v>93942</v>
      </c>
      <c r="C488">
        <v>2</v>
      </c>
      <c r="D488">
        <v>52</v>
      </c>
      <c r="F488">
        <v>169.4</v>
      </c>
      <c r="G488">
        <v>97.5</v>
      </c>
    </row>
    <row r="489" spans="2:7">
      <c r="B489">
        <v>93944</v>
      </c>
      <c r="C489">
        <v>2</v>
      </c>
      <c r="D489">
        <v>2</v>
      </c>
      <c r="F489">
        <v>89.7</v>
      </c>
      <c r="G489">
        <v>12.9</v>
      </c>
    </row>
    <row r="490" spans="2:7">
      <c r="B490">
        <v>93945</v>
      </c>
      <c r="C490">
        <v>1</v>
      </c>
      <c r="D490">
        <v>66</v>
      </c>
      <c r="F490">
        <v>162.6</v>
      </c>
      <c r="G490">
        <v>61.3</v>
      </c>
    </row>
    <row r="491" spans="2:7">
      <c r="B491">
        <v>93946</v>
      </c>
      <c r="C491">
        <v>1</v>
      </c>
      <c r="D491">
        <v>22</v>
      </c>
      <c r="F491">
        <v>169.2</v>
      </c>
      <c r="G491">
        <v>62</v>
      </c>
    </row>
    <row r="492" spans="2:7">
      <c r="B492">
        <v>93947</v>
      </c>
      <c r="C492">
        <v>2</v>
      </c>
      <c r="D492">
        <v>53</v>
      </c>
      <c r="F492">
        <v>146.69999999999999</v>
      </c>
      <c r="G492">
        <v>55.3</v>
      </c>
    </row>
    <row r="493" spans="2:7">
      <c r="B493">
        <v>93948</v>
      </c>
      <c r="C493">
        <v>1</v>
      </c>
      <c r="D493">
        <v>13</v>
      </c>
      <c r="F493">
        <v>160.5</v>
      </c>
      <c r="G493">
        <v>45.1</v>
      </c>
    </row>
    <row r="494" spans="2:7">
      <c r="B494">
        <v>93949</v>
      </c>
      <c r="C494">
        <v>2</v>
      </c>
      <c r="D494">
        <v>49</v>
      </c>
      <c r="F494">
        <v>150.69999999999999</v>
      </c>
      <c r="G494">
        <v>55.9</v>
      </c>
    </row>
    <row r="495" spans="2:7">
      <c r="B495">
        <v>93950</v>
      </c>
      <c r="C495">
        <v>1</v>
      </c>
      <c r="D495">
        <v>30</v>
      </c>
      <c r="F495">
        <v>159.5</v>
      </c>
      <c r="G495">
        <v>88.8</v>
      </c>
    </row>
    <row r="496" spans="2:7">
      <c r="B496">
        <v>93951</v>
      </c>
      <c r="C496">
        <v>2</v>
      </c>
      <c r="D496">
        <v>0</v>
      </c>
      <c r="E496">
        <v>5</v>
      </c>
      <c r="F496">
        <v>0</v>
      </c>
      <c r="G496">
        <v>7.6</v>
      </c>
    </row>
    <row r="497" spans="2:7">
      <c r="B497">
        <v>93952</v>
      </c>
      <c r="C497">
        <v>2</v>
      </c>
      <c r="D497">
        <v>34</v>
      </c>
      <c r="F497">
        <v>161.69999999999999</v>
      </c>
      <c r="G497">
        <v>98.8</v>
      </c>
    </row>
    <row r="498" spans="2:7">
      <c r="B498">
        <v>93953</v>
      </c>
      <c r="C498">
        <v>1</v>
      </c>
      <c r="D498">
        <v>26</v>
      </c>
      <c r="F498">
        <v>171.4</v>
      </c>
      <c r="G498">
        <v>118.1</v>
      </c>
    </row>
    <row r="499" spans="2:7">
      <c r="B499">
        <v>93954</v>
      </c>
      <c r="C499">
        <v>1</v>
      </c>
      <c r="D499">
        <v>24</v>
      </c>
      <c r="F499">
        <v>167.7</v>
      </c>
      <c r="G499">
        <v>65.099999999999994</v>
      </c>
    </row>
    <row r="500" spans="2:7">
      <c r="B500">
        <v>93955</v>
      </c>
      <c r="C500">
        <v>2</v>
      </c>
      <c r="D500">
        <v>66</v>
      </c>
      <c r="F500">
        <v>0</v>
      </c>
      <c r="G500">
        <v>0</v>
      </c>
    </row>
    <row r="501" spans="2:7">
      <c r="B501">
        <v>93957</v>
      </c>
      <c r="C501">
        <v>2</v>
      </c>
      <c r="D501">
        <v>41</v>
      </c>
      <c r="F501">
        <v>166.5</v>
      </c>
      <c r="G501">
        <v>80.7</v>
      </c>
    </row>
    <row r="502" spans="2:7">
      <c r="B502">
        <v>93958</v>
      </c>
      <c r="C502">
        <v>2</v>
      </c>
      <c r="D502">
        <v>2</v>
      </c>
      <c r="F502">
        <v>92</v>
      </c>
      <c r="G502">
        <v>12.2</v>
      </c>
    </row>
    <row r="503" spans="2:7">
      <c r="B503">
        <v>93959</v>
      </c>
      <c r="C503">
        <v>2</v>
      </c>
      <c r="D503">
        <v>61</v>
      </c>
      <c r="F503">
        <v>171</v>
      </c>
      <c r="G503">
        <v>74.5</v>
      </c>
    </row>
    <row r="504" spans="2:7">
      <c r="B504">
        <v>93960</v>
      </c>
      <c r="C504">
        <v>1</v>
      </c>
      <c r="D504">
        <v>60</v>
      </c>
      <c r="F504">
        <v>175.2</v>
      </c>
      <c r="G504">
        <v>126.9</v>
      </c>
    </row>
    <row r="505" spans="2:7">
      <c r="B505">
        <v>93962</v>
      </c>
      <c r="C505">
        <v>1</v>
      </c>
      <c r="D505">
        <v>0</v>
      </c>
      <c r="E505">
        <v>5</v>
      </c>
      <c r="F505">
        <v>0</v>
      </c>
      <c r="G505">
        <v>8.1</v>
      </c>
    </row>
    <row r="506" spans="2:7">
      <c r="B506">
        <v>93963</v>
      </c>
      <c r="C506">
        <v>1</v>
      </c>
      <c r="D506">
        <v>80</v>
      </c>
      <c r="F506">
        <v>173.8</v>
      </c>
      <c r="G506">
        <v>99.3</v>
      </c>
    </row>
    <row r="507" spans="2:7">
      <c r="B507">
        <v>93964</v>
      </c>
      <c r="C507">
        <v>1</v>
      </c>
      <c r="D507">
        <v>52</v>
      </c>
      <c r="F507">
        <v>172</v>
      </c>
      <c r="G507">
        <v>85.5</v>
      </c>
    </row>
    <row r="508" spans="2:7">
      <c r="B508">
        <v>93965</v>
      </c>
      <c r="C508">
        <v>2</v>
      </c>
      <c r="D508">
        <v>30</v>
      </c>
      <c r="F508">
        <v>159.5</v>
      </c>
      <c r="G508">
        <v>57.5</v>
      </c>
    </row>
    <row r="509" spans="2:7">
      <c r="B509">
        <v>93966</v>
      </c>
      <c r="C509">
        <v>1</v>
      </c>
      <c r="D509">
        <v>0</v>
      </c>
      <c r="E509">
        <v>0</v>
      </c>
      <c r="F509">
        <v>0</v>
      </c>
      <c r="G509">
        <v>4</v>
      </c>
    </row>
    <row r="510" spans="2:7">
      <c r="B510">
        <v>93967</v>
      </c>
      <c r="C510">
        <v>1</v>
      </c>
      <c r="D510">
        <v>1</v>
      </c>
      <c r="E510">
        <v>16</v>
      </c>
      <c r="F510">
        <v>0</v>
      </c>
      <c r="G510">
        <v>15.7</v>
      </c>
    </row>
    <row r="511" spans="2:7">
      <c r="B511">
        <v>93968</v>
      </c>
      <c r="C511">
        <v>1</v>
      </c>
      <c r="D511">
        <v>57</v>
      </c>
      <c r="F511">
        <v>171.8</v>
      </c>
      <c r="G511">
        <v>77.099999999999994</v>
      </c>
    </row>
    <row r="512" spans="2:7">
      <c r="B512">
        <v>93969</v>
      </c>
      <c r="C512">
        <v>2</v>
      </c>
      <c r="D512">
        <v>33</v>
      </c>
      <c r="F512">
        <v>163.9</v>
      </c>
      <c r="G512">
        <v>60.3</v>
      </c>
    </row>
    <row r="513" spans="2:7">
      <c r="B513">
        <v>93970</v>
      </c>
      <c r="C513">
        <v>1</v>
      </c>
      <c r="D513">
        <v>33</v>
      </c>
      <c r="F513">
        <v>166.4</v>
      </c>
      <c r="G513">
        <v>69.599999999999994</v>
      </c>
    </row>
    <row r="514" spans="2:7">
      <c r="B514">
        <v>93971</v>
      </c>
      <c r="C514">
        <v>1</v>
      </c>
      <c r="D514">
        <v>40</v>
      </c>
      <c r="F514">
        <v>168.7</v>
      </c>
      <c r="G514">
        <v>108.8</v>
      </c>
    </row>
    <row r="515" spans="2:7">
      <c r="B515">
        <v>93972</v>
      </c>
      <c r="C515">
        <v>1</v>
      </c>
      <c r="D515">
        <v>35</v>
      </c>
      <c r="F515">
        <v>186.3</v>
      </c>
      <c r="G515">
        <v>102.8</v>
      </c>
    </row>
    <row r="516" spans="2:7">
      <c r="B516">
        <v>93973</v>
      </c>
      <c r="C516">
        <v>2</v>
      </c>
      <c r="D516">
        <v>14</v>
      </c>
      <c r="F516">
        <v>151.5</v>
      </c>
      <c r="G516">
        <v>58.4</v>
      </c>
    </row>
    <row r="517" spans="2:7">
      <c r="B517">
        <v>93974</v>
      </c>
      <c r="C517">
        <v>1</v>
      </c>
      <c r="D517">
        <v>59</v>
      </c>
      <c r="F517">
        <v>181.8</v>
      </c>
      <c r="G517">
        <v>96.8</v>
      </c>
    </row>
    <row r="518" spans="2:7">
      <c r="B518">
        <v>93975</v>
      </c>
      <c r="C518">
        <v>2</v>
      </c>
      <c r="D518">
        <v>54</v>
      </c>
      <c r="F518">
        <v>161.4</v>
      </c>
      <c r="G518">
        <v>70.900000000000006</v>
      </c>
    </row>
    <row r="519" spans="2:7">
      <c r="B519">
        <v>93976</v>
      </c>
      <c r="C519">
        <v>2</v>
      </c>
      <c r="D519">
        <v>0</v>
      </c>
      <c r="E519">
        <v>7</v>
      </c>
      <c r="F519">
        <v>0</v>
      </c>
      <c r="G519">
        <v>8.1</v>
      </c>
    </row>
    <row r="520" spans="2:7">
      <c r="B520">
        <v>93977</v>
      </c>
      <c r="C520">
        <v>2</v>
      </c>
      <c r="D520">
        <v>66</v>
      </c>
      <c r="F520">
        <v>162.1</v>
      </c>
      <c r="G520">
        <v>78.7</v>
      </c>
    </row>
    <row r="521" spans="2:7">
      <c r="B521">
        <v>93978</v>
      </c>
      <c r="C521">
        <v>1</v>
      </c>
      <c r="D521">
        <v>57</v>
      </c>
      <c r="F521">
        <v>168</v>
      </c>
      <c r="G521">
        <v>59.8</v>
      </c>
    </row>
    <row r="522" spans="2:7">
      <c r="B522">
        <v>93979</v>
      </c>
      <c r="C522">
        <v>1</v>
      </c>
      <c r="D522">
        <v>16</v>
      </c>
      <c r="F522">
        <v>173.9</v>
      </c>
      <c r="G522">
        <v>76.8</v>
      </c>
    </row>
    <row r="523" spans="2:7">
      <c r="B523">
        <v>93980</v>
      </c>
      <c r="C523">
        <v>2</v>
      </c>
      <c r="D523">
        <v>29</v>
      </c>
      <c r="F523">
        <v>173.8</v>
      </c>
      <c r="G523">
        <v>58</v>
      </c>
    </row>
    <row r="524" spans="2:7">
      <c r="B524">
        <v>93981</v>
      </c>
      <c r="C524">
        <v>2</v>
      </c>
      <c r="D524">
        <v>52</v>
      </c>
      <c r="F524">
        <v>157.30000000000001</v>
      </c>
      <c r="G524">
        <v>66.3</v>
      </c>
    </row>
    <row r="525" spans="2:7">
      <c r="B525">
        <v>93982</v>
      </c>
      <c r="C525">
        <v>2</v>
      </c>
      <c r="D525">
        <v>57</v>
      </c>
      <c r="F525">
        <v>171.4</v>
      </c>
      <c r="G525">
        <v>60.1</v>
      </c>
    </row>
    <row r="526" spans="2:7">
      <c r="B526">
        <v>93983</v>
      </c>
      <c r="C526">
        <v>2</v>
      </c>
      <c r="D526">
        <v>75</v>
      </c>
      <c r="F526">
        <v>143.6</v>
      </c>
      <c r="G526">
        <v>67.2</v>
      </c>
    </row>
    <row r="527" spans="2:7">
      <c r="B527">
        <v>93984</v>
      </c>
      <c r="C527">
        <v>2</v>
      </c>
      <c r="D527">
        <v>32</v>
      </c>
      <c r="F527">
        <v>160.69999999999999</v>
      </c>
      <c r="G527">
        <v>81.900000000000006</v>
      </c>
    </row>
    <row r="528" spans="2:7">
      <c r="B528">
        <v>93985</v>
      </c>
      <c r="C528">
        <v>2</v>
      </c>
      <c r="D528">
        <v>61</v>
      </c>
      <c r="F528">
        <v>146.9</v>
      </c>
      <c r="G528">
        <v>58</v>
      </c>
    </row>
    <row r="529" spans="2:7">
      <c r="B529">
        <v>93986</v>
      </c>
      <c r="C529">
        <v>2</v>
      </c>
      <c r="D529">
        <v>7</v>
      </c>
      <c r="F529">
        <v>117.9</v>
      </c>
      <c r="G529">
        <v>21.3</v>
      </c>
    </row>
    <row r="530" spans="2:7">
      <c r="B530">
        <v>93987</v>
      </c>
      <c r="C530">
        <v>1</v>
      </c>
      <c r="D530">
        <v>35</v>
      </c>
      <c r="F530">
        <v>170</v>
      </c>
      <c r="G530">
        <v>113.4</v>
      </c>
    </row>
    <row r="531" spans="2:7">
      <c r="B531">
        <v>93988</v>
      </c>
      <c r="C531">
        <v>2</v>
      </c>
      <c r="D531">
        <v>32</v>
      </c>
      <c r="F531">
        <v>163.6</v>
      </c>
      <c r="G531">
        <v>49</v>
      </c>
    </row>
    <row r="532" spans="2:7">
      <c r="B532">
        <v>93989</v>
      </c>
      <c r="C532">
        <v>2</v>
      </c>
      <c r="D532">
        <v>39</v>
      </c>
      <c r="F532">
        <v>163.1</v>
      </c>
      <c r="G532">
        <v>56.8</v>
      </c>
    </row>
    <row r="533" spans="2:7">
      <c r="B533">
        <v>93990</v>
      </c>
      <c r="C533">
        <v>2</v>
      </c>
      <c r="D533">
        <v>64</v>
      </c>
      <c r="F533">
        <v>158.4</v>
      </c>
      <c r="G533">
        <v>93.6</v>
      </c>
    </row>
    <row r="534" spans="2:7">
      <c r="B534">
        <v>93991</v>
      </c>
      <c r="C534">
        <v>1</v>
      </c>
      <c r="D534">
        <v>12</v>
      </c>
      <c r="F534">
        <v>157</v>
      </c>
      <c r="G534">
        <v>66.099999999999994</v>
      </c>
    </row>
    <row r="535" spans="2:7">
      <c r="B535">
        <v>93992</v>
      </c>
      <c r="C535">
        <v>2</v>
      </c>
      <c r="D535">
        <v>12</v>
      </c>
      <c r="F535">
        <v>153.5</v>
      </c>
      <c r="G535">
        <v>41.2</v>
      </c>
    </row>
    <row r="536" spans="2:7">
      <c r="B536">
        <v>93993</v>
      </c>
      <c r="C536">
        <v>2</v>
      </c>
      <c r="D536">
        <v>2</v>
      </c>
      <c r="F536">
        <v>101</v>
      </c>
      <c r="G536">
        <v>19.100000000000001</v>
      </c>
    </row>
    <row r="537" spans="2:7">
      <c r="B537">
        <v>93994</v>
      </c>
      <c r="C537">
        <v>2</v>
      </c>
      <c r="D537">
        <v>0</v>
      </c>
      <c r="E537">
        <v>0</v>
      </c>
      <c r="F537">
        <v>0</v>
      </c>
      <c r="G537">
        <v>5</v>
      </c>
    </row>
    <row r="538" spans="2:7">
      <c r="B538">
        <v>93995</v>
      </c>
      <c r="C538">
        <v>2</v>
      </c>
      <c r="D538">
        <v>12</v>
      </c>
      <c r="F538">
        <v>161.5</v>
      </c>
      <c r="G538">
        <v>52.7</v>
      </c>
    </row>
    <row r="539" spans="2:7">
      <c r="B539">
        <v>93996</v>
      </c>
      <c r="C539">
        <v>1</v>
      </c>
      <c r="D539">
        <v>3</v>
      </c>
      <c r="F539">
        <v>102.7</v>
      </c>
      <c r="G539">
        <v>20.100000000000001</v>
      </c>
    </row>
    <row r="540" spans="2:7">
      <c r="B540">
        <v>93997</v>
      </c>
      <c r="C540">
        <v>2</v>
      </c>
      <c r="D540">
        <v>11</v>
      </c>
      <c r="F540">
        <v>159.69999999999999</v>
      </c>
      <c r="G540">
        <v>44.8</v>
      </c>
    </row>
    <row r="541" spans="2:7">
      <c r="B541">
        <v>93998</v>
      </c>
      <c r="C541">
        <v>2</v>
      </c>
      <c r="D541">
        <v>24</v>
      </c>
      <c r="F541">
        <v>159.1</v>
      </c>
      <c r="G541">
        <v>51.5</v>
      </c>
    </row>
    <row r="542" spans="2:7">
      <c r="B542">
        <v>93999</v>
      </c>
      <c r="C542">
        <v>2</v>
      </c>
      <c r="D542">
        <v>23</v>
      </c>
      <c r="F542">
        <v>166.7</v>
      </c>
      <c r="G542">
        <v>69.2</v>
      </c>
    </row>
    <row r="543" spans="2:7">
      <c r="B543">
        <v>94001</v>
      </c>
      <c r="C543">
        <v>2</v>
      </c>
      <c r="D543">
        <v>18</v>
      </c>
      <c r="F543">
        <v>158.6</v>
      </c>
      <c r="G543">
        <v>51.6</v>
      </c>
    </row>
    <row r="544" spans="2:7">
      <c r="B544">
        <v>94002</v>
      </c>
      <c r="C544">
        <v>2</v>
      </c>
      <c r="D544">
        <v>27</v>
      </c>
      <c r="F544">
        <v>156.5</v>
      </c>
      <c r="G544">
        <v>100</v>
      </c>
    </row>
    <row r="545" spans="2:7">
      <c r="B545">
        <v>94003</v>
      </c>
      <c r="C545">
        <v>2</v>
      </c>
      <c r="D545">
        <v>75</v>
      </c>
      <c r="F545">
        <v>158.19999999999999</v>
      </c>
      <c r="G545">
        <v>64.099999999999994</v>
      </c>
    </row>
    <row r="546" spans="2:7">
      <c r="B546">
        <v>94004</v>
      </c>
      <c r="C546">
        <v>2</v>
      </c>
      <c r="D546">
        <v>25</v>
      </c>
      <c r="F546">
        <v>159.19999999999999</v>
      </c>
      <c r="G546">
        <v>76.3</v>
      </c>
    </row>
    <row r="547" spans="2:7">
      <c r="B547">
        <v>94005</v>
      </c>
      <c r="C547">
        <v>1</v>
      </c>
      <c r="D547">
        <v>7</v>
      </c>
      <c r="F547">
        <v>129.80000000000001</v>
      </c>
      <c r="G547">
        <v>36.200000000000003</v>
      </c>
    </row>
    <row r="548" spans="2:7">
      <c r="B548">
        <v>94006</v>
      </c>
      <c r="C548">
        <v>1</v>
      </c>
      <c r="D548">
        <v>13</v>
      </c>
      <c r="F548">
        <v>165.4</v>
      </c>
      <c r="G548">
        <v>52.9</v>
      </c>
    </row>
    <row r="549" spans="2:7">
      <c r="B549">
        <v>94007</v>
      </c>
      <c r="C549">
        <v>1</v>
      </c>
      <c r="D549">
        <v>79</v>
      </c>
      <c r="F549">
        <v>162.30000000000001</v>
      </c>
      <c r="G549">
        <v>62.9</v>
      </c>
    </row>
    <row r="550" spans="2:7">
      <c r="B550">
        <v>94008</v>
      </c>
      <c r="C550">
        <v>2</v>
      </c>
      <c r="D550">
        <v>46</v>
      </c>
      <c r="F550">
        <v>160.6</v>
      </c>
      <c r="G550">
        <v>89.5</v>
      </c>
    </row>
    <row r="551" spans="2:7">
      <c r="B551">
        <v>94009</v>
      </c>
      <c r="C551">
        <v>2</v>
      </c>
      <c r="D551">
        <v>11</v>
      </c>
      <c r="F551">
        <v>155</v>
      </c>
      <c r="G551">
        <v>48.5</v>
      </c>
    </row>
    <row r="552" spans="2:7">
      <c r="B552">
        <v>94010</v>
      </c>
      <c r="C552">
        <v>1</v>
      </c>
      <c r="D552">
        <v>71</v>
      </c>
      <c r="F552">
        <v>183.3</v>
      </c>
      <c r="G552">
        <v>87.6</v>
      </c>
    </row>
    <row r="553" spans="2:7">
      <c r="B553">
        <v>94011</v>
      </c>
      <c r="C553">
        <v>2</v>
      </c>
      <c r="D553">
        <v>7</v>
      </c>
      <c r="F553">
        <v>118.7</v>
      </c>
      <c r="G553">
        <v>23.7</v>
      </c>
    </row>
    <row r="554" spans="2:7">
      <c r="B554">
        <v>94012</v>
      </c>
      <c r="C554">
        <v>2</v>
      </c>
      <c r="D554">
        <v>25</v>
      </c>
      <c r="F554">
        <v>164.8</v>
      </c>
      <c r="G554">
        <v>68.400000000000006</v>
      </c>
    </row>
    <row r="555" spans="2:7">
      <c r="B555">
        <v>94013</v>
      </c>
      <c r="C555">
        <v>1</v>
      </c>
      <c r="D555">
        <v>56</v>
      </c>
      <c r="F555">
        <v>174.5</v>
      </c>
      <c r="G555">
        <v>68.099999999999994</v>
      </c>
    </row>
    <row r="556" spans="2:7">
      <c r="B556">
        <v>94014</v>
      </c>
      <c r="C556">
        <v>2</v>
      </c>
      <c r="D556">
        <v>6</v>
      </c>
      <c r="F556">
        <v>119</v>
      </c>
      <c r="G556">
        <v>17.899999999999999</v>
      </c>
    </row>
    <row r="557" spans="2:7">
      <c r="B557">
        <v>94015</v>
      </c>
      <c r="C557">
        <v>2</v>
      </c>
      <c r="D557">
        <v>30</v>
      </c>
      <c r="F557">
        <v>159.80000000000001</v>
      </c>
      <c r="G557">
        <v>67</v>
      </c>
    </row>
    <row r="558" spans="2:7">
      <c r="B558">
        <v>94016</v>
      </c>
      <c r="C558">
        <v>1</v>
      </c>
      <c r="D558">
        <v>70</v>
      </c>
      <c r="F558">
        <v>173.7</v>
      </c>
      <c r="G558">
        <v>65</v>
      </c>
    </row>
    <row r="559" spans="2:7">
      <c r="B559">
        <v>94017</v>
      </c>
      <c r="C559">
        <v>1</v>
      </c>
      <c r="D559">
        <v>54</v>
      </c>
      <c r="F559">
        <v>170.5</v>
      </c>
      <c r="G559">
        <v>92.5</v>
      </c>
    </row>
    <row r="560" spans="2:7">
      <c r="B560">
        <v>94019</v>
      </c>
      <c r="C560">
        <v>2</v>
      </c>
      <c r="D560">
        <v>64</v>
      </c>
      <c r="F560">
        <v>163.19999999999999</v>
      </c>
      <c r="G560">
        <v>70.3</v>
      </c>
    </row>
    <row r="561" spans="2:7">
      <c r="B561">
        <v>94020</v>
      </c>
      <c r="C561">
        <v>1</v>
      </c>
      <c r="D561">
        <v>3</v>
      </c>
      <c r="F561">
        <v>92.6</v>
      </c>
      <c r="G561">
        <v>14.4</v>
      </c>
    </row>
    <row r="562" spans="2:7">
      <c r="B562">
        <v>94021</v>
      </c>
      <c r="C562">
        <v>2</v>
      </c>
      <c r="D562">
        <v>38</v>
      </c>
      <c r="F562">
        <v>159.80000000000001</v>
      </c>
      <c r="G562">
        <v>88</v>
      </c>
    </row>
    <row r="563" spans="2:7">
      <c r="B563">
        <v>94022</v>
      </c>
      <c r="C563">
        <v>2</v>
      </c>
      <c r="D563">
        <v>1</v>
      </c>
      <c r="E563">
        <v>23</v>
      </c>
      <c r="F563">
        <v>0</v>
      </c>
      <c r="G563">
        <v>10.8</v>
      </c>
    </row>
    <row r="564" spans="2:7">
      <c r="B564">
        <v>94024</v>
      </c>
      <c r="C564">
        <v>1</v>
      </c>
      <c r="D564">
        <v>10</v>
      </c>
      <c r="F564">
        <v>138.5</v>
      </c>
      <c r="G564">
        <v>34.299999999999997</v>
      </c>
    </row>
    <row r="565" spans="2:7">
      <c r="B565">
        <v>94025</v>
      </c>
      <c r="C565">
        <v>2</v>
      </c>
      <c r="D565">
        <v>5</v>
      </c>
      <c r="F565">
        <v>103.9</v>
      </c>
      <c r="G565">
        <v>16.2</v>
      </c>
    </row>
    <row r="566" spans="2:7">
      <c r="B566">
        <v>94026</v>
      </c>
      <c r="C566">
        <v>2</v>
      </c>
      <c r="D566">
        <v>80</v>
      </c>
      <c r="F566">
        <v>148.69999999999999</v>
      </c>
      <c r="G566">
        <v>56.6</v>
      </c>
    </row>
    <row r="567" spans="2:7">
      <c r="B567">
        <v>94027</v>
      </c>
      <c r="C567">
        <v>1</v>
      </c>
      <c r="D567">
        <v>20</v>
      </c>
      <c r="F567">
        <v>165.9</v>
      </c>
      <c r="G567">
        <v>77.900000000000006</v>
      </c>
    </row>
    <row r="568" spans="2:7">
      <c r="B568">
        <v>94028</v>
      </c>
      <c r="C568">
        <v>2</v>
      </c>
      <c r="D568">
        <v>39</v>
      </c>
      <c r="F568">
        <v>166.8</v>
      </c>
      <c r="G568">
        <v>60.8</v>
      </c>
    </row>
    <row r="569" spans="2:7">
      <c r="B569">
        <v>94029</v>
      </c>
      <c r="C569">
        <v>2</v>
      </c>
      <c r="D569">
        <v>46</v>
      </c>
      <c r="F569">
        <v>166.2</v>
      </c>
      <c r="G569">
        <v>68.900000000000006</v>
      </c>
    </row>
    <row r="570" spans="2:7">
      <c r="B570">
        <v>94030</v>
      </c>
      <c r="C570">
        <v>1</v>
      </c>
      <c r="D570">
        <v>45</v>
      </c>
      <c r="F570">
        <v>193.9</v>
      </c>
      <c r="G570">
        <v>108.1</v>
      </c>
    </row>
    <row r="571" spans="2:7">
      <c r="B571">
        <v>94031</v>
      </c>
      <c r="C571">
        <v>1</v>
      </c>
      <c r="D571">
        <v>67</v>
      </c>
      <c r="F571">
        <v>173.9</v>
      </c>
      <c r="G571">
        <v>78.2</v>
      </c>
    </row>
    <row r="572" spans="2:7">
      <c r="B572">
        <v>94032</v>
      </c>
      <c r="C572">
        <v>1</v>
      </c>
      <c r="D572">
        <v>10</v>
      </c>
      <c r="F572">
        <v>140.6</v>
      </c>
      <c r="G572">
        <v>48.7</v>
      </c>
    </row>
    <row r="573" spans="2:7">
      <c r="B573">
        <v>94033</v>
      </c>
      <c r="C573">
        <v>2</v>
      </c>
      <c r="D573">
        <v>55</v>
      </c>
      <c r="F573">
        <v>159.69999999999999</v>
      </c>
      <c r="G573">
        <v>74.400000000000006</v>
      </c>
    </row>
    <row r="574" spans="2:7">
      <c r="B574">
        <v>94034</v>
      </c>
      <c r="C574">
        <v>2</v>
      </c>
      <c r="D574">
        <v>54</v>
      </c>
      <c r="F574">
        <v>144.5</v>
      </c>
      <c r="G574">
        <v>66.5</v>
      </c>
    </row>
    <row r="575" spans="2:7">
      <c r="B575">
        <v>94035</v>
      </c>
      <c r="C575">
        <v>2</v>
      </c>
      <c r="D575">
        <v>12</v>
      </c>
      <c r="F575">
        <v>160.6</v>
      </c>
      <c r="G575">
        <v>78.3</v>
      </c>
    </row>
    <row r="576" spans="2:7">
      <c r="B576">
        <v>94036</v>
      </c>
      <c r="C576">
        <v>2</v>
      </c>
      <c r="D576">
        <v>12</v>
      </c>
      <c r="F576">
        <v>145.80000000000001</v>
      </c>
      <c r="G576">
        <v>43.1</v>
      </c>
    </row>
    <row r="577" spans="2:7">
      <c r="B577">
        <v>94037</v>
      </c>
      <c r="C577">
        <v>1</v>
      </c>
      <c r="D577">
        <v>59</v>
      </c>
      <c r="F577">
        <v>167.7</v>
      </c>
      <c r="G577">
        <v>74.3</v>
      </c>
    </row>
    <row r="578" spans="2:7">
      <c r="B578">
        <v>94038</v>
      </c>
      <c r="C578">
        <v>2</v>
      </c>
      <c r="D578">
        <v>59</v>
      </c>
      <c r="F578">
        <v>162.5</v>
      </c>
      <c r="G578">
        <v>80</v>
      </c>
    </row>
    <row r="579" spans="2:7">
      <c r="B579">
        <v>94039</v>
      </c>
      <c r="C579">
        <v>1</v>
      </c>
      <c r="D579">
        <v>60</v>
      </c>
      <c r="F579">
        <v>169</v>
      </c>
      <c r="G579">
        <v>84.4</v>
      </c>
    </row>
    <row r="580" spans="2:7">
      <c r="B580">
        <v>94040</v>
      </c>
      <c r="C580">
        <v>1</v>
      </c>
      <c r="D580">
        <v>28</v>
      </c>
      <c r="F580">
        <v>169.6</v>
      </c>
      <c r="G580">
        <v>92.4</v>
      </c>
    </row>
    <row r="581" spans="2:7">
      <c r="B581">
        <v>94041</v>
      </c>
      <c r="C581">
        <v>2</v>
      </c>
      <c r="D581">
        <v>60</v>
      </c>
      <c r="F581">
        <v>167.2</v>
      </c>
      <c r="G581">
        <v>62.8</v>
      </c>
    </row>
    <row r="582" spans="2:7">
      <c r="B582">
        <v>94042</v>
      </c>
      <c r="C582">
        <v>1</v>
      </c>
      <c r="D582">
        <v>26</v>
      </c>
      <c r="F582">
        <v>178.7</v>
      </c>
      <c r="G582">
        <v>75</v>
      </c>
    </row>
    <row r="583" spans="2:7">
      <c r="B583">
        <v>94043</v>
      </c>
      <c r="C583">
        <v>1</v>
      </c>
      <c r="D583">
        <v>64</v>
      </c>
      <c r="F583">
        <v>167.5</v>
      </c>
      <c r="G583">
        <v>62.2</v>
      </c>
    </row>
    <row r="584" spans="2:7">
      <c r="B584">
        <v>94044</v>
      </c>
      <c r="C584">
        <v>2</v>
      </c>
      <c r="D584">
        <v>34</v>
      </c>
      <c r="F584">
        <v>157.5</v>
      </c>
      <c r="G584">
        <v>54</v>
      </c>
    </row>
    <row r="585" spans="2:7">
      <c r="B585">
        <v>94045</v>
      </c>
      <c r="C585">
        <v>1</v>
      </c>
      <c r="D585">
        <v>62</v>
      </c>
      <c r="F585">
        <v>168.5</v>
      </c>
      <c r="G585">
        <v>74.2</v>
      </c>
    </row>
    <row r="586" spans="2:7">
      <c r="B586">
        <v>94046</v>
      </c>
      <c r="C586">
        <v>1</v>
      </c>
      <c r="D586">
        <v>46</v>
      </c>
      <c r="F586">
        <v>170</v>
      </c>
      <c r="G586">
        <v>82.9</v>
      </c>
    </row>
    <row r="587" spans="2:7">
      <c r="B587">
        <v>94047</v>
      </c>
      <c r="C587">
        <v>2</v>
      </c>
      <c r="D587">
        <v>45</v>
      </c>
      <c r="F587">
        <v>162.30000000000001</v>
      </c>
      <c r="G587">
        <v>93.7</v>
      </c>
    </row>
    <row r="588" spans="2:7">
      <c r="B588">
        <v>94048</v>
      </c>
      <c r="C588">
        <v>1</v>
      </c>
      <c r="D588">
        <v>80</v>
      </c>
      <c r="F588">
        <v>171</v>
      </c>
      <c r="G588">
        <v>63.3</v>
      </c>
    </row>
    <row r="589" spans="2:7">
      <c r="B589">
        <v>94049</v>
      </c>
      <c r="C589">
        <v>2</v>
      </c>
      <c r="D589">
        <v>66</v>
      </c>
      <c r="F589">
        <v>143.69999999999999</v>
      </c>
      <c r="G589">
        <v>121.2</v>
      </c>
    </row>
    <row r="590" spans="2:7">
      <c r="B590">
        <v>94050</v>
      </c>
      <c r="C590">
        <v>2</v>
      </c>
      <c r="D590">
        <v>55</v>
      </c>
      <c r="F590">
        <v>171.2</v>
      </c>
      <c r="G590">
        <v>80.099999999999994</v>
      </c>
    </row>
    <row r="591" spans="2:7">
      <c r="B591">
        <v>94051</v>
      </c>
      <c r="C591">
        <v>2</v>
      </c>
      <c r="D591">
        <v>80</v>
      </c>
      <c r="F591">
        <v>155.30000000000001</v>
      </c>
      <c r="G591">
        <v>70.099999999999994</v>
      </c>
    </row>
    <row r="592" spans="2:7">
      <c r="B592">
        <v>94052</v>
      </c>
      <c r="C592">
        <v>1</v>
      </c>
      <c r="D592">
        <v>4</v>
      </c>
      <c r="F592">
        <v>104.2</v>
      </c>
      <c r="G592">
        <v>15.6</v>
      </c>
    </row>
    <row r="593" spans="2:7">
      <c r="B593">
        <v>94053</v>
      </c>
      <c r="C593">
        <v>2</v>
      </c>
      <c r="D593">
        <v>62</v>
      </c>
      <c r="F593">
        <v>156.6</v>
      </c>
      <c r="G593">
        <v>91.9</v>
      </c>
    </row>
    <row r="594" spans="2:7">
      <c r="B594">
        <v>94054</v>
      </c>
      <c r="C594">
        <v>1</v>
      </c>
      <c r="D594">
        <v>50</v>
      </c>
      <c r="F594">
        <v>172.5</v>
      </c>
      <c r="G594">
        <v>90.6</v>
      </c>
    </row>
    <row r="595" spans="2:7">
      <c r="B595">
        <v>94055</v>
      </c>
      <c r="C595">
        <v>1</v>
      </c>
      <c r="D595">
        <v>80</v>
      </c>
      <c r="F595">
        <v>165.2</v>
      </c>
      <c r="G595">
        <v>56.5</v>
      </c>
    </row>
    <row r="596" spans="2:7">
      <c r="B596">
        <v>94056</v>
      </c>
      <c r="C596">
        <v>1</v>
      </c>
      <c r="D596">
        <v>8</v>
      </c>
      <c r="F596">
        <v>135.9</v>
      </c>
      <c r="G596">
        <v>28.1</v>
      </c>
    </row>
    <row r="597" spans="2:7">
      <c r="B597">
        <v>94057</v>
      </c>
      <c r="C597">
        <v>2</v>
      </c>
      <c r="D597">
        <v>62</v>
      </c>
      <c r="F597">
        <v>161.5</v>
      </c>
      <c r="G597">
        <v>84</v>
      </c>
    </row>
    <row r="598" spans="2:7">
      <c r="B598">
        <v>94058</v>
      </c>
      <c r="C598">
        <v>2</v>
      </c>
      <c r="D598">
        <v>61</v>
      </c>
      <c r="F598">
        <v>158.4</v>
      </c>
      <c r="G598">
        <v>112.4</v>
      </c>
    </row>
    <row r="599" spans="2:7">
      <c r="B599">
        <v>94059</v>
      </c>
      <c r="C599">
        <v>2</v>
      </c>
      <c r="D599">
        <v>54</v>
      </c>
      <c r="F599">
        <v>145.4</v>
      </c>
      <c r="G599">
        <v>65.8</v>
      </c>
    </row>
    <row r="600" spans="2:7">
      <c r="B600">
        <v>94060</v>
      </c>
      <c r="C600">
        <v>1</v>
      </c>
      <c r="D600">
        <v>59</v>
      </c>
      <c r="F600">
        <v>175.8</v>
      </c>
      <c r="G600">
        <v>126.6</v>
      </c>
    </row>
    <row r="601" spans="2:7">
      <c r="B601">
        <v>94061</v>
      </c>
      <c r="C601">
        <v>2</v>
      </c>
      <c r="D601">
        <v>36</v>
      </c>
      <c r="F601">
        <v>154.19999999999999</v>
      </c>
      <c r="G601">
        <v>78.3</v>
      </c>
    </row>
    <row r="602" spans="2:7">
      <c r="B602">
        <v>94062</v>
      </c>
      <c r="C602">
        <v>1</v>
      </c>
      <c r="D602">
        <v>5</v>
      </c>
      <c r="F602">
        <v>124.3</v>
      </c>
      <c r="G602">
        <v>25.9</v>
      </c>
    </row>
    <row r="603" spans="2:7">
      <c r="B603">
        <v>94063</v>
      </c>
      <c r="C603">
        <v>1</v>
      </c>
      <c r="D603">
        <v>2</v>
      </c>
      <c r="F603">
        <v>88.1</v>
      </c>
      <c r="G603">
        <v>14</v>
      </c>
    </row>
    <row r="604" spans="2:7">
      <c r="B604">
        <v>94064</v>
      </c>
      <c r="C604">
        <v>1</v>
      </c>
      <c r="D604">
        <v>17</v>
      </c>
      <c r="F604">
        <v>176</v>
      </c>
      <c r="G604">
        <v>124.6</v>
      </c>
    </row>
    <row r="605" spans="2:7">
      <c r="B605">
        <v>94065</v>
      </c>
      <c r="C605">
        <v>2</v>
      </c>
      <c r="D605">
        <v>69</v>
      </c>
      <c r="F605">
        <v>151.4</v>
      </c>
      <c r="G605">
        <v>62.7</v>
      </c>
    </row>
    <row r="606" spans="2:7">
      <c r="B606">
        <v>94066</v>
      </c>
      <c r="C606">
        <v>2</v>
      </c>
      <c r="D606">
        <v>1</v>
      </c>
      <c r="E606">
        <v>18</v>
      </c>
      <c r="F606">
        <v>0</v>
      </c>
      <c r="G606">
        <v>12</v>
      </c>
    </row>
    <row r="607" spans="2:7">
      <c r="B607">
        <v>94067</v>
      </c>
      <c r="C607">
        <v>1</v>
      </c>
      <c r="D607">
        <v>44</v>
      </c>
      <c r="F607">
        <v>166</v>
      </c>
      <c r="G607">
        <v>98.6</v>
      </c>
    </row>
    <row r="608" spans="2:7">
      <c r="B608">
        <v>94068</v>
      </c>
      <c r="C608">
        <v>1</v>
      </c>
      <c r="D608">
        <v>69</v>
      </c>
      <c r="F608">
        <v>181.8</v>
      </c>
      <c r="G608">
        <v>93.3</v>
      </c>
    </row>
    <row r="609" spans="2:7">
      <c r="B609">
        <v>94069</v>
      </c>
      <c r="C609">
        <v>1</v>
      </c>
      <c r="D609">
        <v>61</v>
      </c>
      <c r="F609">
        <v>183.5</v>
      </c>
      <c r="G609">
        <v>105.5</v>
      </c>
    </row>
    <row r="610" spans="2:7">
      <c r="B610">
        <v>94070</v>
      </c>
      <c r="C610">
        <v>2</v>
      </c>
      <c r="D610">
        <v>8</v>
      </c>
      <c r="F610">
        <v>128.80000000000001</v>
      </c>
      <c r="G610">
        <v>26</v>
      </c>
    </row>
    <row r="611" spans="2:7">
      <c r="B611">
        <v>94071</v>
      </c>
      <c r="C611">
        <v>1</v>
      </c>
      <c r="D611">
        <v>33</v>
      </c>
      <c r="F611">
        <v>169.2</v>
      </c>
      <c r="G611">
        <v>76</v>
      </c>
    </row>
    <row r="612" spans="2:7">
      <c r="B612">
        <v>94072</v>
      </c>
      <c r="C612">
        <v>1</v>
      </c>
      <c r="D612">
        <v>0</v>
      </c>
      <c r="E612">
        <v>2</v>
      </c>
      <c r="F612">
        <v>0</v>
      </c>
      <c r="G612">
        <v>6.6</v>
      </c>
    </row>
    <row r="613" spans="2:7">
      <c r="B613">
        <v>94073</v>
      </c>
      <c r="C613">
        <v>1</v>
      </c>
      <c r="D613">
        <v>69</v>
      </c>
      <c r="F613">
        <v>166.8</v>
      </c>
      <c r="G613">
        <v>97.2</v>
      </c>
    </row>
    <row r="614" spans="2:7">
      <c r="B614">
        <v>94074</v>
      </c>
      <c r="C614">
        <v>1</v>
      </c>
      <c r="D614">
        <v>29</v>
      </c>
      <c r="F614">
        <v>173.2</v>
      </c>
      <c r="G614">
        <v>61.9</v>
      </c>
    </row>
    <row r="615" spans="2:7">
      <c r="B615">
        <v>94075</v>
      </c>
      <c r="C615">
        <v>1</v>
      </c>
      <c r="D615">
        <v>9</v>
      </c>
      <c r="F615">
        <v>135.9</v>
      </c>
      <c r="G615">
        <v>41.7</v>
      </c>
    </row>
    <row r="616" spans="2:7">
      <c r="B616">
        <v>94076</v>
      </c>
      <c r="C616">
        <v>1</v>
      </c>
      <c r="D616">
        <v>2</v>
      </c>
      <c r="F616">
        <v>90.5</v>
      </c>
      <c r="G616">
        <v>15.5</v>
      </c>
    </row>
    <row r="617" spans="2:7">
      <c r="B617">
        <v>94078</v>
      </c>
      <c r="C617">
        <v>2</v>
      </c>
      <c r="D617">
        <v>19</v>
      </c>
      <c r="F617">
        <v>173.4</v>
      </c>
      <c r="G617">
        <v>78.900000000000006</v>
      </c>
    </row>
    <row r="618" spans="2:7">
      <c r="B618">
        <v>94079</v>
      </c>
      <c r="C618">
        <v>2</v>
      </c>
      <c r="D618">
        <v>0</v>
      </c>
      <c r="E618">
        <v>4</v>
      </c>
      <c r="F618">
        <v>0</v>
      </c>
      <c r="G618">
        <v>5.4</v>
      </c>
    </row>
    <row r="619" spans="2:7">
      <c r="B619">
        <v>94080</v>
      </c>
      <c r="C619">
        <v>2</v>
      </c>
      <c r="D619">
        <v>79</v>
      </c>
      <c r="F619">
        <v>163.19999999999999</v>
      </c>
      <c r="G619">
        <v>59.4</v>
      </c>
    </row>
    <row r="620" spans="2:7">
      <c r="B620">
        <v>94081</v>
      </c>
      <c r="C620">
        <v>1</v>
      </c>
      <c r="D620">
        <v>80</v>
      </c>
      <c r="F620">
        <v>160.1</v>
      </c>
      <c r="G620">
        <v>63.3</v>
      </c>
    </row>
    <row r="621" spans="2:7">
      <c r="B621">
        <v>94082</v>
      </c>
      <c r="C621">
        <v>2</v>
      </c>
      <c r="D621">
        <v>69</v>
      </c>
      <c r="F621">
        <v>158.1</v>
      </c>
      <c r="G621">
        <v>55.7</v>
      </c>
    </row>
    <row r="622" spans="2:7">
      <c r="B622">
        <v>94083</v>
      </c>
      <c r="C622">
        <v>1</v>
      </c>
      <c r="D622">
        <v>7</v>
      </c>
      <c r="F622">
        <v>118.7</v>
      </c>
      <c r="G622">
        <v>22.4</v>
      </c>
    </row>
    <row r="623" spans="2:7">
      <c r="B623">
        <v>94084</v>
      </c>
      <c r="C623">
        <v>2</v>
      </c>
      <c r="D623">
        <v>61</v>
      </c>
      <c r="F623">
        <v>148.80000000000001</v>
      </c>
      <c r="G623">
        <v>64.3</v>
      </c>
    </row>
    <row r="624" spans="2:7">
      <c r="B624">
        <v>94086</v>
      </c>
      <c r="C624">
        <v>2</v>
      </c>
      <c r="D624">
        <v>80</v>
      </c>
      <c r="F624">
        <v>159</v>
      </c>
      <c r="G624">
        <v>63.8</v>
      </c>
    </row>
    <row r="625" spans="2:7">
      <c r="B625">
        <v>94087</v>
      </c>
      <c r="C625">
        <v>1</v>
      </c>
      <c r="D625">
        <v>19</v>
      </c>
      <c r="F625">
        <v>185.2</v>
      </c>
      <c r="G625">
        <v>83.4</v>
      </c>
    </row>
    <row r="626" spans="2:7">
      <c r="B626">
        <v>94088</v>
      </c>
      <c r="C626">
        <v>2</v>
      </c>
      <c r="D626">
        <v>1</v>
      </c>
      <c r="E626">
        <v>23</v>
      </c>
      <c r="F626">
        <v>0</v>
      </c>
      <c r="G626">
        <v>14.4</v>
      </c>
    </row>
    <row r="627" spans="2:7">
      <c r="B627">
        <v>94089</v>
      </c>
      <c r="C627">
        <v>2</v>
      </c>
      <c r="D627">
        <v>12</v>
      </c>
      <c r="F627">
        <v>149.6</v>
      </c>
      <c r="G627">
        <v>57.3</v>
      </c>
    </row>
    <row r="628" spans="2:7">
      <c r="B628">
        <v>94090</v>
      </c>
      <c r="C628">
        <v>2</v>
      </c>
      <c r="D628">
        <v>16</v>
      </c>
      <c r="F628">
        <v>153</v>
      </c>
      <c r="G628">
        <v>77.2</v>
      </c>
    </row>
    <row r="629" spans="2:7">
      <c r="B629">
        <v>94091</v>
      </c>
      <c r="C629">
        <v>1</v>
      </c>
      <c r="D629">
        <v>11</v>
      </c>
      <c r="F629">
        <v>147.4</v>
      </c>
      <c r="G629">
        <v>40.700000000000003</v>
      </c>
    </row>
    <row r="630" spans="2:7">
      <c r="B630">
        <v>94092</v>
      </c>
      <c r="C630">
        <v>1</v>
      </c>
      <c r="D630">
        <v>52</v>
      </c>
      <c r="F630">
        <v>171.1</v>
      </c>
      <c r="G630">
        <v>79.3</v>
      </c>
    </row>
    <row r="631" spans="2:7">
      <c r="B631">
        <v>94093</v>
      </c>
      <c r="C631">
        <v>1</v>
      </c>
      <c r="D631">
        <v>36</v>
      </c>
      <c r="F631">
        <v>189.1</v>
      </c>
      <c r="G631">
        <v>123</v>
      </c>
    </row>
    <row r="632" spans="2:7">
      <c r="B632">
        <v>94094</v>
      </c>
      <c r="C632">
        <v>2</v>
      </c>
      <c r="D632">
        <v>15</v>
      </c>
      <c r="F632">
        <v>170</v>
      </c>
      <c r="G632">
        <v>132.69999999999999</v>
      </c>
    </row>
    <row r="633" spans="2:7">
      <c r="B633">
        <v>94095</v>
      </c>
      <c r="C633">
        <v>2</v>
      </c>
      <c r="D633">
        <v>78</v>
      </c>
      <c r="F633">
        <v>151.69999999999999</v>
      </c>
      <c r="G633">
        <v>66.7</v>
      </c>
    </row>
    <row r="634" spans="2:7">
      <c r="B634">
        <v>94096</v>
      </c>
      <c r="C634">
        <v>1</v>
      </c>
      <c r="D634">
        <v>80</v>
      </c>
      <c r="F634">
        <v>173</v>
      </c>
      <c r="G634">
        <v>80</v>
      </c>
    </row>
    <row r="635" spans="2:7">
      <c r="B635">
        <v>94097</v>
      </c>
      <c r="C635">
        <v>2</v>
      </c>
      <c r="D635">
        <v>62</v>
      </c>
      <c r="F635">
        <v>160.1</v>
      </c>
      <c r="G635">
        <v>91.5</v>
      </c>
    </row>
    <row r="636" spans="2:7">
      <c r="B636">
        <v>94098</v>
      </c>
      <c r="C636">
        <v>2</v>
      </c>
      <c r="D636">
        <v>23</v>
      </c>
      <c r="F636">
        <v>163.19999999999999</v>
      </c>
      <c r="G636">
        <v>80.8</v>
      </c>
    </row>
    <row r="637" spans="2:7">
      <c r="B637">
        <v>94099</v>
      </c>
      <c r="C637">
        <v>2</v>
      </c>
      <c r="D637">
        <v>20</v>
      </c>
      <c r="F637">
        <v>155.19999999999999</v>
      </c>
      <c r="G637">
        <v>83.1</v>
      </c>
    </row>
    <row r="638" spans="2:7">
      <c r="B638">
        <v>94100</v>
      </c>
      <c r="C638">
        <v>2</v>
      </c>
      <c r="D638">
        <v>0</v>
      </c>
      <c r="E638">
        <v>3</v>
      </c>
      <c r="F638">
        <v>0</v>
      </c>
      <c r="G638">
        <v>6.9</v>
      </c>
    </row>
    <row r="639" spans="2:7">
      <c r="B639">
        <v>94101</v>
      </c>
      <c r="C639">
        <v>2</v>
      </c>
      <c r="D639">
        <v>64</v>
      </c>
      <c r="F639">
        <v>158</v>
      </c>
      <c r="G639">
        <v>74.2</v>
      </c>
    </row>
    <row r="640" spans="2:7">
      <c r="B640">
        <v>94103</v>
      </c>
      <c r="C640">
        <v>1</v>
      </c>
      <c r="D640">
        <v>7</v>
      </c>
      <c r="F640">
        <v>132.6</v>
      </c>
      <c r="G640">
        <v>27.2</v>
      </c>
    </row>
    <row r="641" spans="2:7">
      <c r="B641">
        <v>94104</v>
      </c>
      <c r="C641">
        <v>2</v>
      </c>
      <c r="D641">
        <v>7</v>
      </c>
      <c r="F641">
        <v>123.9</v>
      </c>
      <c r="G641">
        <v>28.9</v>
      </c>
    </row>
    <row r="642" spans="2:7">
      <c r="B642">
        <v>94105</v>
      </c>
      <c r="C642">
        <v>2</v>
      </c>
      <c r="D642">
        <v>46</v>
      </c>
      <c r="F642">
        <v>162.69999999999999</v>
      </c>
      <c r="G642">
        <v>74</v>
      </c>
    </row>
    <row r="643" spans="2:7">
      <c r="B643">
        <v>94106</v>
      </c>
      <c r="C643">
        <v>1</v>
      </c>
      <c r="D643">
        <v>19</v>
      </c>
      <c r="F643">
        <v>180.3</v>
      </c>
      <c r="G643">
        <v>74.7</v>
      </c>
    </row>
    <row r="644" spans="2:7">
      <c r="B644">
        <v>94107</v>
      </c>
      <c r="C644">
        <v>2</v>
      </c>
      <c r="D644">
        <v>11</v>
      </c>
      <c r="F644">
        <v>140.6</v>
      </c>
      <c r="G644">
        <v>42.3</v>
      </c>
    </row>
    <row r="645" spans="2:7">
      <c r="B645">
        <v>94108</v>
      </c>
      <c r="C645">
        <v>1</v>
      </c>
      <c r="D645">
        <v>64</v>
      </c>
      <c r="F645">
        <v>165</v>
      </c>
      <c r="G645">
        <v>71.900000000000006</v>
      </c>
    </row>
    <row r="646" spans="2:7">
      <c r="B646">
        <v>94109</v>
      </c>
      <c r="C646">
        <v>2</v>
      </c>
      <c r="D646">
        <v>13</v>
      </c>
      <c r="F646">
        <v>159.19999999999999</v>
      </c>
      <c r="G646">
        <v>62.4</v>
      </c>
    </row>
    <row r="647" spans="2:7">
      <c r="B647">
        <v>94110</v>
      </c>
      <c r="C647">
        <v>1</v>
      </c>
      <c r="D647">
        <v>3</v>
      </c>
      <c r="F647">
        <v>93.9</v>
      </c>
      <c r="G647">
        <v>13.4</v>
      </c>
    </row>
    <row r="648" spans="2:7">
      <c r="B648">
        <v>94111</v>
      </c>
      <c r="C648">
        <v>2</v>
      </c>
      <c r="D648">
        <v>2</v>
      </c>
      <c r="F648">
        <v>85.7</v>
      </c>
      <c r="G648">
        <v>12.3</v>
      </c>
    </row>
    <row r="649" spans="2:7">
      <c r="B649">
        <v>94112</v>
      </c>
      <c r="C649">
        <v>1</v>
      </c>
      <c r="D649">
        <v>28</v>
      </c>
      <c r="F649">
        <v>162.5</v>
      </c>
      <c r="G649">
        <v>74</v>
      </c>
    </row>
    <row r="650" spans="2:7">
      <c r="B650">
        <v>94113</v>
      </c>
      <c r="C650">
        <v>2</v>
      </c>
      <c r="D650">
        <v>60</v>
      </c>
      <c r="F650">
        <v>159</v>
      </c>
      <c r="G650">
        <v>59.2</v>
      </c>
    </row>
    <row r="651" spans="2:7">
      <c r="B651">
        <v>94114</v>
      </c>
      <c r="C651">
        <v>1</v>
      </c>
      <c r="D651">
        <v>20</v>
      </c>
      <c r="F651">
        <v>187.9</v>
      </c>
      <c r="G651">
        <v>60.8</v>
      </c>
    </row>
    <row r="652" spans="2:7">
      <c r="B652">
        <v>94115</v>
      </c>
      <c r="C652">
        <v>1</v>
      </c>
      <c r="D652">
        <v>1</v>
      </c>
      <c r="E652">
        <v>17</v>
      </c>
      <c r="F652">
        <v>0</v>
      </c>
      <c r="G652">
        <v>10.199999999999999</v>
      </c>
    </row>
    <row r="653" spans="2:7">
      <c r="B653">
        <v>94116</v>
      </c>
      <c r="C653">
        <v>2</v>
      </c>
      <c r="D653">
        <v>60</v>
      </c>
      <c r="F653">
        <v>167.4</v>
      </c>
      <c r="G653">
        <v>70.2</v>
      </c>
    </row>
    <row r="654" spans="2:7">
      <c r="B654">
        <v>94117</v>
      </c>
      <c r="C654">
        <v>2</v>
      </c>
      <c r="D654">
        <v>57</v>
      </c>
      <c r="F654">
        <v>165.3</v>
      </c>
      <c r="G654">
        <v>204.4</v>
      </c>
    </row>
    <row r="655" spans="2:7">
      <c r="B655">
        <v>94118</v>
      </c>
      <c r="C655">
        <v>2</v>
      </c>
      <c r="D655">
        <v>50</v>
      </c>
      <c r="F655">
        <v>163.69999999999999</v>
      </c>
      <c r="G655">
        <v>71.7</v>
      </c>
    </row>
    <row r="656" spans="2:7">
      <c r="B656">
        <v>94119</v>
      </c>
      <c r="C656">
        <v>1</v>
      </c>
      <c r="D656">
        <v>57</v>
      </c>
      <c r="F656">
        <v>173.5</v>
      </c>
      <c r="G656">
        <v>70.8</v>
      </c>
    </row>
    <row r="657" spans="2:7">
      <c r="B657">
        <v>94121</v>
      </c>
      <c r="C657">
        <v>2</v>
      </c>
      <c r="D657">
        <v>12</v>
      </c>
      <c r="F657">
        <v>160.6</v>
      </c>
      <c r="G657">
        <v>63.3</v>
      </c>
    </row>
    <row r="658" spans="2:7">
      <c r="B658">
        <v>94122</v>
      </c>
      <c r="C658">
        <v>1</v>
      </c>
      <c r="D658">
        <v>33</v>
      </c>
      <c r="F658">
        <v>168.5</v>
      </c>
      <c r="G658">
        <v>72.8</v>
      </c>
    </row>
    <row r="659" spans="2:7">
      <c r="B659">
        <v>94124</v>
      </c>
      <c r="C659">
        <v>1</v>
      </c>
      <c r="D659">
        <v>55</v>
      </c>
      <c r="F659">
        <v>173</v>
      </c>
      <c r="G659">
        <v>83.1</v>
      </c>
    </row>
    <row r="660" spans="2:7">
      <c r="B660">
        <v>94125</v>
      </c>
      <c r="C660">
        <v>1</v>
      </c>
      <c r="D660">
        <v>13</v>
      </c>
      <c r="F660">
        <v>165.9</v>
      </c>
      <c r="G660">
        <v>88.7</v>
      </c>
    </row>
    <row r="661" spans="2:7">
      <c r="B661">
        <v>94126</v>
      </c>
      <c r="C661">
        <v>2</v>
      </c>
      <c r="D661">
        <v>62</v>
      </c>
      <c r="F661">
        <v>155</v>
      </c>
      <c r="G661">
        <v>80.7</v>
      </c>
    </row>
    <row r="662" spans="2:7">
      <c r="B662">
        <v>94127</v>
      </c>
      <c r="C662">
        <v>2</v>
      </c>
      <c r="D662">
        <v>34</v>
      </c>
      <c r="F662">
        <v>160.4</v>
      </c>
      <c r="G662">
        <v>65.7</v>
      </c>
    </row>
    <row r="663" spans="2:7">
      <c r="B663">
        <v>94128</v>
      </c>
      <c r="C663">
        <v>1</v>
      </c>
      <c r="D663">
        <v>35</v>
      </c>
      <c r="F663">
        <v>180</v>
      </c>
      <c r="G663">
        <v>124.1</v>
      </c>
    </row>
    <row r="664" spans="2:7">
      <c r="B664">
        <v>94129</v>
      </c>
      <c r="C664">
        <v>1</v>
      </c>
      <c r="D664">
        <v>7</v>
      </c>
      <c r="F664">
        <v>123.4</v>
      </c>
      <c r="G664">
        <v>28.7</v>
      </c>
    </row>
    <row r="665" spans="2:7">
      <c r="B665">
        <v>94130</v>
      </c>
      <c r="C665">
        <v>2</v>
      </c>
      <c r="D665">
        <v>27</v>
      </c>
      <c r="F665">
        <v>163.69999999999999</v>
      </c>
      <c r="G665">
        <v>70.900000000000006</v>
      </c>
    </row>
    <row r="666" spans="2:7">
      <c r="B666">
        <v>94131</v>
      </c>
      <c r="C666">
        <v>2</v>
      </c>
      <c r="D666">
        <v>39</v>
      </c>
      <c r="F666">
        <v>169.1</v>
      </c>
      <c r="G666">
        <v>129</v>
      </c>
    </row>
    <row r="667" spans="2:7">
      <c r="B667">
        <v>94132</v>
      </c>
      <c r="C667">
        <v>1</v>
      </c>
      <c r="D667">
        <v>14</v>
      </c>
      <c r="F667">
        <v>174.5</v>
      </c>
      <c r="G667">
        <v>65.5</v>
      </c>
    </row>
    <row r="668" spans="2:7">
      <c r="B668">
        <v>94133</v>
      </c>
      <c r="C668">
        <v>1</v>
      </c>
      <c r="D668">
        <v>28</v>
      </c>
      <c r="F668">
        <v>177.1</v>
      </c>
      <c r="G668">
        <v>75.099999999999994</v>
      </c>
    </row>
    <row r="669" spans="2:7">
      <c r="B669">
        <v>94134</v>
      </c>
      <c r="C669">
        <v>2</v>
      </c>
      <c r="D669">
        <v>61</v>
      </c>
      <c r="F669">
        <v>156.19999999999999</v>
      </c>
      <c r="G669">
        <v>70.099999999999994</v>
      </c>
    </row>
    <row r="670" spans="2:7">
      <c r="B670">
        <v>94135</v>
      </c>
      <c r="C670">
        <v>2</v>
      </c>
      <c r="D670">
        <v>37</v>
      </c>
      <c r="F670">
        <v>163.19999999999999</v>
      </c>
      <c r="G670">
        <v>69.3</v>
      </c>
    </row>
    <row r="671" spans="2:7">
      <c r="B671">
        <v>94136</v>
      </c>
      <c r="C671">
        <v>1</v>
      </c>
      <c r="D671">
        <v>10</v>
      </c>
      <c r="F671">
        <v>140.4</v>
      </c>
      <c r="G671">
        <v>31.4</v>
      </c>
    </row>
    <row r="672" spans="2:7">
      <c r="B672">
        <v>94137</v>
      </c>
      <c r="C672">
        <v>2</v>
      </c>
      <c r="D672">
        <v>49</v>
      </c>
      <c r="F672">
        <v>153.30000000000001</v>
      </c>
      <c r="G672">
        <v>57.5</v>
      </c>
    </row>
    <row r="673" spans="2:7">
      <c r="B673">
        <v>94138</v>
      </c>
      <c r="C673">
        <v>2</v>
      </c>
      <c r="D673">
        <v>72</v>
      </c>
      <c r="F673">
        <v>152.9</v>
      </c>
      <c r="G673">
        <v>58.8</v>
      </c>
    </row>
    <row r="674" spans="2:7">
      <c r="B674">
        <v>94139</v>
      </c>
      <c r="C674">
        <v>2</v>
      </c>
      <c r="D674">
        <v>49</v>
      </c>
      <c r="F674">
        <v>163.30000000000001</v>
      </c>
      <c r="G674">
        <v>85.4</v>
      </c>
    </row>
    <row r="675" spans="2:7">
      <c r="B675">
        <v>94140</v>
      </c>
      <c r="C675">
        <v>1</v>
      </c>
      <c r="D675">
        <v>17</v>
      </c>
      <c r="F675">
        <v>169.4</v>
      </c>
      <c r="G675">
        <v>97.6</v>
      </c>
    </row>
    <row r="676" spans="2:7">
      <c r="B676">
        <v>94141</v>
      </c>
      <c r="C676">
        <v>1</v>
      </c>
      <c r="D676">
        <v>71</v>
      </c>
      <c r="F676">
        <v>178.2</v>
      </c>
      <c r="G676">
        <v>77.599999999999994</v>
      </c>
    </row>
    <row r="677" spans="2:7">
      <c r="B677">
        <v>94142</v>
      </c>
      <c r="C677">
        <v>1</v>
      </c>
      <c r="D677">
        <v>5</v>
      </c>
      <c r="F677">
        <v>113.9</v>
      </c>
      <c r="G677">
        <v>17.7</v>
      </c>
    </row>
    <row r="678" spans="2:7">
      <c r="B678">
        <v>94143</v>
      </c>
      <c r="C678">
        <v>1</v>
      </c>
      <c r="D678">
        <v>3</v>
      </c>
      <c r="F678">
        <v>103.5</v>
      </c>
      <c r="G678">
        <v>17.2</v>
      </c>
    </row>
    <row r="679" spans="2:7">
      <c r="B679">
        <v>94144</v>
      </c>
      <c r="C679">
        <v>1</v>
      </c>
      <c r="D679">
        <v>18</v>
      </c>
      <c r="F679">
        <v>173.5</v>
      </c>
      <c r="G679">
        <v>122.6</v>
      </c>
    </row>
    <row r="680" spans="2:7">
      <c r="B680">
        <v>94145</v>
      </c>
      <c r="C680">
        <v>2</v>
      </c>
      <c r="D680">
        <v>15</v>
      </c>
      <c r="F680">
        <v>157.4</v>
      </c>
      <c r="G680">
        <v>77.8</v>
      </c>
    </row>
    <row r="681" spans="2:7">
      <c r="B681">
        <v>94146</v>
      </c>
      <c r="C681">
        <v>2</v>
      </c>
      <c r="D681">
        <v>2</v>
      </c>
      <c r="F681">
        <v>88.9</v>
      </c>
      <c r="G681">
        <v>14.4</v>
      </c>
    </row>
    <row r="682" spans="2:7">
      <c r="B682">
        <v>94148</v>
      </c>
      <c r="C682">
        <v>2</v>
      </c>
      <c r="D682">
        <v>18</v>
      </c>
      <c r="F682">
        <v>165.3</v>
      </c>
      <c r="G682">
        <v>44.7</v>
      </c>
    </row>
    <row r="683" spans="2:7">
      <c r="B683">
        <v>94149</v>
      </c>
      <c r="C683">
        <v>1</v>
      </c>
      <c r="D683">
        <v>14</v>
      </c>
      <c r="F683">
        <v>167.3</v>
      </c>
      <c r="G683">
        <v>88.3</v>
      </c>
    </row>
    <row r="684" spans="2:7">
      <c r="B684">
        <v>94150</v>
      </c>
      <c r="C684">
        <v>1</v>
      </c>
      <c r="D684">
        <v>68</v>
      </c>
      <c r="F684">
        <v>162.5</v>
      </c>
      <c r="G684">
        <v>90.2</v>
      </c>
    </row>
    <row r="685" spans="2:7">
      <c r="B685">
        <v>94151</v>
      </c>
      <c r="C685">
        <v>1</v>
      </c>
      <c r="D685">
        <v>23</v>
      </c>
      <c r="F685">
        <v>173.1</v>
      </c>
      <c r="G685">
        <v>83.7</v>
      </c>
    </row>
    <row r="686" spans="2:7">
      <c r="B686">
        <v>94152</v>
      </c>
      <c r="C686">
        <v>2</v>
      </c>
      <c r="D686">
        <v>64</v>
      </c>
      <c r="F686">
        <v>160.80000000000001</v>
      </c>
      <c r="G686">
        <v>55.1</v>
      </c>
    </row>
    <row r="687" spans="2:7">
      <c r="B687">
        <v>94153</v>
      </c>
      <c r="C687">
        <v>1</v>
      </c>
      <c r="D687">
        <v>10</v>
      </c>
      <c r="F687">
        <v>151.1</v>
      </c>
      <c r="G687">
        <v>33.1</v>
      </c>
    </row>
    <row r="688" spans="2:7">
      <c r="B688">
        <v>94154</v>
      </c>
      <c r="C688">
        <v>2</v>
      </c>
      <c r="D688">
        <v>80</v>
      </c>
      <c r="F688">
        <v>145.69999999999999</v>
      </c>
      <c r="G688">
        <v>49.6</v>
      </c>
    </row>
    <row r="689" spans="2:7">
      <c r="B689">
        <v>94155</v>
      </c>
      <c r="C689">
        <v>1</v>
      </c>
      <c r="D689">
        <v>56</v>
      </c>
      <c r="F689">
        <v>178</v>
      </c>
      <c r="G689">
        <v>120.5</v>
      </c>
    </row>
    <row r="690" spans="2:7">
      <c r="B690">
        <v>94156</v>
      </c>
      <c r="C690">
        <v>2</v>
      </c>
      <c r="D690">
        <v>63</v>
      </c>
      <c r="F690">
        <v>150.9</v>
      </c>
      <c r="G690">
        <v>65.599999999999994</v>
      </c>
    </row>
    <row r="691" spans="2:7">
      <c r="B691">
        <v>94157</v>
      </c>
      <c r="C691">
        <v>2</v>
      </c>
      <c r="D691">
        <v>60</v>
      </c>
      <c r="F691">
        <v>148.4</v>
      </c>
      <c r="G691">
        <v>40.4</v>
      </c>
    </row>
    <row r="692" spans="2:7">
      <c r="B692">
        <v>94158</v>
      </c>
      <c r="C692">
        <v>1</v>
      </c>
      <c r="D692">
        <v>66</v>
      </c>
      <c r="F692">
        <v>161.80000000000001</v>
      </c>
      <c r="G692">
        <v>94.6</v>
      </c>
    </row>
    <row r="693" spans="2:7">
      <c r="B693">
        <v>94159</v>
      </c>
      <c r="C693">
        <v>2</v>
      </c>
      <c r="D693">
        <v>13</v>
      </c>
      <c r="F693">
        <v>151</v>
      </c>
      <c r="G693">
        <v>52.9</v>
      </c>
    </row>
    <row r="694" spans="2:7">
      <c r="B694">
        <v>94160</v>
      </c>
      <c r="C694">
        <v>2</v>
      </c>
      <c r="D694">
        <v>22</v>
      </c>
      <c r="F694">
        <v>176.7</v>
      </c>
      <c r="G694">
        <v>72.099999999999994</v>
      </c>
    </row>
    <row r="695" spans="2:7">
      <c r="B695">
        <v>94161</v>
      </c>
      <c r="C695">
        <v>1</v>
      </c>
      <c r="D695">
        <v>53</v>
      </c>
      <c r="F695">
        <v>177.3</v>
      </c>
      <c r="G695">
        <v>68.7</v>
      </c>
    </row>
    <row r="696" spans="2:7">
      <c r="B696">
        <v>94162</v>
      </c>
      <c r="C696">
        <v>1</v>
      </c>
      <c r="D696">
        <v>64</v>
      </c>
      <c r="F696">
        <v>156.9</v>
      </c>
      <c r="G696">
        <v>59.2</v>
      </c>
    </row>
    <row r="697" spans="2:7">
      <c r="B697">
        <v>94163</v>
      </c>
      <c r="C697">
        <v>1</v>
      </c>
      <c r="D697">
        <v>35</v>
      </c>
      <c r="F697">
        <v>177.4</v>
      </c>
      <c r="G697">
        <v>77.3</v>
      </c>
    </row>
    <row r="698" spans="2:7">
      <c r="B698">
        <v>94164</v>
      </c>
      <c r="C698">
        <v>2</v>
      </c>
      <c r="D698">
        <v>18</v>
      </c>
      <c r="F698">
        <v>159.4</v>
      </c>
      <c r="G698">
        <v>53.1</v>
      </c>
    </row>
    <row r="699" spans="2:7">
      <c r="B699">
        <v>94165</v>
      </c>
      <c r="C699">
        <v>2</v>
      </c>
      <c r="D699">
        <v>9</v>
      </c>
      <c r="F699">
        <v>142.1</v>
      </c>
      <c r="G699">
        <v>34.700000000000003</v>
      </c>
    </row>
    <row r="700" spans="2:7">
      <c r="B700">
        <v>94166</v>
      </c>
      <c r="C700">
        <v>1</v>
      </c>
      <c r="D700">
        <v>28</v>
      </c>
      <c r="F700">
        <v>174.5</v>
      </c>
      <c r="G700">
        <v>96.1</v>
      </c>
    </row>
    <row r="701" spans="2:7">
      <c r="B701">
        <v>94167</v>
      </c>
      <c r="C701">
        <v>1</v>
      </c>
      <c r="D701">
        <v>17</v>
      </c>
      <c r="F701">
        <v>168.7</v>
      </c>
      <c r="G701">
        <v>49.7</v>
      </c>
    </row>
    <row r="702" spans="2:7">
      <c r="B702">
        <v>94168</v>
      </c>
      <c r="C702">
        <v>2</v>
      </c>
      <c r="D702">
        <v>66</v>
      </c>
      <c r="F702">
        <v>157.80000000000001</v>
      </c>
      <c r="G702">
        <v>80.8</v>
      </c>
    </row>
    <row r="703" spans="2:7">
      <c r="B703">
        <v>94169</v>
      </c>
      <c r="C703">
        <v>1</v>
      </c>
      <c r="D703">
        <v>26</v>
      </c>
      <c r="F703">
        <v>170.4</v>
      </c>
      <c r="G703">
        <v>75.2</v>
      </c>
    </row>
    <row r="704" spans="2:7">
      <c r="B704">
        <v>94170</v>
      </c>
      <c r="C704">
        <v>1</v>
      </c>
      <c r="D704">
        <v>2</v>
      </c>
      <c r="F704">
        <v>97.9</v>
      </c>
      <c r="G704">
        <v>15.4</v>
      </c>
    </row>
    <row r="705" spans="2:7">
      <c r="B705">
        <v>94171</v>
      </c>
      <c r="C705">
        <v>1</v>
      </c>
      <c r="D705">
        <v>8</v>
      </c>
      <c r="F705">
        <v>139.80000000000001</v>
      </c>
      <c r="G705">
        <v>38.9</v>
      </c>
    </row>
    <row r="706" spans="2:7">
      <c r="B706">
        <v>94172</v>
      </c>
      <c r="C706">
        <v>2</v>
      </c>
      <c r="D706">
        <v>2</v>
      </c>
      <c r="F706">
        <v>94.5</v>
      </c>
      <c r="G706">
        <v>15.1</v>
      </c>
    </row>
    <row r="707" spans="2:7">
      <c r="B707">
        <v>94173</v>
      </c>
      <c r="C707">
        <v>2</v>
      </c>
      <c r="D707">
        <v>68</v>
      </c>
      <c r="F707">
        <v>153.1</v>
      </c>
      <c r="G707">
        <v>78.7</v>
      </c>
    </row>
    <row r="708" spans="2:7">
      <c r="B708">
        <v>94174</v>
      </c>
      <c r="C708">
        <v>2</v>
      </c>
      <c r="D708">
        <v>45</v>
      </c>
      <c r="F708">
        <v>148.80000000000001</v>
      </c>
      <c r="G708">
        <v>57.2</v>
      </c>
    </row>
    <row r="709" spans="2:7">
      <c r="B709">
        <v>94175</v>
      </c>
      <c r="C709">
        <v>1</v>
      </c>
      <c r="D709">
        <v>77</v>
      </c>
      <c r="F709">
        <v>170.4</v>
      </c>
      <c r="G709">
        <v>75.900000000000006</v>
      </c>
    </row>
    <row r="710" spans="2:7">
      <c r="B710">
        <v>94176</v>
      </c>
      <c r="C710">
        <v>2</v>
      </c>
      <c r="D710">
        <v>24</v>
      </c>
      <c r="F710">
        <v>162.1</v>
      </c>
      <c r="G710">
        <v>72.900000000000006</v>
      </c>
    </row>
    <row r="711" spans="2:7">
      <c r="B711">
        <v>94177</v>
      </c>
      <c r="C711">
        <v>2</v>
      </c>
      <c r="D711">
        <v>59</v>
      </c>
      <c r="F711">
        <v>145.69999999999999</v>
      </c>
      <c r="G711">
        <v>54.9</v>
      </c>
    </row>
    <row r="712" spans="2:7">
      <c r="B712">
        <v>94178</v>
      </c>
      <c r="C712">
        <v>1</v>
      </c>
      <c r="D712">
        <v>34</v>
      </c>
      <c r="F712">
        <v>172</v>
      </c>
      <c r="G712">
        <v>128.6</v>
      </c>
    </row>
    <row r="713" spans="2:7">
      <c r="B713">
        <v>94179</v>
      </c>
      <c r="C713">
        <v>1</v>
      </c>
      <c r="D713">
        <v>72</v>
      </c>
      <c r="F713">
        <v>166.3</v>
      </c>
      <c r="G713">
        <v>137.5</v>
      </c>
    </row>
    <row r="714" spans="2:7">
      <c r="B714">
        <v>94180</v>
      </c>
      <c r="C714">
        <v>2</v>
      </c>
      <c r="D714">
        <v>7</v>
      </c>
      <c r="F714">
        <v>133.4</v>
      </c>
      <c r="G714">
        <v>48.6</v>
      </c>
    </row>
    <row r="715" spans="2:7">
      <c r="B715">
        <v>94181</v>
      </c>
      <c r="C715">
        <v>2</v>
      </c>
      <c r="D715">
        <v>36</v>
      </c>
      <c r="F715">
        <v>156.4</v>
      </c>
      <c r="G715">
        <v>77.7</v>
      </c>
    </row>
    <row r="716" spans="2:7">
      <c r="B716">
        <v>94182</v>
      </c>
      <c r="C716">
        <v>2</v>
      </c>
      <c r="D716">
        <v>59</v>
      </c>
      <c r="F716">
        <v>158.19999999999999</v>
      </c>
      <c r="G716">
        <v>58</v>
      </c>
    </row>
    <row r="717" spans="2:7">
      <c r="B717">
        <v>94183</v>
      </c>
      <c r="C717">
        <v>1</v>
      </c>
      <c r="D717">
        <v>49</v>
      </c>
      <c r="F717">
        <v>186.1</v>
      </c>
      <c r="G717">
        <v>154.1</v>
      </c>
    </row>
    <row r="718" spans="2:7">
      <c r="B718">
        <v>94184</v>
      </c>
      <c r="C718">
        <v>1</v>
      </c>
      <c r="D718">
        <v>8</v>
      </c>
      <c r="F718">
        <v>133.80000000000001</v>
      </c>
      <c r="G718">
        <v>26.9</v>
      </c>
    </row>
    <row r="719" spans="2:7">
      <c r="B719">
        <v>94185</v>
      </c>
      <c r="C719">
        <v>1</v>
      </c>
      <c r="D719">
        <v>3</v>
      </c>
      <c r="F719">
        <v>99.4</v>
      </c>
      <c r="G719">
        <v>17.8</v>
      </c>
    </row>
    <row r="720" spans="2:7">
      <c r="B720">
        <v>94186</v>
      </c>
      <c r="C720">
        <v>2</v>
      </c>
      <c r="D720">
        <v>13</v>
      </c>
      <c r="F720">
        <v>167</v>
      </c>
      <c r="G720">
        <v>52</v>
      </c>
    </row>
    <row r="721" spans="2:7">
      <c r="B721">
        <v>94187</v>
      </c>
      <c r="C721">
        <v>2</v>
      </c>
      <c r="D721">
        <v>54</v>
      </c>
      <c r="F721">
        <v>144.69999999999999</v>
      </c>
      <c r="G721">
        <v>62</v>
      </c>
    </row>
    <row r="722" spans="2:7">
      <c r="B722">
        <v>94189</v>
      </c>
      <c r="C722">
        <v>2</v>
      </c>
      <c r="D722">
        <v>21</v>
      </c>
      <c r="F722">
        <v>158.30000000000001</v>
      </c>
      <c r="G722">
        <v>100.6</v>
      </c>
    </row>
    <row r="723" spans="2:7">
      <c r="B723">
        <v>94190</v>
      </c>
      <c r="C723">
        <v>1</v>
      </c>
      <c r="D723">
        <v>43</v>
      </c>
      <c r="F723">
        <v>175.3</v>
      </c>
      <c r="G723">
        <v>78.900000000000006</v>
      </c>
    </row>
    <row r="724" spans="2:7">
      <c r="B724">
        <v>94191</v>
      </c>
      <c r="C724">
        <v>2</v>
      </c>
      <c r="D724">
        <v>2</v>
      </c>
      <c r="F724">
        <v>91.8</v>
      </c>
      <c r="G724">
        <v>14.5</v>
      </c>
    </row>
    <row r="725" spans="2:7">
      <c r="B725">
        <v>94192</v>
      </c>
      <c r="C725">
        <v>2</v>
      </c>
      <c r="D725">
        <v>54</v>
      </c>
      <c r="F725">
        <v>154</v>
      </c>
      <c r="G725">
        <v>99.1</v>
      </c>
    </row>
    <row r="726" spans="2:7">
      <c r="B726">
        <v>94193</v>
      </c>
      <c r="C726">
        <v>2</v>
      </c>
      <c r="D726">
        <v>58</v>
      </c>
      <c r="F726">
        <v>168.8</v>
      </c>
      <c r="G726">
        <v>117.1</v>
      </c>
    </row>
    <row r="727" spans="2:7">
      <c r="B727">
        <v>94194</v>
      </c>
      <c r="C727">
        <v>2</v>
      </c>
      <c r="D727">
        <v>9</v>
      </c>
      <c r="F727">
        <v>132.5</v>
      </c>
      <c r="G727">
        <v>27.4</v>
      </c>
    </row>
    <row r="728" spans="2:7">
      <c r="B728">
        <v>94195</v>
      </c>
      <c r="C728">
        <v>2</v>
      </c>
      <c r="D728">
        <v>16</v>
      </c>
      <c r="F728">
        <v>156.9</v>
      </c>
      <c r="G728">
        <v>38.6</v>
      </c>
    </row>
    <row r="729" spans="2:7">
      <c r="B729">
        <v>94196</v>
      </c>
      <c r="C729">
        <v>2</v>
      </c>
      <c r="D729">
        <v>0</v>
      </c>
      <c r="E729">
        <v>0</v>
      </c>
      <c r="F729">
        <v>0</v>
      </c>
      <c r="G729">
        <v>5.0999999999999996</v>
      </c>
    </row>
    <row r="730" spans="2:7">
      <c r="B730">
        <v>94197</v>
      </c>
      <c r="C730">
        <v>2</v>
      </c>
      <c r="D730">
        <v>8</v>
      </c>
      <c r="F730">
        <v>147.4</v>
      </c>
      <c r="G730">
        <v>67.2</v>
      </c>
    </row>
    <row r="731" spans="2:7">
      <c r="B731">
        <v>94198</v>
      </c>
      <c r="C731">
        <v>2</v>
      </c>
      <c r="D731">
        <v>63</v>
      </c>
      <c r="F731">
        <v>155.4</v>
      </c>
      <c r="G731">
        <v>68.7</v>
      </c>
    </row>
    <row r="732" spans="2:7">
      <c r="B732">
        <v>94199</v>
      </c>
      <c r="C732">
        <v>1</v>
      </c>
      <c r="D732">
        <v>69</v>
      </c>
      <c r="F732">
        <v>165.6</v>
      </c>
      <c r="G732">
        <v>59.7</v>
      </c>
    </row>
    <row r="733" spans="2:7">
      <c r="B733">
        <v>94200</v>
      </c>
      <c r="C733">
        <v>2</v>
      </c>
      <c r="D733">
        <v>26</v>
      </c>
      <c r="F733">
        <v>155.4</v>
      </c>
      <c r="G733">
        <v>91.3</v>
      </c>
    </row>
    <row r="734" spans="2:7">
      <c r="B734">
        <v>94201</v>
      </c>
      <c r="C734">
        <v>1</v>
      </c>
      <c r="D734">
        <v>77</v>
      </c>
      <c r="F734">
        <v>166.8</v>
      </c>
      <c r="G734">
        <v>65.3</v>
      </c>
    </row>
    <row r="735" spans="2:7">
      <c r="B735">
        <v>94202</v>
      </c>
      <c r="C735">
        <v>1</v>
      </c>
      <c r="D735">
        <v>70</v>
      </c>
      <c r="F735">
        <v>189.9</v>
      </c>
      <c r="G735">
        <v>132.6</v>
      </c>
    </row>
    <row r="736" spans="2:7">
      <c r="B736">
        <v>94203</v>
      </c>
      <c r="C736">
        <v>1</v>
      </c>
      <c r="D736">
        <v>2</v>
      </c>
      <c r="F736">
        <v>96</v>
      </c>
      <c r="G736">
        <v>16.2</v>
      </c>
    </row>
    <row r="737" spans="2:7">
      <c r="B737">
        <v>94205</v>
      </c>
      <c r="C737">
        <v>2</v>
      </c>
      <c r="D737">
        <v>73</v>
      </c>
      <c r="F737">
        <v>153.5</v>
      </c>
      <c r="G737">
        <v>87.7</v>
      </c>
    </row>
    <row r="738" spans="2:7">
      <c r="B738">
        <v>94206</v>
      </c>
      <c r="C738">
        <v>1</v>
      </c>
      <c r="D738">
        <v>56</v>
      </c>
      <c r="F738">
        <v>169.3</v>
      </c>
      <c r="G738">
        <v>77.900000000000006</v>
      </c>
    </row>
    <row r="739" spans="2:7">
      <c r="B739">
        <v>94207</v>
      </c>
      <c r="C739">
        <v>1</v>
      </c>
      <c r="D739">
        <v>62</v>
      </c>
      <c r="F739">
        <v>166.7</v>
      </c>
      <c r="G739">
        <v>85.6</v>
      </c>
    </row>
    <row r="740" spans="2:7">
      <c r="B740">
        <v>94208</v>
      </c>
      <c r="C740">
        <v>2</v>
      </c>
      <c r="D740">
        <v>45</v>
      </c>
      <c r="F740">
        <v>160.4</v>
      </c>
      <c r="G740">
        <v>118.4</v>
      </c>
    </row>
    <row r="741" spans="2:7">
      <c r="B741">
        <v>94209</v>
      </c>
      <c r="C741">
        <v>2</v>
      </c>
      <c r="D741">
        <v>0</v>
      </c>
      <c r="E741">
        <v>7</v>
      </c>
      <c r="F741">
        <v>0</v>
      </c>
      <c r="G741">
        <v>8.6999999999999993</v>
      </c>
    </row>
    <row r="742" spans="2:7">
      <c r="B742">
        <v>94210</v>
      </c>
      <c r="C742">
        <v>1</v>
      </c>
      <c r="D742">
        <v>80</v>
      </c>
      <c r="F742">
        <v>176.1</v>
      </c>
      <c r="G742">
        <v>75.2</v>
      </c>
    </row>
    <row r="743" spans="2:7">
      <c r="B743">
        <v>94211</v>
      </c>
      <c r="C743">
        <v>2</v>
      </c>
      <c r="D743">
        <v>23</v>
      </c>
      <c r="F743">
        <v>162.80000000000001</v>
      </c>
      <c r="G743">
        <v>49.4</v>
      </c>
    </row>
    <row r="744" spans="2:7">
      <c r="B744">
        <v>94212</v>
      </c>
      <c r="C744">
        <v>2</v>
      </c>
      <c r="D744">
        <v>67</v>
      </c>
      <c r="F744">
        <v>148.5</v>
      </c>
      <c r="G744">
        <v>48.6</v>
      </c>
    </row>
    <row r="745" spans="2:7">
      <c r="B745">
        <v>94214</v>
      </c>
      <c r="C745">
        <v>2</v>
      </c>
      <c r="D745">
        <v>19</v>
      </c>
      <c r="F745">
        <v>159.6</v>
      </c>
      <c r="G745">
        <v>56.4</v>
      </c>
    </row>
    <row r="746" spans="2:7">
      <c r="B746">
        <v>94215</v>
      </c>
      <c r="C746">
        <v>1</v>
      </c>
      <c r="D746">
        <v>0</v>
      </c>
      <c r="E746">
        <v>0</v>
      </c>
      <c r="F746">
        <v>0</v>
      </c>
      <c r="G746">
        <v>5.7</v>
      </c>
    </row>
    <row r="747" spans="2:7">
      <c r="B747">
        <v>94216</v>
      </c>
      <c r="C747">
        <v>2</v>
      </c>
      <c r="D747">
        <v>67</v>
      </c>
      <c r="F747">
        <v>162</v>
      </c>
      <c r="G747">
        <v>79.2</v>
      </c>
    </row>
    <row r="748" spans="2:7">
      <c r="B748">
        <v>94217</v>
      </c>
      <c r="C748">
        <v>1</v>
      </c>
      <c r="D748">
        <v>18</v>
      </c>
      <c r="F748">
        <v>186.5</v>
      </c>
      <c r="G748">
        <v>91.3</v>
      </c>
    </row>
    <row r="749" spans="2:7">
      <c r="B749">
        <v>94218</v>
      </c>
      <c r="C749">
        <v>2</v>
      </c>
      <c r="D749">
        <v>5</v>
      </c>
      <c r="F749">
        <v>113.6</v>
      </c>
      <c r="G749">
        <v>18.100000000000001</v>
      </c>
    </row>
    <row r="750" spans="2:7">
      <c r="B750">
        <v>94219</v>
      </c>
      <c r="C750">
        <v>2</v>
      </c>
      <c r="D750">
        <v>23</v>
      </c>
      <c r="F750">
        <v>155.6</v>
      </c>
      <c r="G750">
        <v>55</v>
      </c>
    </row>
    <row r="751" spans="2:7">
      <c r="B751">
        <v>94220</v>
      </c>
      <c r="C751">
        <v>2</v>
      </c>
      <c r="D751">
        <v>17</v>
      </c>
      <c r="F751">
        <v>165.3</v>
      </c>
      <c r="G751">
        <v>72.7</v>
      </c>
    </row>
    <row r="752" spans="2:7">
      <c r="B752">
        <v>94221</v>
      </c>
      <c r="C752">
        <v>2</v>
      </c>
      <c r="D752">
        <v>27</v>
      </c>
      <c r="F752">
        <v>154</v>
      </c>
      <c r="G752">
        <v>56.1</v>
      </c>
    </row>
    <row r="753" spans="2:7">
      <c r="B753">
        <v>94222</v>
      </c>
      <c r="C753">
        <v>1</v>
      </c>
      <c r="D753">
        <v>2</v>
      </c>
      <c r="F753">
        <v>90.3</v>
      </c>
      <c r="G753">
        <v>13.1</v>
      </c>
    </row>
    <row r="754" spans="2:7">
      <c r="B754">
        <v>94223</v>
      </c>
      <c r="C754">
        <v>2</v>
      </c>
      <c r="D754">
        <v>43</v>
      </c>
      <c r="F754">
        <v>167</v>
      </c>
      <c r="G754">
        <v>81.8</v>
      </c>
    </row>
    <row r="755" spans="2:7">
      <c r="B755">
        <v>94224</v>
      </c>
      <c r="C755">
        <v>1</v>
      </c>
      <c r="D755">
        <v>23</v>
      </c>
      <c r="F755">
        <v>175.4</v>
      </c>
      <c r="G755">
        <v>110.9</v>
      </c>
    </row>
    <row r="756" spans="2:7">
      <c r="B756">
        <v>94225</v>
      </c>
      <c r="C756">
        <v>1</v>
      </c>
      <c r="D756">
        <v>12</v>
      </c>
      <c r="F756">
        <v>142.4</v>
      </c>
      <c r="G756">
        <v>38.1</v>
      </c>
    </row>
    <row r="757" spans="2:7">
      <c r="B757">
        <v>94226</v>
      </c>
      <c r="C757">
        <v>1</v>
      </c>
      <c r="D757">
        <v>5</v>
      </c>
      <c r="F757">
        <v>130.19999999999999</v>
      </c>
      <c r="G757">
        <v>27.8</v>
      </c>
    </row>
    <row r="758" spans="2:7">
      <c r="B758">
        <v>94227</v>
      </c>
      <c r="C758">
        <v>1</v>
      </c>
      <c r="D758">
        <v>80</v>
      </c>
      <c r="F758">
        <v>168.3</v>
      </c>
      <c r="G758">
        <v>91.6</v>
      </c>
    </row>
    <row r="759" spans="2:7">
      <c r="B759">
        <v>94228</v>
      </c>
      <c r="C759">
        <v>2</v>
      </c>
      <c r="D759">
        <v>0</v>
      </c>
      <c r="E759">
        <v>11</v>
      </c>
      <c r="F759">
        <v>0</v>
      </c>
      <c r="G759">
        <v>8.6999999999999993</v>
      </c>
    </row>
    <row r="760" spans="2:7">
      <c r="B760">
        <v>94229</v>
      </c>
      <c r="C760">
        <v>2</v>
      </c>
      <c r="D760">
        <v>69</v>
      </c>
      <c r="F760">
        <v>152.30000000000001</v>
      </c>
      <c r="G760">
        <v>93.6</v>
      </c>
    </row>
    <row r="761" spans="2:7">
      <c r="B761">
        <v>94230</v>
      </c>
      <c r="C761">
        <v>1</v>
      </c>
      <c r="D761">
        <v>15</v>
      </c>
      <c r="F761">
        <v>162.9</v>
      </c>
      <c r="G761">
        <v>59.1</v>
      </c>
    </row>
    <row r="762" spans="2:7">
      <c r="B762">
        <v>94232</v>
      </c>
      <c r="C762">
        <v>1</v>
      </c>
      <c r="D762">
        <v>70</v>
      </c>
      <c r="F762">
        <v>184.8</v>
      </c>
      <c r="G762">
        <v>94</v>
      </c>
    </row>
    <row r="763" spans="2:7">
      <c r="B763">
        <v>94233</v>
      </c>
      <c r="C763">
        <v>1</v>
      </c>
      <c r="D763">
        <v>62</v>
      </c>
      <c r="F763">
        <v>175.9</v>
      </c>
      <c r="G763">
        <v>76.400000000000006</v>
      </c>
    </row>
    <row r="764" spans="2:7">
      <c r="B764">
        <v>94234</v>
      </c>
      <c r="C764">
        <v>2</v>
      </c>
      <c r="D764">
        <v>10</v>
      </c>
      <c r="F764">
        <v>147.6</v>
      </c>
      <c r="G764">
        <v>42.1</v>
      </c>
    </row>
    <row r="765" spans="2:7">
      <c r="B765">
        <v>94235</v>
      </c>
      <c r="C765">
        <v>2</v>
      </c>
      <c r="D765">
        <v>18</v>
      </c>
      <c r="F765">
        <v>164</v>
      </c>
      <c r="G765">
        <v>63.2</v>
      </c>
    </row>
    <row r="766" spans="2:7">
      <c r="B766">
        <v>94236</v>
      </c>
      <c r="C766">
        <v>1</v>
      </c>
      <c r="D766">
        <v>5</v>
      </c>
      <c r="F766">
        <v>120.4</v>
      </c>
      <c r="G766">
        <v>36.5</v>
      </c>
    </row>
    <row r="767" spans="2:7">
      <c r="B767">
        <v>94237</v>
      </c>
      <c r="C767">
        <v>1</v>
      </c>
      <c r="D767">
        <v>63</v>
      </c>
      <c r="F767">
        <v>183.7</v>
      </c>
      <c r="G767">
        <v>123</v>
      </c>
    </row>
    <row r="768" spans="2:7">
      <c r="B768">
        <v>94238</v>
      </c>
      <c r="C768">
        <v>2</v>
      </c>
      <c r="D768">
        <v>15</v>
      </c>
      <c r="F768">
        <v>160.5</v>
      </c>
      <c r="G768">
        <v>51.9</v>
      </c>
    </row>
    <row r="769" spans="2:7">
      <c r="B769">
        <v>94241</v>
      </c>
      <c r="C769">
        <v>2</v>
      </c>
      <c r="D769">
        <v>30</v>
      </c>
      <c r="F769">
        <v>151.6</v>
      </c>
      <c r="G769">
        <v>69.099999999999994</v>
      </c>
    </row>
    <row r="770" spans="2:7">
      <c r="B770">
        <v>94242</v>
      </c>
      <c r="C770">
        <v>1</v>
      </c>
      <c r="D770">
        <v>60</v>
      </c>
      <c r="F770">
        <v>174.6</v>
      </c>
      <c r="G770">
        <v>76.2</v>
      </c>
    </row>
    <row r="771" spans="2:7">
      <c r="B771">
        <v>94243</v>
      </c>
      <c r="C771">
        <v>1</v>
      </c>
      <c r="D771">
        <v>80</v>
      </c>
      <c r="F771">
        <v>170</v>
      </c>
      <c r="G771">
        <v>81.599999999999994</v>
      </c>
    </row>
    <row r="772" spans="2:7">
      <c r="B772">
        <v>94245</v>
      </c>
      <c r="C772">
        <v>2</v>
      </c>
      <c r="D772">
        <v>31</v>
      </c>
      <c r="F772">
        <v>164.6</v>
      </c>
      <c r="G772">
        <v>72.099999999999994</v>
      </c>
    </row>
    <row r="773" spans="2:7">
      <c r="B773">
        <v>94246</v>
      </c>
      <c r="C773">
        <v>1</v>
      </c>
      <c r="D773">
        <v>48</v>
      </c>
      <c r="F773">
        <v>166.7</v>
      </c>
      <c r="G773">
        <v>78.900000000000006</v>
      </c>
    </row>
    <row r="774" spans="2:7">
      <c r="B774">
        <v>94247</v>
      </c>
      <c r="C774">
        <v>1</v>
      </c>
      <c r="D774">
        <v>27</v>
      </c>
      <c r="F774">
        <v>172.1</v>
      </c>
      <c r="G774">
        <v>135.5</v>
      </c>
    </row>
    <row r="775" spans="2:7">
      <c r="B775">
        <v>94248</v>
      </c>
      <c r="C775">
        <v>2</v>
      </c>
      <c r="D775">
        <v>38</v>
      </c>
      <c r="F775">
        <v>161.80000000000001</v>
      </c>
      <c r="G775">
        <v>83.9</v>
      </c>
    </row>
    <row r="776" spans="2:7">
      <c r="B776">
        <v>94249</v>
      </c>
      <c r="C776">
        <v>2</v>
      </c>
      <c r="D776">
        <v>66</v>
      </c>
      <c r="F776">
        <v>163.6</v>
      </c>
      <c r="G776">
        <v>90.8</v>
      </c>
    </row>
    <row r="777" spans="2:7">
      <c r="B777">
        <v>94250</v>
      </c>
      <c r="C777">
        <v>2</v>
      </c>
      <c r="D777">
        <v>23</v>
      </c>
      <c r="F777">
        <v>166.7</v>
      </c>
      <c r="G777">
        <v>117.7</v>
      </c>
    </row>
    <row r="778" spans="2:7">
      <c r="B778">
        <v>94251</v>
      </c>
      <c r="C778">
        <v>2</v>
      </c>
      <c r="D778">
        <v>22</v>
      </c>
      <c r="F778">
        <v>162</v>
      </c>
      <c r="G778">
        <v>65.099999999999994</v>
      </c>
    </row>
    <row r="779" spans="2:7">
      <c r="B779">
        <v>94252</v>
      </c>
      <c r="C779">
        <v>1</v>
      </c>
      <c r="D779">
        <v>15</v>
      </c>
      <c r="F779">
        <v>171.3</v>
      </c>
      <c r="G779">
        <v>137.4</v>
      </c>
    </row>
    <row r="780" spans="2:7">
      <c r="B780">
        <v>94253</v>
      </c>
      <c r="C780">
        <v>2</v>
      </c>
      <c r="D780">
        <v>70</v>
      </c>
      <c r="F780">
        <v>160</v>
      </c>
      <c r="G780">
        <v>94.3</v>
      </c>
    </row>
    <row r="781" spans="2:7">
      <c r="B781">
        <v>94254</v>
      </c>
      <c r="C781">
        <v>2</v>
      </c>
      <c r="D781">
        <v>8</v>
      </c>
      <c r="F781">
        <v>132.30000000000001</v>
      </c>
      <c r="G781">
        <v>40.700000000000003</v>
      </c>
    </row>
    <row r="782" spans="2:7">
      <c r="B782">
        <v>94255</v>
      </c>
      <c r="C782">
        <v>1</v>
      </c>
      <c r="D782">
        <v>43</v>
      </c>
      <c r="F782">
        <v>177</v>
      </c>
      <c r="G782">
        <v>99.1</v>
      </c>
    </row>
    <row r="783" spans="2:7">
      <c r="B783">
        <v>94256</v>
      </c>
      <c r="C783">
        <v>2</v>
      </c>
      <c r="D783">
        <v>8</v>
      </c>
      <c r="F783">
        <v>136.69999999999999</v>
      </c>
      <c r="G783">
        <v>30.7</v>
      </c>
    </row>
    <row r="784" spans="2:7">
      <c r="B784">
        <v>94257</v>
      </c>
      <c r="C784">
        <v>1</v>
      </c>
      <c r="D784">
        <v>11</v>
      </c>
      <c r="F784">
        <v>146.5</v>
      </c>
      <c r="G784">
        <v>33</v>
      </c>
    </row>
    <row r="785" spans="2:7">
      <c r="B785">
        <v>94258</v>
      </c>
      <c r="C785">
        <v>1</v>
      </c>
      <c r="D785">
        <v>51</v>
      </c>
      <c r="F785">
        <v>182.6</v>
      </c>
      <c r="G785">
        <v>95.6</v>
      </c>
    </row>
    <row r="786" spans="2:7">
      <c r="B786">
        <v>94259</v>
      </c>
      <c r="C786">
        <v>2</v>
      </c>
      <c r="D786">
        <v>50</v>
      </c>
      <c r="F786">
        <v>166.6</v>
      </c>
      <c r="G786">
        <v>63.8</v>
      </c>
    </row>
    <row r="787" spans="2:7">
      <c r="B787">
        <v>94260</v>
      </c>
      <c r="C787">
        <v>2</v>
      </c>
      <c r="D787">
        <v>48</v>
      </c>
      <c r="F787">
        <v>147</v>
      </c>
      <c r="G787">
        <v>74.599999999999994</v>
      </c>
    </row>
    <row r="788" spans="2:7">
      <c r="B788">
        <v>94261</v>
      </c>
      <c r="C788">
        <v>2</v>
      </c>
      <c r="D788">
        <v>63</v>
      </c>
      <c r="F788">
        <v>164.6</v>
      </c>
      <c r="G788">
        <v>62.3</v>
      </c>
    </row>
    <row r="789" spans="2:7">
      <c r="B789">
        <v>94262</v>
      </c>
      <c r="C789">
        <v>1</v>
      </c>
      <c r="D789">
        <v>22</v>
      </c>
      <c r="F789">
        <v>183.3</v>
      </c>
      <c r="G789">
        <v>65.099999999999994</v>
      </c>
    </row>
    <row r="790" spans="2:7">
      <c r="B790">
        <v>94263</v>
      </c>
      <c r="C790">
        <v>1</v>
      </c>
      <c r="D790">
        <v>17</v>
      </c>
      <c r="F790">
        <v>176.8</v>
      </c>
      <c r="G790">
        <v>61</v>
      </c>
    </row>
    <row r="791" spans="2:7">
      <c r="B791">
        <v>94264</v>
      </c>
      <c r="C791">
        <v>2</v>
      </c>
      <c r="D791">
        <v>7</v>
      </c>
      <c r="F791">
        <v>123.3</v>
      </c>
      <c r="G791">
        <v>25.6</v>
      </c>
    </row>
    <row r="792" spans="2:7">
      <c r="B792">
        <v>94265</v>
      </c>
      <c r="C792">
        <v>1</v>
      </c>
      <c r="D792">
        <v>75</v>
      </c>
      <c r="F792">
        <v>171</v>
      </c>
      <c r="G792">
        <v>117.5</v>
      </c>
    </row>
    <row r="793" spans="2:7">
      <c r="B793">
        <v>94266</v>
      </c>
      <c r="C793">
        <v>1</v>
      </c>
      <c r="D793">
        <v>43</v>
      </c>
      <c r="F793">
        <v>159.1</v>
      </c>
      <c r="G793">
        <v>67.7</v>
      </c>
    </row>
    <row r="794" spans="2:7">
      <c r="B794">
        <v>94267</v>
      </c>
      <c r="C794">
        <v>2</v>
      </c>
      <c r="D794">
        <v>80</v>
      </c>
      <c r="F794">
        <v>153.30000000000001</v>
      </c>
      <c r="G794">
        <v>58</v>
      </c>
    </row>
    <row r="795" spans="2:7">
      <c r="B795">
        <v>94268</v>
      </c>
      <c r="C795">
        <v>1</v>
      </c>
      <c r="D795">
        <v>13</v>
      </c>
      <c r="F795">
        <v>170.2</v>
      </c>
      <c r="G795">
        <v>58.7</v>
      </c>
    </row>
    <row r="796" spans="2:7">
      <c r="B796">
        <v>94269</v>
      </c>
      <c r="C796">
        <v>2</v>
      </c>
      <c r="D796">
        <v>10</v>
      </c>
      <c r="F796">
        <v>153.6</v>
      </c>
      <c r="G796">
        <v>56.6</v>
      </c>
    </row>
    <row r="797" spans="2:7">
      <c r="B797">
        <v>94270</v>
      </c>
      <c r="C797">
        <v>1</v>
      </c>
      <c r="D797">
        <v>33</v>
      </c>
      <c r="F797">
        <v>162.1</v>
      </c>
      <c r="G797">
        <v>65.400000000000006</v>
      </c>
    </row>
    <row r="798" spans="2:7">
      <c r="B798">
        <v>94271</v>
      </c>
      <c r="C798">
        <v>1</v>
      </c>
      <c r="D798">
        <v>18</v>
      </c>
      <c r="F798">
        <v>170.5</v>
      </c>
      <c r="G798">
        <v>128.80000000000001</v>
      </c>
    </row>
    <row r="799" spans="2:7">
      <c r="B799">
        <v>94272</v>
      </c>
      <c r="C799">
        <v>1</v>
      </c>
      <c r="D799">
        <v>16</v>
      </c>
      <c r="F799">
        <v>177.9</v>
      </c>
      <c r="G799">
        <v>78.400000000000006</v>
      </c>
    </row>
    <row r="800" spans="2:7">
      <c r="B800">
        <v>94273</v>
      </c>
      <c r="C800">
        <v>1</v>
      </c>
      <c r="D800">
        <v>63</v>
      </c>
      <c r="F800">
        <v>161.6</v>
      </c>
      <c r="G800">
        <v>78.7</v>
      </c>
    </row>
    <row r="801" spans="2:7">
      <c r="B801">
        <v>94274</v>
      </c>
      <c r="C801">
        <v>2</v>
      </c>
      <c r="D801">
        <v>58</v>
      </c>
      <c r="F801">
        <v>173.3</v>
      </c>
      <c r="G801">
        <v>98.8</v>
      </c>
    </row>
    <row r="802" spans="2:7">
      <c r="B802">
        <v>94275</v>
      </c>
      <c r="C802">
        <v>1</v>
      </c>
      <c r="D802">
        <v>54</v>
      </c>
      <c r="F802">
        <v>180.6</v>
      </c>
      <c r="G802">
        <v>101.2</v>
      </c>
    </row>
    <row r="803" spans="2:7">
      <c r="B803">
        <v>94276</v>
      </c>
      <c r="C803">
        <v>1</v>
      </c>
      <c r="D803">
        <v>80</v>
      </c>
      <c r="F803">
        <v>153.69999999999999</v>
      </c>
      <c r="G803">
        <v>57.7</v>
      </c>
    </row>
    <row r="804" spans="2:7">
      <c r="B804">
        <v>94277</v>
      </c>
      <c r="C804">
        <v>2</v>
      </c>
      <c r="D804">
        <v>41</v>
      </c>
      <c r="F804">
        <v>151.19999999999999</v>
      </c>
      <c r="G804">
        <v>64.599999999999994</v>
      </c>
    </row>
    <row r="805" spans="2:7">
      <c r="B805">
        <v>94278</v>
      </c>
      <c r="C805">
        <v>1</v>
      </c>
      <c r="D805">
        <v>62</v>
      </c>
      <c r="F805">
        <v>162.9</v>
      </c>
      <c r="G805">
        <v>68.5</v>
      </c>
    </row>
    <row r="806" spans="2:7">
      <c r="B806">
        <v>94279</v>
      </c>
      <c r="C806">
        <v>1</v>
      </c>
      <c r="D806">
        <v>39</v>
      </c>
      <c r="F806">
        <v>168.3</v>
      </c>
      <c r="G806">
        <v>68.5</v>
      </c>
    </row>
    <row r="807" spans="2:7">
      <c r="B807">
        <v>94280</v>
      </c>
      <c r="C807">
        <v>2</v>
      </c>
      <c r="D807">
        <v>9</v>
      </c>
      <c r="F807">
        <v>143.30000000000001</v>
      </c>
      <c r="G807">
        <v>38.6</v>
      </c>
    </row>
    <row r="808" spans="2:7">
      <c r="B808">
        <v>94281</v>
      </c>
      <c r="C808">
        <v>2</v>
      </c>
      <c r="D808">
        <v>31</v>
      </c>
      <c r="F808">
        <v>171.1</v>
      </c>
      <c r="G808">
        <v>115.7</v>
      </c>
    </row>
    <row r="809" spans="2:7">
      <c r="B809">
        <v>94282</v>
      </c>
      <c r="C809">
        <v>2</v>
      </c>
      <c r="D809">
        <v>17</v>
      </c>
      <c r="F809">
        <v>163.6</v>
      </c>
      <c r="G809">
        <v>81.400000000000006</v>
      </c>
    </row>
    <row r="810" spans="2:7">
      <c r="B810">
        <v>94283</v>
      </c>
      <c r="C810">
        <v>2</v>
      </c>
      <c r="D810">
        <v>60</v>
      </c>
      <c r="F810">
        <v>162.5</v>
      </c>
      <c r="G810">
        <v>119.8</v>
      </c>
    </row>
    <row r="811" spans="2:7">
      <c r="B811">
        <v>94284</v>
      </c>
      <c r="C811">
        <v>2</v>
      </c>
      <c r="D811">
        <v>58</v>
      </c>
      <c r="F811">
        <v>172.7</v>
      </c>
      <c r="G811">
        <v>77.400000000000006</v>
      </c>
    </row>
    <row r="812" spans="2:7">
      <c r="B812">
        <v>94285</v>
      </c>
      <c r="C812">
        <v>1</v>
      </c>
      <c r="D812">
        <v>43</v>
      </c>
      <c r="F812">
        <v>174.6</v>
      </c>
      <c r="G812">
        <v>133.30000000000001</v>
      </c>
    </row>
    <row r="813" spans="2:7">
      <c r="B813">
        <v>94286</v>
      </c>
      <c r="C813">
        <v>2</v>
      </c>
      <c r="D813">
        <v>75</v>
      </c>
      <c r="F813">
        <v>165</v>
      </c>
      <c r="G813">
        <v>63.4</v>
      </c>
    </row>
    <row r="814" spans="2:7">
      <c r="B814">
        <v>94287</v>
      </c>
      <c r="C814">
        <v>1</v>
      </c>
      <c r="D814">
        <v>20</v>
      </c>
      <c r="F814">
        <v>178.2</v>
      </c>
      <c r="G814">
        <v>112.2</v>
      </c>
    </row>
    <row r="815" spans="2:7">
      <c r="B815">
        <v>94290</v>
      </c>
      <c r="C815">
        <v>2</v>
      </c>
      <c r="D815">
        <v>35</v>
      </c>
      <c r="F815">
        <v>154.5</v>
      </c>
      <c r="G815">
        <v>79.5</v>
      </c>
    </row>
    <row r="816" spans="2:7">
      <c r="B816">
        <v>94291</v>
      </c>
      <c r="C816">
        <v>2</v>
      </c>
      <c r="D816">
        <v>27</v>
      </c>
      <c r="F816">
        <v>147.19999999999999</v>
      </c>
      <c r="G816">
        <v>60.2</v>
      </c>
    </row>
    <row r="817" spans="2:7">
      <c r="B817">
        <v>94292</v>
      </c>
      <c r="C817">
        <v>2</v>
      </c>
      <c r="D817">
        <v>14</v>
      </c>
      <c r="F817">
        <v>162.69999999999999</v>
      </c>
      <c r="G817">
        <v>55.2</v>
      </c>
    </row>
    <row r="818" spans="2:7">
      <c r="B818">
        <v>94293</v>
      </c>
      <c r="C818">
        <v>1</v>
      </c>
      <c r="D818">
        <v>64</v>
      </c>
      <c r="F818">
        <v>176.2</v>
      </c>
      <c r="G818">
        <v>93</v>
      </c>
    </row>
    <row r="819" spans="2:7">
      <c r="B819">
        <v>94294</v>
      </c>
      <c r="C819">
        <v>2</v>
      </c>
      <c r="D819">
        <v>14</v>
      </c>
      <c r="F819">
        <v>152.5</v>
      </c>
      <c r="G819">
        <v>70</v>
      </c>
    </row>
    <row r="820" spans="2:7">
      <c r="B820">
        <v>94295</v>
      </c>
      <c r="C820">
        <v>2</v>
      </c>
      <c r="D820">
        <v>48</v>
      </c>
      <c r="F820">
        <v>157.4</v>
      </c>
      <c r="G820">
        <v>81.3</v>
      </c>
    </row>
    <row r="821" spans="2:7">
      <c r="B821">
        <v>94296</v>
      </c>
      <c r="C821">
        <v>2</v>
      </c>
      <c r="D821">
        <v>1</v>
      </c>
      <c r="E821">
        <v>17</v>
      </c>
      <c r="F821">
        <v>0</v>
      </c>
      <c r="G821">
        <v>11.5</v>
      </c>
    </row>
    <row r="822" spans="2:7">
      <c r="B822">
        <v>94298</v>
      </c>
      <c r="C822">
        <v>1</v>
      </c>
      <c r="D822">
        <v>80</v>
      </c>
      <c r="F822">
        <v>179.9</v>
      </c>
      <c r="G822">
        <v>105.1</v>
      </c>
    </row>
    <row r="823" spans="2:7">
      <c r="B823">
        <v>94299</v>
      </c>
      <c r="C823">
        <v>2</v>
      </c>
      <c r="D823">
        <v>12</v>
      </c>
      <c r="F823">
        <v>165.5</v>
      </c>
      <c r="G823">
        <v>67.3</v>
      </c>
    </row>
    <row r="824" spans="2:7">
      <c r="B824">
        <v>94300</v>
      </c>
      <c r="C824">
        <v>2</v>
      </c>
      <c r="D824">
        <v>69</v>
      </c>
      <c r="F824">
        <v>166.2</v>
      </c>
      <c r="G824">
        <v>99</v>
      </c>
    </row>
    <row r="825" spans="2:7">
      <c r="B825">
        <v>94301</v>
      </c>
      <c r="C825">
        <v>2</v>
      </c>
      <c r="D825">
        <v>64</v>
      </c>
      <c r="F825">
        <v>151.69999999999999</v>
      </c>
      <c r="G825">
        <v>59.8</v>
      </c>
    </row>
    <row r="826" spans="2:7">
      <c r="B826">
        <v>94302</v>
      </c>
      <c r="C826">
        <v>2</v>
      </c>
      <c r="D826">
        <v>24</v>
      </c>
      <c r="F826">
        <v>159.9</v>
      </c>
      <c r="G826">
        <v>63.2</v>
      </c>
    </row>
    <row r="827" spans="2:7">
      <c r="B827">
        <v>94303</v>
      </c>
      <c r="C827">
        <v>1</v>
      </c>
      <c r="D827">
        <v>65</v>
      </c>
      <c r="F827">
        <v>179.7</v>
      </c>
      <c r="G827">
        <v>67.900000000000006</v>
      </c>
    </row>
    <row r="828" spans="2:7">
      <c r="B828">
        <v>94304</v>
      </c>
      <c r="C828">
        <v>1</v>
      </c>
      <c r="D828">
        <v>40</v>
      </c>
      <c r="F828">
        <v>167.2</v>
      </c>
      <c r="G828">
        <v>65.5</v>
      </c>
    </row>
    <row r="829" spans="2:7">
      <c r="B829">
        <v>94305</v>
      </c>
      <c r="C829">
        <v>2</v>
      </c>
      <c r="D829">
        <v>18</v>
      </c>
      <c r="F829">
        <v>152.19999999999999</v>
      </c>
      <c r="G829">
        <v>60.4</v>
      </c>
    </row>
    <row r="830" spans="2:7">
      <c r="B830">
        <v>94306</v>
      </c>
      <c r="C830">
        <v>2</v>
      </c>
      <c r="D830">
        <v>22</v>
      </c>
      <c r="F830">
        <v>170.2</v>
      </c>
      <c r="G830">
        <v>53.7</v>
      </c>
    </row>
    <row r="831" spans="2:7">
      <c r="B831">
        <v>94307</v>
      </c>
      <c r="C831">
        <v>2</v>
      </c>
      <c r="D831">
        <v>10</v>
      </c>
      <c r="F831">
        <v>147.19999999999999</v>
      </c>
      <c r="G831">
        <v>37.5</v>
      </c>
    </row>
    <row r="832" spans="2:7">
      <c r="B832">
        <v>94308</v>
      </c>
      <c r="C832">
        <v>2</v>
      </c>
      <c r="D832">
        <v>11</v>
      </c>
      <c r="F832">
        <v>141.4</v>
      </c>
      <c r="G832">
        <v>36.4</v>
      </c>
    </row>
    <row r="833" spans="2:7">
      <c r="B833">
        <v>94309</v>
      </c>
      <c r="C833">
        <v>2</v>
      </c>
      <c r="D833">
        <v>54</v>
      </c>
      <c r="F833">
        <v>165.1</v>
      </c>
      <c r="G833">
        <v>86.2</v>
      </c>
    </row>
    <row r="834" spans="2:7">
      <c r="B834">
        <v>94310</v>
      </c>
      <c r="C834">
        <v>1</v>
      </c>
      <c r="D834">
        <v>2</v>
      </c>
      <c r="F834">
        <v>0</v>
      </c>
      <c r="G834">
        <v>0</v>
      </c>
    </row>
    <row r="835" spans="2:7">
      <c r="B835">
        <v>94311</v>
      </c>
      <c r="C835">
        <v>2</v>
      </c>
      <c r="D835">
        <v>41</v>
      </c>
      <c r="F835">
        <v>173.1</v>
      </c>
      <c r="G835">
        <v>85.7</v>
      </c>
    </row>
    <row r="836" spans="2:7">
      <c r="B836">
        <v>94312</v>
      </c>
      <c r="C836">
        <v>2</v>
      </c>
      <c r="D836">
        <v>15</v>
      </c>
      <c r="F836">
        <v>168.5</v>
      </c>
      <c r="G836">
        <v>54</v>
      </c>
    </row>
    <row r="837" spans="2:7">
      <c r="B837">
        <v>94313</v>
      </c>
      <c r="C837">
        <v>1</v>
      </c>
      <c r="D837">
        <v>41</v>
      </c>
      <c r="F837">
        <v>182</v>
      </c>
      <c r="G837">
        <v>157.9</v>
      </c>
    </row>
    <row r="838" spans="2:7">
      <c r="B838">
        <v>94314</v>
      </c>
      <c r="C838">
        <v>1</v>
      </c>
      <c r="D838">
        <v>48</v>
      </c>
      <c r="F838">
        <v>171.8</v>
      </c>
      <c r="G838">
        <v>70</v>
      </c>
    </row>
    <row r="839" spans="2:7">
      <c r="B839">
        <v>94315</v>
      </c>
      <c r="C839">
        <v>2</v>
      </c>
      <c r="D839">
        <v>0</v>
      </c>
      <c r="E839">
        <v>2</v>
      </c>
      <c r="F839">
        <v>0</v>
      </c>
      <c r="G839">
        <v>6</v>
      </c>
    </row>
    <row r="840" spans="2:7">
      <c r="B840">
        <v>94317</v>
      </c>
      <c r="C840">
        <v>1</v>
      </c>
      <c r="D840">
        <v>10</v>
      </c>
      <c r="F840">
        <v>131.30000000000001</v>
      </c>
      <c r="G840">
        <v>28.7</v>
      </c>
    </row>
    <row r="841" spans="2:7">
      <c r="B841">
        <v>94318</v>
      </c>
      <c r="C841">
        <v>2</v>
      </c>
      <c r="D841">
        <v>3</v>
      </c>
      <c r="F841">
        <v>101.1</v>
      </c>
      <c r="G841">
        <v>15.3</v>
      </c>
    </row>
    <row r="842" spans="2:7">
      <c r="B842">
        <v>94319</v>
      </c>
      <c r="C842">
        <v>1</v>
      </c>
      <c r="D842">
        <v>44</v>
      </c>
      <c r="F842">
        <v>172.4</v>
      </c>
      <c r="G842">
        <v>78.599999999999994</v>
      </c>
    </row>
    <row r="843" spans="2:7">
      <c r="B843">
        <v>94320</v>
      </c>
      <c r="C843">
        <v>1</v>
      </c>
      <c r="D843">
        <v>33</v>
      </c>
      <c r="F843">
        <v>179.3</v>
      </c>
      <c r="G843">
        <v>64.2</v>
      </c>
    </row>
    <row r="844" spans="2:7">
      <c r="B844">
        <v>94321</v>
      </c>
      <c r="C844">
        <v>1</v>
      </c>
      <c r="D844">
        <v>60</v>
      </c>
      <c r="F844">
        <v>163.9</v>
      </c>
      <c r="G844">
        <v>89.2</v>
      </c>
    </row>
    <row r="845" spans="2:7">
      <c r="B845">
        <v>94322</v>
      </c>
      <c r="C845">
        <v>1</v>
      </c>
      <c r="D845">
        <v>20</v>
      </c>
      <c r="F845">
        <v>159.6</v>
      </c>
      <c r="G845">
        <v>74</v>
      </c>
    </row>
    <row r="846" spans="2:7">
      <c r="B846">
        <v>94323</v>
      </c>
      <c r="C846">
        <v>1</v>
      </c>
      <c r="D846">
        <v>60</v>
      </c>
      <c r="F846">
        <v>160.69999999999999</v>
      </c>
      <c r="G846">
        <v>74.3</v>
      </c>
    </row>
    <row r="847" spans="2:7">
      <c r="B847">
        <v>94324</v>
      </c>
      <c r="C847">
        <v>2</v>
      </c>
      <c r="D847">
        <v>50</v>
      </c>
      <c r="F847">
        <v>159</v>
      </c>
      <c r="G847">
        <v>79.400000000000006</v>
      </c>
    </row>
    <row r="848" spans="2:7">
      <c r="B848">
        <v>94325</v>
      </c>
      <c r="C848">
        <v>2</v>
      </c>
      <c r="D848">
        <v>62</v>
      </c>
      <c r="F848">
        <v>147</v>
      </c>
      <c r="G848">
        <v>96.3</v>
      </c>
    </row>
    <row r="849" spans="2:7">
      <c r="B849">
        <v>94326</v>
      </c>
      <c r="C849">
        <v>1</v>
      </c>
      <c r="D849">
        <v>55</v>
      </c>
      <c r="F849">
        <v>169.6</v>
      </c>
      <c r="G849">
        <v>95.9</v>
      </c>
    </row>
    <row r="850" spans="2:7">
      <c r="B850">
        <v>94327</v>
      </c>
      <c r="C850">
        <v>1</v>
      </c>
      <c r="D850">
        <v>61</v>
      </c>
      <c r="F850">
        <v>0</v>
      </c>
      <c r="G850">
        <v>0</v>
      </c>
    </row>
    <row r="851" spans="2:7">
      <c r="B851">
        <v>94328</v>
      </c>
      <c r="C851">
        <v>2</v>
      </c>
      <c r="D851">
        <v>29</v>
      </c>
      <c r="F851">
        <v>156.1</v>
      </c>
      <c r="G851">
        <v>46.7</v>
      </c>
    </row>
    <row r="852" spans="2:7">
      <c r="B852">
        <v>94329</v>
      </c>
      <c r="C852">
        <v>2</v>
      </c>
      <c r="D852">
        <v>6</v>
      </c>
      <c r="F852">
        <v>130.30000000000001</v>
      </c>
      <c r="G852">
        <v>28.2</v>
      </c>
    </row>
    <row r="853" spans="2:7">
      <c r="B853">
        <v>94330</v>
      </c>
      <c r="C853">
        <v>2</v>
      </c>
      <c r="D853">
        <v>57</v>
      </c>
      <c r="F853">
        <v>154.5</v>
      </c>
      <c r="G853">
        <v>89</v>
      </c>
    </row>
    <row r="854" spans="2:7">
      <c r="B854">
        <v>94331</v>
      </c>
      <c r="C854">
        <v>2</v>
      </c>
      <c r="D854">
        <v>4</v>
      </c>
      <c r="F854">
        <v>107.8</v>
      </c>
      <c r="G854">
        <v>16.399999999999999</v>
      </c>
    </row>
    <row r="855" spans="2:7">
      <c r="B855">
        <v>94333</v>
      </c>
      <c r="C855">
        <v>1</v>
      </c>
      <c r="D855">
        <v>0</v>
      </c>
      <c r="E855">
        <v>11</v>
      </c>
      <c r="F855">
        <v>0</v>
      </c>
      <c r="G855">
        <v>11.6</v>
      </c>
    </row>
    <row r="856" spans="2:7">
      <c r="B856">
        <v>94335</v>
      </c>
      <c r="C856">
        <v>1</v>
      </c>
      <c r="D856">
        <v>69</v>
      </c>
      <c r="F856">
        <v>160.9</v>
      </c>
      <c r="G856">
        <v>73.2</v>
      </c>
    </row>
    <row r="857" spans="2:7">
      <c r="B857">
        <v>94336</v>
      </c>
      <c r="C857">
        <v>1</v>
      </c>
      <c r="D857">
        <v>74</v>
      </c>
      <c r="F857">
        <v>166.6</v>
      </c>
      <c r="G857">
        <v>78.5</v>
      </c>
    </row>
    <row r="858" spans="2:7">
      <c r="B858">
        <v>94337</v>
      </c>
      <c r="C858">
        <v>1</v>
      </c>
      <c r="D858">
        <v>44</v>
      </c>
      <c r="F858">
        <v>172.9</v>
      </c>
      <c r="G858">
        <v>138.19999999999999</v>
      </c>
    </row>
    <row r="859" spans="2:7">
      <c r="B859">
        <v>94338</v>
      </c>
      <c r="C859">
        <v>2</v>
      </c>
      <c r="D859">
        <v>4</v>
      </c>
      <c r="F859">
        <v>119.1</v>
      </c>
      <c r="G859">
        <v>30.2</v>
      </c>
    </row>
    <row r="860" spans="2:7">
      <c r="B860">
        <v>94339</v>
      </c>
      <c r="C860">
        <v>1</v>
      </c>
      <c r="D860">
        <v>37</v>
      </c>
      <c r="F860">
        <v>162.5</v>
      </c>
      <c r="G860">
        <v>83.4</v>
      </c>
    </row>
    <row r="861" spans="2:7">
      <c r="B861">
        <v>94340</v>
      </c>
      <c r="C861">
        <v>1</v>
      </c>
      <c r="D861">
        <v>25</v>
      </c>
      <c r="F861">
        <v>187.7</v>
      </c>
      <c r="G861">
        <v>121.1</v>
      </c>
    </row>
    <row r="862" spans="2:7">
      <c r="B862">
        <v>94341</v>
      </c>
      <c r="C862">
        <v>1</v>
      </c>
      <c r="D862">
        <v>24</v>
      </c>
      <c r="F862">
        <v>178.7</v>
      </c>
      <c r="G862">
        <v>94.9</v>
      </c>
    </row>
    <row r="863" spans="2:7">
      <c r="B863">
        <v>94342</v>
      </c>
      <c r="C863">
        <v>2</v>
      </c>
      <c r="D863">
        <v>57</v>
      </c>
      <c r="F863">
        <v>160.30000000000001</v>
      </c>
      <c r="G863">
        <v>89</v>
      </c>
    </row>
    <row r="864" spans="2:7">
      <c r="B864">
        <v>94343</v>
      </c>
      <c r="C864">
        <v>1</v>
      </c>
      <c r="D864">
        <v>71</v>
      </c>
      <c r="F864">
        <v>172.1</v>
      </c>
      <c r="G864">
        <v>100.6</v>
      </c>
    </row>
    <row r="865" spans="2:7">
      <c r="B865">
        <v>94344</v>
      </c>
      <c r="C865">
        <v>2</v>
      </c>
      <c r="D865">
        <v>8</v>
      </c>
      <c r="F865">
        <v>124.6</v>
      </c>
      <c r="G865">
        <v>24.3</v>
      </c>
    </row>
    <row r="866" spans="2:7">
      <c r="B866">
        <v>94345</v>
      </c>
      <c r="C866">
        <v>1</v>
      </c>
      <c r="D866">
        <v>65</v>
      </c>
      <c r="F866">
        <v>174.9</v>
      </c>
      <c r="G866">
        <v>133.5</v>
      </c>
    </row>
    <row r="867" spans="2:7">
      <c r="B867">
        <v>94346</v>
      </c>
      <c r="C867">
        <v>1</v>
      </c>
      <c r="D867">
        <v>0</v>
      </c>
      <c r="E867">
        <v>8</v>
      </c>
      <c r="F867">
        <v>0</v>
      </c>
      <c r="G867">
        <v>8.1999999999999993</v>
      </c>
    </row>
    <row r="868" spans="2:7">
      <c r="B868">
        <v>94347</v>
      </c>
      <c r="C868">
        <v>2</v>
      </c>
      <c r="D868">
        <v>0</v>
      </c>
      <c r="E868">
        <v>4</v>
      </c>
      <c r="F868">
        <v>0</v>
      </c>
      <c r="G868">
        <v>6.6</v>
      </c>
    </row>
    <row r="869" spans="2:7">
      <c r="B869">
        <v>94348</v>
      </c>
      <c r="C869">
        <v>1</v>
      </c>
      <c r="D869">
        <v>80</v>
      </c>
      <c r="F869">
        <v>175.6</v>
      </c>
      <c r="G869">
        <v>123.9</v>
      </c>
    </row>
    <row r="870" spans="2:7">
      <c r="B870">
        <v>94349</v>
      </c>
      <c r="C870">
        <v>1</v>
      </c>
      <c r="D870">
        <v>17</v>
      </c>
      <c r="F870">
        <v>163.9</v>
      </c>
      <c r="G870">
        <v>55.6</v>
      </c>
    </row>
    <row r="871" spans="2:7">
      <c r="B871">
        <v>94350</v>
      </c>
      <c r="C871">
        <v>1</v>
      </c>
      <c r="D871">
        <v>54</v>
      </c>
      <c r="F871">
        <v>171.4</v>
      </c>
      <c r="G871">
        <v>83.6</v>
      </c>
    </row>
    <row r="872" spans="2:7">
      <c r="B872">
        <v>94351</v>
      </c>
      <c r="C872">
        <v>1</v>
      </c>
      <c r="D872">
        <v>14</v>
      </c>
      <c r="F872">
        <v>166.1</v>
      </c>
      <c r="G872">
        <v>64.5</v>
      </c>
    </row>
    <row r="873" spans="2:7">
      <c r="B873">
        <v>94352</v>
      </c>
      <c r="C873">
        <v>2</v>
      </c>
      <c r="D873">
        <v>70</v>
      </c>
      <c r="F873">
        <v>163.5</v>
      </c>
      <c r="G873">
        <v>76.8</v>
      </c>
    </row>
    <row r="874" spans="2:7">
      <c r="B874">
        <v>94353</v>
      </c>
      <c r="C874">
        <v>2</v>
      </c>
      <c r="D874">
        <v>19</v>
      </c>
      <c r="F874">
        <v>159.30000000000001</v>
      </c>
      <c r="G874">
        <v>50.4</v>
      </c>
    </row>
    <row r="875" spans="2:7">
      <c r="B875">
        <v>94354</v>
      </c>
      <c r="C875">
        <v>2</v>
      </c>
      <c r="D875">
        <v>10</v>
      </c>
      <c r="F875">
        <v>145</v>
      </c>
      <c r="G875">
        <v>55.4</v>
      </c>
    </row>
    <row r="876" spans="2:7">
      <c r="B876">
        <v>94355</v>
      </c>
      <c r="C876">
        <v>1</v>
      </c>
      <c r="D876">
        <v>2</v>
      </c>
      <c r="F876">
        <v>90.7</v>
      </c>
      <c r="G876">
        <v>13.8</v>
      </c>
    </row>
    <row r="877" spans="2:7">
      <c r="B877">
        <v>94356</v>
      </c>
      <c r="C877">
        <v>1</v>
      </c>
      <c r="D877">
        <v>58</v>
      </c>
      <c r="F877">
        <v>182.1</v>
      </c>
      <c r="G877">
        <v>91.3</v>
      </c>
    </row>
    <row r="878" spans="2:7">
      <c r="B878">
        <v>94357</v>
      </c>
      <c r="C878">
        <v>1</v>
      </c>
      <c r="D878">
        <v>8</v>
      </c>
      <c r="F878">
        <v>137.5</v>
      </c>
      <c r="G878">
        <v>28.7</v>
      </c>
    </row>
    <row r="879" spans="2:7">
      <c r="B879">
        <v>94358</v>
      </c>
      <c r="C879">
        <v>1</v>
      </c>
      <c r="D879">
        <v>0</v>
      </c>
      <c r="E879">
        <v>9</v>
      </c>
      <c r="F879">
        <v>0</v>
      </c>
      <c r="G879">
        <v>9.5</v>
      </c>
    </row>
    <row r="880" spans="2:7">
      <c r="B880">
        <v>94359</v>
      </c>
      <c r="C880">
        <v>1</v>
      </c>
      <c r="D880">
        <v>36</v>
      </c>
      <c r="F880">
        <v>164.7</v>
      </c>
      <c r="G880">
        <v>83.8</v>
      </c>
    </row>
    <row r="881" spans="2:7">
      <c r="B881">
        <v>94360</v>
      </c>
      <c r="C881">
        <v>1</v>
      </c>
      <c r="D881">
        <v>44</v>
      </c>
      <c r="F881">
        <v>178.9</v>
      </c>
      <c r="G881">
        <v>101.5</v>
      </c>
    </row>
    <row r="882" spans="2:7">
      <c r="B882">
        <v>94361</v>
      </c>
      <c r="C882">
        <v>2</v>
      </c>
      <c r="D882">
        <v>38</v>
      </c>
      <c r="F882">
        <v>153.5</v>
      </c>
      <c r="G882">
        <v>78.2</v>
      </c>
    </row>
    <row r="883" spans="2:7">
      <c r="B883">
        <v>94362</v>
      </c>
      <c r="C883">
        <v>1</v>
      </c>
      <c r="D883">
        <v>79</v>
      </c>
      <c r="F883">
        <v>157.9</v>
      </c>
      <c r="G883">
        <v>69.400000000000006</v>
      </c>
    </row>
    <row r="884" spans="2:7">
      <c r="B884">
        <v>94364</v>
      </c>
      <c r="C884">
        <v>2</v>
      </c>
      <c r="D884">
        <v>19</v>
      </c>
      <c r="F884">
        <v>166.3</v>
      </c>
      <c r="G884">
        <v>75.900000000000006</v>
      </c>
    </row>
    <row r="885" spans="2:7">
      <c r="B885">
        <v>94365</v>
      </c>
      <c r="C885">
        <v>1</v>
      </c>
      <c r="D885">
        <v>22</v>
      </c>
      <c r="F885">
        <v>164.1</v>
      </c>
      <c r="G885">
        <v>54.5</v>
      </c>
    </row>
    <row r="886" spans="2:7">
      <c r="B886">
        <v>94366</v>
      </c>
      <c r="C886">
        <v>1</v>
      </c>
      <c r="D886">
        <v>25</v>
      </c>
      <c r="F886">
        <v>176.6</v>
      </c>
      <c r="G886">
        <v>78.900000000000006</v>
      </c>
    </row>
    <row r="887" spans="2:7">
      <c r="B887">
        <v>94367</v>
      </c>
      <c r="C887">
        <v>2</v>
      </c>
      <c r="D887">
        <v>9</v>
      </c>
      <c r="F887">
        <v>131.4</v>
      </c>
      <c r="G887">
        <v>24.7</v>
      </c>
    </row>
    <row r="888" spans="2:7">
      <c r="B888">
        <v>94368</v>
      </c>
      <c r="C888">
        <v>2</v>
      </c>
      <c r="D888">
        <v>33</v>
      </c>
      <c r="F888">
        <v>160.69999999999999</v>
      </c>
      <c r="G888">
        <v>65.900000000000006</v>
      </c>
    </row>
    <row r="889" spans="2:7">
      <c r="B889">
        <v>94369</v>
      </c>
      <c r="C889">
        <v>1</v>
      </c>
      <c r="D889">
        <v>2</v>
      </c>
      <c r="F889">
        <v>91.6</v>
      </c>
      <c r="G889">
        <v>12.6</v>
      </c>
    </row>
    <row r="890" spans="2:7">
      <c r="B890">
        <v>94370</v>
      </c>
      <c r="C890">
        <v>1</v>
      </c>
      <c r="D890">
        <v>0</v>
      </c>
      <c r="E890">
        <v>7</v>
      </c>
      <c r="F890">
        <v>0</v>
      </c>
      <c r="G890">
        <v>7.1</v>
      </c>
    </row>
    <row r="891" spans="2:7">
      <c r="B891">
        <v>94371</v>
      </c>
      <c r="C891">
        <v>2</v>
      </c>
      <c r="D891">
        <v>10</v>
      </c>
      <c r="F891">
        <v>145.80000000000001</v>
      </c>
      <c r="G891">
        <v>53.5</v>
      </c>
    </row>
    <row r="892" spans="2:7">
      <c r="B892">
        <v>94372</v>
      </c>
      <c r="C892">
        <v>1</v>
      </c>
      <c r="D892">
        <v>68</v>
      </c>
      <c r="F892">
        <v>175.8</v>
      </c>
      <c r="G892">
        <v>113.8</v>
      </c>
    </row>
    <row r="893" spans="2:7">
      <c r="B893">
        <v>94373</v>
      </c>
      <c r="C893">
        <v>2</v>
      </c>
      <c r="D893">
        <v>80</v>
      </c>
      <c r="F893">
        <v>158.80000000000001</v>
      </c>
      <c r="G893">
        <v>64.599999999999994</v>
      </c>
    </row>
    <row r="894" spans="2:7">
      <c r="B894">
        <v>94374</v>
      </c>
      <c r="C894">
        <v>2</v>
      </c>
      <c r="D894">
        <v>52</v>
      </c>
      <c r="F894">
        <v>156.30000000000001</v>
      </c>
      <c r="G894">
        <v>84.3</v>
      </c>
    </row>
    <row r="895" spans="2:7">
      <c r="B895">
        <v>94375</v>
      </c>
      <c r="C895">
        <v>2</v>
      </c>
      <c r="D895">
        <v>30</v>
      </c>
      <c r="F895">
        <v>159.69999999999999</v>
      </c>
      <c r="G895">
        <v>55.4</v>
      </c>
    </row>
    <row r="896" spans="2:7">
      <c r="B896">
        <v>94376</v>
      </c>
      <c r="C896">
        <v>1</v>
      </c>
      <c r="D896">
        <v>66</v>
      </c>
      <c r="F896">
        <v>170.9</v>
      </c>
      <c r="G896">
        <v>82.7</v>
      </c>
    </row>
    <row r="897" spans="2:7">
      <c r="B897">
        <v>94377</v>
      </c>
      <c r="C897">
        <v>1</v>
      </c>
      <c r="D897">
        <v>33</v>
      </c>
      <c r="F897">
        <v>181.7</v>
      </c>
      <c r="G897">
        <v>165.1</v>
      </c>
    </row>
    <row r="898" spans="2:7">
      <c r="B898">
        <v>94378</v>
      </c>
      <c r="C898">
        <v>1</v>
      </c>
      <c r="D898">
        <v>13</v>
      </c>
      <c r="F898">
        <v>150.4</v>
      </c>
      <c r="G898">
        <v>39.4</v>
      </c>
    </row>
    <row r="899" spans="2:7">
      <c r="B899">
        <v>94379</v>
      </c>
      <c r="C899">
        <v>2</v>
      </c>
      <c r="D899">
        <v>24</v>
      </c>
      <c r="F899">
        <v>157.9</v>
      </c>
      <c r="G899">
        <v>71.8</v>
      </c>
    </row>
    <row r="900" spans="2:7">
      <c r="B900">
        <v>94380</v>
      </c>
      <c r="C900">
        <v>1</v>
      </c>
      <c r="D900">
        <v>63</v>
      </c>
      <c r="F900">
        <v>173.9</v>
      </c>
      <c r="G900">
        <v>86.4</v>
      </c>
    </row>
    <row r="901" spans="2:7">
      <c r="B901">
        <v>94381</v>
      </c>
      <c r="C901">
        <v>2</v>
      </c>
      <c r="D901">
        <v>80</v>
      </c>
      <c r="F901">
        <v>163.4</v>
      </c>
      <c r="G901">
        <v>74</v>
      </c>
    </row>
    <row r="902" spans="2:7">
      <c r="B902">
        <v>94382</v>
      </c>
      <c r="C902">
        <v>2</v>
      </c>
      <c r="D902">
        <v>32</v>
      </c>
      <c r="F902">
        <v>165.1</v>
      </c>
      <c r="G902">
        <v>51.7</v>
      </c>
    </row>
    <row r="903" spans="2:7">
      <c r="B903">
        <v>94383</v>
      </c>
      <c r="C903">
        <v>2</v>
      </c>
      <c r="D903">
        <v>4</v>
      </c>
      <c r="F903">
        <v>114.1</v>
      </c>
      <c r="G903">
        <v>26.3</v>
      </c>
    </row>
    <row r="904" spans="2:7">
      <c r="B904">
        <v>94384</v>
      </c>
      <c r="C904">
        <v>2</v>
      </c>
      <c r="D904">
        <v>0</v>
      </c>
      <c r="E904">
        <v>10</v>
      </c>
      <c r="F904">
        <v>0</v>
      </c>
      <c r="G904">
        <v>11.2</v>
      </c>
    </row>
    <row r="905" spans="2:7">
      <c r="B905">
        <v>94385</v>
      </c>
      <c r="C905">
        <v>2</v>
      </c>
      <c r="D905">
        <v>48</v>
      </c>
      <c r="F905">
        <v>165.6</v>
      </c>
      <c r="G905">
        <v>72.5</v>
      </c>
    </row>
    <row r="906" spans="2:7">
      <c r="B906">
        <v>94386</v>
      </c>
      <c r="C906">
        <v>2</v>
      </c>
      <c r="D906">
        <v>71</v>
      </c>
      <c r="F906">
        <v>161.4</v>
      </c>
      <c r="G906">
        <v>100</v>
      </c>
    </row>
    <row r="907" spans="2:7">
      <c r="B907">
        <v>94387</v>
      </c>
      <c r="C907">
        <v>2</v>
      </c>
      <c r="D907">
        <v>39</v>
      </c>
      <c r="F907">
        <v>163.5</v>
      </c>
      <c r="G907">
        <v>131.9</v>
      </c>
    </row>
    <row r="908" spans="2:7">
      <c r="B908">
        <v>94388</v>
      </c>
      <c r="C908">
        <v>2</v>
      </c>
      <c r="D908">
        <v>33</v>
      </c>
      <c r="F908">
        <v>165.4</v>
      </c>
      <c r="G908">
        <v>90.6</v>
      </c>
    </row>
    <row r="909" spans="2:7">
      <c r="B909">
        <v>94389</v>
      </c>
      <c r="C909">
        <v>1</v>
      </c>
      <c r="D909">
        <v>4</v>
      </c>
      <c r="F909">
        <v>100.8</v>
      </c>
      <c r="G909">
        <v>15.6</v>
      </c>
    </row>
    <row r="910" spans="2:7">
      <c r="B910">
        <v>94390</v>
      </c>
      <c r="C910">
        <v>2</v>
      </c>
      <c r="D910">
        <v>72</v>
      </c>
      <c r="F910">
        <v>155</v>
      </c>
      <c r="G910">
        <v>84.6</v>
      </c>
    </row>
    <row r="911" spans="2:7">
      <c r="B911">
        <v>94391</v>
      </c>
      <c r="C911">
        <v>1</v>
      </c>
      <c r="D911">
        <v>1</v>
      </c>
      <c r="E911">
        <v>20</v>
      </c>
      <c r="F911">
        <v>0</v>
      </c>
      <c r="G911">
        <v>11.6</v>
      </c>
    </row>
    <row r="912" spans="2:7">
      <c r="B912">
        <v>94392</v>
      </c>
      <c r="C912">
        <v>1</v>
      </c>
      <c r="D912">
        <v>25</v>
      </c>
      <c r="F912">
        <v>182</v>
      </c>
      <c r="G912">
        <v>83.3</v>
      </c>
    </row>
    <row r="913" spans="2:7">
      <c r="B913">
        <v>94393</v>
      </c>
      <c r="C913">
        <v>1</v>
      </c>
      <c r="D913">
        <v>36</v>
      </c>
      <c r="F913">
        <v>166.4</v>
      </c>
      <c r="G913">
        <v>81.5</v>
      </c>
    </row>
    <row r="914" spans="2:7">
      <c r="B914">
        <v>94394</v>
      </c>
      <c r="C914">
        <v>2</v>
      </c>
      <c r="D914">
        <v>18</v>
      </c>
      <c r="F914">
        <v>157.4</v>
      </c>
      <c r="G914">
        <v>101</v>
      </c>
    </row>
    <row r="915" spans="2:7">
      <c r="B915">
        <v>94395</v>
      </c>
      <c r="C915">
        <v>1</v>
      </c>
      <c r="D915">
        <v>19</v>
      </c>
      <c r="F915">
        <v>170.6</v>
      </c>
      <c r="G915">
        <v>96.6</v>
      </c>
    </row>
    <row r="916" spans="2:7">
      <c r="B916">
        <v>94396</v>
      </c>
      <c r="C916">
        <v>2</v>
      </c>
      <c r="D916">
        <v>15</v>
      </c>
      <c r="F916">
        <v>156.19999999999999</v>
      </c>
      <c r="G916">
        <v>45.4</v>
      </c>
    </row>
    <row r="917" spans="2:7">
      <c r="B917">
        <v>94397</v>
      </c>
      <c r="C917">
        <v>1</v>
      </c>
      <c r="D917">
        <v>0</v>
      </c>
      <c r="E917">
        <v>0</v>
      </c>
      <c r="F917">
        <v>0</v>
      </c>
      <c r="G917">
        <v>5.3</v>
      </c>
    </row>
    <row r="918" spans="2:7">
      <c r="B918">
        <v>94398</v>
      </c>
      <c r="C918">
        <v>2</v>
      </c>
      <c r="D918">
        <v>39</v>
      </c>
      <c r="F918">
        <v>167.2</v>
      </c>
      <c r="G918">
        <v>84.7</v>
      </c>
    </row>
    <row r="919" spans="2:7">
      <c r="B919">
        <v>94399</v>
      </c>
      <c r="C919">
        <v>2</v>
      </c>
      <c r="D919">
        <v>62</v>
      </c>
      <c r="F919">
        <v>152.1</v>
      </c>
      <c r="G919">
        <v>79.900000000000006</v>
      </c>
    </row>
    <row r="920" spans="2:7">
      <c r="B920">
        <v>94400</v>
      </c>
      <c r="C920">
        <v>2</v>
      </c>
      <c r="D920">
        <v>6</v>
      </c>
      <c r="F920">
        <v>114.8</v>
      </c>
      <c r="G920">
        <v>17.8</v>
      </c>
    </row>
    <row r="921" spans="2:7">
      <c r="B921">
        <v>94401</v>
      </c>
      <c r="C921">
        <v>1</v>
      </c>
      <c r="D921">
        <v>57</v>
      </c>
      <c r="F921">
        <v>162.80000000000001</v>
      </c>
      <c r="G921">
        <v>67.5</v>
      </c>
    </row>
    <row r="922" spans="2:7">
      <c r="B922">
        <v>94402</v>
      </c>
      <c r="C922">
        <v>1</v>
      </c>
      <c r="D922">
        <v>10</v>
      </c>
      <c r="F922">
        <v>151.6</v>
      </c>
      <c r="G922">
        <v>64.3</v>
      </c>
    </row>
    <row r="923" spans="2:7">
      <c r="B923">
        <v>94403</v>
      </c>
      <c r="C923">
        <v>2</v>
      </c>
      <c r="D923">
        <v>7</v>
      </c>
      <c r="F923">
        <v>115</v>
      </c>
      <c r="G923">
        <v>19.399999999999999</v>
      </c>
    </row>
    <row r="924" spans="2:7">
      <c r="B924">
        <v>94404</v>
      </c>
      <c r="C924">
        <v>2</v>
      </c>
      <c r="D924">
        <v>80</v>
      </c>
      <c r="F924">
        <v>156.6</v>
      </c>
      <c r="G924">
        <v>54.6</v>
      </c>
    </row>
    <row r="925" spans="2:7">
      <c r="B925">
        <v>94405</v>
      </c>
      <c r="C925">
        <v>2</v>
      </c>
      <c r="D925">
        <v>39</v>
      </c>
      <c r="F925">
        <v>159.1</v>
      </c>
      <c r="G925">
        <v>78.599999999999994</v>
      </c>
    </row>
    <row r="926" spans="2:7">
      <c r="B926">
        <v>94406</v>
      </c>
      <c r="C926">
        <v>2</v>
      </c>
      <c r="D926">
        <v>34</v>
      </c>
      <c r="F926">
        <v>165.7</v>
      </c>
      <c r="G926">
        <v>121.2</v>
      </c>
    </row>
    <row r="927" spans="2:7">
      <c r="B927">
        <v>94407</v>
      </c>
      <c r="C927">
        <v>2</v>
      </c>
      <c r="D927">
        <v>76</v>
      </c>
      <c r="F927">
        <v>161.5</v>
      </c>
      <c r="G927">
        <v>81.7</v>
      </c>
    </row>
    <row r="928" spans="2:7">
      <c r="B928">
        <v>94408</v>
      </c>
      <c r="C928">
        <v>1</v>
      </c>
      <c r="D928">
        <v>72</v>
      </c>
      <c r="F928">
        <v>173.4</v>
      </c>
      <c r="G928">
        <v>58.9</v>
      </c>
    </row>
    <row r="929" spans="2:7">
      <c r="B929">
        <v>94409</v>
      </c>
      <c r="C929">
        <v>1</v>
      </c>
      <c r="D929">
        <v>23</v>
      </c>
      <c r="F929">
        <v>173.8</v>
      </c>
      <c r="G929">
        <v>59</v>
      </c>
    </row>
    <row r="930" spans="2:7">
      <c r="B930">
        <v>94410</v>
      </c>
      <c r="C930">
        <v>2</v>
      </c>
      <c r="D930">
        <v>80</v>
      </c>
      <c r="F930">
        <v>151.6</v>
      </c>
      <c r="G930">
        <v>70.2</v>
      </c>
    </row>
    <row r="931" spans="2:7">
      <c r="B931">
        <v>94411</v>
      </c>
      <c r="C931">
        <v>1</v>
      </c>
      <c r="D931">
        <v>13</v>
      </c>
      <c r="F931">
        <v>175.3</v>
      </c>
      <c r="G931">
        <v>58.6</v>
      </c>
    </row>
    <row r="932" spans="2:7">
      <c r="B932">
        <v>94412</v>
      </c>
      <c r="C932">
        <v>1</v>
      </c>
      <c r="D932">
        <v>80</v>
      </c>
      <c r="F932">
        <v>157.19999999999999</v>
      </c>
      <c r="G932">
        <v>68.900000000000006</v>
      </c>
    </row>
    <row r="933" spans="2:7">
      <c r="B933">
        <v>94413</v>
      </c>
      <c r="C933">
        <v>1</v>
      </c>
      <c r="D933">
        <v>16</v>
      </c>
      <c r="F933">
        <v>174.6</v>
      </c>
      <c r="G933">
        <v>79.099999999999994</v>
      </c>
    </row>
    <row r="934" spans="2:7">
      <c r="B934">
        <v>94414</v>
      </c>
      <c r="C934">
        <v>1</v>
      </c>
      <c r="D934">
        <v>32</v>
      </c>
      <c r="F934">
        <v>169.8</v>
      </c>
      <c r="G934">
        <v>118.1</v>
      </c>
    </row>
    <row r="935" spans="2:7">
      <c r="B935">
        <v>94415</v>
      </c>
      <c r="C935">
        <v>1</v>
      </c>
      <c r="D935">
        <v>37</v>
      </c>
      <c r="F935">
        <v>168</v>
      </c>
      <c r="G935">
        <v>65.3</v>
      </c>
    </row>
    <row r="936" spans="2:7">
      <c r="B936">
        <v>94416</v>
      </c>
      <c r="C936">
        <v>2</v>
      </c>
      <c r="D936">
        <v>28</v>
      </c>
      <c r="F936">
        <v>177.7</v>
      </c>
      <c r="G936">
        <v>105.4</v>
      </c>
    </row>
    <row r="937" spans="2:7">
      <c r="B937">
        <v>94417</v>
      </c>
      <c r="C937">
        <v>2</v>
      </c>
      <c r="D937">
        <v>3</v>
      </c>
      <c r="F937">
        <v>95.4</v>
      </c>
      <c r="G937">
        <v>14.6</v>
      </c>
    </row>
    <row r="938" spans="2:7">
      <c r="B938">
        <v>94418</v>
      </c>
      <c r="C938">
        <v>2</v>
      </c>
      <c r="D938">
        <v>76</v>
      </c>
      <c r="F938">
        <v>153.6</v>
      </c>
      <c r="G938">
        <v>84.2</v>
      </c>
    </row>
    <row r="939" spans="2:7">
      <c r="B939">
        <v>94419</v>
      </c>
      <c r="C939">
        <v>2</v>
      </c>
      <c r="D939">
        <v>10</v>
      </c>
      <c r="F939">
        <v>135.5</v>
      </c>
      <c r="G939">
        <v>27.6</v>
      </c>
    </row>
    <row r="940" spans="2:7">
      <c r="B940">
        <v>94420</v>
      </c>
      <c r="C940">
        <v>2</v>
      </c>
      <c r="D940">
        <v>80</v>
      </c>
      <c r="F940">
        <v>162.9</v>
      </c>
      <c r="G940">
        <v>80.2</v>
      </c>
    </row>
    <row r="941" spans="2:7">
      <c r="B941">
        <v>94421</v>
      </c>
      <c r="C941">
        <v>2</v>
      </c>
      <c r="D941">
        <v>75</v>
      </c>
      <c r="F941">
        <v>143.6</v>
      </c>
      <c r="G941">
        <v>53</v>
      </c>
    </row>
    <row r="942" spans="2:7">
      <c r="B942">
        <v>94422</v>
      </c>
      <c r="C942">
        <v>2</v>
      </c>
      <c r="D942">
        <v>2</v>
      </c>
      <c r="F942">
        <v>91.6</v>
      </c>
      <c r="G942">
        <v>15.2</v>
      </c>
    </row>
    <row r="943" spans="2:7">
      <c r="B943">
        <v>94423</v>
      </c>
      <c r="C943">
        <v>1</v>
      </c>
      <c r="D943">
        <v>18</v>
      </c>
      <c r="F943">
        <v>167</v>
      </c>
      <c r="G943">
        <v>61</v>
      </c>
    </row>
    <row r="944" spans="2:7">
      <c r="B944">
        <v>94424</v>
      </c>
      <c r="C944">
        <v>2</v>
      </c>
      <c r="D944">
        <v>75</v>
      </c>
      <c r="F944">
        <v>159.30000000000001</v>
      </c>
      <c r="G944">
        <v>68.099999999999994</v>
      </c>
    </row>
    <row r="945" spans="2:7">
      <c r="B945">
        <v>94425</v>
      </c>
      <c r="C945">
        <v>2</v>
      </c>
      <c r="D945">
        <v>75</v>
      </c>
      <c r="F945">
        <v>157.69999999999999</v>
      </c>
      <c r="G945">
        <v>74.900000000000006</v>
      </c>
    </row>
    <row r="946" spans="2:7">
      <c r="B946">
        <v>94426</v>
      </c>
      <c r="C946">
        <v>2</v>
      </c>
      <c r="D946">
        <v>0</v>
      </c>
      <c r="E946">
        <v>11</v>
      </c>
      <c r="F946">
        <v>0</v>
      </c>
      <c r="G946">
        <v>9.1999999999999993</v>
      </c>
    </row>
    <row r="947" spans="2:7">
      <c r="B947">
        <v>94427</v>
      </c>
      <c r="C947">
        <v>2</v>
      </c>
      <c r="D947">
        <v>49</v>
      </c>
      <c r="F947">
        <v>155.19999999999999</v>
      </c>
      <c r="G947">
        <v>89.8</v>
      </c>
    </row>
    <row r="948" spans="2:7">
      <c r="B948">
        <v>94428</v>
      </c>
      <c r="C948">
        <v>1</v>
      </c>
      <c r="D948">
        <v>60</v>
      </c>
      <c r="F948">
        <v>164.2</v>
      </c>
      <c r="G948">
        <v>113.2</v>
      </c>
    </row>
    <row r="949" spans="2:7">
      <c r="B949">
        <v>94429</v>
      </c>
      <c r="C949">
        <v>1</v>
      </c>
      <c r="D949">
        <v>61</v>
      </c>
      <c r="F949">
        <v>178.5</v>
      </c>
      <c r="G949">
        <v>126</v>
      </c>
    </row>
    <row r="950" spans="2:7">
      <c r="B950">
        <v>94430</v>
      </c>
      <c r="C950">
        <v>2</v>
      </c>
      <c r="D950">
        <v>25</v>
      </c>
      <c r="F950">
        <v>172.1</v>
      </c>
      <c r="G950">
        <v>155.4</v>
      </c>
    </row>
    <row r="951" spans="2:7">
      <c r="B951">
        <v>94431</v>
      </c>
      <c r="C951">
        <v>1</v>
      </c>
      <c r="D951">
        <v>47</v>
      </c>
      <c r="F951">
        <v>171.7</v>
      </c>
      <c r="G951">
        <v>163</v>
      </c>
    </row>
    <row r="952" spans="2:7">
      <c r="B952">
        <v>94432</v>
      </c>
      <c r="C952">
        <v>2</v>
      </c>
      <c r="D952">
        <v>71</v>
      </c>
      <c r="F952">
        <v>161.80000000000001</v>
      </c>
      <c r="G952">
        <v>94.5</v>
      </c>
    </row>
    <row r="953" spans="2:7">
      <c r="B953">
        <v>94433</v>
      </c>
      <c r="C953">
        <v>1</v>
      </c>
      <c r="D953">
        <v>46</v>
      </c>
      <c r="F953">
        <v>180.5</v>
      </c>
      <c r="G953">
        <v>118.1</v>
      </c>
    </row>
    <row r="954" spans="2:7">
      <c r="B954">
        <v>94434</v>
      </c>
      <c r="C954">
        <v>2</v>
      </c>
      <c r="D954">
        <v>26</v>
      </c>
      <c r="F954">
        <v>158.6</v>
      </c>
      <c r="G954">
        <v>68.599999999999994</v>
      </c>
    </row>
    <row r="955" spans="2:7">
      <c r="B955">
        <v>94435</v>
      </c>
      <c r="C955">
        <v>1</v>
      </c>
      <c r="D955">
        <v>1</v>
      </c>
      <c r="E955">
        <v>14</v>
      </c>
      <c r="F955">
        <v>0</v>
      </c>
      <c r="G955">
        <v>10.6</v>
      </c>
    </row>
    <row r="956" spans="2:7">
      <c r="B956">
        <v>94436</v>
      </c>
      <c r="C956">
        <v>2</v>
      </c>
      <c r="D956">
        <v>31</v>
      </c>
      <c r="F956">
        <v>174.9</v>
      </c>
      <c r="G956">
        <v>94.5</v>
      </c>
    </row>
    <row r="957" spans="2:7">
      <c r="B957">
        <v>94437</v>
      </c>
      <c r="C957">
        <v>1</v>
      </c>
      <c r="D957">
        <v>1</v>
      </c>
      <c r="E957">
        <v>18</v>
      </c>
      <c r="F957">
        <v>0</v>
      </c>
      <c r="G957">
        <v>13.1</v>
      </c>
    </row>
    <row r="958" spans="2:7">
      <c r="B958">
        <v>94438</v>
      </c>
      <c r="C958">
        <v>1</v>
      </c>
      <c r="D958">
        <v>80</v>
      </c>
      <c r="F958">
        <v>175.6</v>
      </c>
      <c r="G958">
        <v>74.099999999999994</v>
      </c>
    </row>
    <row r="959" spans="2:7">
      <c r="B959">
        <v>94439</v>
      </c>
      <c r="C959">
        <v>2</v>
      </c>
      <c r="D959">
        <v>7</v>
      </c>
      <c r="F959">
        <v>117</v>
      </c>
      <c r="G959">
        <v>20.8</v>
      </c>
    </row>
    <row r="960" spans="2:7">
      <c r="B960">
        <v>94440</v>
      </c>
      <c r="C960">
        <v>2</v>
      </c>
      <c r="D960">
        <v>0</v>
      </c>
      <c r="E960">
        <v>2</v>
      </c>
      <c r="F960">
        <v>0</v>
      </c>
      <c r="G960">
        <v>7.6</v>
      </c>
    </row>
    <row r="961" spans="2:7">
      <c r="B961">
        <v>94441</v>
      </c>
      <c r="C961">
        <v>1</v>
      </c>
      <c r="D961">
        <v>12</v>
      </c>
      <c r="F961">
        <v>169</v>
      </c>
      <c r="G961">
        <v>61.2</v>
      </c>
    </row>
    <row r="962" spans="2:7">
      <c r="B962">
        <v>94443</v>
      </c>
      <c r="C962">
        <v>1</v>
      </c>
      <c r="D962">
        <v>32</v>
      </c>
      <c r="F962">
        <v>157.5</v>
      </c>
      <c r="G962">
        <v>75</v>
      </c>
    </row>
    <row r="963" spans="2:7">
      <c r="B963">
        <v>94444</v>
      </c>
      <c r="C963">
        <v>2</v>
      </c>
      <c r="D963">
        <v>78</v>
      </c>
      <c r="F963">
        <v>173.6</v>
      </c>
      <c r="G963">
        <v>123.5</v>
      </c>
    </row>
    <row r="964" spans="2:7">
      <c r="B964">
        <v>94445</v>
      </c>
      <c r="C964">
        <v>1</v>
      </c>
      <c r="D964">
        <v>53</v>
      </c>
      <c r="F964">
        <v>174</v>
      </c>
      <c r="G964">
        <v>74.599999999999994</v>
      </c>
    </row>
    <row r="965" spans="2:7">
      <c r="B965">
        <v>94446</v>
      </c>
      <c r="C965">
        <v>2</v>
      </c>
      <c r="D965">
        <v>28</v>
      </c>
      <c r="F965">
        <v>165.7</v>
      </c>
      <c r="G965">
        <v>87.4</v>
      </c>
    </row>
    <row r="966" spans="2:7">
      <c r="B966">
        <v>94447</v>
      </c>
      <c r="C966">
        <v>1</v>
      </c>
      <c r="D966">
        <v>15</v>
      </c>
      <c r="F966">
        <v>165.6</v>
      </c>
      <c r="G966">
        <v>47.8</v>
      </c>
    </row>
    <row r="967" spans="2:7">
      <c r="B967">
        <v>94448</v>
      </c>
      <c r="C967">
        <v>1</v>
      </c>
      <c r="D967">
        <v>41</v>
      </c>
      <c r="F967">
        <v>175.8</v>
      </c>
      <c r="G967">
        <v>105.1</v>
      </c>
    </row>
    <row r="968" spans="2:7">
      <c r="B968">
        <v>94449</v>
      </c>
      <c r="C968">
        <v>1</v>
      </c>
      <c r="D968">
        <v>1</v>
      </c>
      <c r="E968">
        <v>16</v>
      </c>
      <c r="F968">
        <v>0</v>
      </c>
      <c r="G968">
        <v>14.7</v>
      </c>
    </row>
    <row r="969" spans="2:7">
      <c r="B969">
        <v>94450</v>
      </c>
      <c r="C969">
        <v>1</v>
      </c>
      <c r="D969">
        <v>30</v>
      </c>
      <c r="F969">
        <v>179.6</v>
      </c>
      <c r="G969">
        <v>105.1</v>
      </c>
    </row>
    <row r="970" spans="2:7">
      <c r="B970">
        <v>94451</v>
      </c>
      <c r="C970">
        <v>2</v>
      </c>
      <c r="D970">
        <v>4</v>
      </c>
      <c r="F970">
        <v>105.2</v>
      </c>
      <c r="G970">
        <v>15.7</v>
      </c>
    </row>
    <row r="971" spans="2:7">
      <c r="B971">
        <v>94453</v>
      </c>
      <c r="C971">
        <v>2</v>
      </c>
      <c r="D971">
        <v>20</v>
      </c>
      <c r="F971">
        <v>166.4</v>
      </c>
      <c r="G971">
        <v>85.8</v>
      </c>
    </row>
    <row r="972" spans="2:7">
      <c r="B972">
        <v>94454</v>
      </c>
      <c r="C972">
        <v>1</v>
      </c>
      <c r="D972">
        <v>1</v>
      </c>
      <c r="E972">
        <v>17</v>
      </c>
      <c r="F972">
        <v>0</v>
      </c>
      <c r="G972">
        <v>12.3</v>
      </c>
    </row>
    <row r="973" spans="2:7">
      <c r="B973">
        <v>94455</v>
      </c>
      <c r="C973">
        <v>2</v>
      </c>
      <c r="D973">
        <v>10</v>
      </c>
      <c r="F973">
        <v>144</v>
      </c>
      <c r="G973">
        <v>38.6</v>
      </c>
    </row>
    <row r="974" spans="2:7">
      <c r="B974">
        <v>94456</v>
      </c>
      <c r="C974">
        <v>2</v>
      </c>
      <c r="D974">
        <v>16</v>
      </c>
      <c r="F974">
        <v>159.19999999999999</v>
      </c>
      <c r="G974">
        <v>92.2</v>
      </c>
    </row>
    <row r="975" spans="2:7">
      <c r="B975">
        <v>94457</v>
      </c>
      <c r="C975">
        <v>2</v>
      </c>
      <c r="D975">
        <v>46</v>
      </c>
      <c r="F975">
        <v>164.6</v>
      </c>
      <c r="G975">
        <v>67.7</v>
      </c>
    </row>
    <row r="976" spans="2:7">
      <c r="B976">
        <v>94458</v>
      </c>
      <c r="C976">
        <v>1</v>
      </c>
      <c r="D976">
        <v>56</v>
      </c>
      <c r="F976">
        <v>177.9</v>
      </c>
      <c r="G976">
        <v>107.2</v>
      </c>
    </row>
    <row r="977" spans="2:7">
      <c r="B977">
        <v>94459</v>
      </c>
      <c r="C977">
        <v>2</v>
      </c>
      <c r="D977">
        <v>52</v>
      </c>
      <c r="F977">
        <v>160.6</v>
      </c>
      <c r="G977">
        <v>130</v>
      </c>
    </row>
    <row r="978" spans="2:7">
      <c r="B978">
        <v>94460</v>
      </c>
      <c r="C978">
        <v>2</v>
      </c>
      <c r="D978">
        <v>61</v>
      </c>
      <c r="F978">
        <v>153.69999999999999</v>
      </c>
      <c r="G978">
        <v>67.599999999999994</v>
      </c>
    </row>
    <row r="979" spans="2:7">
      <c r="B979">
        <v>94461</v>
      </c>
      <c r="C979">
        <v>2</v>
      </c>
      <c r="D979">
        <v>19</v>
      </c>
      <c r="F979">
        <v>156.1</v>
      </c>
      <c r="G979">
        <v>65.7</v>
      </c>
    </row>
    <row r="980" spans="2:7">
      <c r="B980">
        <v>94462</v>
      </c>
      <c r="C980">
        <v>2</v>
      </c>
      <c r="D980">
        <v>12</v>
      </c>
      <c r="F980">
        <v>151.9</v>
      </c>
      <c r="G980">
        <v>53.2</v>
      </c>
    </row>
    <row r="981" spans="2:7">
      <c r="B981">
        <v>94463</v>
      </c>
      <c r="C981">
        <v>2</v>
      </c>
      <c r="D981">
        <v>26</v>
      </c>
      <c r="F981">
        <v>162.1</v>
      </c>
      <c r="G981">
        <v>111.9</v>
      </c>
    </row>
    <row r="982" spans="2:7">
      <c r="B982">
        <v>94464</v>
      </c>
      <c r="C982">
        <v>1</v>
      </c>
      <c r="D982">
        <v>77</v>
      </c>
      <c r="F982">
        <v>183.4</v>
      </c>
      <c r="G982">
        <v>125.1</v>
      </c>
    </row>
    <row r="983" spans="2:7">
      <c r="B983">
        <v>94465</v>
      </c>
      <c r="C983">
        <v>1</v>
      </c>
      <c r="D983">
        <v>31</v>
      </c>
      <c r="F983">
        <v>185.4</v>
      </c>
      <c r="G983">
        <v>106.2</v>
      </c>
    </row>
    <row r="984" spans="2:7">
      <c r="B984">
        <v>94466</v>
      </c>
      <c r="C984">
        <v>1</v>
      </c>
      <c r="D984">
        <v>1</v>
      </c>
      <c r="E984">
        <v>13</v>
      </c>
      <c r="F984">
        <v>0</v>
      </c>
      <c r="G984">
        <v>9.1</v>
      </c>
    </row>
    <row r="985" spans="2:7">
      <c r="B985">
        <v>94467</v>
      </c>
      <c r="C985">
        <v>2</v>
      </c>
      <c r="D985">
        <v>18</v>
      </c>
      <c r="F985">
        <v>161.6</v>
      </c>
      <c r="G985">
        <v>56.3</v>
      </c>
    </row>
    <row r="986" spans="2:7">
      <c r="B986">
        <v>94468</v>
      </c>
      <c r="C986">
        <v>2</v>
      </c>
      <c r="D986">
        <v>0</v>
      </c>
      <c r="E986">
        <v>2</v>
      </c>
      <c r="F986">
        <v>0</v>
      </c>
      <c r="G986">
        <v>5.0999999999999996</v>
      </c>
    </row>
    <row r="987" spans="2:7">
      <c r="B987">
        <v>94469</v>
      </c>
      <c r="C987">
        <v>2</v>
      </c>
      <c r="D987">
        <v>37</v>
      </c>
      <c r="F987">
        <v>163.30000000000001</v>
      </c>
      <c r="G987">
        <v>103.3</v>
      </c>
    </row>
    <row r="988" spans="2:7">
      <c r="B988">
        <v>94470</v>
      </c>
      <c r="C988">
        <v>1</v>
      </c>
      <c r="D988">
        <v>64</v>
      </c>
      <c r="F988">
        <v>170.1</v>
      </c>
      <c r="G988">
        <v>84.7</v>
      </c>
    </row>
    <row r="989" spans="2:7">
      <c r="B989">
        <v>94471</v>
      </c>
      <c r="C989">
        <v>2</v>
      </c>
      <c r="D989">
        <v>42</v>
      </c>
      <c r="F989">
        <v>161.30000000000001</v>
      </c>
      <c r="G989">
        <v>76.5</v>
      </c>
    </row>
    <row r="990" spans="2:7">
      <c r="B990">
        <v>94472</v>
      </c>
      <c r="C990">
        <v>2</v>
      </c>
      <c r="D990">
        <v>5</v>
      </c>
      <c r="F990">
        <v>111.9</v>
      </c>
      <c r="G990">
        <v>19.8</v>
      </c>
    </row>
    <row r="991" spans="2:7">
      <c r="B991">
        <v>94473</v>
      </c>
      <c r="C991">
        <v>2</v>
      </c>
      <c r="D991">
        <v>73</v>
      </c>
      <c r="F991">
        <v>162.4</v>
      </c>
      <c r="G991">
        <v>81.099999999999994</v>
      </c>
    </row>
    <row r="992" spans="2:7">
      <c r="B992">
        <v>94474</v>
      </c>
      <c r="C992">
        <v>1</v>
      </c>
      <c r="D992">
        <v>55</v>
      </c>
      <c r="F992">
        <v>183.6</v>
      </c>
      <c r="G992">
        <v>77.400000000000006</v>
      </c>
    </row>
    <row r="993" spans="2:7">
      <c r="B993">
        <v>94475</v>
      </c>
      <c r="C993">
        <v>2</v>
      </c>
      <c r="D993">
        <v>26</v>
      </c>
      <c r="F993">
        <v>141.5</v>
      </c>
      <c r="G993">
        <v>37.5</v>
      </c>
    </row>
    <row r="994" spans="2:7">
      <c r="B994">
        <v>94476</v>
      </c>
      <c r="C994">
        <v>2</v>
      </c>
      <c r="D994">
        <v>55</v>
      </c>
      <c r="F994">
        <v>170.8</v>
      </c>
      <c r="G994">
        <v>70.599999999999994</v>
      </c>
    </row>
    <row r="995" spans="2:7">
      <c r="B995">
        <v>94477</v>
      </c>
      <c r="C995">
        <v>2</v>
      </c>
      <c r="D995">
        <v>58</v>
      </c>
      <c r="F995">
        <v>151.69999999999999</v>
      </c>
      <c r="G995">
        <v>39.4</v>
      </c>
    </row>
    <row r="996" spans="2:7">
      <c r="B996">
        <v>94478</v>
      </c>
      <c r="C996">
        <v>2</v>
      </c>
      <c r="D996">
        <v>37</v>
      </c>
      <c r="F996">
        <v>163.6</v>
      </c>
      <c r="G996">
        <v>60.6</v>
      </c>
    </row>
    <row r="997" spans="2:7">
      <c r="B997">
        <v>94479</v>
      </c>
      <c r="C997">
        <v>2</v>
      </c>
      <c r="D997">
        <v>64</v>
      </c>
      <c r="F997">
        <v>155.5</v>
      </c>
      <c r="G997">
        <v>79.7</v>
      </c>
    </row>
    <row r="998" spans="2:7">
      <c r="B998">
        <v>94480</v>
      </c>
      <c r="C998">
        <v>1</v>
      </c>
      <c r="D998">
        <v>6</v>
      </c>
      <c r="F998">
        <v>124.1</v>
      </c>
      <c r="G998">
        <v>24.6</v>
      </c>
    </row>
    <row r="999" spans="2:7">
      <c r="B999">
        <v>94481</v>
      </c>
      <c r="C999">
        <v>2</v>
      </c>
      <c r="D999">
        <v>31</v>
      </c>
      <c r="F999">
        <v>162</v>
      </c>
      <c r="G999">
        <v>86.9</v>
      </c>
    </row>
    <row r="1000" spans="2:7">
      <c r="B1000">
        <v>94482</v>
      </c>
      <c r="C1000">
        <v>2</v>
      </c>
      <c r="D1000">
        <v>13</v>
      </c>
      <c r="F1000">
        <v>154.19999999999999</v>
      </c>
      <c r="G1000">
        <v>58.1</v>
      </c>
    </row>
    <row r="1001" spans="2:7">
      <c r="B1001">
        <v>94483</v>
      </c>
      <c r="C1001">
        <v>2</v>
      </c>
      <c r="D1001">
        <v>74</v>
      </c>
      <c r="F1001">
        <v>160.1</v>
      </c>
      <c r="G1001">
        <v>80.3</v>
      </c>
    </row>
    <row r="1002" spans="2:7">
      <c r="B1002">
        <v>94484</v>
      </c>
      <c r="C1002">
        <v>1</v>
      </c>
      <c r="D1002">
        <v>5</v>
      </c>
      <c r="F1002">
        <v>119.3</v>
      </c>
      <c r="G1002">
        <v>27</v>
      </c>
    </row>
    <row r="1003" spans="2:7">
      <c r="B1003">
        <v>94485</v>
      </c>
      <c r="C1003">
        <v>2</v>
      </c>
      <c r="D1003">
        <v>0</v>
      </c>
      <c r="E1003">
        <v>10</v>
      </c>
      <c r="F1003">
        <v>0</v>
      </c>
      <c r="G1003">
        <v>9.3000000000000007</v>
      </c>
    </row>
    <row r="1004" spans="2:7">
      <c r="B1004">
        <v>94486</v>
      </c>
      <c r="C1004">
        <v>2</v>
      </c>
      <c r="D1004">
        <v>44</v>
      </c>
      <c r="F1004">
        <v>176.7</v>
      </c>
      <c r="G1004">
        <v>97.4</v>
      </c>
    </row>
    <row r="1005" spans="2:7">
      <c r="B1005">
        <v>94487</v>
      </c>
      <c r="C1005">
        <v>1</v>
      </c>
      <c r="D1005">
        <v>29</v>
      </c>
      <c r="F1005">
        <v>179.2</v>
      </c>
      <c r="G1005">
        <v>96.9</v>
      </c>
    </row>
    <row r="1006" spans="2:7">
      <c r="B1006">
        <v>94488</v>
      </c>
      <c r="C1006">
        <v>2</v>
      </c>
      <c r="D1006">
        <v>38</v>
      </c>
      <c r="F1006">
        <v>159.30000000000001</v>
      </c>
      <c r="G1006">
        <v>67.099999999999994</v>
      </c>
    </row>
    <row r="1007" spans="2:7">
      <c r="B1007">
        <v>94489</v>
      </c>
      <c r="C1007">
        <v>2</v>
      </c>
      <c r="D1007">
        <v>4</v>
      </c>
      <c r="F1007">
        <v>112.2</v>
      </c>
      <c r="G1007">
        <v>19.8</v>
      </c>
    </row>
    <row r="1008" spans="2:7">
      <c r="B1008">
        <v>94490</v>
      </c>
      <c r="C1008">
        <v>2</v>
      </c>
      <c r="D1008">
        <v>64</v>
      </c>
      <c r="F1008">
        <v>157.30000000000001</v>
      </c>
      <c r="G1008">
        <v>59.5</v>
      </c>
    </row>
    <row r="1009" spans="2:7">
      <c r="B1009">
        <v>94491</v>
      </c>
      <c r="C1009">
        <v>2</v>
      </c>
      <c r="D1009">
        <v>19</v>
      </c>
      <c r="F1009">
        <v>165.3</v>
      </c>
      <c r="G1009">
        <v>109.4</v>
      </c>
    </row>
    <row r="1010" spans="2:7">
      <c r="B1010">
        <v>94492</v>
      </c>
      <c r="C1010">
        <v>1</v>
      </c>
      <c r="D1010">
        <v>6</v>
      </c>
      <c r="F1010">
        <v>128.6</v>
      </c>
      <c r="G1010">
        <v>28.4</v>
      </c>
    </row>
    <row r="1011" spans="2:7">
      <c r="B1011">
        <v>94493</v>
      </c>
      <c r="C1011">
        <v>1</v>
      </c>
      <c r="D1011">
        <v>63</v>
      </c>
      <c r="F1011">
        <v>168.2</v>
      </c>
      <c r="G1011">
        <v>78.400000000000006</v>
      </c>
    </row>
    <row r="1012" spans="2:7">
      <c r="B1012">
        <v>94494</v>
      </c>
      <c r="C1012">
        <v>1</v>
      </c>
      <c r="D1012">
        <v>10</v>
      </c>
      <c r="F1012">
        <v>138.69999999999999</v>
      </c>
      <c r="G1012">
        <v>30.2</v>
      </c>
    </row>
    <row r="1013" spans="2:7">
      <c r="B1013">
        <v>94495</v>
      </c>
      <c r="C1013">
        <v>2</v>
      </c>
      <c r="D1013">
        <v>4</v>
      </c>
      <c r="F1013">
        <v>98.1</v>
      </c>
      <c r="G1013">
        <v>14.5</v>
      </c>
    </row>
    <row r="1014" spans="2:7">
      <c r="B1014">
        <v>94496</v>
      </c>
      <c r="C1014">
        <v>1</v>
      </c>
      <c r="D1014">
        <v>3</v>
      </c>
      <c r="F1014">
        <v>96.1</v>
      </c>
      <c r="G1014">
        <v>14.6</v>
      </c>
    </row>
    <row r="1015" spans="2:7">
      <c r="B1015">
        <v>94497</v>
      </c>
      <c r="C1015">
        <v>1</v>
      </c>
      <c r="D1015">
        <v>45</v>
      </c>
      <c r="F1015">
        <v>168.6</v>
      </c>
      <c r="G1015">
        <v>82.1</v>
      </c>
    </row>
    <row r="1016" spans="2:7">
      <c r="B1016">
        <v>94498</v>
      </c>
      <c r="C1016">
        <v>2</v>
      </c>
      <c r="D1016">
        <v>11</v>
      </c>
      <c r="F1016">
        <v>158.19999999999999</v>
      </c>
      <c r="G1016">
        <v>56.7</v>
      </c>
    </row>
    <row r="1017" spans="2:7">
      <c r="B1017">
        <v>94499</v>
      </c>
      <c r="C1017">
        <v>1</v>
      </c>
      <c r="D1017">
        <v>62</v>
      </c>
      <c r="F1017">
        <v>160.6</v>
      </c>
      <c r="G1017">
        <v>57.7</v>
      </c>
    </row>
    <row r="1018" spans="2:7">
      <c r="B1018">
        <v>94500</v>
      </c>
      <c r="C1018">
        <v>2</v>
      </c>
      <c r="D1018">
        <v>60</v>
      </c>
      <c r="F1018">
        <v>168.7</v>
      </c>
      <c r="G1018">
        <v>101.1</v>
      </c>
    </row>
    <row r="1019" spans="2:7">
      <c r="B1019">
        <v>94501</v>
      </c>
      <c r="C1019">
        <v>2</v>
      </c>
      <c r="D1019">
        <v>41</v>
      </c>
      <c r="F1019">
        <v>162.80000000000001</v>
      </c>
      <c r="G1019">
        <v>93.5</v>
      </c>
    </row>
    <row r="1020" spans="2:7">
      <c r="B1020">
        <v>94502</v>
      </c>
      <c r="C1020">
        <v>2</v>
      </c>
      <c r="D1020">
        <v>15</v>
      </c>
      <c r="F1020">
        <v>153.30000000000001</v>
      </c>
      <c r="G1020">
        <v>81.3</v>
      </c>
    </row>
    <row r="1021" spans="2:7">
      <c r="B1021">
        <v>94503</v>
      </c>
      <c r="C1021">
        <v>2</v>
      </c>
      <c r="D1021">
        <v>52</v>
      </c>
      <c r="F1021">
        <v>173.6</v>
      </c>
      <c r="G1021">
        <v>57.9</v>
      </c>
    </row>
    <row r="1022" spans="2:7">
      <c r="B1022">
        <v>94504</v>
      </c>
      <c r="C1022">
        <v>1</v>
      </c>
      <c r="D1022">
        <v>28</v>
      </c>
      <c r="F1022">
        <v>191.1</v>
      </c>
      <c r="G1022">
        <v>88.8</v>
      </c>
    </row>
    <row r="1023" spans="2:7">
      <c r="B1023">
        <v>94505</v>
      </c>
      <c r="C1023">
        <v>1</v>
      </c>
      <c r="D1023">
        <v>7</v>
      </c>
      <c r="F1023">
        <v>124.1</v>
      </c>
      <c r="G1023">
        <v>31.1</v>
      </c>
    </row>
    <row r="1024" spans="2:7">
      <c r="B1024">
        <v>94506</v>
      </c>
      <c r="C1024">
        <v>2</v>
      </c>
      <c r="D1024">
        <v>69</v>
      </c>
      <c r="F1024">
        <v>152.30000000000001</v>
      </c>
      <c r="G1024">
        <v>83.9</v>
      </c>
    </row>
    <row r="1025" spans="2:7">
      <c r="B1025">
        <v>94507</v>
      </c>
      <c r="C1025">
        <v>1</v>
      </c>
      <c r="D1025">
        <v>34</v>
      </c>
      <c r="F1025">
        <v>167.6</v>
      </c>
      <c r="G1025">
        <v>127.4</v>
      </c>
    </row>
    <row r="1026" spans="2:7">
      <c r="B1026">
        <v>94508</v>
      </c>
      <c r="C1026">
        <v>2</v>
      </c>
      <c r="D1026">
        <v>34</v>
      </c>
      <c r="F1026">
        <v>151.69999999999999</v>
      </c>
      <c r="G1026">
        <v>70.8</v>
      </c>
    </row>
    <row r="1027" spans="2:7">
      <c r="B1027">
        <v>94509</v>
      </c>
      <c r="C1027">
        <v>2</v>
      </c>
      <c r="D1027">
        <v>53</v>
      </c>
      <c r="F1027">
        <v>168.2</v>
      </c>
      <c r="G1027">
        <v>74.5</v>
      </c>
    </row>
    <row r="1028" spans="2:7">
      <c r="B1028">
        <v>94510</v>
      </c>
      <c r="C1028">
        <v>2</v>
      </c>
      <c r="D1028">
        <v>49</v>
      </c>
      <c r="F1028">
        <v>158.19999999999999</v>
      </c>
      <c r="G1028">
        <v>81.599999999999994</v>
      </c>
    </row>
    <row r="1029" spans="2:7">
      <c r="B1029">
        <v>94511</v>
      </c>
      <c r="C1029">
        <v>1</v>
      </c>
      <c r="D1029">
        <v>7</v>
      </c>
      <c r="F1029">
        <v>128.6</v>
      </c>
      <c r="G1029">
        <v>37.200000000000003</v>
      </c>
    </row>
    <row r="1030" spans="2:7">
      <c r="B1030">
        <v>94512</v>
      </c>
      <c r="C1030">
        <v>2</v>
      </c>
      <c r="D1030">
        <v>43</v>
      </c>
      <c r="F1030">
        <v>155.4</v>
      </c>
      <c r="G1030">
        <v>61.2</v>
      </c>
    </row>
    <row r="1031" spans="2:7">
      <c r="B1031">
        <v>94513</v>
      </c>
      <c r="C1031">
        <v>1</v>
      </c>
      <c r="D1031">
        <v>2</v>
      </c>
      <c r="F1031">
        <v>92.1</v>
      </c>
      <c r="G1031">
        <v>13.5</v>
      </c>
    </row>
    <row r="1032" spans="2:7">
      <c r="B1032">
        <v>94514</v>
      </c>
      <c r="C1032">
        <v>2</v>
      </c>
      <c r="D1032">
        <v>8</v>
      </c>
      <c r="F1032">
        <v>126.3</v>
      </c>
      <c r="G1032">
        <v>29.6</v>
      </c>
    </row>
    <row r="1033" spans="2:7">
      <c r="B1033">
        <v>94515</v>
      </c>
      <c r="C1033">
        <v>2</v>
      </c>
      <c r="D1033">
        <v>58</v>
      </c>
      <c r="F1033">
        <v>148.30000000000001</v>
      </c>
      <c r="G1033">
        <v>98</v>
      </c>
    </row>
    <row r="1034" spans="2:7">
      <c r="B1034">
        <v>94516</v>
      </c>
      <c r="C1034">
        <v>2</v>
      </c>
      <c r="D1034">
        <v>19</v>
      </c>
      <c r="F1034">
        <v>158.9</v>
      </c>
      <c r="G1034">
        <v>62.3</v>
      </c>
    </row>
    <row r="1035" spans="2:7">
      <c r="B1035">
        <v>94517</v>
      </c>
      <c r="C1035">
        <v>1</v>
      </c>
      <c r="D1035">
        <v>19</v>
      </c>
      <c r="F1035">
        <v>169</v>
      </c>
      <c r="G1035">
        <v>84.2</v>
      </c>
    </row>
    <row r="1036" spans="2:7">
      <c r="B1036">
        <v>94518</v>
      </c>
      <c r="C1036">
        <v>2</v>
      </c>
      <c r="D1036">
        <v>0</v>
      </c>
      <c r="E1036">
        <v>5</v>
      </c>
      <c r="F1036">
        <v>0</v>
      </c>
      <c r="G1036">
        <v>7.6</v>
      </c>
    </row>
    <row r="1037" spans="2:7">
      <c r="B1037">
        <v>94519</v>
      </c>
      <c r="C1037">
        <v>1</v>
      </c>
      <c r="D1037">
        <v>59</v>
      </c>
      <c r="F1037">
        <v>178.3</v>
      </c>
      <c r="G1037">
        <v>94.2</v>
      </c>
    </row>
    <row r="1038" spans="2:7">
      <c r="B1038">
        <v>94520</v>
      </c>
      <c r="C1038">
        <v>1</v>
      </c>
      <c r="D1038">
        <v>7</v>
      </c>
      <c r="F1038">
        <v>123.4</v>
      </c>
      <c r="G1038">
        <v>25.7</v>
      </c>
    </row>
    <row r="1039" spans="2:7">
      <c r="B1039">
        <v>94521</v>
      </c>
      <c r="C1039">
        <v>1</v>
      </c>
      <c r="D1039">
        <v>0</v>
      </c>
      <c r="E1039">
        <v>10</v>
      </c>
      <c r="F1039">
        <v>0</v>
      </c>
      <c r="G1039">
        <v>8.8000000000000007</v>
      </c>
    </row>
    <row r="1040" spans="2:7">
      <c r="B1040">
        <v>94522</v>
      </c>
      <c r="C1040">
        <v>1</v>
      </c>
      <c r="D1040">
        <v>60</v>
      </c>
      <c r="F1040">
        <v>175.2</v>
      </c>
      <c r="G1040">
        <v>97.6</v>
      </c>
    </row>
    <row r="1041" spans="2:7">
      <c r="B1041">
        <v>94523</v>
      </c>
      <c r="C1041">
        <v>2</v>
      </c>
      <c r="D1041">
        <v>65</v>
      </c>
      <c r="F1041">
        <v>158.19999999999999</v>
      </c>
      <c r="G1041">
        <v>66.2</v>
      </c>
    </row>
    <row r="1042" spans="2:7">
      <c r="B1042">
        <v>94525</v>
      </c>
      <c r="C1042">
        <v>2</v>
      </c>
      <c r="D1042">
        <v>66</v>
      </c>
      <c r="F1042">
        <v>157.9</v>
      </c>
      <c r="G1042">
        <v>83.2</v>
      </c>
    </row>
    <row r="1043" spans="2:7">
      <c r="B1043">
        <v>94526</v>
      </c>
      <c r="C1043">
        <v>1</v>
      </c>
      <c r="D1043">
        <v>37</v>
      </c>
      <c r="F1043">
        <v>180.7</v>
      </c>
      <c r="G1043">
        <v>104.2</v>
      </c>
    </row>
    <row r="1044" spans="2:7">
      <c r="B1044">
        <v>94527</v>
      </c>
      <c r="C1044">
        <v>1</v>
      </c>
      <c r="D1044">
        <v>36</v>
      </c>
      <c r="F1044">
        <v>164.2</v>
      </c>
      <c r="G1044">
        <v>66.8</v>
      </c>
    </row>
    <row r="1045" spans="2:7">
      <c r="B1045">
        <v>94528</v>
      </c>
      <c r="C1045">
        <v>1</v>
      </c>
      <c r="D1045">
        <v>34</v>
      </c>
      <c r="F1045">
        <v>162.30000000000001</v>
      </c>
      <c r="G1045">
        <v>159.6</v>
      </c>
    </row>
    <row r="1046" spans="2:7">
      <c r="B1046">
        <v>94529</v>
      </c>
      <c r="C1046">
        <v>1</v>
      </c>
      <c r="D1046">
        <v>58</v>
      </c>
      <c r="F1046">
        <v>180.6</v>
      </c>
      <c r="G1046">
        <v>70.099999999999994</v>
      </c>
    </row>
    <row r="1047" spans="2:7">
      <c r="B1047">
        <v>94530</v>
      </c>
      <c r="C1047">
        <v>1</v>
      </c>
      <c r="D1047">
        <v>22</v>
      </c>
      <c r="F1047">
        <v>157.69999999999999</v>
      </c>
      <c r="G1047">
        <v>64.900000000000006</v>
      </c>
    </row>
    <row r="1048" spans="2:7">
      <c r="B1048">
        <v>94531</v>
      </c>
      <c r="C1048">
        <v>2</v>
      </c>
      <c r="D1048">
        <v>34</v>
      </c>
      <c r="F1048">
        <v>157.6</v>
      </c>
      <c r="G1048">
        <v>73.599999999999994</v>
      </c>
    </row>
    <row r="1049" spans="2:7">
      <c r="B1049">
        <v>94532</v>
      </c>
      <c r="C1049">
        <v>2</v>
      </c>
      <c r="D1049">
        <v>36</v>
      </c>
      <c r="F1049">
        <v>155.1</v>
      </c>
      <c r="G1049">
        <v>72.599999999999994</v>
      </c>
    </row>
    <row r="1050" spans="2:7">
      <c r="B1050">
        <v>94534</v>
      </c>
      <c r="C1050">
        <v>1</v>
      </c>
      <c r="D1050">
        <v>80</v>
      </c>
      <c r="F1050">
        <v>160.69999999999999</v>
      </c>
      <c r="G1050">
        <v>73</v>
      </c>
    </row>
    <row r="1051" spans="2:7">
      <c r="B1051">
        <v>94536</v>
      </c>
      <c r="C1051">
        <v>1</v>
      </c>
      <c r="D1051">
        <v>13</v>
      </c>
      <c r="F1051">
        <v>153.80000000000001</v>
      </c>
      <c r="G1051">
        <v>51.1</v>
      </c>
    </row>
    <row r="1052" spans="2:7">
      <c r="B1052">
        <v>94537</v>
      </c>
      <c r="C1052">
        <v>1</v>
      </c>
      <c r="D1052">
        <v>11</v>
      </c>
      <c r="F1052">
        <v>148.6</v>
      </c>
      <c r="G1052">
        <v>49.9</v>
      </c>
    </row>
    <row r="1053" spans="2:7">
      <c r="B1053">
        <v>94538</v>
      </c>
      <c r="C1053">
        <v>1</v>
      </c>
      <c r="D1053">
        <v>42</v>
      </c>
      <c r="F1053">
        <v>164.8</v>
      </c>
      <c r="G1053">
        <v>69.7</v>
      </c>
    </row>
    <row r="1054" spans="2:7">
      <c r="B1054">
        <v>94539</v>
      </c>
      <c r="C1054">
        <v>2</v>
      </c>
      <c r="D1054">
        <v>55</v>
      </c>
      <c r="F1054">
        <v>165.8</v>
      </c>
      <c r="G1054">
        <v>83.6</v>
      </c>
    </row>
    <row r="1055" spans="2:7">
      <c r="B1055">
        <v>94540</v>
      </c>
      <c r="C1055">
        <v>2</v>
      </c>
      <c r="D1055">
        <v>10</v>
      </c>
      <c r="F1055">
        <v>155.4</v>
      </c>
      <c r="G1055">
        <v>46.9</v>
      </c>
    </row>
    <row r="1056" spans="2:7">
      <c r="B1056">
        <v>94541</v>
      </c>
      <c r="C1056">
        <v>2</v>
      </c>
      <c r="D1056">
        <v>79</v>
      </c>
      <c r="F1056">
        <v>164.8</v>
      </c>
      <c r="G1056">
        <v>58.9</v>
      </c>
    </row>
    <row r="1057" spans="2:7">
      <c r="B1057">
        <v>94542</v>
      </c>
      <c r="C1057">
        <v>1</v>
      </c>
      <c r="D1057">
        <v>30</v>
      </c>
      <c r="F1057">
        <v>0</v>
      </c>
      <c r="G1057">
        <v>0</v>
      </c>
    </row>
    <row r="1058" spans="2:7">
      <c r="B1058">
        <v>94543</v>
      </c>
      <c r="C1058">
        <v>2</v>
      </c>
      <c r="D1058">
        <v>12</v>
      </c>
      <c r="F1058">
        <v>164.1</v>
      </c>
      <c r="G1058">
        <v>66.599999999999994</v>
      </c>
    </row>
    <row r="1059" spans="2:7">
      <c r="B1059">
        <v>94544</v>
      </c>
      <c r="C1059">
        <v>2</v>
      </c>
      <c r="D1059">
        <v>17</v>
      </c>
      <c r="F1059">
        <v>161.80000000000001</v>
      </c>
      <c r="G1059">
        <v>56.3</v>
      </c>
    </row>
    <row r="1060" spans="2:7">
      <c r="B1060">
        <v>94545</v>
      </c>
      <c r="C1060">
        <v>1</v>
      </c>
      <c r="D1060">
        <v>18</v>
      </c>
      <c r="F1060">
        <v>180</v>
      </c>
      <c r="G1060">
        <v>90.2</v>
      </c>
    </row>
    <row r="1061" spans="2:7">
      <c r="B1061">
        <v>94546</v>
      </c>
      <c r="C1061">
        <v>2</v>
      </c>
      <c r="D1061">
        <v>19</v>
      </c>
      <c r="F1061">
        <v>164</v>
      </c>
      <c r="G1061">
        <v>66.099999999999994</v>
      </c>
    </row>
    <row r="1062" spans="2:7">
      <c r="B1062">
        <v>94547</v>
      </c>
      <c r="C1062">
        <v>2</v>
      </c>
      <c r="D1062">
        <v>67</v>
      </c>
      <c r="F1062">
        <v>151.30000000000001</v>
      </c>
      <c r="G1062">
        <v>46.4</v>
      </c>
    </row>
    <row r="1063" spans="2:7">
      <c r="B1063">
        <v>94548</v>
      </c>
      <c r="C1063">
        <v>1</v>
      </c>
      <c r="D1063">
        <v>4</v>
      </c>
      <c r="F1063">
        <v>101.1</v>
      </c>
      <c r="G1063">
        <v>16.2</v>
      </c>
    </row>
    <row r="1064" spans="2:7">
      <c r="B1064">
        <v>94549</v>
      </c>
      <c r="C1064">
        <v>1</v>
      </c>
      <c r="D1064">
        <v>80</v>
      </c>
      <c r="F1064">
        <v>170.6</v>
      </c>
      <c r="G1064">
        <v>82.1</v>
      </c>
    </row>
    <row r="1065" spans="2:7">
      <c r="B1065">
        <v>94550</v>
      </c>
      <c r="C1065">
        <v>2</v>
      </c>
      <c r="D1065">
        <v>17</v>
      </c>
      <c r="F1065">
        <v>163.1</v>
      </c>
      <c r="G1065">
        <v>62.3</v>
      </c>
    </row>
    <row r="1066" spans="2:7">
      <c r="B1066">
        <v>94551</v>
      </c>
      <c r="C1066">
        <v>1</v>
      </c>
      <c r="D1066">
        <v>2</v>
      </c>
      <c r="F1066">
        <v>0</v>
      </c>
      <c r="G1066">
        <v>0</v>
      </c>
    </row>
    <row r="1067" spans="2:7">
      <c r="B1067">
        <v>94552</v>
      </c>
      <c r="C1067">
        <v>2</v>
      </c>
      <c r="D1067">
        <v>56</v>
      </c>
      <c r="F1067">
        <v>156.4</v>
      </c>
      <c r="G1067">
        <v>59.5</v>
      </c>
    </row>
    <row r="1068" spans="2:7">
      <c r="B1068">
        <v>94553</v>
      </c>
      <c r="C1068">
        <v>2</v>
      </c>
      <c r="D1068">
        <v>72</v>
      </c>
      <c r="F1068">
        <v>150.6</v>
      </c>
      <c r="G1068">
        <v>65.7</v>
      </c>
    </row>
    <row r="1069" spans="2:7">
      <c r="B1069">
        <v>94554</v>
      </c>
      <c r="C1069">
        <v>1</v>
      </c>
      <c r="D1069">
        <v>69</v>
      </c>
      <c r="F1069">
        <v>174.2</v>
      </c>
      <c r="G1069">
        <v>81.8</v>
      </c>
    </row>
    <row r="1070" spans="2:7">
      <c r="B1070">
        <v>94555</v>
      </c>
      <c r="C1070">
        <v>1</v>
      </c>
      <c r="D1070">
        <v>19</v>
      </c>
      <c r="F1070">
        <v>164.4</v>
      </c>
      <c r="G1070">
        <v>64.400000000000006</v>
      </c>
    </row>
    <row r="1071" spans="2:7">
      <c r="B1071">
        <v>94556</v>
      </c>
      <c r="C1071">
        <v>1</v>
      </c>
      <c r="D1071">
        <v>7</v>
      </c>
      <c r="F1071">
        <v>116.1</v>
      </c>
      <c r="G1071">
        <v>20</v>
      </c>
    </row>
    <row r="1072" spans="2:7">
      <c r="B1072">
        <v>94557</v>
      </c>
      <c r="C1072">
        <v>2</v>
      </c>
      <c r="D1072">
        <v>35</v>
      </c>
      <c r="F1072">
        <v>156.80000000000001</v>
      </c>
      <c r="G1072">
        <v>85.4</v>
      </c>
    </row>
    <row r="1073" spans="2:7">
      <c r="B1073">
        <v>94558</v>
      </c>
      <c r="C1073">
        <v>2</v>
      </c>
      <c r="D1073">
        <v>62</v>
      </c>
      <c r="F1073">
        <v>147.69999999999999</v>
      </c>
      <c r="G1073">
        <v>51.4</v>
      </c>
    </row>
    <row r="1074" spans="2:7">
      <c r="B1074">
        <v>94559</v>
      </c>
      <c r="C1074">
        <v>1</v>
      </c>
      <c r="D1074">
        <v>41</v>
      </c>
      <c r="F1074">
        <v>164.1</v>
      </c>
      <c r="G1074">
        <v>99</v>
      </c>
    </row>
    <row r="1075" spans="2:7">
      <c r="B1075">
        <v>94560</v>
      </c>
      <c r="C1075">
        <v>2</v>
      </c>
      <c r="D1075">
        <v>24</v>
      </c>
      <c r="F1075">
        <v>171.1</v>
      </c>
      <c r="G1075">
        <v>104.9</v>
      </c>
    </row>
    <row r="1076" spans="2:7">
      <c r="B1076">
        <v>94561</v>
      </c>
      <c r="C1076">
        <v>2</v>
      </c>
      <c r="D1076">
        <v>5</v>
      </c>
      <c r="F1076">
        <v>107.7</v>
      </c>
      <c r="G1076">
        <v>18.7</v>
      </c>
    </row>
    <row r="1077" spans="2:7">
      <c r="B1077">
        <v>94562</v>
      </c>
      <c r="C1077">
        <v>1</v>
      </c>
      <c r="D1077">
        <v>16</v>
      </c>
      <c r="F1077">
        <v>184.3</v>
      </c>
      <c r="G1077">
        <v>58.4</v>
      </c>
    </row>
    <row r="1078" spans="2:7">
      <c r="B1078">
        <v>94563</v>
      </c>
      <c r="C1078">
        <v>1</v>
      </c>
      <c r="D1078">
        <v>8</v>
      </c>
      <c r="F1078">
        <v>137.19999999999999</v>
      </c>
      <c r="G1078">
        <v>37.9</v>
      </c>
    </row>
    <row r="1079" spans="2:7">
      <c r="B1079">
        <v>94564</v>
      </c>
      <c r="C1079">
        <v>2</v>
      </c>
      <c r="D1079">
        <v>80</v>
      </c>
      <c r="F1079">
        <v>154.6</v>
      </c>
      <c r="G1079">
        <v>60</v>
      </c>
    </row>
    <row r="1080" spans="2:7">
      <c r="B1080">
        <v>94565</v>
      </c>
      <c r="C1080">
        <v>2</v>
      </c>
      <c r="D1080">
        <v>45</v>
      </c>
      <c r="F1080">
        <v>168.4</v>
      </c>
      <c r="G1080">
        <v>94.3</v>
      </c>
    </row>
    <row r="1081" spans="2:7">
      <c r="B1081">
        <v>94567</v>
      </c>
      <c r="C1081">
        <v>1</v>
      </c>
      <c r="D1081">
        <v>16</v>
      </c>
      <c r="F1081">
        <v>176.8</v>
      </c>
      <c r="G1081">
        <v>81.3</v>
      </c>
    </row>
    <row r="1082" spans="2:7">
      <c r="B1082">
        <v>94568</v>
      </c>
      <c r="C1082">
        <v>2</v>
      </c>
      <c r="D1082">
        <v>60</v>
      </c>
      <c r="F1082">
        <v>161.1</v>
      </c>
      <c r="G1082">
        <v>77.3</v>
      </c>
    </row>
    <row r="1083" spans="2:7">
      <c r="B1083">
        <v>94569</v>
      </c>
      <c r="C1083">
        <v>2</v>
      </c>
      <c r="D1083">
        <v>27</v>
      </c>
      <c r="F1083">
        <v>152.69999999999999</v>
      </c>
      <c r="G1083">
        <v>58.7</v>
      </c>
    </row>
    <row r="1084" spans="2:7">
      <c r="B1084">
        <v>94570</v>
      </c>
      <c r="C1084">
        <v>1</v>
      </c>
      <c r="D1084">
        <v>48</v>
      </c>
      <c r="F1084">
        <v>166.6</v>
      </c>
      <c r="G1084">
        <v>93.4</v>
      </c>
    </row>
    <row r="1085" spans="2:7">
      <c r="B1085">
        <v>94571</v>
      </c>
      <c r="C1085">
        <v>2</v>
      </c>
      <c r="D1085">
        <v>80</v>
      </c>
      <c r="F1085">
        <v>167.4</v>
      </c>
      <c r="G1085">
        <v>71.599999999999994</v>
      </c>
    </row>
    <row r="1086" spans="2:7">
      <c r="B1086">
        <v>94572</v>
      </c>
      <c r="C1086">
        <v>2</v>
      </c>
      <c r="D1086">
        <v>14</v>
      </c>
      <c r="F1086">
        <v>153.9</v>
      </c>
      <c r="G1086">
        <v>40.5</v>
      </c>
    </row>
    <row r="1087" spans="2:7">
      <c r="B1087">
        <v>94573</v>
      </c>
      <c r="C1087">
        <v>2</v>
      </c>
      <c r="D1087">
        <v>62</v>
      </c>
      <c r="F1087">
        <v>153.5</v>
      </c>
      <c r="G1087">
        <v>63.5</v>
      </c>
    </row>
    <row r="1088" spans="2:7">
      <c r="B1088">
        <v>94574</v>
      </c>
      <c r="C1088">
        <v>1</v>
      </c>
      <c r="D1088">
        <v>18</v>
      </c>
      <c r="F1088">
        <v>184.7</v>
      </c>
      <c r="G1088">
        <v>166.3</v>
      </c>
    </row>
    <row r="1089" spans="2:7">
      <c r="B1089">
        <v>94575</v>
      </c>
      <c r="C1089">
        <v>2</v>
      </c>
      <c r="D1089">
        <v>80</v>
      </c>
      <c r="F1089">
        <v>161.4</v>
      </c>
      <c r="G1089">
        <v>54.9</v>
      </c>
    </row>
    <row r="1090" spans="2:7">
      <c r="B1090">
        <v>94576</v>
      </c>
      <c r="C1090">
        <v>2</v>
      </c>
      <c r="D1090">
        <v>33</v>
      </c>
      <c r="F1090">
        <v>159</v>
      </c>
      <c r="G1090">
        <v>93.8</v>
      </c>
    </row>
    <row r="1091" spans="2:7">
      <c r="B1091">
        <v>94577</v>
      </c>
      <c r="C1091">
        <v>2</v>
      </c>
      <c r="D1091">
        <v>30</v>
      </c>
      <c r="F1091">
        <v>175.9</v>
      </c>
      <c r="G1091">
        <v>60.7</v>
      </c>
    </row>
    <row r="1092" spans="2:7">
      <c r="B1092">
        <v>94578</v>
      </c>
      <c r="C1092">
        <v>1</v>
      </c>
      <c r="D1092">
        <v>71</v>
      </c>
      <c r="F1092">
        <v>168.1</v>
      </c>
      <c r="G1092">
        <v>75.2</v>
      </c>
    </row>
    <row r="1093" spans="2:7">
      <c r="B1093">
        <v>94579</v>
      </c>
      <c r="C1093">
        <v>1</v>
      </c>
      <c r="D1093">
        <v>52</v>
      </c>
      <c r="F1093">
        <v>171.7</v>
      </c>
      <c r="G1093">
        <v>82.1</v>
      </c>
    </row>
    <row r="1094" spans="2:7">
      <c r="B1094">
        <v>94580</v>
      </c>
      <c r="C1094">
        <v>2</v>
      </c>
      <c r="D1094">
        <v>5</v>
      </c>
      <c r="F1094">
        <v>108.4</v>
      </c>
      <c r="G1094">
        <v>18.7</v>
      </c>
    </row>
    <row r="1095" spans="2:7">
      <c r="B1095">
        <v>94582</v>
      </c>
      <c r="C1095">
        <v>1</v>
      </c>
      <c r="D1095">
        <v>1</v>
      </c>
      <c r="E1095">
        <v>21</v>
      </c>
      <c r="F1095">
        <v>0</v>
      </c>
      <c r="G1095">
        <v>10.9</v>
      </c>
    </row>
    <row r="1096" spans="2:7">
      <c r="B1096">
        <v>94583</v>
      </c>
      <c r="C1096">
        <v>1</v>
      </c>
      <c r="D1096">
        <v>80</v>
      </c>
      <c r="F1096">
        <v>168.1</v>
      </c>
      <c r="G1096">
        <v>60.1</v>
      </c>
    </row>
    <row r="1097" spans="2:7">
      <c r="B1097">
        <v>94584</v>
      </c>
      <c r="C1097">
        <v>1</v>
      </c>
      <c r="D1097">
        <v>10</v>
      </c>
      <c r="F1097">
        <v>149</v>
      </c>
      <c r="G1097">
        <v>36.700000000000003</v>
      </c>
    </row>
    <row r="1098" spans="2:7">
      <c r="B1098">
        <v>94585</v>
      </c>
      <c r="C1098">
        <v>1</v>
      </c>
      <c r="D1098">
        <v>8</v>
      </c>
      <c r="F1098">
        <v>121.6</v>
      </c>
      <c r="G1098">
        <v>22.3</v>
      </c>
    </row>
    <row r="1099" spans="2:7">
      <c r="B1099">
        <v>94586</v>
      </c>
      <c r="C1099">
        <v>2</v>
      </c>
      <c r="D1099">
        <v>74</v>
      </c>
      <c r="F1099">
        <v>165.1</v>
      </c>
      <c r="G1099">
        <v>54.6</v>
      </c>
    </row>
    <row r="1100" spans="2:7">
      <c r="B1100">
        <v>94587</v>
      </c>
      <c r="C1100">
        <v>2</v>
      </c>
      <c r="D1100">
        <v>19</v>
      </c>
      <c r="F1100">
        <v>158.6</v>
      </c>
      <c r="G1100">
        <v>50.7</v>
      </c>
    </row>
    <row r="1101" spans="2:7">
      <c r="B1101">
        <v>94588</v>
      </c>
      <c r="C1101">
        <v>1</v>
      </c>
      <c r="D1101">
        <v>7</v>
      </c>
      <c r="F1101">
        <v>130.69999999999999</v>
      </c>
      <c r="G1101">
        <v>25.9</v>
      </c>
    </row>
    <row r="1102" spans="2:7">
      <c r="B1102">
        <v>94589</v>
      </c>
      <c r="C1102">
        <v>1</v>
      </c>
      <c r="D1102">
        <v>33</v>
      </c>
      <c r="F1102">
        <v>183.2</v>
      </c>
      <c r="G1102">
        <v>102.1</v>
      </c>
    </row>
    <row r="1103" spans="2:7">
      <c r="B1103">
        <v>94590</v>
      </c>
      <c r="C1103">
        <v>2</v>
      </c>
      <c r="D1103">
        <v>65</v>
      </c>
      <c r="F1103">
        <v>146.80000000000001</v>
      </c>
      <c r="G1103">
        <v>73.5</v>
      </c>
    </row>
    <row r="1104" spans="2:7">
      <c r="B1104">
        <v>94591</v>
      </c>
      <c r="C1104">
        <v>1</v>
      </c>
      <c r="D1104">
        <v>42</v>
      </c>
      <c r="F1104">
        <v>178</v>
      </c>
      <c r="G1104">
        <v>89</v>
      </c>
    </row>
    <row r="1105" spans="2:7">
      <c r="B1105">
        <v>94592</v>
      </c>
      <c r="C1105">
        <v>2</v>
      </c>
      <c r="D1105">
        <v>0</v>
      </c>
      <c r="E1105">
        <v>8</v>
      </c>
      <c r="F1105">
        <v>0</v>
      </c>
      <c r="G1105">
        <v>8.3000000000000007</v>
      </c>
    </row>
    <row r="1106" spans="2:7">
      <c r="B1106">
        <v>94593</v>
      </c>
      <c r="C1106">
        <v>2</v>
      </c>
      <c r="D1106">
        <v>0</v>
      </c>
      <c r="E1106">
        <v>1</v>
      </c>
      <c r="F1106">
        <v>0</v>
      </c>
      <c r="G1106">
        <v>4.7</v>
      </c>
    </row>
    <row r="1107" spans="2:7">
      <c r="B1107">
        <v>94594</v>
      </c>
      <c r="C1107">
        <v>2</v>
      </c>
      <c r="D1107">
        <v>42</v>
      </c>
      <c r="F1107">
        <v>163.5</v>
      </c>
      <c r="G1107">
        <v>119</v>
      </c>
    </row>
    <row r="1108" spans="2:7">
      <c r="B1108">
        <v>94595</v>
      </c>
      <c r="C1108">
        <v>1</v>
      </c>
      <c r="D1108">
        <v>28</v>
      </c>
      <c r="F1108">
        <v>184.2</v>
      </c>
      <c r="G1108">
        <v>73.5</v>
      </c>
    </row>
    <row r="1109" spans="2:7">
      <c r="B1109">
        <v>94596</v>
      </c>
      <c r="C1109">
        <v>1</v>
      </c>
      <c r="D1109">
        <v>45</v>
      </c>
      <c r="F1109">
        <v>175.8</v>
      </c>
      <c r="G1109">
        <v>74.599999999999994</v>
      </c>
    </row>
    <row r="1110" spans="2:7">
      <c r="B1110">
        <v>94597</v>
      </c>
      <c r="C1110">
        <v>2</v>
      </c>
      <c r="D1110">
        <v>5</v>
      </c>
      <c r="F1110">
        <v>107.1</v>
      </c>
      <c r="G1110">
        <v>17.899999999999999</v>
      </c>
    </row>
    <row r="1111" spans="2:7">
      <c r="B1111">
        <v>94599</v>
      </c>
      <c r="C1111">
        <v>2</v>
      </c>
      <c r="D1111">
        <v>4</v>
      </c>
      <c r="F1111">
        <v>111</v>
      </c>
      <c r="G1111">
        <v>21.4</v>
      </c>
    </row>
    <row r="1112" spans="2:7">
      <c r="B1112">
        <v>94600</v>
      </c>
      <c r="C1112">
        <v>2</v>
      </c>
      <c r="D1112">
        <v>77</v>
      </c>
      <c r="F1112">
        <v>164.1</v>
      </c>
      <c r="G1112">
        <v>75</v>
      </c>
    </row>
    <row r="1113" spans="2:7">
      <c r="B1113">
        <v>94601</v>
      </c>
      <c r="C1113">
        <v>2</v>
      </c>
      <c r="D1113">
        <v>15</v>
      </c>
      <c r="F1113">
        <v>176.9</v>
      </c>
      <c r="G1113">
        <v>107.7</v>
      </c>
    </row>
    <row r="1114" spans="2:7">
      <c r="B1114">
        <v>94602</v>
      </c>
      <c r="C1114">
        <v>1</v>
      </c>
      <c r="D1114">
        <v>2</v>
      </c>
      <c r="F1114">
        <v>95.6</v>
      </c>
      <c r="G1114">
        <v>15.8</v>
      </c>
    </row>
    <row r="1115" spans="2:7">
      <c r="B1115">
        <v>94603</v>
      </c>
      <c r="C1115">
        <v>2</v>
      </c>
      <c r="D1115">
        <v>5</v>
      </c>
      <c r="F1115">
        <v>115.7</v>
      </c>
      <c r="G1115">
        <v>28</v>
      </c>
    </row>
    <row r="1116" spans="2:7">
      <c r="B1116">
        <v>94604</v>
      </c>
      <c r="C1116">
        <v>2</v>
      </c>
      <c r="D1116">
        <v>6</v>
      </c>
      <c r="F1116">
        <v>121.7</v>
      </c>
      <c r="G1116">
        <v>28.4</v>
      </c>
    </row>
    <row r="1117" spans="2:7">
      <c r="B1117">
        <v>94605</v>
      </c>
      <c r="C1117">
        <v>1</v>
      </c>
      <c r="D1117">
        <v>42</v>
      </c>
      <c r="F1117">
        <v>170.6</v>
      </c>
      <c r="G1117">
        <v>92.5</v>
      </c>
    </row>
    <row r="1118" spans="2:7">
      <c r="B1118">
        <v>94606</v>
      </c>
      <c r="C1118">
        <v>2</v>
      </c>
      <c r="D1118">
        <v>57</v>
      </c>
      <c r="F1118">
        <v>176.4</v>
      </c>
      <c r="G1118">
        <v>80.099999999999994</v>
      </c>
    </row>
    <row r="1119" spans="2:7">
      <c r="B1119">
        <v>94607</v>
      </c>
      <c r="C1119">
        <v>1</v>
      </c>
      <c r="D1119">
        <v>38</v>
      </c>
      <c r="F1119">
        <v>183.4</v>
      </c>
      <c r="G1119">
        <v>100.1</v>
      </c>
    </row>
    <row r="1120" spans="2:7">
      <c r="B1120">
        <v>94608</v>
      </c>
      <c r="C1120">
        <v>1</v>
      </c>
      <c r="D1120">
        <v>24</v>
      </c>
      <c r="F1120">
        <v>182.9</v>
      </c>
      <c r="G1120">
        <v>81.7</v>
      </c>
    </row>
    <row r="1121" spans="2:7">
      <c r="B1121">
        <v>94609</v>
      </c>
      <c r="C1121">
        <v>2</v>
      </c>
      <c r="D1121">
        <v>70</v>
      </c>
      <c r="F1121">
        <v>161.9</v>
      </c>
      <c r="G1121">
        <v>65.099999999999994</v>
      </c>
    </row>
    <row r="1122" spans="2:7">
      <c r="B1122">
        <v>94610</v>
      </c>
      <c r="C1122">
        <v>2</v>
      </c>
      <c r="D1122">
        <v>16</v>
      </c>
      <c r="F1122">
        <v>154.4</v>
      </c>
      <c r="G1122">
        <v>59.3</v>
      </c>
    </row>
    <row r="1123" spans="2:7">
      <c r="B1123">
        <v>94611</v>
      </c>
      <c r="C1123">
        <v>2</v>
      </c>
      <c r="D1123">
        <v>11</v>
      </c>
      <c r="F1123">
        <v>153.19999999999999</v>
      </c>
      <c r="G1123">
        <v>58</v>
      </c>
    </row>
    <row r="1124" spans="2:7">
      <c r="B1124">
        <v>94612</v>
      </c>
      <c r="C1124">
        <v>1</v>
      </c>
      <c r="D1124">
        <v>9</v>
      </c>
      <c r="F1124">
        <v>135.6</v>
      </c>
      <c r="G1124">
        <v>46.6</v>
      </c>
    </row>
    <row r="1125" spans="2:7">
      <c r="B1125">
        <v>94613</v>
      </c>
      <c r="C1125">
        <v>2</v>
      </c>
      <c r="D1125">
        <v>13</v>
      </c>
      <c r="F1125">
        <v>157.6</v>
      </c>
      <c r="G1125">
        <v>42.8</v>
      </c>
    </row>
    <row r="1126" spans="2:7">
      <c r="B1126">
        <v>94615</v>
      </c>
      <c r="C1126">
        <v>2</v>
      </c>
      <c r="D1126">
        <v>47</v>
      </c>
      <c r="F1126">
        <v>165</v>
      </c>
      <c r="G1126">
        <v>101.8</v>
      </c>
    </row>
    <row r="1127" spans="2:7">
      <c r="B1127">
        <v>94616</v>
      </c>
      <c r="C1127">
        <v>1</v>
      </c>
      <c r="D1127">
        <v>62</v>
      </c>
      <c r="F1127">
        <v>162.19999999999999</v>
      </c>
      <c r="G1127">
        <v>99.7</v>
      </c>
    </row>
    <row r="1128" spans="2:7">
      <c r="B1128">
        <v>94617</v>
      </c>
      <c r="C1128">
        <v>1</v>
      </c>
      <c r="D1128">
        <v>4</v>
      </c>
      <c r="F1128">
        <v>103.8</v>
      </c>
      <c r="G1128">
        <v>16.899999999999999</v>
      </c>
    </row>
    <row r="1129" spans="2:7">
      <c r="B1129">
        <v>94618</v>
      </c>
      <c r="C1129">
        <v>1</v>
      </c>
      <c r="D1129">
        <v>49</v>
      </c>
      <c r="F1129">
        <v>176.5</v>
      </c>
      <c r="G1129">
        <v>101.8</v>
      </c>
    </row>
    <row r="1130" spans="2:7">
      <c r="B1130">
        <v>94619</v>
      </c>
      <c r="C1130">
        <v>1</v>
      </c>
      <c r="D1130">
        <v>61</v>
      </c>
      <c r="F1130">
        <v>174.3</v>
      </c>
      <c r="G1130">
        <v>80.900000000000006</v>
      </c>
    </row>
    <row r="1131" spans="2:7">
      <c r="B1131">
        <v>94620</v>
      </c>
      <c r="C1131">
        <v>2</v>
      </c>
      <c r="D1131">
        <v>0</v>
      </c>
      <c r="E1131">
        <v>7</v>
      </c>
      <c r="F1131">
        <v>0</v>
      </c>
      <c r="G1131">
        <v>7.3</v>
      </c>
    </row>
    <row r="1132" spans="2:7">
      <c r="B1132">
        <v>94621</v>
      </c>
      <c r="C1132">
        <v>1</v>
      </c>
      <c r="D1132">
        <v>9</v>
      </c>
      <c r="F1132">
        <v>131</v>
      </c>
      <c r="G1132">
        <v>25.5</v>
      </c>
    </row>
    <row r="1133" spans="2:7">
      <c r="B1133">
        <v>94622</v>
      </c>
      <c r="C1133">
        <v>1</v>
      </c>
      <c r="D1133">
        <v>4</v>
      </c>
      <c r="F1133">
        <v>102.1</v>
      </c>
      <c r="G1133">
        <v>17.2</v>
      </c>
    </row>
    <row r="1134" spans="2:7">
      <c r="B1134">
        <v>94623</v>
      </c>
      <c r="C1134">
        <v>2</v>
      </c>
      <c r="D1134">
        <v>48</v>
      </c>
      <c r="F1134">
        <v>166.5</v>
      </c>
      <c r="G1134">
        <v>66.2</v>
      </c>
    </row>
    <row r="1135" spans="2:7">
      <c r="B1135">
        <v>94624</v>
      </c>
      <c r="C1135">
        <v>1</v>
      </c>
      <c r="D1135">
        <v>38</v>
      </c>
      <c r="F1135">
        <v>159.4</v>
      </c>
      <c r="G1135">
        <v>65.3</v>
      </c>
    </row>
    <row r="1136" spans="2:7">
      <c r="B1136">
        <v>94625</v>
      </c>
      <c r="C1136">
        <v>1</v>
      </c>
      <c r="D1136">
        <v>22</v>
      </c>
      <c r="F1136">
        <v>173.4</v>
      </c>
      <c r="G1136">
        <v>66.7</v>
      </c>
    </row>
    <row r="1137" spans="2:7">
      <c r="B1137">
        <v>94626</v>
      </c>
      <c r="C1137">
        <v>1</v>
      </c>
      <c r="D1137">
        <v>15</v>
      </c>
      <c r="F1137">
        <v>180.7</v>
      </c>
      <c r="G1137">
        <v>90.5</v>
      </c>
    </row>
    <row r="1138" spans="2:7">
      <c r="B1138">
        <v>94627</v>
      </c>
      <c r="C1138">
        <v>1</v>
      </c>
      <c r="D1138">
        <v>59</v>
      </c>
      <c r="F1138">
        <v>157</v>
      </c>
      <c r="G1138">
        <v>92.1</v>
      </c>
    </row>
    <row r="1139" spans="2:7">
      <c r="B1139">
        <v>94628</v>
      </c>
      <c r="C1139">
        <v>1</v>
      </c>
      <c r="D1139">
        <v>2</v>
      </c>
      <c r="F1139">
        <v>81.3</v>
      </c>
      <c r="G1139">
        <v>9.9</v>
      </c>
    </row>
    <row r="1140" spans="2:7">
      <c r="B1140">
        <v>94629</v>
      </c>
      <c r="C1140">
        <v>2</v>
      </c>
      <c r="D1140">
        <v>2</v>
      </c>
      <c r="F1140">
        <v>92.9</v>
      </c>
      <c r="G1140">
        <v>13.4</v>
      </c>
    </row>
    <row r="1141" spans="2:7">
      <c r="B1141">
        <v>94630</v>
      </c>
      <c r="C1141">
        <v>1</v>
      </c>
      <c r="D1141">
        <v>15</v>
      </c>
      <c r="F1141">
        <v>183.9</v>
      </c>
      <c r="G1141">
        <v>146.1</v>
      </c>
    </row>
    <row r="1142" spans="2:7">
      <c r="B1142">
        <v>94631</v>
      </c>
      <c r="C1142">
        <v>2</v>
      </c>
      <c r="D1142">
        <v>21</v>
      </c>
      <c r="F1142">
        <v>163.80000000000001</v>
      </c>
      <c r="G1142">
        <v>69.400000000000006</v>
      </c>
    </row>
    <row r="1143" spans="2:7">
      <c r="B1143">
        <v>94632</v>
      </c>
      <c r="C1143">
        <v>2</v>
      </c>
      <c r="D1143">
        <v>70</v>
      </c>
      <c r="F1143">
        <v>165.8</v>
      </c>
      <c r="G1143">
        <v>76.599999999999994</v>
      </c>
    </row>
    <row r="1144" spans="2:7">
      <c r="B1144">
        <v>94633</v>
      </c>
      <c r="C1144">
        <v>2</v>
      </c>
      <c r="D1144">
        <v>68</v>
      </c>
      <c r="F1144">
        <v>153.80000000000001</v>
      </c>
      <c r="G1144">
        <v>60.9</v>
      </c>
    </row>
    <row r="1145" spans="2:7">
      <c r="B1145">
        <v>94634</v>
      </c>
      <c r="C1145">
        <v>2</v>
      </c>
      <c r="D1145">
        <v>80</v>
      </c>
      <c r="F1145">
        <v>152.5</v>
      </c>
      <c r="G1145">
        <v>58.9</v>
      </c>
    </row>
    <row r="1146" spans="2:7">
      <c r="B1146">
        <v>94635</v>
      </c>
      <c r="C1146">
        <v>1</v>
      </c>
      <c r="D1146">
        <v>3</v>
      </c>
      <c r="F1146">
        <v>101.7</v>
      </c>
      <c r="G1146">
        <v>15.3</v>
      </c>
    </row>
    <row r="1147" spans="2:7">
      <c r="B1147">
        <v>94636</v>
      </c>
      <c r="C1147">
        <v>1</v>
      </c>
      <c r="D1147">
        <v>8</v>
      </c>
      <c r="F1147">
        <v>133.4</v>
      </c>
      <c r="G1147">
        <v>45.8</v>
      </c>
    </row>
    <row r="1148" spans="2:7">
      <c r="B1148">
        <v>94637</v>
      </c>
      <c r="C1148">
        <v>2</v>
      </c>
      <c r="D1148">
        <v>5</v>
      </c>
      <c r="F1148">
        <v>116.7</v>
      </c>
      <c r="G1148">
        <v>25.3</v>
      </c>
    </row>
    <row r="1149" spans="2:7">
      <c r="B1149">
        <v>94638</v>
      </c>
      <c r="C1149">
        <v>1</v>
      </c>
      <c r="D1149">
        <v>35</v>
      </c>
      <c r="F1149">
        <v>177.8</v>
      </c>
      <c r="G1149">
        <v>104.1</v>
      </c>
    </row>
    <row r="1150" spans="2:7">
      <c r="B1150">
        <v>94639</v>
      </c>
      <c r="C1150">
        <v>2</v>
      </c>
      <c r="D1150">
        <v>4</v>
      </c>
      <c r="F1150">
        <v>98.5</v>
      </c>
      <c r="G1150">
        <v>17.5</v>
      </c>
    </row>
    <row r="1151" spans="2:7">
      <c r="B1151">
        <v>94640</v>
      </c>
      <c r="C1151">
        <v>2</v>
      </c>
      <c r="D1151">
        <v>55</v>
      </c>
      <c r="F1151">
        <v>151.5</v>
      </c>
      <c r="G1151">
        <v>73</v>
      </c>
    </row>
    <row r="1152" spans="2:7">
      <c r="B1152">
        <v>94641</v>
      </c>
      <c r="C1152">
        <v>1</v>
      </c>
      <c r="D1152">
        <v>70</v>
      </c>
      <c r="F1152">
        <v>171.6</v>
      </c>
      <c r="G1152">
        <v>63.8</v>
      </c>
    </row>
    <row r="1153" spans="2:7">
      <c r="B1153">
        <v>94642</v>
      </c>
      <c r="C1153">
        <v>2</v>
      </c>
      <c r="D1153">
        <v>62</v>
      </c>
      <c r="F1153">
        <v>160.30000000000001</v>
      </c>
      <c r="G1153">
        <v>92.8</v>
      </c>
    </row>
    <row r="1154" spans="2:7">
      <c r="B1154">
        <v>94643</v>
      </c>
      <c r="C1154">
        <v>2</v>
      </c>
      <c r="D1154">
        <v>4</v>
      </c>
      <c r="F1154">
        <v>95.4</v>
      </c>
      <c r="G1154">
        <v>14.8</v>
      </c>
    </row>
    <row r="1155" spans="2:7">
      <c r="B1155">
        <v>94644</v>
      </c>
      <c r="C1155">
        <v>1</v>
      </c>
      <c r="D1155">
        <v>24</v>
      </c>
      <c r="F1155">
        <v>176.4</v>
      </c>
      <c r="G1155">
        <v>58.9</v>
      </c>
    </row>
    <row r="1156" spans="2:7">
      <c r="B1156">
        <v>94646</v>
      </c>
      <c r="C1156">
        <v>1</v>
      </c>
      <c r="D1156">
        <v>3</v>
      </c>
      <c r="F1156">
        <v>0</v>
      </c>
      <c r="G1156">
        <v>0</v>
      </c>
    </row>
    <row r="1157" spans="2:7">
      <c r="B1157">
        <v>94647</v>
      </c>
      <c r="C1157">
        <v>2</v>
      </c>
      <c r="D1157">
        <v>38</v>
      </c>
      <c r="F1157">
        <v>163.30000000000001</v>
      </c>
      <c r="G1157">
        <v>60.7</v>
      </c>
    </row>
    <row r="1158" spans="2:7">
      <c r="B1158">
        <v>94648</v>
      </c>
      <c r="C1158">
        <v>2</v>
      </c>
      <c r="D1158">
        <v>45</v>
      </c>
      <c r="F1158">
        <v>148.1</v>
      </c>
      <c r="G1158">
        <v>46.5</v>
      </c>
    </row>
    <row r="1159" spans="2:7">
      <c r="B1159">
        <v>94649</v>
      </c>
      <c r="C1159">
        <v>1</v>
      </c>
      <c r="D1159">
        <v>67</v>
      </c>
      <c r="F1159">
        <v>174.3</v>
      </c>
      <c r="G1159">
        <v>104.7</v>
      </c>
    </row>
    <row r="1160" spans="2:7">
      <c r="B1160">
        <v>94650</v>
      </c>
      <c r="C1160">
        <v>2</v>
      </c>
      <c r="D1160">
        <v>65</v>
      </c>
      <c r="F1160">
        <v>157.9</v>
      </c>
      <c r="G1160">
        <v>71.8</v>
      </c>
    </row>
    <row r="1161" spans="2:7">
      <c r="B1161">
        <v>94651</v>
      </c>
      <c r="C1161">
        <v>2</v>
      </c>
      <c r="D1161">
        <v>57</v>
      </c>
      <c r="F1161">
        <v>155.5</v>
      </c>
      <c r="G1161">
        <v>99.2</v>
      </c>
    </row>
    <row r="1162" spans="2:7">
      <c r="B1162">
        <v>94652</v>
      </c>
      <c r="C1162">
        <v>2</v>
      </c>
      <c r="D1162">
        <v>74</v>
      </c>
      <c r="F1162">
        <v>142.9</v>
      </c>
      <c r="G1162">
        <v>57.1</v>
      </c>
    </row>
    <row r="1163" spans="2:7">
      <c r="B1163">
        <v>94654</v>
      </c>
      <c r="C1163">
        <v>2</v>
      </c>
      <c r="D1163">
        <v>61</v>
      </c>
      <c r="F1163">
        <v>164</v>
      </c>
      <c r="G1163">
        <v>71</v>
      </c>
    </row>
    <row r="1164" spans="2:7">
      <c r="B1164">
        <v>94655</v>
      </c>
      <c r="C1164">
        <v>2</v>
      </c>
      <c r="D1164">
        <v>3</v>
      </c>
      <c r="F1164">
        <v>97.2</v>
      </c>
      <c r="G1164">
        <v>13.9</v>
      </c>
    </row>
    <row r="1165" spans="2:7">
      <c r="B1165">
        <v>94656</v>
      </c>
      <c r="C1165">
        <v>2</v>
      </c>
      <c r="D1165">
        <v>7</v>
      </c>
      <c r="F1165">
        <v>121.7</v>
      </c>
      <c r="G1165">
        <v>22</v>
      </c>
    </row>
    <row r="1166" spans="2:7">
      <c r="B1166">
        <v>94657</v>
      </c>
      <c r="C1166">
        <v>2</v>
      </c>
      <c r="D1166">
        <v>9</v>
      </c>
      <c r="F1166">
        <v>144.6</v>
      </c>
      <c r="G1166">
        <v>38.4</v>
      </c>
    </row>
    <row r="1167" spans="2:7">
      <c r="B1167">
        <v>94658</v>
      </c>
      <c r="C1167">
        <v>2</v>
      </c>
      <c r="D1167">
        <v>8</v>
      </c>
      <c r="F1167">
        <v>125.3</v>
      </c>
      <c r="G1167">
        <v>33.6</v>
      </c>
    </row>
    <row r="1168" spans="2:7">
      <c r="B1168">
        <v>94659</v>
      </c>
      <c r="C1168">
        <v>1</v>
      </c>
      <c r="D1168">
        <v>18</v>
      </c>
      <c r="F1168">
        <v>170.7</v>
      </c>
      <c r="G1168">
        <v>77.5</v>
      </c>
    </row>
    <row r="1169" spans="2:7">
      <c r="B1169">
        <v>94660</v>
      </c>
      <c r="C1169">
        <v>2</v>
      </c>
      <c r="D1169">
        <v>40</v>
      </c>
      <c r="F1169">
        <v>157.4</v>
      </c>
      <c r="G1169">
        <v>81</v>
      </c>
    </row>
    <row r="1170" spans="2:7">
      <c r="B1170">
        <v>94661</v>
      </c>
      <c r="C1170">
        <v>2</v>
      </c>
      <c r="D1170">
        <v>2</v>
      </c>
      <c r="F1170">
        <v>0</v>
      </c>
      <c r="G1170">
        <v>0</v>
      </c>
    </row>
    <row r="1171" spans="2:7">
      <c r="B1171">
        <v>94662</v>
      </c>
      <c r="C1171">
        <v>1</v>
      </c>
      <c r="D1171">
        <v>0</v>
      </c>
      <c r="E1171">
        <v>3</v>
      </c>
      <c r="F1171">
        <v>0</v>
      </c>
      <c r="G1171">
        <v>7.3</v>
      </c>
    </row>
    <row r="1172" spans="2:7">
      <c r="B1172">
        <v>94663</v>
      </c>
      <c r="C1172">
        <v>2</v>
      </c>
      <c r="D1172">
        <v>30</v>
      </c>
      <c r="F1172">
        <v>160.19999999999999</v>
      </c>
      <c r="G1172">
        <v>59</v>
      </c>
    </row>
    <row r="1173" spans="2:7">
      <c r="B1173">
        <v>94664</v>
      </c>
      <c r="C1173">
        <v>1</v>
      </c>
      <c r="D1173">
        <v>41</v>
      </c>
      <c r="F1173">
        <v>165.5</v>
      </c>
      <c r="G1173">
        <v>59.4</v>
      </c>
    </row>
    <row r="1174" spans="2:7">
      <c r="B1174">
        <v>94665</v>
      </c>
      <c r="C1174">
        <v>1</v>
      </c>
      <c r="D1174">
        <v>0</v>
      </c>
      <c r="E1174">
        <v>8</v>
      </c>
      <c r="F1174">
        <v>0</v>
      </c>
      <c r="G1174">
        <v>6.9</v>
      </c>
    </row>
    <row r="1175" spans="2:7">
      <c r="B1175">
        <v>94666</v>
      </c>
      <c r="C1175">
        <v>2</v>
      </c>
      <c r="D1175">
        <v>38</v>
      </c>
      <c r="F1175">
        <v>176.8</v>
      </c>
      <c r="G1175">
        <v>98.6</v>
      </c>
    </row>
    <row r="1176" spans="2:7">
      <c r="B1176">
        <v>94667</v>
      </c>
      <c r="C1176">
        <v>2</v>
      </c>
      <c r="D1176">
        <v>9</v>
      </c>
      <c r="F1176">
        <v>130.30000000000001</v>
      </c>
      <c r="G1176">
        <v>30.3</v>
      </c>
    </row>
    <row r="1177" spans="2:7">
      <c r="B1177">
        <v>94668</v>
      </c>
      <c r="C1177">
        <v>1</v>
      </c>
      <c r="D1177">
        <v>7</v>
      </c>
      <c r="F1177">
        <v>127.7</v>
      </c>
      <c r="G1177">
        <v>23.6</v>
      </c>
    </row>
    <row r="1178" spans="2:7">
      <c r="B1178">
        <v>94669</v>
      </c>
      <c r="C1178">
        <v>1</v>
      </c>
      <c r="D1178">
        <v>38</v>
      </c>
      <c r="F1178">
        <v>189.3</v>
      </c>
      <c r="G1178">
        <v>89.7</v>
      </c>
    </row>
    <row r="1179" spans="2:7">
      <c r="B1179">
        <v>94670</v>
      </c>
      <c r="C1179">
        <v>1</v>
      </c>
      <c r="D1179">
        <v>60</v>
      </c>
      <c r="F1179">
        <v>169.9</v>
      </c>
      <c r="G1179">
        <v>83.9</v>
      </c>
    </row>
    <row r="1180" spans="2:7">
      <c r="B1180">
        <v>94671</v>
      </c>
      <c r="C1180">
        <v>1</v>
      </c>
      <c r="D1180">
        <v>5</v>
      </c>
      <c r="F1180">
        <v>106.6</v>
      </c>
      <c r="G1180">
        <v>26.6</v>
      </c>
    </row>
    <row r="1181" spans="2:7">
      <c r="B1181">
        <v>94672</v>
      </c>
      <c r="C1181">
        <v>2</v>
      </c>
      <c r="D1181">
        <v>29</v>
      </c>
      <c r="F1181">
        <v>157.4</v>
      </c>
      <c r="G1181">
        <v>88.5</v>
      </c>
    </row>
    <row r="1182" spans="2:7">
      <c r="B1182">
        <v>94673</v>
      </c>
      <c r="C1182">
        <v>2</v>
      </c>
      <c r="D1182">
        <v>23</v>
      </c>
      <c r="F1182">
        <v>165.3</v>
      </c>
      <c r="G1182">
        <v>60.8</v>
      </c>
    </row>
    <row r="1183" spans="2:7">
      <c r="B1183">
        <v>94674</v>
      </c>
      <c r="C1183">
        <v>1</v>
      </c>
      <c r="D1183">
        <v>17</v>
      </c>
      <c r="F1183">
        <v>167.5</v>
      </c>
      <c r="G1183">
        <v>60.3</v>
      </c>
    </row>
    <row r="1184" spans="2:7">
      <c r="B1184">
        <v>94675</v>
      </c>
      <c r="C1184">
        <v>1</v>
      </c>
      <c r="D1184">
        <v>0</v>
      </c>
      <c r="E1184">
        <v>6</v>
      </c>
      <c r="F1184">
        <v>0</v>
      </c>
      <c r="G1184">
        <v>10.1</v>
      </c>
    </row>
    <row r="1185" spans="2:7">
      <c r="B1185">
        <v>94676</v>
      </c>
      <c r="C1185">
        <v>1</v>
      </c>
      <c r="D1185">
        <v>67</v>
      </c>
      <c r="F1185">
        <v>171.2</v>
      </c>
      <c r="G1185">
        <v>76</v>
      </c>
    </row>
    <row r="1186" spans="2:7">
      <c r="B1186">
        <v>94677</v>
      </c>
      <c r="C1186">
        <v>2</v>
      </c>
      <c r="D1186">
        <v>25</v>
      </c>
      <c r="F1186">
        <v>165.3</v>
      </c>
      <c r="G1186">
        <v>96.4</v>
      </c>
    </row>
    <row r="1187" spans="2:7">
      <c r="B1187">
        <v>94678</v>
      </c>
      <c r="C1187">
        <v>2</v>
      </c>
      <c r="D1187">
        <v>58</v>
      </c>
      <c r="F1187">
        <v>171.9</v>
      </c>
      <c r="G1187">
        <v>71.400000000000006</v>
      </c>
    </row>
    <row r="1188" spans="2:7">
      <c r="B1188">
        <v>94679</v>
      </c>
      <c r="C1188">
        <v>1</v>
      </c>
      <c r="D1188">
        <v>63</v>
      </c>
      <c r="F1188">
        <v>173.9</v>
      </c>
      <c r="G1188">
        <v>94.5</v>
      </c>
    </row>
    <row r="1189" spans="2:7">
      <c r="B1189">
        <v>94680</v>
      </c>
      <c r="C1189">
        <v>1</v>
      </c>
      <c r="D1189">
        <v>1</v>
      </c>
      <c r="E1189">
        <v>15</v>
      </c>
      <c r="F1189">
        <v>0</v>
      </c>
      <c r="G1189">
        <v>12.7</v>
      </c>
    </row>
    <row r="1190" spans="2:7">
      <c r="B1190">
        <v>94681</v>
      </c>
      <c r="C1190">
        <v>1</v>
      </c>
      <c r="D1190">
        <v>60</v>
      </c>
      <c r="F1190">
        <v>172.2</v>
      </c>
      <c r="G1190">
        <v>127.6</v>
      </c>
    </row>
    <row r="1191" spans="2:7">
      <c r="B1191">
        <v>94682</v>
      </c>
      <c r="C1191">
        <v>2</v>
      </c>
      <c r="D1191">
        <v>0</v>
      </c>
      <c r="E1191">
        <v>9</v>
      </c>
      <c r="F1191">
        <v>0</v>
      </c>
      <c r="G1191">
        <v>10</v>
      </c>
    </row>
    <row r="1192" spans="2:7">
      <c r="B1192">
        <v>94683</v>
      </c>
      <c r="C1192">
        <v>2</v>
      </c>
      <c r="D1192">
        <v>0</v>
      </c>
      <c r="E1192">
        <v>3</v>
      </c>
      <c r="F1192">
        <v>0</v>
      </c>
      <c r="G1192">
        <v>6.3</v>
      </c>
    </row>
    <row r="1193" spans="2:7">
      <c r="B1193">
        <v>94684</v>
      </c>
      <c r="C1193">
        <v>2</v>
      </c>
      <c r="D1193">
        <v>38</v>
      </c>
      <c r="F1193">
        <v>164.7</v>
      </c>
      <c r="G1193">
        <v>79.2</v>
      </c>
    </row>
    <row r="1194" spans="2:7">
      <c r="B1194">
        <v>94685</v>
      </c>
      <c r="C1194">
        <v>2</v>
      </c>
      <c r="D1194">
        <v>47</v>
      </c>
      <c r="F1194">
        <v>164.2</v>
      </c>
      <c r="G1194">
        <v>103.8</v>
      </c>
    </row>
    <row r="1195" spans="2:7">
      <c r="B1195">
        <v>94686</v>
      </c>
      <c r="C1195">
        <v>2</v>
      </c>
      <c r="D1195">
        <v>33</v>
      </c>
      <c r="F1195">
        <v>172.5</v>
      </c>
      <c r="G1195">
        <v>76.2</v>
      </c>
    </row>
    <row r="1196" spans="2:7">
      <c r="B1196">
        <v>94687</v>
      </c>
      <c r="C1196">
        <v>2</v>
      </c>
      <c r="D1196">
        <v>35</v>
      </c>
      <c r="F1196">
        <v>158</v>
      </c>
      <c r="G1196">
        <v>55.3</v>
      </c>
    </row>
    <row r="1197" spans="2:7">
      <c r="B1197">
        <v>94688</v>
      </c>
      <c r="C1197">
        <v>1</v>
      </c>
      <c r="D1197">
        <v>61</v>
      </c>
      <c r="F1197">
        <v>168.9</v>
      </c>
      <c r="G1197">
        <v>90.5</v>
      </c>
    </row>
    <row r="1198" spans="2:7">
      <c r="B1198">
        <v>94689</v>
      </c>
      <c r="C1198">
        <v>1</v>
      </c>
      <c r="D1198">
        <v>22</v>
      </c>
      <c r="F1198">
        <v>161.9</v>
      </c>
      <c r="G1198">
        <v>81</v>
      </c>
    </row>
    <row r="1199" spans="2:7">
      <c r="B1199">
        <v>94690</v>
      </c>
      <c r="C1199">
        <v>2</v>
      </c>
      <c r="D1199">
        <v>2</v>
      </c>
      <c r="F1199">
        <v>85.8</v>
      </c>
      <c r="G1199">
        <v>10.5</v>
      </c>
    </row>
    <row r="1200" spans="2:7">
      <c r="B1200">
        <v>94692</v>
      </c>
      <c r="C1200">
        <v>2</v>
      </c>
      <c r="D1200">
        <v>3</v>
      </c>
      <c r="F1200">
        <v>96.9</v>
      </c>
      <c r="G1200">
        <v>14.6</v>
      </c>
    </row>
    <row r="1201" spans="2:7">
      <c r="B1201">
        <v>94693</v>
      </c>
      <c r="C1201">
        <v>1</v>
      </c>
      <c r="D1201">
        <v>59</v>
      </c>
      <c r="F1201">
        <v>175.3</v>
      </c>
      <c r="G1201">
        <v>112.5</v>
      </c>
    </row>
    <row r="1202" spans="2:7">
      <c r="B1202">
        <v>94695</v>
      </c>
      <c r="C1202">
        <v>2</v>
      </c>
      <c r="D1202">
        <v>56</v>
      </c>
      <c r="F1202">
        <v>165.4</v>
      </c>
      <c r="G1202">
        <v>49.1</v>
      </c>
    </row>
    <row r="1203" spans="2:7">
      <c r="B1203">
        <v>94696</v>
      </c>
      <c r="C1203">
        <v>2</v>
      </c>
      <c r="D1203">
        <v>43</v>
      </c>
      <c r="F1203">
        <v>158.4</v>
      </c>
      <c r="G1203">
        <v>55.6</v>
      </c>
    </row>
    <row r="1204" spans="2:7">
      <c r="B1204">
        <v>94697</v>
      </c>
      <c r="C1204">
        <v>2</v>
      </c>
      <c r="D1204">
        <v>23</v>
      </c>
      <c r="F1204">
        <v>169.1</v>
      </c>
      <c r="G1204">
        <v>52.6</v>
      </c>
    </row>
    <row r="1205" spans="2:7">
      <c r="B1205">
        <v>94698</v>
      </c>
      <c r="C1205">
        <v>2</v>
      </c>
      <c r="D1205">
        <v>59</v>
      </c>
      <c r="F1205">
        <v>159.69999999999999</v>
      </c>
      <c r="G1205">
        <v>52.3</v>
      </c>
    </row>
    <row r="1206" spans="2:7">
      <c r="B1206">
        <v>94699</v>
      </c>
      <c r="C1206">
        <v>1</v>
      </c>
      <c r="D1206">
        <v>10</v>
      </c>
      <c r="F1206">
        <v>135</v>
      </c>
      <c r="G1206">
        <v>39.6</v>
      </c>
    </row>
    <row r="1207" spans="2:7">
      <c r="B1207">
        <v>94700</v>
      </c>
      <c r="C1207">
        <v>1</v>
      </c>
      <c r="D1207">
        <v>10</v>
      </c>
      <c r="F1207">
        <v>147.69999999999999</v>
      </c>
      <c r="G1207">
        <v>45.9</v>
      </c>
    </row>
    <row r="1208" spans="2:7">
      <c r="B1208">
        <v>94701</v>
      </c>
      <c r="C1208">
        <v>1</v>
      </c>
      <c r="D1208">
        <v>16</v>
      </c>
      <c r="F1208">
        <v>174.2</v>
      </c>
      <c r="G1208">
        <v>81.3</v>
      </c>
    </row>
    <row r="1209" spans="2:7">
      <c r="B1209">
        <v>94702</v>
      </c>
      <c r="C1209">
        <v>2</v>
      </c>
      <c r="D1209">
        <v>17</v>
      </c>
      <c r="F1209">
        <v>168.1</v>
      </c>
      <c r="G1209">
        <v>68.599999999999994</v>
      </c>
    </row>
    <row r="1210" spans="2:7">
      <c r="B1210">
        <v>94703</v>
      </c>
      <c r="C1210">
        <v>2</v>
      </c>
      <c r="D1210">
        <v>10</v>
      </c>
      <c r="F1210">
        <v>149.30000000000001</v>
      </c>
      <c r="G1210">
        <v>57.4</v>
      </c>
    </row>
    <row r="1211" spans="2:7">
      <c r="B1211">
        <v>94704</v>
      </c>
      <c r="C1211">
        <v>2</v>
      </c>
      <c r="D1211">
        <v>80</v>
      </c>
      <c r="F1211">
        <v>168.5</v>
      </c>
      <c r="G1211">
        <v>69.900000000000006</v>
      </c>
    </row>
    <row r="1212" spans="2:7">
      <c r="B1212">
        <v>94705</v>
      </c>
      <c r="C1212">
        <v>2</v>
      </c>
      <c r="D1212">
        <v>62</v>
      </c>
      <c r="F1212">
        <v>147.80000000000001</v>
      </c>
      <c r="G1212">
        <v>79.8</v>
      </c>
    </row>
    <row r="1213" spans="2:7">
      <c r="B1213">
        <v>94706</v>
      </c>
      <c r="C1213">
        <v>2</v>
      </c>
      <c r="D1213">
        <v>43</v>
      </c>
      <c r="F1213">
        <v>161.6</v>
      </c>
      <c r="G1213">
        <v>70.8</v>
      </c>
    </row>
    <row r="1214" spans="2:7">
      <c r="B1214">
        <v>94707</v>
      </c>
      <c r="C1214">
        <v>1</v>
      </c>
      <c r="D1214">
        <v>80</v>
      </c>
      <c r="F1214">
        <v>173.2</v>
      </c>
      <c r="G1214">
        <v>0</v>
      </c>
    </row>
    <row r="1215" spans="2:7">
      <c r="B1215">
        <v>94708</v>
      </c>
      <c r="C1215">
        <v>1</v>
      </c>
      <c r="D1215">
        <v>41</v>
      </c>
      <c r="F1215">
        <v>181.9</v>
      </c>
      <c r="G1215">
        <v>102.2</v>
      </c>
    </row>
    <row r="1216" spans="2:7">
      <c r="B1216">
        <v>94709</v>
      </c>
      <c r="C1216">
        <v>1</v>
      </c>
      <c r="D1216">
        <v>6</v>
      </c>
      <c r="F1216">
        <v>119.9</v>
      </c>
      <c r="G1216">
        <v>27.2</v>
      </c>
    </row>
    <row r="1217" spans="2:7">
      <c r="B1217">
        <v>94710</v>
      </c>
      <c r="C1217">
        <v>1</v>
      </c>
      <c r="D1217">
        <v>35</v>
      </c>
      <c r="F1217">
        <v>183</v>
      </c>
      <c r="G1217">
        <v>86</v>
      </c>
    </row>
    <row r="1218" spans="2:7">
      <c r="B1218">
        <v>94711</v>
      </c>
      <c r="C1218">
        <v>2</v>
      </c>
      <c r="D1218">
        <v>64</v>
      </c>
      <c r="F1218">
        <v>159.6</v>
      </c>
      <c r="G1218">
        <v>105.4</v>
      </c>
    </row>
    <row r="1219" spans="2:7">
      <c r="B1219">
        <v>94712</v>
      </c>
      <c r="C1219">
        <v>1</v>
      </c>
      <c r="D1219">
        <v>1</v>
      </c>
      <c r="E1219">
        <v>15</v>
      </c>
      <c r="F1219">
        <v>0</v>
      </c>
      <c r="G1219">
        <v>11.5</v>
      </c>
    </row>
    <row r="1220" spans="2:7">
      <c r="B1220">
        <v>94713</v>
      </c>
      <c r="C1220">
        <v>2</v>
      </c>
      <c r="D1220">
        <v>56</v>
      </c>
      <c r="F1220">
        <v>159.4</v>
      </c>
      <c r="G1220">
        <v>68.2</v>
      </c>
    </row>
    <row r="1221" spans="2:7">
      <c r="B1221">
        <v>94714</v>
      </c>
      <c r="C1221">
        <v>1</v>
      </c>
      <c r="D1221">
        <v>1</v>
      </c>
      <c r="E1221">
        <v>22</v>
      </c>
      <c r="F1221">
        <v>0</v>
      </c>
      <c r="G1221">
        <v>10.3</v>
      </c>
    </row>
    <row r="1222" spans="2:7">
      <c r="B1222">
        <v>94715</v>
      </c>
      <c r="C1222">
        <v>2</v>
      </c>
      <c r="D1222">
        <v>4</v>
      </c>
      <c r="F1222">
        <v>100.8</v>
      </c>
      <c r="G1222">
        <v>16.8</v>
      </c>
    </row>
    <row r="1223" spans="2:7">
      <c r="B1223">
        <v>94716</v>
      </c>
      <c r="C1223">
        <v>2</v>
      </c>
      <c r="D1223">
        <v>76</v>
      </c>
      <c r="F1223">
        <v>165</v>
      </c>
      <c r="G1223">
        <v>83.1</v>
      </c>
    </row>
    <row r="1224" spans="2:7">
      <c r="B1224">
        <v>94717</v>
      </c>
      <c r="C1224">
        <v>2</v>
      </c>
      <c r="D1224">
        <v>6</v>
      </c>
      <c r="F1224">
        <v>123.8</v>
      </c>
      <c r="G1224">
        <v>30.4</v>
      </c>
    </row>
    <row r="1225" spans="2:7">
      <c r="B1225">
        <v>94718</v>
      </c>
      <c r="C1225">
        <v>2</v>
      </c>
      <c r="D1225">
        <v>3</v>
      </c>
      <c r="F1225">
        <v>96.9</v>
      </c>
      <c r="G1225">
        <v>14.5</v>
      </c>
    </row>
    <row r="1226" spans="2:7">
      <c r="B1226">
        <v>94719</v>
      </c>
      <c r="C1226">
        <v>2</v>
      </c>
      <c r="D1226">
        <v>56</v>
      </c>
      <c r="F1226">
        <v>159.80000000000001</v>
      </c>
      <c r="G1226">
        <v>81.099999999999994</v>
      </c>
    </row>
    <row r="1227" spans="2:7">
      <c r="B1227">
        <v>94720</v>
      </c>
      <c r="C1227">
        <v>1</v>
      </c>
      <c r="D1227">
        <v>22</v>
      </c>
      <c r="F1227">
        <v>166.3</v>
      </c>
      <c r="G1227">
        <v>93.7</v>
      </c>
    </row>
    <row r="1228" spans="2:7">
      <c r="B1228">
        <v>94721</v>
      </c>
      <c r="C1228">
        <v>1</v>
      </c>
      <c r="D1228">
        <v>30</v>
      </c>
      <c r="F1228">
        <v>171.7</v>
      </c>
      <c r="G1228">
        <v>131.6</v>
      </c>
    </row>
    <row r="1229" spans="2:7">
      <c r="B1229">
        <v>94722</v>
      </c>
      <c r="C1229">
        <v>1</v>
      </c>
      <c r="D1229">
        <v>11</v>
      </c>
      <c r="F1229">
        <v>153</v>
      </c>
      <c r="G1229">
        <v>58</v>
      </c>
    </row>
    <row r="1230" spans="2:7">
      <c r="B1230">
        <v>94723</v>
      </c>
      <c r="C1230">
        <v>2</v>
      </c>
      <c r="D1230">
        <v>18</v>
      </c>
      <c r="F1230">
        <v>174.3</v>
      </c>
      <c r="G1230">
        <v>59.1</v>
      </c>
    </row>
    <row r="1231" spans="2:7">
      <c r="B1231">
        <v>94724</v>
      </c>
      <c r="C1231">
        <v>2</v>
      </c>
      <c r="D1231">
        <v>80</v>
      </c>
      <c r="F1231">
        <v>146.19999999999999</v>
      </c>
      <c r="G1231">
        <v>0</v>
      </c>
    </row>
    <row r="1232" spans="2:7">
      <c r="B1232">
        <v>94725</v>
      </c>
      <c r="C1232">
        <v>1</v>
      </c>
      <c r="D1232">
        <v>56</v>
      </c>
      <c r="F1232">
        <v>169.2</v>
      </c>
      <c r="G1232">
        <v>102</v>
      </c>
    </row>
    <row r="1233" spans="2:7">
      <c r="B1233">
        <v>94726</v>
      </c>
      <c r="C1233">
        <v>2</v>
      </c>
      <c r="D1233">
        <v>46</v>
      </c>
      <c r="F1233">
        <v>169</v>
      </c>
      <c r="G1233">
        <v>84</v>
      </c>
    </row>
    <row r="1234" spans="2:7">
      <c r="B1234">
        <v>94727</v>
      </c>
      <c r="C1234">
        <v>2</v>
      </c>
      <c r="D1234">
        <v>17</v>
      </c>
      <c r="F1234">
        <v>159.4</v>
      </c>
      <c r="G1234">
        <v>71.599999999999994</v>
      </c>
    </row>
    <row r="1235" spans="2:7">
      <c r="B1235">
        <v>94728</v>
      </c>
      <c r="C1235">
        <v>2</v>
      </c>
      <c r="D1235">
        <v>3</v>
      </c>
      <c r="F1235">
        <v>102.3</v>
      </c>
      <c r="G1235">
        <v>16.899999999999999</v>
      </c>
    </row>
    <row r="1236" spans="2:7">
      <c r="B1236">
        <v>94729</v>
      </c>
      <c r="C1236">
        <v>1</v>
      </c>
      <c r="D1236">
        <v>37</v>
      </c>
      <c r="F1236">
        <v>184.3</v>
      </c>
      <c r="G1236">
        <v>113.2</v>
      </c>
    </row>
    <row r="1237" spans="2:7">
      <c r="B1237">
        <v>94730</v>
      </c>
      <c r="C1237">
        <v>2</v>
      </c>
      <c r="D1237">
        <v>62</v>
      </c>
      <c r="F1237">
        <v>153</v>
      </c>
      <c r="G1237">
        <v>63.8</v>
      </c>
    </row>
    <row r="1238" spans="2:7">
      <c r="B1238">
        <v>94731</v>
      </c>
      <c r="C1238">
        <v>2</v>
      </c>
      <c r="D1238">
        <v>44</v>
      </c>
      <c r="F1238">
        <v>172.6</v>
      </c>
      <c r="G1238">
        <v>79.2</v>
      </c>
    </row>
    <row r="1239" spans="2:7">
      <c r="B1239">
        <v>94732</v>
      </c>
      <c r="C1239">
        <v>2</v>
      </c>
      <c r="D1239">
        <v>45</v>
      </c>
      <c r="F1239">
        <v>176.3</v>
      </c>
      <c r="G1239">
        <v>84.9</v>
      </c>
    </row>
    <row r="1240" spans="2:7">
      <c r="B1240">
        <v>94733</v>
      </c>
      <c r="C1240">
        <v>2</v>
      </c>
      <c r="D1240">
        <v>10</v>
      </c>
      <c r="F1240">
        <v>135.80000000000001</v>
      </c>
      <c r="G1240">
        <v>31.9</v>
      </c>
    </row>
    <row r="1241" spans="2:7">
      <c r="B1241">
        <v>94734</v>
      </c>
      <c r="C1241">
        <v>1</v>
      </c>
      <c r="D1241">
        <v>8</v>
      </c>
      <c r="F1241">
        <v>130.6</v>
      </c>
      <c r="G1241">
        <v>25.3</v>
      </c>
    </row>
    <row r="1242" spans="2:7">
      <c r="B1242">
        <v>94735</v>
      </c>
      <c r="C1242">
        <v>2</v>
      </c>
      <c r="D1242">
        <v>45</v>
      </c>
      <c r="F1242">
        <v>0</v>
      </c>
      <c r="G1242">
        <v>0</v>
      </c>
    </row>
    <row r="1243" spans="2:7">
      <c r="B1243">
        <v>94736</v>
      </c>
      <c r="C1243">
        <v>1</v>
      </c>
      <c r="D1243">
        <v>51</v>
      </c>
      <c r="F1243">
        <v>167.4</v>
      </c>
      <c r="G1243">
        <v>71.8</v>
      </c>
    </row>
    <row r="1244" spans="2:7">
      <c r="B1244">
        <v>94738</v>
      </c>
      <c r="C1244">
        <v>2</v>
      </c>
      <c r="D1244">
        <v>4</v>
      </c>
      <c r="F1244">
        <v>107.2</v>
      </c>
      <c r="G1244">
        <v>19.899999999999999</v>
      </c>
    </row>
    <row r="1245" spans="2:7">
      <c r="B1245">
        <v>94739</v>
      </c>
      <c r="C1245">
        <v>1</v>
      </c>
      <c r="D1245">
        <v>57</v>
      </c>
      <c r="F1245">
        <v>175.9</v>
      </c>
      <c r="G1245">
        <v>84.1</v>
      </c>
    </row>
    <row r="1246" spans="2:7">
      <c r="B1246">
        <v>94740</v>
      </c>
      <c r="C1246">
        <v>2</v>
      </c>
      <c r="D1246">
        <v>46</v>
      </c>
      <c r="F1246">
        <v>155.30000000000001</v>
      </c>
      <c r="G1246">
        <v>52.7</v>
      </c>
    </row>
    <row r="1247" spans="2:7">
      <c r="B1247">
        <v>94741</v>
      </c>
      <c r="C1247">
        <v>2</v>
      </c>
      <c r="D1247">
        <v>3</v>
      </c>
      <c r="F1247">
        <v>96.2</v>
      </c>
      <c r="G1247">
        <v>14.9</v>
      </c>
    </row>
    <row r="1248" spans="2:7">
      <c r="B1248">
        <v>94742</v>
      </c>
      <c r="C1248">
        <v>2</v>
      </c>
      <c r="D1248">
        <v>10</v>
      </c>
      <c r="F1248">
        <v>139.6</v>
      </c>
      <c r="G1248">
        <v>31.6</v>
      </c>
    </row>
    <row r="1249" spans="2:7">
      <c r="B1249">
        <v>94743</v>
      </c>
      <c r="C1249">
        <v>2</v>
      </c>
      <c r="D1249">
        <v>13</v>
      </c>
      <c r="F1249">
        <v>159.69999999999999</v>
      </c>
      <c r="G1249">
        <v>70.7</v>
      </c>
    </row>
    <row r="1250" spans="2:7">
      <c r="B1250">
        <v>94744</v>
      </c>
      <c r="C1250">
        <v>1</v>
      </c>
      <c r="D1250">
        <v>43</v>
      </c>
      <c r="F1250">
        <v>190.1</v>
      </c>
      <c r="G1250">
        <v>98.3</v>
      </c>
    </row>
    <row r="1251" spans="2:7">
      <c r="B1251">
        <v>94745</v>
      </c>
      <c r="C1251">
        <v>1</v>
      </c>
      <c r="D1251">
        <v>19</v>
      </c>
      <c r="F1251">
        <v>179.2</v>
      </c>
      <c r="G1251">
        <v>100.4</v>
      </c>
    </row>
    <row r="1252" spans="2:7">
      <c r="B1252">
        <v>94747</v>
      </c>
      <c r="C1252">
        <v>2</v>
      </c>
      <c r="D1252">
        <v>59</v>
      </c>
      <c r="F1252">
        <v>158.80000000000001</v>
      </c>
      <c r="G1252">
        <v>62.8</v>
      </c>
    </row>
    <row r="1253" spans="2:7">
      <c r="B1253">
        <v>94748</v>
      </c>
      <c r="C1253">
        <v>2</v>
      </c>
      <c r="D1253">
        <v>51</v>
      </c>
      <c r="F1253">
        <v>160.80000000000001</v>
      </c>
      <c r="G1253">
        <v>63.3</v>
      </c>
    </row>
    <row r="1254" spans="2:7">
      <c r="B1254">
        <v>94749</v>
      </c>
      <c r="C1254">
        <v>2</v>
      </c>
      <c r="D1254">
        <v>13</v>
      </c>
      <c r="F1254">
        <v>156.80000000000001</v>
      </c>
      <c r="G1254">
        <v>76</v>
      </c>
    </row>
    <row r="1255" spans="2:7">
      <c r="B1255">
        <v>94750</v>
      </c>
      <c r="C1255">
        <v>1</v>
      </c>
      <c r="D1255">
        <v>80</v>
      </c>
      <c r="F1255">
        <v>160.4</v>
      </c>
      <c r="G1255">
        <v>88.6</v>
      </c>
    </row>
    <row r="1256" spans="2:7">
      <c r="B1256">
        <v>94751</v>
      </c>
      <c r="C1256">
        <v>1</v>
      </c>
      <c r="D1256">
        <v>9</v>
      </c>
      <c r="F1256">
        <v>130.6</v>
      </c>
      <c r="G1256">
        <v>26.8</v>
      </c>
    </row>
    <row r="1257" spans="2:7">
      <c r="B1257">
        <v>94752</v>
      </c>
      <c r="C1257">
        <v>1</v>
      </c>
      <c r="D1257">
        <v>73</v>
      </c>
      <c r="F1257">
        <v>173.4</v>
      </c>
      <c r="G1257">
        <v>77.900000000000006</v>
      </c>
    </row>
    <row r="1258" spans="2:7">
      <c r="B1258">
        <v>94753</v>
      </c>
      <c r="C1258">
        <v>2</v>
      </c>
      <c r="D1258">
        <v>74</v>
      </c>
      <c r="F1258">
        <v>154.19999999999999</v>
      </c>
      <c r="G1258">
        <v>69</v>
      </c>
    </row>
    <row r="1259" spans="2:7">
      <c r="B1259">
        <v>94754</v>
      </c>
      <c r="C1259">
        <v>2</v>
      </c>
      <c r="D1259">
        <v>65</v>
      </c>
      <c r="F1259">
        <v>155.6</v>
      </c>
      <c r="G1259">
        <v>84.7</v>
      </c>
    </row>
    <row r="1260" spans="2:7">
      <c r="B1260">
        <v>94755</v>
      </c>
      <c r="C1260">
        <v>2</v>
      </c>
      <c r="D1260">
        <v>74</v>
      </c>
      <c r="F1260">
        <v>148.30000000000001</v>
      </c>
      <c r="G1260">
        <v>73.599999999999994</v>
      </c>
    </row>
    <row r="1261" spans="2:7">
      <c r="B1261">
        <v>94757</v>
      </c>
      <c r="C1261">
        <v>1</v>
      </c>
      <c r="D1261">
        <v>19</v>
      </c>
      <c r="F1261">
        <v>177</v>
      </c>
      <c r="G1261">
        <v>52.2</v>
      </c>
    </row>
    <row r="1262" spans="2:7">
      <c r="B1262">
        <v>94759</v>
      </c>
      <c r="C1262">
        <v>1</v>
      </c>
      <c r="D1262">
        <v>6</v>
      </c>
      <c r="F1262">
        <v>107.1</v>
      </c>
      <c r="G1262">
        <v>16.899999999999999</v>
      </c>
    </row>
    <row r="1263" spans="2:7">
      <c r="B1263">
        <v>94760</v>
      </c>
      <c r="C1263">
        <v>2</v>
      </c>
      <c r="D1263">
        <v>74</v>
      </c>
      <c r="F1263">
        <v>160.1</v>
      </c>
      <c r="G1263">
        <v>50.4</v>
      </c>
    </row>
    <row r="1264" spans="2:7">
      <c r="B1264">
        <v>94761</v>
      </c>
      <c r="C1264">
        <v>1</v>
      </c>
      <c r="D1264">
        <v>24</v>
      </c>
      <c r="F1264">
        <v>164.3</v>
      </c>
      <c r="G1264">
        <v>74.400000000000006</v>
      </c>
    </row>
    <row r="1265" spans="2:7">
      <c r="B1265">
        <v>94763</v>
      </c>
      <c r="C1265">
        <v>1</v>
      </c>
      <c r="D1265">
        <v>43</v>
      </c>
      <c r="F1265">
        <v>187.4</v>
      </c>
      <c r="G1265">
        <v>125.3</v>
      </c>
    </row>
    <row r="1266" spans="2:7">
      <c r="B1266">
        <v>94764</v>
      </c>
      <c r="C1266">
        <v>2</v>
      </c>
      <c r="D1266">
        <v>43</v>
      </c>
      <c r="F1266">
        <v>169.5</v>
      </c>
      <c r="G1266">
        <v>119.3</v>
      </c>
    </row>
    <row r="1267" spans="2:7">
      <c r="B1267">
        <v>94765</v>
      </c>
      <c r="C1267">
        <v>1</v>
      </c>
      <c r="D1267">
        <v>55</v>
      </c>
      <c r="F1267">
        <v>172</v>
      </c>
      <c r="G1267">
        <v>77.400000000000006</v>
      </c>
    </row>
    <row r="1268" spans="2:7">
      <c r="B1268">
        <v>94766</v>
      </c>
      <c r="C1268">
        <v>1</v>
      </c>
      <c r="D1268">
        <v>42</v>
      </c>
      <c r="F1268">
        <v>176.7</v>
      </c>
      <c r="G1268">
        <v>103.2</v>
      </c>
    </row>
    <row r="1269" spans="2:7">
      <c r="B1269">
        <v>94767</v>
      </c>
      <c r="C1269">
        <v>1</v>
      </c>
      <c r="D1269">
        <v>69</v>
      </c>
      <c r="F1269">
        <v>171.3</v>
      </c>
      <c r="G1269">
        <v>141.9</v>
      </c>
    </row>
    <row r="1270" spans="2:7">
      <c r="B1270">
        <v>94768</v>
      </c>
      <c r="C1270">
        <v>1</v>
      </c>
      <c r="D1270">
        <v>80</v>
      </c>
      <c r="F1270">
        <v>168.4</v>
      </c>
      <c r="G1270">
        <v>98.3</v>
      </c>
    </row>
    <row r="1271" spans="2:7">
      <c r="B1271">
        <v>94770</v>
      </c>
      <c r="C1271">
        <v>1</v>
      </c>
      <c r="D1271">
        <v>0</v>
      </c>
      <c r="E1271">
        <v>8</v>
      </c>
      <c r="F1271">
        <v>0</v>
      </c>
      <c r="G1271">
        <v>10.1</v>
      </c>
    </row>
    <row r="1272" spans="2:7">
      <c r="B1272">
        <v>94771</v>
      </c>
      <c r="C1272">
        <v>2</v>
      </c>
      <c r="D1272">
        <v>42</v>
      </c>
      <c r="F1272">
        <v>164.9</v>
      </c>
      <c r="G1272">
        <v>69.3</v>
      </c>
    </row>
    <row r="1273" spans="2:7">
      <c r="B1273">
        <v>94772</v>
      </c>
      <c r="C1273">
        <v>1</v>
      </c>
      <c r="D1273">
        <v>17</v>
      </c>
      <c r="F1273">
        <v>177.7</v>
      </c>
      <c r="G1273">
        <v>53.7</v>
      </c>
    </row>
    <row r="1274" spans="2:7">
      <c r="B1274">
        <v>94773</v>
      </c>
      <c r="C1274">
        <v>1</v>
      </c>
      <c r="D1274">
        <v>32</v>
      </c>
      <c r="F1274">
        <v>166.7</v>
      </c>
      <c r="G1274">
        <v>85.6</v>
      </c>
    </row>
    <row r="1275" spans="2:7">
      <c r="B1275">
        <v>94774</v>
      </c>
      <c r="C1275">
        <v>2</v>
      </c>
      <c r="D1275">
        <v>17</v>
      </c>
      <c r="F1275">
        <v>157.69999999999999</v>
      </c>
      <c r="G1275">
        <v>53.9</v>
      </c>
    </row>
    <row r="1276" spans="2:7">
      <c r="B1276">
        <v>94775</v>
      </c>
      <c r="C1276">
        <v>2</v>
      </c>
      <c r="D1276">
        <v>26</v>
      </c>
      <c r="F1276">
        <v>159.30000000000001</v>
      </c>
      <c r="G1276">
        <v>81.099999999999994</v>
      </c>
    </row>
    <row r="1277" spans="2:7">
      <c r="B1277">
        <v>94776</v>
      </c>
      <c r="C1277">
        <v>1</v>
      </c>
      <c r="D1277">
        <v>72</v>
      </c>
      <c r="F1277">
        <v>167.4</v>
      </c>
      <c r="G1277">
        <v>71.3</v>
      </c>
    </row>
    <row r="1278" spans="2:7">
      <c r="B1278">
        <v>94777</v>
      </c>
      <c r="C1278">
        <v>2</v>
      </c>
      <c r="D1278">
        <v>80</v>
      </c>
      <c r="F1278">
        <v>155.5</v>
      </c>
      <c r="G1278">
        <v>54.8</v>
      </c>
    </row>
    <row r="1279" spans="2:7">
      <c r="B1279">
        <v>94778</v>
      </c>
      <c r="C1279">
        <v>2</v>
      </c>
      <c r="D1279">
        <v>9</v>
      </c>
      <c r="F1279">
        <v>141.4</v>
      </c>
      <c r="G1279">
        <v>33.299999999999997</v>
      </c>
    </row>
    <row r="1280" spans="2:7">
      <c r="B1280">
        <v>94779</v>
      </c>
      <c r="C1280">
        <v>1</v>
      </c>
      <c r="D1280">
        <v>80</v>
      </c>
      <c r="F1280">
        <v>171.4</v>
      </c>
      <c r="G1280">
        <v>87.7</v>
      </c>
    </row>
    <row r="1281" spans="2:7">
      <c r="B1281">
        <v>94780</v>
      </c>
      <c r="C1281">
        <v>1</v>
      </c>
      <c r="D1281">
        <v>74</v>
      </c>
      <c r="F1281">
        <v>165.4</v>
      </c>
      <c r="G1281">
        <v>82.4</v>
      </c>
    </row>
    <row r="1282" spans="2:7">
      <c r="B1282">
        <v>94781</v>
      </c>
      <c r="C1282">
        <v>2</v>
      </c>
      <c r="D1282">
        <v>9</v>
      </c>
      <c r="F1282">
        <v>129.69999999999999</v>
      </c>
      <c r="G1282">
        <v>26.9</v>
      </c>
    </row>
    <row r="1283" spans="2:7">
      <c r="B1283">
        <v>94782</v>
      </c>
      <c r="C1283">
        <v>2</v>
      </c>
      <c r="D1283">
        <v>16</v>
      </c>
      <c r="F1283">
        <v>162.6</v>
      </c>
      <c r="G1283">
        <v>51.3</v>
      </c>
    </row>
    <row r="1284" spans="2:7">
      <c r="B1284">
        <v>94783</v>
      </c>
      <c r="C1284">
        <v>2</v>
      </c>
      <c r="D1284">
        <v>28</v>
      </c>
      <c r="F1284">
        <v>157.80000000000001</v>
      </c>
      <c r="G1284">
        <v>58.7</v>
      </c>
    </row>
    <row r="1285" spans="2:7">
      <c r="B1285">
        <v>94784</v>
      </c>
      <c r="C1285">
        <v>1</v>
      </c>
      <c r="D1285">
        <v>4</v>
      </c>
      <c r="F1285">
        <v>93.2</v>
      </c>
      <c r="G1285">
        <v>14.6</v>
      </c>
    </row>
    <row r="1286" spans="2:7">
      <c r="B1286">
        <v>94785</v>
      </c>
      <c r="C1286">
        <v>1</v>
      </c>
      <c r="D1286">
        <v>55</v>
      </c>
      <c r="F1286">
        <v>165</v>
      </c>
      <c r="G1286">
        <v>72.5</v>
      </c>
    </row>
    <row r="1287" spans="2:7">
      <c r="B1287">
        <v>94786</v>
      </c>
      <c r="C1287">
        <v>2</v>
      </c>
      <c r="D1287">
        <v>24</v>
      </c>
      <c r="F1287">
        <v>164.7</v>
      </c>
      <c r="G1287">
        <v>86.7</v>
      </c>
    </row>
    <row r="1288" spans="2:7">
      <c r="B1288">
        <v>94787</v>
      </c>
      <c r="C1288">
        <v>1</v>
      </c>
      <c r="D1288">
        <v>19</v>
      </c>
      <c r="F1288">
        <v>173.2</v>
      </c>
      <c r="G1288">
        <v>79.8</v>
      </c>
    </row>
    <row r="1289" spans="2:7">
      <c r="B1289">
        <v>94788</v>
      </c>
      <c r="C1289">
        <v>2</v>
      </c>
      <c r="D1289">
        <v>53</v>
      </c>
      <c r="F1289">
        <v>158.19999999999999</v>
      </c>
      <c r="G1289">
        <v>53.8</v>
      </c>
    </row>
    <row r="1290" spans="2:7">
      <c r="B1290">
        <v>94789</v>
      </c>
      <c r="C1290">
        <v>2</v>
      </c>
      <c r="D1290">
        <v>8</v>
      </c>
      <c r="F1290">
        <v>127.2</v>
      </c>
      <c r="G1290">
        <v>27.1</v>
      </c>
    </row>
    <row r="1291" spans="2:7">
      <c r="B1291">
        <v>94790</v>
      </c>
      <c r="C1291">
        <v>1</v>
      </c>
      <c r="D1291">
        <v>0</v>
      </c>
      <c r="E1291">
        <v>0</v>
      </c>
      <c r="F1291">
        <v>0</v>
      </c>
      <c r="G1291">
        <v>3.9</v>
      </c>
    </row>
    <row r="1292" spans="2:7">
      <c r="B1292">
        <v>94792</v>
      </c>
      <c r="C1292">
        <v>1</v>
      </c>
      <c r="D1292">
        <v>66</v>
      </c>
      <c r="F1292">
        <v>164</v>
      </c>
      <c r="G1292">
        <v>66.099999999999994</v>
      </c>
    </row>
    <row r="1293" spans="2:7">
      <c r="B1293">
        <v>94793</v>
      </c>
      <c r="C1293">
        <v>1</v>
      </c>
      <c r="D1293">
        <v>40</v>
      </c>
      <c r="F1293">
        <v>167.8</v>
      </c>
      <c r="G1293">
        <v>92.6</v>
      </c>
    </row>
    <row r="1294" spans="2:7">
      <c r="B1294">
        <v>94794</v>
      </c>
      <c r="C1294">
        <v>2</v>
      </c>
      <c r="D1294">
        <v>0</v>
      </c>
      <c r="E1294">
        <v>10</v>
      </c>
      <c r="F1294">
        <v>0</v>
      </c>
      <c r="G1294">
        <v>8.9</v>
      </c>
    </row>
    <row r="1295" spans="2:7">
      <c r="B1295">
        <v>94795</v>
      </c>
      <c r="C1295">
        <v>2</v>
      </c>
      <c r="D1295">
        <v>27</v>
      </c>
      <c r="F1295">
        <v>160</v>
      </c>
      <c r="G1295">
        <v>53.8</v>
      </c>
    </row>
    <row r="1296" spans="2:7">
      <c r="B1296">
        <v>94796</v>
      </c>
      <c r="C1296">
        <v>1</v>
      </c>
      <c r="D1296">
        <v>0</v>
      </c>
      <c r="E1296">
        <v>3</v>
      </c>
      <c r="F1296">
        <v>0</v>
      </c>
      <c r="G1296">
        <v>8.1999999999999993</v>
      </c>
    </row>
    <row r="1297" spans="2:7">
      <c r="B1297">
        <v>94797</v>
      </c>
      <c r="C1297">
        <v>2</v>
      </c>
      <c r="D1297">
        <v>66</v>
      </c>
      <c r="F1297">
        <v>153.30000000000001</v>
      </c>
      <c r="G1297">
        <v>60</v>
      </c>
    </row>
    <row r="1298" spans="2:7">
      <c r="B1298">
        <v>94799</v>
      </c>
      <c r="C1298">
        <v>2</v>
      </c>
      <c r="D1298">
        <v>17</v>
      </c>
      <c r="F1298">
        <v>155.9</v>
      </c>
      <c r="G1298">
        <v>63.5</v>
      </c>
    </row>
    <row r="1299" spans="2:7">
      <c r="B1299">
        <v>94800</v>
      </c>
      <c r="C1299">
        <v>1</v>
      </c>
      <c r="D1299">
        <v>6</v>
      </c>
      <c r="F1299">
        <v>115.7</v>
      </c>
      <c r="G1299">
        <v>21.3</v>
      </c>
    </row>
    <row r="1300" spans="2:7">
      <c r="B1300">
        <v>94801</v>
      </c>
      <c r="C1300">
        <v>1</v>
      </c>
      <c r="D1300">
        <v>45</v>
      </c>
      <c r="F1300">
        <v>176.4</v>
      </c>
      <c r="G1300">
        <v>96.1</v>
      </c>
    </row>
    <row r="1301" spans="2:7">
      <c r="B1301">
        <v>94802</v>
      </c>
      <c r="C1301">
        <v>1</v>
      </c>
      <c r="D1301">
        <v>22</v>
      </c>
      <c r="F1301">
        <v>166.4</v>
      </c>
      <c r="G1301">
        <v>86.4</v>
      </c>
    </row>
    <row r="1302" spans="2:7">
      <c r="B1302">
        <v>94804</v>
      </c>
      <c r="C1302">
        <v>1</v>
      </c>
      <c r="D1302">
        <v>16</v>
      </c>
      <c r="F1302">
        <v>164</v>
      </c>
      <c r="G1302">
        <v>55.1</v>
      </c>
    </row>
    <row r="1303" spans="2:7">
      <c r="B1303">
        <v>94805</v>
      </c>
      <c r="C1303">
        <v>1</v>
      </c>
      <c r="D1303">
        <v>62</v>
      </c>
      <c r="F1303">
        <v>176.4</v>
      </c>
      <c r="G1303">
        <v>129.80000000000001</v>
      </c>
    </row>
    <row r="1304" spans="2:7">
      <c r="B1304">
        <v>94806</v>
      </c>
      <c r="C1304">
        <v>1</v>
      </c>
      <c r="D1304">
        <v>55</v>
      </c>
      <c r="F1304">
        <v>161.1</v>
      </c>
      <c r="G1304">
        <v>76.2</v>
      </c>
    </row>
    <row r="1305" spans="2:7">
      <c r="B1305">
        <v>94807</v>
      </c>
      <c r="C1305">
        <v>1</v>
      </c>
      <c r="D1305">
        <v>12</v>
      </c>
      <c r="F1305">
        <v>161.9</v>
      </c>
      <c r="G1305">
        <v>65.400000000000006</v>
      </c>
    </row>
    <row r="1306" spans="2:7">
      <c r="B1306">
        <v>94808</v>
      </c>
      <c r="C1306">
        <v>2</v>
      </c>
      <c r="D1306">
        <v>41</v>
      </c>
      <c r="F1306">
        <v>163.5</v>
      </c>
      <c r="G1306">
        <v>86.7</v>
      </c>
    </row>
    <row r="1307" spans="2:7">
      <c r="B1307">
        <v>94809</v>
      </c>
      <c r="C1307">
        <v>2</v>
      </c>
      <c r="D1307">
        <v>79</v>
      </c>
      <c r="F1307">
        <v>0</v>
      </c>
      <c r="G1307">
        <v>0</v>
      </c>
    </row>
    <row r="1308" spans="2:7">
      <c r="B1308">
        <v>94810</v>
      </c>
      <c r="C1308">
        <v>1</v>
      </c>
      <c r="D1308">
        <v>56</v>
      </c>
      <c r="F1308">
        <v>184.1</v>
      </c>
      <c r="G1308">
        <v>71.900000000000006</v>
      </c>
    </row>
    <row r="1309" spans="2:7">
      <c r="B1309">
        <v>94811</v>
      </c>
      <c r="C1309">
        <v>1</v>
      </c>
      <c r="D1309">
        <v>68</v>
      </c>
      <c r="F1309">
        <v>175.2</v>
      </c>
      <c r="G1309">
        <v>89.1</v>
      </c>
    </row>
    <row r="1310" spans="2:7">
      <c r="B1310">
        <v>94812</v>
      </c>
      <c r="C1310">
        <v>1</v>
      </c>
      <c r="D1310">
        <v>46</v>
      </c>
      <c r="F1310">
        <v>168</v>
      </c>
      <c r="G1310">
        <v>77.900000000000006</v>
      </c>
    </row>
    <row r="1311" spans="2:7">
      <c r="B1311">
        <v>94813</v>
      </c>
      <c r="C1311">
        <v>2</v>
      </c>
      <c r="D1311">
        <v>62</v>
      </c>
      <c r="F1311">
        <v>153.5</v>
      </c>
      <c r="G1311">
        <v>62.8</v>
      </c>
    </row>
    <row r="1312" spans="2:7">
      <c r="B1312">
        <v>94814</v>
      </c>
      <c r="C1312">
        <v>2</v>
      </c>
      <c r="D1312">
        <v>11</v>
      </c>
      <c r="F1312">
        <v>147.6</v>
      </c>
      <c r="G1312">
        <v>41.3</v>
      </c>
    </row>
    <row r="1313" spans="2:7">
      <c r="B1313">
        <v>94815</v>
      </c>
      <c r="C1313">
        <v>1</v>
      </c>
      <c r="D1313">
        <v>1</v>
      </c>
      <c r="E1313">
        <v>21</v>
      </c>
      <c r="F1313">
        <v>0</v>
      </c>
      <c r="G1313">
        <v>9.5</v>
      </c>
    </row>
    <row r="1314" spans="2:7">
      <c r="B1314">
        <v>94816</v>
      </c>
      <c r="C1314">
        <v>2</v>
      </c>
      <c r="D1314">
        <v>18</v>
      </c>
      <c r="F1314">
        <v>161.4</v>
      </c>
      <c r="G1314">
        <v>45.7</v>
      </c>
    </row>
    <row r="1315" spans="2:7">
      <c r="B1315">
        <v>94819</v>
      </c>
      <c r="C1315">
        <v>2</v>
      </c>
      <c r="D1315">
        <v>32</v>
      </c>
      <c r="F1315">
        <v>153</v>
      </c>
      <c r="G1315">
        <v>56.1</v>
      </c>
    </row>
    <row r="1316" spans="2:7">
      <c r="B1316">
        <v>94820</v>
      </c>
      <c r="C1316">
        <v>2</v>
      </c>
      <c r="D1316">
        <v>16</v>
      </c>
      <c r="F1316">
        <v>156.4</v>
      </c>
      <c r="G1316">
        <v>73</v>
      </c>
    </row>
    <row r="1317" spans="2:7">
      <c r="B1317">
        <v>94821</v>
      </c>
      <c r="C1317">
        <v>1</v>
      </c>
      <c r="D1317">
        <v>15</v>
      </c>
      <c r="F1317">
        <v>185.5</v>
      </c>
      <c r="G1317">
        <v>95.8</v>
      </c>
    </row>
    <row r="1318" spans="2:7">
      <c r="B1318">
        <v>94822</v>
      </c>
      <c r="C1318">
        <v>2</v>
      </c>
      <c r="D1318">
        <v>11</v>
      </c>
      <c r="F1318">
        <v>152.69999999999999</v>
      </c>
      <c r="G1318">
        <v>54.5</v>
      </c>
    </row>
    <row r="1319" spans="2:7">
      <c r="B1319">
        <v>94823</v>
      </c>
      <c r="C1319">
        <v>2</v>
      </c>
      <c r="D1319">
        <v>1</v>
      </c>
      <c r="E1319">
        <v>21</v>
      </c>
      <c r="F1319">
        <v>0</v>
      </c>
      <c r="G1319">
        <v>13.1</v>
      </c>
    </row>
    <row r="1320" spans="2:7">
      <c r="B1320">
        <v>94824</v>
      </c>
      <c r="C1320">
        <v>1</v>
      </c>
      <c r="D1320">
        <v>2</v>
      </c>
      <c r="F1320">
        <v>85.8</v>
      </c>
      <c r="G1320">
        <v>12.9</v>
      </c>
    </row>
    <row r="1321" spans="2:7">
      <c r="B1321">
        <v>94825</v>
      </c>
      <c r="C1321">
        <v>2</v>
      </c>
      <c r="D1321">
        <v>6</v>
      </c>
      <c r="F1321">
        <v>124.3</v>
      </c>
      <c r="G1321">
        <v>24.1</v>
      </c>
    </row>
    <row r="1322" spans="2:7">
      <c r="B1322">
        <v>94826</v>
      </c>
      <c r="C1322">
        <v>2</v>
      </c>
      <c r="D1322">
        <v>66</v>
      </c>
      <c r="F1322">
        <v>166.3</v>
      </c>
      <c r="G1322">
        <v>82.5</v>
      </c>
    </row>
    <row r="1323" spans="2:7">
      <c r="B1323">
        <v>94827</v>
      </c>
      <c r="C1323">
        <v>2</v>
      </c>
      <c r="D1323">
        <v>9</v>
      </c>
      <c r="F1323">
        <v>132.9</v>
      </c>
      <c r="G1323">
        <v>27</v>
      </c>
    </row>
    <row r="1324" spans="2:7">
      <c r="B1324">
        <v>94828</v>
      </c>
      <c r="C1324">
        <v>1</v>
      </c>
      <c r="D1324">
        <v>2</v>
      </c>
      <c r="F1324">
        <v>88.7</v>
      </c>
      <c r="G1324">
        <v>18.3</v>
      </c>
    </row>
    <row r="1325" spans="2:7">
      <c r="B1325">
        <v>94829</v>
      </c>
      <c r="C1325">
        <v>2</v>
      </c>
      <c r="D1325">
        <v>80</v>
      </c>
      <c r="F1325">
        <v>145.6</v>
      </c>
      <c r="G1325">
        <v>64</v>
      </c>
    </row>
    <row r="1326" spans="2:7">
      <c r="B1326">
        <v>94830</v>
      </c>
      <c r="C1326">
        <v>2</v>
      </c>
      <c r="D1326">
        <v>0</v>
      </c>
      <c r="E1326">
        <v>1</v>
      </c>
      <c r="F1326">
        <v>0</v>
      </c>
      <c r="G1326">
        <v>4.8</v>
      </c>
    </row>
    <row r="1327" spans="2:7">
      <c r="B1327">
        <v>94831</v>
      </c>
      <c r="C1327">
        <v>2</v>
      </c>
      <c r="D1327">
        <v>64</v>
      </c>
      <c r="F1327">
        <v>167</v>
      </c>
      <c r="G1327">
        <v>56.7</v>
      </c>
    </row>
    <row r="1328" spans="2:7">
      <c r="B1328">
        <v>94832</v>
      </c>
      <c r="C1328">
        <v>2</v>
      </c>
      <c r="D1328">
        <v>71</v>
      </c>
      <c r="F1328">
        <v>160.1</v>
      </c>
      <c r="G1328">
        <v>74.400000000000006</v>
      </c>
    </row>
    <row r="1329" spans="2:7">
      <c r="B1329">
        <v>94833</v>
      </c>
      <c r="C1329">
        <v>2</v>
      </c>
      <c r="D1329">
        <v>15</v>
      </c>
      <c r="F1329">
        <v>166.7</v>
      </c>
      <c r="G1329">
        <v>56.9</v>
      </c>
    </row>
    <row r="1330" spans="2:7">
      <c r="B1330">
        <v>94834</v>
      </c>
      <c r="C1330">
        <v>2</v>
      </c>
      <c r="D1330">
        <v>62</v>
      </c>
      <c r="F1330">
        <v>157.1</v>
      </c>
      <c r="G1330">
        <v>89</v>
      </c>
    </row>
    <row r="1331" spans="2:7">
      <c r="B1331">
        <v>94835</v>
      </c>
      <c r="C1331">
        <v>2</v>
      </c>
      <c r="D1331">
        <v>59</v>
      </c>
      <c r="F1331">
        <v>162.5</v>
      </c>
      <c r="G1331">
        <v>85.1</v>
      </c>
    </row>
    <row r="1332" spans="2:7">
      <c r="B1332">
        <v>94836</v>
      </c>
      <c r="C1332">
        <v>2</v>
      </c>
      <c r="D1332">
        <v>71</v>
      </c>
      <c r="F1332">
        <v>156.1</v>
      </c>
      <c r="G1332">
        <v>74.400000000000006</v>
      </c>
    </row>
    <row r="1333" spans="2:7">
      <c r="B1333">
        <v>94837</v>
      </c>
      <c r="C1333">
        <v>2</v>
      </c>
      <c r="D1333">
        <v>33</v>
      </c>
      <c r="F1333">
        <v>154</v>
      </c>
      <c r="G1333">
        <v>54.5</v>
      </c>
    </row>
    <row r="1334" spans="2:7">
      <c r="B1334">
        <v>94839</v>
      </c>
      <c r="C1334">
        <v>2</v>
      </c>
      <c r="D1334">
        <v>4</v>
      </c>
      <c r="F1334">
        <v>105</v>
      </c>
      <c r="G1334">
        <v>18.5</v>
      </c>
    </row>
    <row r="1335" spans="2:7">
      <c r="B1335">
        <v>94840</v>
      </c>
      <c r="C1335">
        <v>2</v>
      </c>
      <c r="D1335">
        <v>16</v>
      </c>
      <c r="F1335">
        <v>161.30000000000001</v>
      </c>
      <c r="G1335">
        <v>55.4</v>
      </c>
    </row>
    <row r="1336" spans="2:7">
      <c r="B1336">
        <v>94841</v>
      </c>
      <c r="C1336">
        <v>2</v>
      </c>
      <c r="D1336">
        <v>14</v>
      </c>
      <c r="F1336">
        <v>157.5</v>
      </c>
      <c r="G1336">
        <v>53.9</v>
      </c>
    </row>
    <row r="1337" spans="2:7">
      <c r="B1337">
        <v>94842</v>
      </c>
      <c r="C1337">
        <v>2</v>
      </c>
      <c r="D1337">
        <v>12</v>
      </c>
      <c r="F1337">
        <v>152.5</v>
      </c>
      <c r="G1337">
        <v>73.2</v>
      </c>
    </row>
    <row r="1338" spans="2:7">
      <c r="B1338">
        <v>94843</v>
      </c>
      <c r="C1338">
        <v>2</v>
      </c>
      <c r="D1338">
        <v>3</v>
      </c>
      <c r="F1338">
        <v>107.3</v>
      </c>
      <c r="G1338">
        <v>20.100000000000001</v>
      </c>
    </row>
    <row r="1339" spans="2:7">
      <c r="B1339">
        <v>94844</v>
      </c>
      <c r="C1339">
        <v>1</v>
      </c>
      <c r="D1339">
        <v>36</v>
      </c>
      <c r="F1339">
        <v>177</v>
      </c>
      <c r="G1339">
        <v>87.1</v>
      </c>
    </row>
    <row r="1340" spans="2:7">
      <c r="B1340">
        <v>94845</v>
      </c>
      <c r="C1340">
        <v>1</v>
      </c>
      <c r="D1340">
        <v>0</v>
      </c>
      <c r="E1340">
        <v>3</v>
      </c>
      <c r="F1340">
        <v>0</v>
      </c>
      <c r="G1340">
        <v>5.8</v>
      </c>
    </row>
    <row r="1341" spans="2:7">
      <c r="B1341">
        <v>94846</v>
      </c>
      <c r="C1341">
        <v>1</v>
      </c>
      <c r="D1341">
        <v>4</v>
      </c>
      <c r="F1341">
        <v>104.3</v>
      </c>
      <c r="G1341">
        <v>17.7</v>
      </c>
    </row>
    <row r="1342" spans="2:7">
      <c r="B1342">
        <v>94847</v>
      </c>
      <c r="C1342">
        <v>2</v>
      </c>
      <c r="D1342">
        <v>80</v>
      </c>
      <c r="F1342">
        <v>165.8</v>
      </c>
      <c r="G1342">
        <v>115.5</v>
      </c>
    </row>
    <row r="1343" spans="2:7">
      <c r="B1343">
        <v>94848</v>
      </c>
      <c r="C1343">
        <v>2</v>
      </c>
      <c r="D1343">
        <v>32</v>
      </c>
      <c r="F1343">
        <v>160</v>
      </c>
      <c r="G1343">
        <v>74.2</v>
      </c>
    </row>
    <row r="1344" spans="2:7">
      <c r="B1344">
        <v>94849</v>
      </c>
      <c r="C1344">
        <v>2</v>
      </c>
      <c r="D1344">
        <v>0</v>
      </c>
      <c r="E1344">
        <v>8</v>
      </c>
      <c r="F1344">
        <v>0</v>
      </c>
      <c r="G1344">
        <v>10</v>
      </c>
    </row>
    <row r="1345" spans="2:7">
      <c r="B1345">
        <v>94850</v>
      </c>
      <c r="C1345">
        <v>1</v>
      </c>
      <c r="D1345">
        <v>46</v>
      </c>
      <c r="F1345">
        <v>165.1</v>
      </c>
      <c r="G1345">
        <v>57.7</v>
      </c>
    </row>
    <row r="1346" spans="2:7">
      <c r="B1346">
        <v>94851</v>
      </c>
      <c r="C1346">
        <v>2</v>
      </c>
      <c r="D1346">
        <v>8</v>
      </c>
      <c r="F1346">
        <v>140.4</v>
      </c>
      <c r="G1346">
        <v>36.5</v>
      </c>
    </row>
    <row r="1347" spans="2:7">
      <c r="B1347">
        <v>94852</v>
      </c>
      <c r="C1347">
        <v>1</v>
      </c>
      <c r="D1347">
        <v>33</v>
      </c>
      <c r="F1347">
        <v>173.6</v>
      </c>
      <c r="G1347">
        <v>108</v>
      </c>
    </row>
    <row r="1348" spans="2:7">
      <c r="B1348">
        <v>94853</v>
      </c>
      <c r="C1348">
        <v>1</v>
      </c>
      <c r="D1348">
        <v>2</v>
      </c>
      <c r="F1348">
        <v>0</v>
      </c>
      <c r="G1348">
        <v>14.6</v>
      </c>
    </row>
    <row r="1349" spans="2:7">
      <c r="B1349">
        <v>94854</v>
      </c>
      <c r="C1349">
        <v>2</v>
      </c>
      <c r="D1349">
        <v>52</v>
      </c>
      <c r="F1349">
        <v>154.1</v>
      </c>
      <c r="G1349">
        <v>69.5</v>
      </c>
    </row>
    <row r="1350" spans="2:7">
      <c r="B1350">
        <v>94855</v>
      </c>
      <c r="C1350">
        <v>1</v>
      </c>
      <c r="D1350">
        <v>54</v>
      </c>
      <c r="F1350">
        <v>168.7</v>
      </c>
      <c r="G1350">
        <v>54.7</v>
      </c>
    </row>
    <row r="1351" spans="2:7">
      <c r="B1351">
        <v>94856</v>
      </c>
      <c r="C1351">
        <v>2</v>
      </c>
      <c r="D1351">
        <v>77</v>
      </c>
      <c r="F1351">
        <v>159</v>
      </c>
      <c r="G1351">
        <v>58.8</v>
      </c>
    </row>
    <row r="1352" spans="2:7">
      <c r="B1352">
        <v>94857</v>
      </c>
      <c r="C1352">
        <v>2</v>
      </c>
      <c r="D1352">
        <v>35</v>
      </c>
      <c r="F1352">
        <v>171.7</v>
      </c>
      <c r="G1352">
        <v>138.1</v>
      </c>
    </row>
    <row r="1353" spans="2:7">
      <c r="B1353">
        <v>94858</v>
      </c>
      <c r="C1353">
        <v>2</v>
      </c>
      <c r="D1353">
        <v>44</v>
      </c>
      <c r="F1353">
        <v>161</v>
      </c>
      <c r="G1353">
        <v>100.5</v>
      </c>
    </row>
    <row r="1354" spans="2:7">
      <c r="B1354">
        <v>94859</v>
      </c>
      <c r="C1354">
        <v>2</v>
      </c>
      <c r="D1354">
        <v>14</v>
      </c>
      <c r="F1354">
        <v>159.19999999999999</v>
      </c>
      <c r="G1354">
        <v>106.3</v>
      </c>
    </row>
    <row r="1355" spans="2:7">
      <c r="B1355">
        <v>94860</v>
      </c>
      <c r="C1355">
        <v>2</v>
      </c>
      <c r="D1355">
        <v>33</v>
      </c>
      <c r="F1355">
        <v>168.7</v>
      </c>
      <c r="G1355">
        <v>106</v>
      </c>
    </row>
    <row r="1356" spans="2:7">
      <c r="B1356">
        <v>94861</v>
      </c>
      <c r="C1356">
        <v>2</v>
      </c>
      <c r="D1356">
        <v>56</v>
      </c>
      <c r="F1356">
        <v>151.9</v>
      </c>
      <c r="G1356">
        <v>86.8</v>
      </c>
    </row>
    <row r="1357" spans="2:7">
      <c r="B1357">
        <v>94862</v>
      </c>
      <c r="C1357">
        <v>2</v>
      </c>
      <c r="D1357">
        <v>53</v>
      </c>
      <c r="F1357">
        <v>163.30000000000001</v>
      </c>
      <c r="G1357">
        <v>52.3</v>
      </c>
    </row>
    <row r="1358" spans="2:7">
      <c r="B1358">
        <v>94863</v>
      </c>
      <c r="C1358">
        <v>1</v>
      </c>
      <c r="D1358">
        <v>51</v>
      </c>
      <c r="F1358">
        <v>167.8</v>
      </c>
      <c r="G1358">
        <v>92.6</v>
      </c>
    </row>
    <row r="1359" spans="2:7">
      <c r="B1359">
        <v>94864</v>
      </c>
      <c r="C1359">
        <v>1</v>
      </c>
      <c r="D1359">
        <v>16</v>
      </c>
      <c r="F1359">
        <v>171.9</v>
      </c>
      <c r="G1359">
        <v>58.2</v>
      </c>
    </row>
    <row r="1360" spans="2:7">
      <c r="B1360">
        <v>94865</v>
      </c>
      <c r="C1360">
        <v>2</v>
      </c>
      <c r="D1360">
        <v>11</v>
      </c>
      <c r="F1360">
        <v>151</v>
      </c>
      <c r="G1360">
        <v>62.3</v>
      </c>
    </row>
    <row r="1361" spans="2:7">
      <c r="B1361">
        <v>94867</v>
      </c>
      <c r="C1361">
        <v>1</v>
      </c>
      <c r="D1361">
        <v>55</v>
      </c>
      <c r="F1361">
        <v>185.1</v>
      </c>
      <c r="G1361">
        <v>109.2</v>
      </c>
    </row>
    <row r="1362" spans="2:7">
      <c r="B1362">
        <v>94868</v>
      </c>
      <c r="C1362">
        <v>1</v>
      </c>
      <c r="D1362">
        <v>59</v>
      </c>
      <c r="F1362">
        <v>187</v>
      </c>
      <c r="G1362">
        <v>129</v>
      </c>
    </row>
    <row r="1363" spans="2:7">
      <c r="B1363">
        <v>94869</v>
      </c>
      <c r="C1363">
        <v>1</v>
      </c>
      <c r="D1363">
        <v>2</v>
      </c>
      <c r="F1363">
        <v>90.7</v>
      </c>
      <c r="G1363">
        <v>16.2</v>
      </c>
    </row>
    <row r="1364" spans="2:7">
      <c r="B1364">
        <v>94870</v>
      </c>
      <c r="C1364">
        <v>1</v>
      </c>
      <c r="D1364">
        <v>13</v>
      </c>
      <c r="F1364">
        <v>166</v>
      </c>
      <c r="G1364">
        <v>55.2</v>
      </c>
    </row>
    <row r="1365" spans="2:7">
      <c r="B1365">
        <v>94872</v>
      </c>
      <c r="C1365">
        <v>1</v>
      </c>
      <c r="D1365">
        <v>80</v>
      </c>
      <c r="F1365">
        <v>178.5</v>
      </c>
      <c r="G1365">
        <v>72.3</v>
      </c>
    </row>
    <row r="1366" spans="2:7">
      <c r="B1366">
        <v>94873</v>
      </c>
      <c r="C1366">
        <v>1</v>
      </c>
      <c r="D1366">
        <v>21</v>
      </c>
      <c r="F1366">
        <v>172.5</v>
      </c>
      <c r="G1366">
        <v>134.9</v>
      </c>
    </row>
    <row r="1367" spans="2:7">
      <c r="B1367">
        <v>94874</v>
      </c>
      <c r="C1367">
        <v>1</v>
      </c>
      <c r="D1367">
        <v>18</v>
      </c>
      <c r="F1367">
        <v>165.6</v>
      </c>
      <c r="G1367">
        <v>65.3</v>
      </c>
    </row>
    <row r="1368" spans="2:7">
      <c r="B1368">
        <v>94875</v>
      </c>
      <c r="C1368">
        <v>1</v>
      </c>
      <c r="D1368">
        <v>16</v>
      </c>
      <c r="F1368">
        <v>176.7</v>
      </c>
      <c r="G1368">
        <v>77.5</v>
      </c>
    </row>
    <row r="1369" spans="2:7">
      <c r="B1369">
        <v>94876</v>
      </c>
      <c r="C1369">
        <v>2</v>
      </c>
      <c r="D1369">
        <v>17</v>
      </c>
      <c r="F1369">
        <v>150.30000000000001</v>
      </c>
      <c r="G1369">
        <v>49.2</v>
      </c>
    </row>
    <row r="1370" spans="2:7">
      <c r="B1370">
        <v>94877</v>
      </c>
      <c r="C1370">
        <v>1</v>
      </c>
      <c r="D1370">
        <v>71</v>
      </c>
      <c r="F1370">
        <v>171.9</v>
      </c>
      <c r="G1370">
        <v>106.1</v>
      </c>
    </row>
    <row r="1371" spans="2:7">
      <c r="B1371">
        <v>94878</v>
      </c>
      <c r="C1371">
        <v>2</v>
      </c>
      <c r="D1371">
        <v>37</v>
      </c>
      <c r="F1371">
        <v>171.5</v>
      </c>
      <c r="G1371">
        <v>95.6</v>
      </c>
    </row>
    <row r="1372" spans="2:7">
      <c r="B1372">
        <v>94879</v>
      </c>
      <c r="C1372">
        <v>2</v>
      </c>
      <c r="D1372">
        <v>48</v>
      </c>
      <c r="F1372">
        <v>175.1</v>
      </c>
      <c r="G1372">
        <v>99.1</v>
      </c>
    </row>
    <row r="1373" spans="2:7">
      <c r="B1373">
        <v>94881</v>
      </c>
      <c r="C1373">
        <v>1</v>
      </c>
      <c r="D1373">
        <v>14</v>
      </c>
      <c r="F1373">
        <v>165.5</v>
      </c>
      <c r="G1373">
        <v>46.2</v>
      </c>
    </row>
    <row r="1374" spans="2:7">
      <c r="B1374">
        <v>94882</v>
      </c>
      <c r="C1374">
        <v>2</v>
      </c>
      <c r="D1374">
        <v>55</v>
      </c>
      <c r="F1374">
        <v>158.30000000000001</v>
      </c>
      <c r="G1374">
        <v>60.6</v>
      </c>
    </row>
    <row r="1375" spans="2:7">
      <c r="B1375">
        <v>94883</v>
      </c>
      <c r="C1375">
        <v>1</v>
      </c>
      <c r="D1375">
        <v>59</v>
      </c>
      <c r="F1375">
        <v>186</v>
      </c>
      <c r="G1375">
        <v>85</v>
      </c>
    </row>
    <row r="1376" spans="2:7">
      <c r="B1376">
        <v>94884</v>
      </c>
      <c r="C1376">
        <v>2</v>
      </c>
      <c r="D1376">
        <v>7</v>
      </c>
      <c r="F1376">
        <v>124.1</v>
      </c>
      <c r="G1376">
        <v>24.2</v>
      </c>
    </row>
    <row r="1377" spans="2:7">
      <c r="B1377">
        <v>94885</v>
      </c>
      <c r="C1377">
        <v>1</v>
      </c>
      <c r="D1377">
        <v>64</v>
      </c>
      <c r="F1377">
        <v>182.2</v>
      </c>
      <c r="G1377">
        <v>121.9</v>
      </c>
    </row>
    <row r="1378" spans="2:7">
      <c r="B1378">
        <v>94886</v>
      </c>
      <c r="C1378">
        <v>1</v>
      </c>
      <c r="D1378">
        <v>19</v>
      </c>
      <c r="F1378">
        <v>171.6</v>
      </c>
      <c r="G1378">
        <v>75</v>
      </c>
    </row>
    <row r="1379" spans="2:7">
      <c r="B1379">
        <v>94887</v>
      </c>
      <c r="C1379">
        <v>1</v>
      </c>
      <c r="D1379">
        <v>80</v>
      </c>
      <c r="F1379">
        <v>162.19999999999999</v>
      </c>
      <c r="G1379">
        <v>85.2</v>
      </c>
    </row>
    <row r="1380" spans="2:7">
      <c r="B1380">
        <v>94888</v>
      </c>
      <c r="C1380">
        <v>1</v>
      </c>
      <c r="D1380">
        <v>12</v>
      </c>
      <c r="F1380">
        <v>147.9</v>
      </c>
      <c r="G1380">
        <v>41</v>
      </c>
    </row>
    <row r="1381" spans="2:7">
      <c r="B1381">
        <v>94889</v>
      </c>
      <c r="C1381">
        <v>2</v>
      </c>
      <c r="D1381">
        <v>41</v>
      </c>
      <c r="F1381">
        <v>148.5</v>
      </c>
      <c r="G1381">
        <v>82.2</v>
      </c>
    </row>
    <row r="1382" spans="2:7">
      <c r="B1382">
        <v>94890</v>
      </c>
      <c r="C1382">
        <v>1</v>
      </c>
      <c r="D1382">
        <v>57</v>
      </c>
      <c r="F1382">
        <v>171.5</v>
      </c>
      <c r="G1382">
        <v>74.099999999999994</v>
      </c>
    </row>
    <row r="1383" spans="2:7">
      <c r="B1383">
        <v>94891</v>
      </c>
      <c r="C1383">
        <v>2</v>
      </c>
      <c r="D1383">
        <v>40</v>
      </c>
      <c r="F1383">
        <v>162.5</v>
      </c>
      <c r="G1383">
        <v>71.8</v>
      </c>
    </row>
    <row r="1384" spans="2:7">
      <c r="B1384">
        <v>94892</v>
      </c>
      <c r="C1384">
        <v>1</v>
      </c>
      <c r="D1384">
        <v>61</v>
      </c>
      <c r="F1384">
        <v>184.3</v>
      </c>
      <c r="G1384">
        <v>65.2</v>
      </c>
    </row>
    <row r="1385" spans="2:7">
      <c r="B1385">
        <v>94893</v>
      </c>
      <c r="C1385">
        <v>2</v>
      </c>
      <c r="D1385">
        <v>48</v>
      </c>
      <c r="F1385">
        <v>165</v>
      </c>
      <c r="G1385">
        <v>88.3</v>
      </c>
    </row>
    <row r="1386" spans="2:7">
      <c r="B1386">
        <v>94894</v>
      </c>
      <c r="C1386">
        <v>1</v>
      </c>
      <c r="D1386">
        <v>50</v>
      </c>
      <c r="F1386">
        <v>181.3</v>
      </c>
      <c r="G1386">
        <v>126.5</v>
      </c>
    </row>
    <row r="1387" spans="2:7">
      <c r="B1387">
        <v>94895</v>
      </c>
      <c r="C1387">
        <v>2</v>
      </c>
      <c r="D1387">
        <v>23</v>
      </c>
      <c r="F1387">
        <v>173.5</v>
      </c>
      <c r="G1387">
        <v>48.5</v>
      </c>
    </row>
    <row r="1388" spans="2:7">
      <c r="B1388">
        <v>94896</v>
      </c>
      <c r="C1388">
        <v>2</v>
      </c>
      <c r="D1388">
        <v>50</v>
      </c>
      <c r="F1388">
        <v>165.3</v>
      </c>
      <c r="G1388">
        <v>93.5</v>
      </c>
    </row>
    <row r="1389" spans="2:7">
      <c r="B1389">
        <v>94897</v>
      </c>
      <c r="C1389">
        <v>2</v>
      </c>
      <c r="D1389">
        <v>4</v>
      </c>
      <c r="F1389">
        <v>101.9</v>
      </c>
      <c r="G1389">
        <v>22.1</v>
      </c>
    </row>
    <row r="1390" spans="2:7">
      <c r="B1390">
        <v>94898</v>
      </c>
      <c r="C1390">
        <v>2</v>
      </c>
      <c r="D1390">
        <v>74</v>
      </c>
      <c r="F1390">
        <v>153.9</v>
      </c>
      <c r="G1390">
        <v>96.2</v>
      </c>
    </row>
    <row r="1391" spans="2:7">
      <c r="B1391">
        <v>94899</v>
      </c>
      <c r="C1391">
        <v>2</v>
      </c>
      <c r="D1391">
        <v>32</v>
      </c>
      <c r="F1391">
        <v>161</v>
      </c>
      <c r="G1391">
        <v>81.5</v>
      </c>
    </row>
    <row r="1392" spans="2:7">
      <c r="B1392">
        <v>94900</v>
      </c>
      <c r="C1392">
        <v>1</v>
      </c>
      <c r="D1392">
        <v>12</v>
      </c>
      <c r="F1392">
        <v>157.30000000000001</v>
      </c>
      <c r="G1392">
        <v>52.4</v>
      </c>
    </row>
    <row r="1393" spans="2:7">
      <c r="B1393">
        <v>94901</v>
      </c>
      <c r="C1393">
        <v>2</v>
      </c>
      <c r="D1393">
        <v>13</v>
      </c>
      <c r="F1393">
        <v>158.5</v>
      </c>
      <c r="G1393">
        <v>52.1</v>
      </c>
    </row>
    <row r="1394" spans="2:7">
      <c r="B1394">
        <v>94902</v>
      </c>
      <c r="C1394">
        <v>2</v>
      </c>
      <c r="D1394">
        <v>67</v>
      </c>
      <c r="F1394">
        <v>152.1</v>
      </c>
      <c r="G1394">
        <v>50.3</v>
      </c>
    </row>
    <row r="1395" spans="2:7">
      <c r="B1395">
        <v>94903</v>
      </c>
      <c r="C1395">
        <v>1</v>
      </c>
      <c r="D1395">
        <v>49</v>
      </c>
      <c r="F1395">
        <v>185.4</v>
      </c>
      <c r="G1395">
        <v>131.9</v>
      </c>
    </row>
    <row r="1396" spans="2:7">
      <c r="B1396">
        <v>94904</v>
      </c>
      <c r="C1396">
        <v>1</v>
      </c>
      <c r="D1396">
        <v>6</v>
      </c>
      <c r="F1396">
        <v>117.3</v>
      </c>
      <c r="G1396">
        <v>24.9</v>
      </c>
    </row>
    <row r="1397" spans="2:7">
      <c r="B1397">
        <v>94905</v>
      </c>
      <c r="C1397">
        <v>2</v>
      </c>
      <c r="D1397">
        <v>19</v>
      </c>
      <c r="F1397">
        <v>161</v>
      </c>
      <c r="G1397">
        <v>51.3</v>
      </c>
    </row>
    <row r="1398" spans="2:7">
      <c r="B1398">
        <v>94906</v>
      </c>
      <c r="C1398">
        <v>1</v>
      </c>
      <c r="D1398">
        <v>46</v>
      </c>
      <c r="F1398">
        <v>164.4</v>
      </c>
      <c r="G1398">
        <v>74.8</v>
      </c>
    </row>
    <row r="1399" spans="2:7">
      <c r="B1399">
        <v>94907</v>
      </c>
      <c r="C1399">
        <v>2</v>
      </c>
      <c r="D1399">
        <v>80</v>
      </c>
      <c r="F1399">
        <v>151.30000000000001</v>
      </c>
      <c r="G1399">
        <v>74.5</v>
      </c>
    </row>
    <row r="1400" spans="2:7">
      <c r="B1400">
        <v>94908</v>
      </c>
      <c r="C1400">
        <v>2</v>
      </c>
      <c r="D1400">
        <v>56</v>
      </c>
      <c r="F1400">
        <v>171.1</v>
      </c>
      <c r="G1400">
        <v>112.4</v>
      </c>
    </row>
    <row r="1401" spans="2:7">
      <c r="B1401">
        <v>94909</v>
      </c>
      <c r="C1401">
        <v>1</v>
      </c>
      <c r="D1401">
        <v>59</v>
      </c>
      <c r="F1401">
        <v>180.4</v>
      </c>
      <c r="G1401">
        <v>105.4</v>
      </c>
    </row>
    <row r="1402" spans="2:7">
      <c r="B1402">
        <v>94910</v>
      </c>
      <c r="C1402">
        <v>1</v>
      </c>
      <c r="D1402">
        <v>18</v>
      </c>
      <c r="F1402">
        <v>176.4</v>
      </c>
      <c r="G1402">
        <v>68.3</v>
      </c>
    </row>
    <row r="1403" spans="2:7">
      <c r="B1403">
        <v>94911</v>
      </c>
      <c r="C1403">
        <v>1</v>
      </c>
      <c r="D1403">
        <v>11</v>
      </c>
      <c r="F1403">
        <v>141.6</v>
      </c>
      <c r="G1403">
        <v>39.4</v>
      </c>
    </row>
    <row r="1404" spans="2:7">
      <c r="B1404">
        <v>94912</v>
      </c>
      <c r="C1404">
        <v>1</v>
      </c>
      <c r="D1404">
        <v>10</v>
      </c>
      <c r="F1404">
        <v>139.6</v>
      </c>
      <c r="G1404">
        <v>38.700000000000003</v>
      </c>
    </row>
    <row r="1405" spans="2:7">
      <c r="B1405">
        <v>94913</v>
      </c>
      <c r="C1405">
        <v>2</v>
      </c>
      <c r="D1405">
        <v>0</v>
      </c>
      <c r="E1405">
        <v>4</v>
      </c>
      <c r="F1405">
        <v>0</v>
      </c>
      <c r="G1405">
        <v>6.4</v>
      </c>
    </row>
    <row r="1406" spans="2:7">
      <c r="B1406">
        <v>94914</v>
      </c>
      <c r="C1406">
        <v>2</v>
      </c>
      <c r="D1406">
        <v>17</v>
      </c>
      <c r="F1406">
        <v>149.5</v>
      </c>
      <c r="G1406">
        <v>66.900000000000006</v>
      </c>
    </row>
    <row r="1407" spans="2:7">
      <c r="B1407">
        <v>94915</v>
      </c>
      <c r="C1407">
        <v>2</v>
      </c>
      <c r="D1407">
        <v>11</v>
      </c>
      <c r="F1407">
        <v>150</v>
      </c>
      <c r="G1407">
        <v>39.200000000000003</v>
      </c>
    </row>
    <row r="1408" spans="2:7">
      <c r="B1408">
        <v>94916</v>
      </c>
      <c r="C1408">
        <v>2</v>
      </c>
      <c r="D1408">
        <v>26</v>
      </c>
      <c r="F1408">
        <v>161.1</v>
      </c>
      <c r="G1408">
        <v>86</v>
      </c>
    </row>
    <row r="1409" spans="2:7">
      <c r="B1409">
        <v>94917</v>
      </c>
      <c r="C1409">
        <v>1</v>
      </c>
      <c r="D1409">
        <v>11</v>
      </c>
      <c r="F1409">
        <v>142.69999999999999</v>
      </c>
      <c r="G1409">
        <v>36.700000000000003</v>
      </c>
    </row>
    <row r="1410" spans="2:7">
      <c r="B1410">
        <v>94918</v>
      </c>
      <c r="C1410">
        <v>1</v>
      </c>
      <c r="D1410">
        <v>71</v>
      </c>
      <c r="F1410">
        <v>180.7</v>
      </c>
      <c r="G1410">
        <v>109.2</v>
      </c>
    </row>
    <row r="1411" spans="2:7">
      <c r="B1411">
        <v>94919</v>
      </c>
      <c r="C1411">
        <v>1</v>
      </c>
      <c r="D1411">
        <v>5</v>
      </c>
      <c r="F1411">
        <v>111.8</v>
      </c>
      <c r="G1411">
        <v>21</v>
      </c>
    </row>
    <row r="1412" spans="2:7">
      <c r="B1412">
        <v>94920</v>
      </c>
      <c r="C1412">
        <v>2</v>
      </c>
      <c r="D1412">
        <v>58</v>
      </c>
      <c r="F1412">
        <v>152.5</v>
      </c>
      <c r="G1412">
        <v>87.8</v>
      </c>
    </row>
    <row r="1413" spans="2:7">
      <c r="B1413">
        <v>94921</v>
      </c>
      <c r="C1413">
        <v>2</v>
      </c>
      <c r="D1413">
        <v>61</v>
      </c>
      <c r="F1413">
        <v>151.1</v>
      </c>
      <c r="G1413">
        <v>63.7</v>
      </c>
    </row>
    <row r="1414" spans="2:7">
      <c r="B1414">
        <v>94922</v>
      </c>
      <c r="C1414">
        <v>1</v>
      </c>
      <c r="D1414">
        <v>66</v>
      </c>
      <c r="F1414">
        <v>169.8</v>
      </c>
      <c r="G1414">
        <v>66.8</v>
      </c>
    </row>
    <row r="1415" spans="2:7">
      <c r="B1415">
        <v>94923</v>
      </c>
      <c r="C1415">
        <v>2</v>
      </c>
      <c r="D1415">
        <v>15</v>
      </c>
      <c r="F1415">
        <v>172.3</v>
      </c>
      <c r="G1415">
        <v>135.5</v>
      </c>
    </row>
    <row r="1416" spans="2:7">
      <c r="B1416">
        <v>94924</v>
      </c>
      <c r="C1416">
        <v>2</v>
      </c>
      <c r="D1416">
        <v>29</v>
      </c>
      <c r="F1416">
        <v>158.1</v>
      </c>
      <c r="G1416">
        <v>79.3</v>
      </c>
    </row>
    <row r="1417" spans="2:7">
      <c r="B1417">
        <v>94925</v>
      </c>
      <c r="C1417">
        <v>2</v>
      </c>
      <c r="D1417">
        <v>8</v>
      </c>
      <c r="F1417">
        <v>142.9</v>
      </c>
      <c r="G1417">
        <v>33.299999999999997</v>
      </c>
    </row>
    <row r="1418" spans="2:7">
      <c r="B1418">
        <v>94926</v>
      </c>
      <c r="C1418">
        <v>1</v>
      </c>
      <c r="D1418">
        <v>37</v>
      </c>
      <c r="F1418">
        <v>171.8</v>
      </c>
      <c r="G1418">
        <v>64.2</v>
      </c>
    </row>
    <row r="1419" spans="2:7">
      <c r="B1419">
        <v>94927</v>
      </c>
      <c r="C1419">
        <v>2</v>
      </c>
      <c r="D1419">
        <v>28</v>
      </c>
      <c r="F1419">
        <v>154.4</v>
      </c>
      <c r="G1419">
        <v>101.9</v>
      </c>
    </row>
    <row r="1420" spans="2:7">
      <c r="B1420">
        <v>94928</v>
      </c>
      <c r="C1420">
        <v>1</v>
      </c>
      <c r="D1420">
        <v>9</v>
      </c>
      <c r="F1420">
        <v>136.69999999999999</v>
      </c>
      <c r="G1420">
        <v>43.8</v>
      </c>
    </row>
    <row r="1421" spans="2:7">
      <c r="B1421">
        <v>94929</v>
      </c>
      <c r="C1421">
        <v>1</v>
      </c>
      <c r="D1421">
        <v>78</v>
      </c>
      <c r="F1421">
        <v>170.5</v>
      </c>
      <c r="G1421">
        <v>67.7</v>
      </c>
    </row>
    <row r="1422" spans="2:7">
      <c r="B1422">
        <v>94930</v>
      </c>
      <c r="C1422">
        <v>2</v>
      </c>
      <c r="D1422">
        <v>50</v>
      </c>
      <c r="F1422">
        <v>155.9</v>
      </c>
      <c r="G1422">
        <v>117</v>
      </c>
    </row>
    <row r="1423" spans="2:7">
      <c r="B1423">
        <v>94931</v>
      </c>
      <c r="C1423">
        <v>2</v>
      </c>
      <c r="D1423">
        <v>63</v>
      </c>
      <c r="F1423">
        <v>161.69999999999999</v>
      </c>
      <c r="G1423">
        <v>84.9</v>
      </c>
    </row>
    <row r="1424" spans="2:7">
      <c r="B1424">
        <v>94933</v>
      </c>
      <c r="C1424">
        <v>2</v>
      </c>
      <c r="D1424">
        <v>54</v>
      </c>
      <c r="F1424">
        <v>159.1</v>
      </c>
      <c r="G1424">
        <v>103.2</v>
      </c>
    </row>
    <row r="1425" spans="2:7">
      <c r="B1425">
        <v>94934</v>
      </c>
      <c r="C1425">
        <v>2</v>
      </c>
      <c r="D1425">
        <v>12</v>
      </c>
      <c r="F1425">
        <v>152.4</v>
      </c>
      <c r="G1425">
        <v>40.1</v>
      </c>
    </row>
    <row r="1426" spans="2:7">
      <c r="B1426">
        <v>94935</v>
      </c>
      <c r="C1426">
        <v>2</v>
      </c>
      <c r="D1426">
        <v>41</v>
      </c>
      <c r="F1426">
        <v>163.6</v>
      </c>
      <c r="G1426">
        <v>77.2</v>
      </c>
    </row>
    <row r="1427" spans="2:7">
      <c r="B1427">
        <v>94936</v>
      </c>
      <c r="C1427">
        <v>2</v>
      </c>
      <c r="D1427">
        <v>25</v>
      </c>
      <c r="F1427">
        <v>156.5</v>
      </c>
      <c r="G1427">
        <v>87</v>
      </c>
    </row>
    <row r="1428" spans="2:7">
      <c r="B1428">
        <v>94937</v>
      </c>
      <c r="C1428">
        <v>1</v>
      </c>
      <c r="D1428">
        <v>59</v>
      </c>
      <c r="F1428">
        <v>178</v>
      </c>
      <c r="G1428">
        <v>65</v>
      </c>
    </row>
    <row r="1429" spans="2:7">
      <c r="B1429">
        <v>94938</v>
      </c>
      <c r="C1429">
        <v>1</v>
      </c>
      <c r="D1429">
        <v>61</v>
      </c>
      <c r="F1429">
        <v>154.1</v>
      </c>
      <c r="G1429">
        <v>75.400000000000006</v>
      </c>
    </row>
    <row r="1430" spans="2:7">
      <c r="B1430">
        <v>94939</v>
      </c>
      <c r="C1430">
        <v>1</v>
      </c>
      <c r="D1430">
        <v>31</v>
      </c>
      <c r="F1430">
        <v>185.5</v>
      </c>
      <c r="G1430">
        <v>71.599999999999994</v>
      </c>
    </row>
    <row r="1431" spans="2:7">
      <c r="B1431">
        <v>94940</v>
      </c>
      <c r="C1431">
        <v>2</v>
      </c>
      <c r="D1431">
        <v>80</v>
      </c>
      <c r="F1431">
        <v>149.30000000000001</v>
      </c>
      <c r="G1431">
        <v>75.2</v>
      </c>
    </row>
    <row r="1432" spans="2:7">
      <c r="B1432">
        <v>94941</v>
      </c>
      <c r="C1432">
        <v>1</v>
      </c>
      <c r="D1432">
        <v>28</v>
      </c>
      <c r="F1432">
        <v>179.2</v>
      </c>
      <c r="G1432">
        <v>107.5</v>
      </c>
    </row>
    <row r="1433" spans="2:7">
      <c r="B1433">
        <v>94942</v>
      </c>
      <c r="C1433">
        <v>1</v>
      </c>
      <c r="D1433">
        <v>0</v>
      </c>
      <c r="E1433">
        <v>4</v>
      </c>
      <c r="F1433">
        <v>0</v>
      </c>
      <c r="G1433">
        <v>7.7</v>
      </c>
    </row>
    <row r="1434" spans="2:7">
      <c r="B1434">
        <v>94943</v>
      </c>
      <c r="C1434">
        <v>2</v>
      </c>
      <c r="D1434">
        <v>5</v>
      </c>
      <c r="F1434">
        <v>116.2</v>
      </c>
      <c r="G1434">
        <v>19.100000000000001</v>
      </c>
    </row>
    <row r="1435" spans="2:7">
      <c r="B1435">
        <v>94944</v>
      </c>
      <c r="C1435">
        <v>2</v>
      </c>
      <c r="D1435">
        <v>17</v>
      </c>
      <c r="F1435">
        <v>158.6</v>
      </c>
      <c r="G1435">
        <v>97.1</v>
      </c>
    </row>
    <row r="1436" spans="2:7">
      <c r="B1436">
        <v>94945</v>
      </c>
      <c r="C1436">
        <v>1</v>
      </c>
      <c r="D1436">
        <v>29</v>
      </c>
      <c r="F1436">
        <v>181.3</v>
      </c>
      <c r="G1436">
        <v>127.3</v>
      </c>
    </row>
    <row r="1437" spans="2:7">
      <c r="B1437">
        <v>94946</v>
      </c>
      <c r="C1437">
        <v>1</v>
      </c>
      <c r="D1437">
        <v>23</v>
      </c>
      <c r="F1437">
        <v>188.5</v>
      </c>
      <c r="G1437">
        <v>127</v>
      </c>
    </row>
    <row r="1438" spans="2:7">
      <c r="B1438">
        <v>94947</v>
      </c>
      <c r="C1438">
        <v>1</v>
      </c>
      <c r="D1438">
        <v>8</v>
      </c>
      <c r="F1438">
        <v>121.5</v>
      </c>
      <c r="G1438">
        <v>20.5</v>
      </c>
    </row>
    <row r="1439" spans="2:7">
      <c r="B1439">
        <v>94948</v>
      </c>
      <c r="C1439">
        <v>1</v>
      </c>
      <c r="D1439">
        <v>0</v>
      </c>
      <c r="E1439">
        <v>10</v>
      </c>
      <c r="F1439">
        <v>0</v>
      </c>
      <c r="G1439">
        <v>8.9</v>
      </c>
    </row>
    <row r="1440" spans="2:7">
      <c r="B1440">
        <v>94949</v>
      </c>
      <c r="C1440">
        <v>1</v>
      </c>
      <c r="D1440">
        <v>0</v>
      </c>
      <c r="E1440">
        <v>0</v>
      </c>
      <c r="F1440">
        <v>0</v>
      </c>
      <c r="G1440">
        <v>5.5</v>
      </c>
    </row>
    <row r="1441" spans="2:7">
      <c r="B1441">
        <v>94950</v>
      </c>
      <c r="C1441">
        <v>2</v>
      </c>
      <c r="D1441">
        <v>80</v>
      </c>
      <c r="F1441">
        <v>141.4</v>
      </c>
      <c r="G1441">
        <v>43.5</v>
      </c>
    </row>
    <row r="1442" spans="2:7">
      <c r="B1442">
        <v>94951</v>
      </c>
      <c r="C1442">
        <v>2</v>
      </c>
      <c r="D1442">
        <v>9</v>
      </c>
      <c r="F1442">
        <v>148.19999999999999</v>
      </c>
      <c r="G1442">
        <v>42</v>
      </c>
    </row>
    <row r="1443" spans="2:7">
      <c r="B1443">
        <v>94952</v>
      </c>
      <c r="C1443">
        <v>2</v>
      </c>
      <c r="D1443">
        <v>63</v>
      </c>
      <c r="F1443">
        <v>155.6</v>
      </c>
      <c r="G1443">
        <v>92.4</v>
      </c>
    </row>
    <row r="1444" spans="2:7">
      <c r="B1444">
        <v>94953</v>
      </c>
      <c r="C1444">
        <v>2</v>
      </c>
      <c r="D1444">
        <v>59</v>
      </c>
      <c r="F1444">
        <v>155.30000000000001</v>
      </c>
      <c r="G1444">
        <v>125.5</v>
      </c>
    </row>
    <row r="1445" spans="2:7">
      <c r="B1445">
        <v>94954</v>
      </c>
      <c r="C1445">
        <v>1</v>
      </c>
      <c r="D1445">
        <v>34</v>
      </c>
      <c r="F1445">
        <v>171.7</v>
      </c>
      <c r="G1445">
        <v>76.7</v>
      </c>
    </row>
    <row r="1446" spans="2:7">
      <c r="B1446">
        <v>94956</v>
      </c>
      <c r="C1446">
        <v>2</v>
      </c>
      <c r="D1446">
        <v>11</v>
      </c>
      <c r="F1446">
        <v>157.1</v>
      </c>
      <c r="G1446">
        <v>38.6</v>
      </c>
    </row>
    <row r="1447" spans="2:7">
      <c r="B1447">
        <v>94957</v>
      </c>
      <c r="C1447">
        <v>1</v>
      </c>
      <c r="D1447">
        <v>43</v>
      </c>
      <c r="F1447">
        <v>175.3</v>
      </c>
      <c r="G1447">
        <v>101.3</v>
      </c>
    </row>
    <row r="1448" spans="2:7">
      <c r="B1448">
        <v>94958</v>
      </c>
      <c r="C1448">
        <v>2</v>
      </c>
      <c r="D1448">
        <v>58</v>
      </c>
      <c r="F1448">
        <v>155.1</v>
      </c>
      <c r="G1448">
        <v>50.9</v>
      </c>
    </row>
    <row r="1449" spans="2:7">
      <c r="B1449">
        <v>94959</v>
      </c>
      <c r="C1449">
        <v>1</v>
      </c>
      <c r="D1449">
        <v>48</v>
      </c>
      <c r="F1449">
        <v>174</v>
      </c>
      <c r="G1449">
        <v>94.4</v>
      </c>
    </row>
    <row r="1450" spans="2:7">
      <c r="B1450">
        <v>94960</v>
      </c>
      <c r="C1450">
        <v>1</v>
      </c>
      <c r="D1450">
        <v>26</v>
      </c>
      <c r="F1450">
        <v>186.5</v>
      </c>
      <c r="G1450">
        <v>73.900000000000006</v>
      </c>
    </row>
    <row r="1451" spans="2:7">
      <c r="B1451">
        <v>94961</v>
      </c>
      <c r="C1451">
        <v>1</v>
      </c>
      <c r="D1451">
        <v>14</v>
      </c>
      <c r="F1451">
        <v>171.5</v>
      </c>
      <c r="G1451">
        <v>96</v>
      </c>
    </row>
    <row r="1452" spans="2:7">
      <c r="B1452">
        <v>94962</v>
      </c>
      <c r="C1452">
        <v>2</v>
      </c>
      <c r="D1452">
        <v>57</v>
      </c>
      <c r="F1452">
        <v>157.19999999999999</v>
      </c>
      <c r="G1452">
        <v>49.2</v>
      </c>
    </row>
    <row r="1453" spans="2:7">
      <c r="B1453">
        <v>94964</v>
      </c>
      <c r="C1453">
        <v>1</v>
      </c>
      <c r="D1453">
        <v>48</v>
      </c>
      <c r="F1453">
        <v>161.30000000000001</v>
      </c>
      <c r="G1453">
        <v>76.599999999999994</v>
      </c>
    </row>
    <row r="1454" spans="2:7">
      <c r="B1454">
        <v>94965</v>
      </c>
      <c r="C1454">
        <v>2</v>
      </c>
      <c r="D1454">
        <v>14</v>
      </c>
      <c r="F1454">
        <v>169.7</v>
      </c>
      <c r="G1454">
        <v>77.099999999999994</v>
      </c>
    </row>
    <row r="1455" spans="2:7">
      <c r="B1455">
        <v>94966</v>
      </c>
      <c r="C1455">
        <v>1</v>
      </c>
      <c r="D1455">
        <v>44</v>
      </c>
      <c r="F1455">
        <v>184.8</v>
      </c>
      <c r="G1455">
        <v>93.8</v>
      </c>
    </row>
    <row r="1456" spans="2:7">
      <c r="B1456">
        <v>94967</v>
      </c>
      <c r="C1456">
        <v>2</v>
      </c>
      <c r="D1456">
        <v>40</v>
      </c>
      <c r="F1456">
        <v>163.5</v>
      </c>
      <c r="G1456">
        <v>93</v>
      </c>
    </row>
    <row r="1457" spans="2:7">
      <c r="B1457">
        <v>94968</v>
      </c>
      <c r="C1457">
        <v>1</v>
      </c>
      <c r="D1457">
        <v>24</v>
      </c>
      <c r="F1457">
        <v>195</v>
      </c>
      <c r="G1457">
        <v>82.4</v>
      </c>
    </row>
    <row r="1458" spans="2:7">
      <c r="B1458">
        <v>94969</v>
      </c>
      <c r="C1458">
        <v>1</v>
      </c>
      <c r="D1458">
        <v>80</v>
      </c>
      <c r="F1458">
        <v>182.4</v>
      </c>
      <c r="G1458">
        <v>98.6</v>
      </c>
    </row>
    <row r="1459" spans="2:7">
      <c r="B1459">
        <v>94970</v>
      </c>
      <c r="C1459">
        <v>1</v>
      </c>
      <c r="D1459">
        <v>55</v>
      </c>
      <c r="F1459">
        <v>168.4</v>
      </c>
      <c r="G1459">
        <v>82.1</v>
      </c>
    </row>
    <row r="1460" spans="2:7">
      <c r="B1460">
        <v>94971</v>
      </c>
      <c r="C1460">
        <v>2</v>
      </c>
      <c r="D1460">
        <v>10</v>
      </c>
      <c r="F1460">
        <v>142.69999999999999</v>
      </c>
      <c r="G1460">
        <v>37.9</v>
      </c>
    </row>
    <row r="1461" spans="2:7">
      <c r="B1461">
        <v>94972</v>
      </c>
      <c r="C1461">
        <v>2</v>
      </c>
      <c r="D1461">
        <v>39</v>
      </c>
      <c r="F1461">
        <v>171.6</v>
      </c>
      <c r="G1461">
        <v>90.6</v>
      </c>
    </row>
    <row r="1462" spans="2:7">
      <c r="B1462">
        <v>94974</v>
      </c>
      <c r="C1462">
        <v>1</v>
      </c>
      <c r="D1462">
        <v>4</v>
      </c>
      <c r="F1462">
        <v>109.9</v>
      </c>
      <c r="G1462">
        <v>18.3</v>
      </c>
    </row>
    <row r="1463" spans="2:7">
      <c r="B1463">
        <v>94975</v>
      </c>
      <c r="C1463">
        <v>1</v>
      </c>
      <c r="D1463">
        <v>56</v>
      </c>
      <c r="F1463">
        <v>161.9</v>
      </c>
      <c r="G1463">
        <v>62.8</v>
      </c>
    </row>
    <row r="1464" spans="2:7">
      <c r="B1464">
        <v>94976</v>
      </c>
      <c r="C1464">
        <v>1</v>
      </c>
      <c r="D1464">
        <v>12</v>
      </c>
      <c r="F1464">
        <v>168.5</v>
      </c>
      <c r="G1464">
        <v>49.7</v>
      </c>
    </row>
    <row r="1465" spans="2:7">
      <c r="B1465">
        <v>94977</v>
      </c>
      <c r="C1465">
        <v>2</v>
      </c>
      <c r="D1465">
        <v>75</v>
      </c>
      <c r="F1465">
        <v>159</v>
      </c>
      <c r="G1465">
        <v>76.099999999999994</v>
      </c>
    </row>
    <row r="1466" spans="2:7">
      <c r="B1466">
        <v>94978</v>
      </c>
      <c r="C1466">
        <v>2</v>
      </c>
      <c r="D1466">
        <v>5</v>
      </c>
      <c r="F1466">
        <v>106.2</v>
      </c>
      <c r="G1466">
        <v>15.8</v>
      </c>
    </row>
    <row r="1467" spans="2:7">
      <c r="B1467">
        <v>94979</v>
      </c>
      <c r="C1467">
        <v>1</v>
      </c>
      <c r="D1467">
        <v>66</v>
      </c>
      <c r="F1467">
        <v>165.8</v>
      </c>
      <c r="G1467">
        <v>104.8</v>
      </c>
    </row>
    <row r="1468" spans="2:7">
      <c r="B1468">
        <v>94980</v>
      </c>
      <c r="C1468">
        <v>2</v>
      </c>
      <c r="D1468">
        <v>60</v>
      </c>
      <c r="F1468">
        <v>156.69999999999999</v>
      </c>
      <c r="G1468">
        <v>64.599999999999994</v>
      </c>
    </row>
    <row r="1469" spans="2:7">
      <c r="B1469">
        <v>94981</v>
      </c>
      <c r="C1469">
        <v>1</v>
      </c>
      <c r="D1469">
        <v>0</v>
      </c>
      <c r="E1469">
        <v>1</v>
      </c>
      <c r="F1469">
        <v>0</v>
      </c>
      <c r="G1469">
        <v>5.5</v>
      </c>
    </row>
    <row r="1470" spans="2:7">
      <c r="B1470">
        <v>94982</v>
      </c>
      <c r="C1470">
        <v>2</v>
      </c>
      <c r="D1470">
        <v>32</v>
      </c>
      <c r="F1470">
        <v>168.3</v>
      </c>
      <c r="G1470">
        <v>58.9</v>
      </c>
    </row>
    <row r="1471" spans="2:7">
      <c r="B1471">
        <v>94983</v>
      </c>
      <c r="C1471">
        <v>2</v>
      </c>
      <c r="D1471">
        <v>18</v>
      </c>
      <c r="F1471">
        <v>165.6</v>
      </c>
      <c r="G1471">
        <v>48.3</v>
      </c>
    </row>
    <row r="1472" spans="2:7">
      <c r="B1472">
        <v>94984</v>
      </c>
      <c r="C1472">
        <v>1</v>
      </c>
      <c r="D1472">
        <v>62</v>
      </c>
      <c r="F1472">
        <v>0</v>
      </c>
      <c r="G1472">
        <v>0</v>
      </c>
    </row>
    <row r="1473" spans="2:7">
      <c r="B1473">
        <v>94986</v>
      </c>
      <c r="C1473">
        <v>1</v>
      </c>
      <c r="D1473">
        <v>62</v>
      </c>
      <c r="F1473">
        <v>158.69999999999999</v>
      </c>
      <c r="G1473">
        <v>88.8</v>
      </c>
    </row>
    <row r="1474" spans="2:7">
      <c r="B1474">
        <v>94987</v>
      </c>
      <c r="C1474">
        <v>2</v>
      </c>
      <c r="D1474">
        <v>63</v>
      </c>
      <c r="F1474">
        <v>163.30000000000001</v>
      </c>
      <c r="G1474">
        <v>130.9</v>
      </c>
    </row>
    <row r="1475" spans="2:7">
      <c r="B1475">
        <v>94989</v>
      </c>
      <c r="C1475">
        <v>1</v>
      </c>
      <c r="D1475">
        <v>35</v>
      </c>
      <c r="F1475">
        <v>175.9</v>
      </c>
      <c r="G1475">
        <v>77.7</v>
      </c>
    </row>
    <row r="1476" spans="2:7">
      <c r="B1476">
        <v>94990</v>
      </c>
      <c r="C1476">
        <v>1</v>
      </c>
      <c r="D1476">
        <v>56</v>
      </c>
      <c r="F1476">
        <v>179</v>
      </c>
      <c r="G1476">
        <v>95.9</v>
      </c>
    </row>
    <row r="1477" spans="2:7">
      <c r="B1477">
        <v>94991</v>
      </c>
      <c r="C1477">
        <v>1</v>
      </c>
      <c r="D1477">
        <v>26</v>
      </c>
      <c r="F1477">
        <v>194.5</v>
      </c>
      <c r="G1477">
        <v>96.5</v>
      </c>
    </row>
    <row r="1478" spans="2:7">
      <c r="B1478">
        <v>94992</v>
      </c>
      <c r="C1478">
        <v>1</v>
      </c>
      <c r="D1478">
        <v>2</v>
      </c>
      <c r="F1478">
        <v>88.2</v>
      </c>
      <c r="G1478">
        <v>12.3</v>
      </c>
    </row>
    <row r="1479" spans="2:7">
      <c r="B1479">
        <v>94993</v>
      </c>
      <c r="C1479">
        <v>2</v>
      </c>
      <c r="D1479">
        <v>80</v>
      </c>
      <c r="F1479">
        <v>144.4</v>
      </c>
      <c r="G1479">
        <v>53.4</v>
      </c>
    </row>
    <row r="1480" spans="2:7">
      <c r="B1480">
        <v>94994</v>
      </c>
      <c r="C1480">
        <v>2</v>
      </c>
      <c r="D1480">
        <v>18</v>
      </c>
      <c r="F1480">
        <v>147</v>
      </c>
      <c r="G1480">
        <v>59.3</v>
      </c>
    </row>
    <row r="1481" spans="2:7">
      <c r="B1481">
        <v>94995</v>
      </c>
      <c r="C1481">
        <v>1</v>
      </c>
      <c r="D1481">
        <v>58</v>
      </c>
      <c r="F1481">
        <v>170</v>
      </c>
      <c r="G1481">
        <v>84.2</v>
      </c>
    </row>
    <row r="1482" spans="2:7">
      <c r="B1482">
        <v>94997</v>
      </c>
      <c r="C1482">
        <v>2</v>
      </c>
      <c r="D1482">
        <v>44</v>
      </c>
      <c r="F1482">
        <v>159.1</v>
      </c>
      <c r="G1482">
        <v>49.6</v>
      </c>
    </row>
    <row r="1483" spans="2:7">
      <c r="B1483">
        <v>94998</v>
      </c>
      <c r="C1483">
        <v>1</v>
      </c>
      <c r="D1483">
        <v>45</v>
      </c>
      <c r="F1483">
        <v>175.9</v>
      </c>
      <c r="G1483">
        <v>84.6</v>
      </c>
    </row>
    <row r="1484" spans="2:7">
      <c r="B1484">
        <v>94999</v>
      </c>
      <c r="C1484">
        <v>2</v>
      </c>
      <c r="D1484">
        <v>2</v>
      </c>
      <c r="F1484">
        <v>98.5</v>
      </c>
      <c r="G1484">
        <v>16.2</v>
      </c>
    </row>
    <row r="1485" spans="2:7">
      <c r="B1485">
        <v>95000</v>
      </c>
      <c r="C1485">
        <v>2</v>
      </c>
      <c r="D1485">
        <v>76</v>
      </c>
      <c r="F1485">
        <v>150.6</v>
      </c>
      <c r="G1485">
        <v>76.7</v>
      </c>
    </row>
    <row r="1486" spans="2:7">
      <c r="B1486">
        <v>95001</v>
      </c>
      <c r="C1486">
        <v>2</v>
      </c>
      <c r="D1486">
        <v>80</v>
      </c>
      <c r="F1486">
        <v>160.30000000000001</v>
      </c>
      <c r="G1486">
        <v>77.8</v>
      </c>
    </row>
    <row r="1487" spans="2:7">
      <c r="B1487">
        <v>95002</v>
      </c>
      <c r="C1487">
        <v>1</v>
      </c>
      <c r="D1487">
        <v>26</v>
      </c>
      <c r="F1487">
        <v>170.8</v>
      </c>
      <c r="G1487">
        <v>84.2</v>
      </c>
    </row>
    <row r="1488" spans="2:7">
      <c r="B1488">
        <v>95004</v>
      </c>
      <c r="C1488">
        <v>1</v>
      </c>
      <c r="D1488">
        <v>80</v>
      </c>
      <c r="F1488">
        <v>185.8</v>
      </c>
      <c r="G1488">
        <v>93.9</v>
      </c>
    </row>
    <row r="1489" spans="2:7">
      <c r="B1489">
        <v>95005</v>
      </c>
      <c r="C1489">
        <v>1</v>
      </c>
      <c r="D1489">
        <v>46</v>
      </c>
      <c r="F1489">
        <v>170.8</v>
      </c>
      <c r="G1489">
        <v>131.4</v>
      </c>
    </row>
    <row r="1490" spans="2:7">
      <c r="B1490">
        <v>95006</v>
      </c>
      <c r="C1490">
        <v>1</v>
      </c>
      <c r="D1490">
        <v>11</v>
      </c>
      <c r="F1490">
        <v>146.5</v>
      </c>
      <c r="G1490">
        <v>37.6</v>
      </c>
    </row>
    <row r="1491" spans="2:7">
      <c r="B1491">
        <v>95007</v>
      </c>
      <c r="C1491">
        <v>1</v>
      </c>
      <c r="D1491">
        <v>79</v>
      </c>
      <c r="F1491">
        <v>162.1</v>
      </c>
      <c r="G1491">
        <v>64.099999999999994</v>
      </c>
    </row>
    <row r="1492" spans="2:7">
      <c r="B1492">
        <v>95008</v>
      </c>
      <c r="C1492">
        <v>2</v>
      </c>
      <c r="D1492">
        <v>9</v>
      </c>
      <c r="F1492">
        <v>145.30000000000001</v>
      </c>
      <c r="G1492">
        <v>52.5</v>
      </c>
    </row>
    <row r="1493" spans="2:7">
      <c r="B1493">
        <v>95009</v>
      </c>
      <c r="C1493">
        <v>1</v>
      </c>
      <c r="D1493">
        <v>13</v>
      </c>
      <c r="F1493">
        <v>170.9</v>
      </c>
      <c r="G1493">
        <v>69.900000000000006</v>
      </c>
    </row>
    <row r="1494" spans="2:7">
      <c r="B1494">
        <v>95011</v>
      </c>
      <c r="C1494">
        <v>2</v>
      </c>
      <c r="D1494">
        <v>65</v>
      </c>
      <c r="F1494">
        <v>162</v>
      </c>
      <c r="G1494">
        <v>98</v>
      </c>
    </row>
    <row r="1495" spans="2:7">
      <c r="B1495">
        <v>95012</v>
      </c>
      <c r="C1495">
        <v>2</v>
      </c>
      <c r="D1495">
        <v>1</v>
      </c>
      <c r="E1495">
        <v>18</v>
      </c>
      <c r="F1495">
        <v>0</v>
      </c>
      <c r="G1495">
        <v>12.6</v>
      </c>
    </row>
    <row r="1496" spans="2:7">
      <c r="B1496">
        <v>95013</v>
      </c>
      <c r="C1496">
        <v>1</v>
      </c>
      <c r="D1496">
        <v>56</v>
      </c>
      <c r="F1496">
        <v>178.7</v>
      </c>
      <c r="G1496">
        <v>106.5</v>
      </c>
    </row>
    <row r="1497" spans="2:7">
      <c r="B1497">
        <v>95014</v>
      </c>
      <c r="C1497">
        <v>1</v>
      </c>
      <c r="D1497">
        <v>35</v>
      </c>
      <c r="F1497">
        <v>177.1</v>
      </c>
      <c r="G1497">
        <v>105.2</v>
      </c>
    </row>
    <row r="1498" spans="2:7">
      <c r="B1498">
        <v>95015</v>
      </c>
      <c r="C1498">
        <v>2</v>
      </c>
      <c r="D1498">
        <v>7</v>
      </c>
      <c r="F1498">
        <v>111.5</v>
      </c>
      <c r="G1498">
        <v>18.8</v>
      </c>
    </row>
    <row r="1499" spans="2:7">
      <c r="B1499">
        <v>95016</v>
      </c>
      <c r="C1499">
        <v>1</v>
      </c>
      <c r="D1499">
        <v>73</v>
      </c>
      <c r="F1499">
        <v>175.5</v>
      </c>
      <c r="G1499">
        <v>105</v>
      </c>
    </row>
    <row r="1500" spans="2:7">
      <c r="B1500">
        <v>95017</v>
      </c>
      <c r="C1500">
        <v>1</v>
      </c>
      <c r="D1500">
        <v>5</v>
      </c>
      <c r="F1500">
        <v>113.9</v>
      </c>
      <c r="G1500">
        <v>20.6</v>
      </c>
    </row>
    <row r="1501" spans="2:7">
      <c r="B1501">
        <v>95019</v>
      </c>
      <c r="C1501">
        <v>1</v>
      </c>
      <c r="D1501">
        <v>40</v>
      </c>
      <c r="F1501">
        <v>178.3</v>
      </c>
      <c r="G1501">
        <v>77.2</v>
      </c>
    </row>
    <row r="1502" spans="2:7">
      <c r="B1502">
        <v>95020</v>
      </c>
      <c r="C1502">
        <v>2</v>
      </c>
      <c r="D1502">
        <v>80</v>
      </c>
      <c r="F1502">
        <v>147.6</v>
      </c>
      <c r="G1502">
        <v>56.8</v>
      </c>
    </row>
    <row r="1503" spans="2:7">
      <c r="B1503">
        <v>95021</v>
      </c>
      <c r="C1503">
        <v>2</v>
      </c>
      <c r="D1503">
        <v>5</v>
      </c>
      <c r="F1503">
        <v>112.9</v>
      </c>
      <c r="G1503">
        <v>19</v>
      </c>
    </row>
    <row r="1504" spans="2:7">
      <c r="B1504">
        <v>95022</v>
      </c>
      <c r="C1504">
        <v>2</v>
      </c>
      <c r="D1504">
        <v>16</v>
      </c>
      <c r="F1504">
        <v>162.30000000000001</v>
      </c>
      <c r="G1504">
        <v>54.1</v>
      </c>
    </row>
    <row r="1505" spans="2:7">
      <c r="B1505">
        <v>95023</v>
      </c>
      <c r="C1505">
        <v>1</v>
      </c>
      <c r="D1505">
        <v>13</v>
      </c>
      <c r="F1505">
        <v>146.19999999999999</v>
      </c>
      <c r="G1505">
        <v>45.1</v>
      </c>
    </row>
    <row r="1506" spans="2:7">
      <c r="B1506">
        <v>95024</v>
      </c>
      <c r="C1506">
        <v>1</v>
      </c>
      <c r="D1506">
        <v>19</v>
      </c>
      <c r="F1506">
        <v>176.2</v>
      </c>
      <c r="G1506">
        <v>80.7</v>
      </c>
    </row>
    <row r="1507" spans="2:7">
      <c r="B1507">
        <v>95025</v>
      </c>
      <c r="C1507">
        <v>1</v>
      </c>
      <c r="D1507">
        <v>57</v>
      </c>
      <c r="F1507">
        <v>183.7</v>
      </c>
      <c r="G1507">
        <v>126.1</v>
      </c>
    </row>
    <row r="1508" spans="2:7">
      <c r="B1508">
        <v>95026</v>
      </c>
      <c r="C1508">
        <v>1</v>
      </c>
      <c r="D1508">
        <v>20</v>
      </c>
      <c r="F1508">
        <v>185.1</v>
      </c>
      <c r="G1508">
        <v>83</v>
      </c>
    </row>
    <row r="1509" spans="2:7">
      <c r="B1509">
        <v>95027</v>
      </c>
      <c r="C1509">
        <v>2</v>
      </c>
      <c r="D1509">
        <v>76</v>
      </c>
      <c r="F1509">
        <v>149.30000000000001</v>
      </c>
      <c r="G1509">
        <v>50.3</v>
      </c>
    </row>
    <row r="1510" spans="2:7">
      <c r="B1510">
        <v>95028</v>
      </c>
      <c r="C1510">
        <v>1</v>
      </c>
      <c r="D1510">
        <v>30</v>
      </c>
      <c r="F1510">
        <v>178.5</v>
      </c>
      <c r="G1510">
        <v>96.9</v>
      </c>
    </row>
    <row r="1511" spans="2:7">
      <c r="B1511">
        <v>95029</v>
      </c>
      <c r="C1511">
        <v>2</v>
      </c>
      <c r="D1511">
        <v>43</v>
      </c>
      <c r="F1511">
        <v>165.5</v>
      </c>
      <c r="G1511">
        <v>90.2</v>
      </c>
    </row>
    <row r="1512" spans="2:7">
      <c r="B1512">
        <v>95030</v>
      </c>
      <c r="C1512">
        <v>1</v>
      </c>
      <c r="D1512">
        <v>63</v>
      </c>
      <c r="F1512">
        <v>173.9</v>
      </c>
      <c r="G1512">
        <v>75.900000000000006</v>
      </c>
    </row>
    <row r="1513" spans="2:7">
      <c r="B1513">
        <v>95031</v>
      </c>
      <c r="C1513">
        <v>2</v>
      </c>
      <c r="D1513">
        <v>54</v>
      </c>
      <c r="F1513">
        <v>169.1</v>
      </c>
      <c r="G1513">
        <v>125.3</v>
      </c>
    </row>
    <row r="1514" spans="2:7">
      <c r="B1514">
        <v>95032</v>
      </c>
      <c r="C1514">
        <v>2</v>
      </c>
      <c r="D1514">
        <v>12</v>
      </c>
      <c r="F1514">
        <v>152.6</v>
      </c>
      <c r="G1514">
        <v>34.5</v>
      </c>
    </row>
    <row r="1515" spans="2:7">
      <c r="B1515">
        <v>95033</v>
      </c>
      <c r="C1515">
        <v>2</v>
      </c>
      <c r="D1515">
        <v>49</v>
      </c>
      <c r="F1515">
        <v>154.69999999999999</v>
      </c>
      <c r="G1515">
        <v>57.5</v>
      </c>
    </row>
    <row r="1516" spans="2:7">
      <c r="B1516">
        <v>95034</v>
      </c>
      <c r="C1516">
        <v>2</v>
      </c>
      <c r="D1516">
        <v>61</v>
      </c>
      <c r="F1516">
        <v>158.30000000000001</v>
      </c>
      <c r="G1516">
        <v>59.4</v>
      </c>
    </row>
    <row r="1517" spans="2:7">
      <c r="B1517">
        <v>95035</v>
      </c>
      <c r="C1517">
        <v>1</v>
      </c>
      <c r="D1517">
        <v>42</v>
      </c>
      <c r="F1517">
        <v>188.4</v>
      </c>
      <c r="G1517">
        <v>148</v>
      </c>
    </row>
    <row r="1518" spans="2:7">
      <c r="B1518">
        <v>95036</v>
      </c>
      <c r="C1518">
        <v>1</v>
      </c>
      <c r="D1518">
        <v>80</v>
      </c>
      <c r="F1518">
        <v>181.8</v>
      </c>
      <c r="G1518">
        <v>121.1</v>
      </c>
    </row>
    <row r="1519" spans="2:7">
      <c r="B1519">
        <v>95037</v>
      </c>
      <c r="C1519">
        <v>2</v>
      </c>
      <c r="D1519">
        <v>20</v>
      </c>
      <c r="F1519">
        <v>163.9</v>
      </c>
      <c r="G1519">
        <v>70.5</v>
      </c>
    </row>
    <row r="1520" spans="2:7">
      <c r="B1520">
        <v>95038</v>
      </c>
      <c r="C1520">
        <v>2</v>
      </c>
      <c r="D1520">
        <v>7</v>
      </c>
      <c r="F1520">
        <v>123.3</v>
      </c>
      <c r="G1520">
        <v>29.7</v>
      </c>
    </row>
    <row r="1521" spans="2:7">
      <c r="B1521">
        <v>95039</v>
      </c>
      <c r="C1521">
        <v>2</v>
      </c>
      <c r="D1521">
        <v>23</v>
      </c>
      <c r="F1521">
        <v>160.30000000000001</v>
      </c>
      <c r="G1521">
        <v>56.8</v>
      </c>
    </row>
    <row r="1522" spans="2:7">
      <c r="B1522">
        <v>95040</v>
      </c>
      <c r="C1522">
        <v>2</v>
      </c>
      <c r="D1522">
        <v>26</v>
      </c>
      <c r="F1522">
        <v>168.5</v>
      </c>
      <c r="G1522">
        <v>143.6</v>
      </c>
    </row>
    <row r="1523" spans="2:7">
      <c r="B1523">
        <v>95041</v>
      </c>
      <c r="C1523">
        <v>2</v>
      </c>
      <c r="D1523">
        <v>60</v>
      </c>
      <c r="F1523">
        <v>144.1</v>
      </c>
      <c r="G1523">
        <v>50.5</v>
      </c>
    </row>
    <row r="1524" spans="2:7">
      <c r="B1524">
        <v>95042</v>
      </c>
      <c r="C1524">
        <v>2</v>
      </c>
      <c r="D1524">
        <v>65</v>
      </c>
      <c r="F1524">
        <v>153.9</v>
      </c>
      <c r="G1524">
        <v>75.8</v>
      </c>
    </row>
    <row r="1525" spans="2:7">
      <c r="B1525">
        <v>95043</v>
      </c>
      <c r="C1525">
        <v>1</v>
      </c>
      <c r="D1525">
        <v>64</v>
      </c>
      <c r="F1525">
        <v>164.8</v>
      </c>
      <c r="G1525">
        <v>60.4</v>
      </c>
    </row>
    <row r="1526" spans="2:7">
      <c r="B1526">
        <v>95044</v>
      </c>
      <c r="C1526">
        <v>2</v>
      </c>
      <c r="D1526">
        <v>67</v>
      </c>
      <c r="F1526">
        <v>158.9</v>
      </c>
      <c r="G1526">
        <v>101</v>
      </c>
    </row>
    <row r="1527" spans="2:7">
      <c r="B1527">
        <v>95045</v>
      </c>
      <c r="C1527">
        <v>2</v>
      </c>
      <c r="D1527">
        <v>69</v>
      </c>
      <c r="F1527">
        <v>162.30000000000001</v>
      </c>
      <c r="G1527">
        <v>75.2</v>
      </c>
    </row>
    <row r="1528" spans="2:7">
      <c r="B1528">
        <v>95046</v>
      </c>
      <c r="C1528">
        <v>2</v>
      </c>
      <c r="D1528">
        <v>63</v>
      </c>
      <c r="F1528">
        <v>163.69999999999999</v>
      </c>
      <c r="G1528">
        <v>69.3</v>
      </c>
    </row>
    <row r="1529" spans="2:7">
      <c r="B1529">
        <v>95047</v>
      </c>
      <c r="C1529">
        <v>1</v>
      </c>
      <c r="D1529">
        <v>74</v>
      </c>
      <c r="F1529">
        <v>187.4</v>
      </c>
      <c r="G1529">
        <v>109.7</v>
      </c>
    </row>
    <row r="1530" spans="2:7">
      <c r="B1530">
        <v>95048</v>
      </c>
      <c r="C1530">
        <v>1</v>
      </c>
      <c r="D1530">
        <v>23</v>
      </c>
      <c r="F1530">
        <v>176.8</v>
      </c>
      <c r="G1530">
        <v>82.7</v>
      </c>
    </row>
    <row r="1531" spans="2:7">
      <c r="B1531">
        <v>95049</v>
      </c>
      <c r="C1531">
        <v>1</v>
      </c>
      <c r="D1531">
        <v>3</v>
      </c>
      <c r="F1531">
        <v>92</v>
      </c>
      <c r="G1531">
        <v>14.3</v>
      </c>
    </row>
    <row r="1532" spans="2:7">
      <c r="B1532">
        <v>95050</v>
      </c>
      <c r="C1532">
        <v>1</v>
      </c>
      <c r="D1532">
        <v>6</v>
      </c>
      <c r="F1532">
        <v>128.5</v>
      </c>
      <c r="G1532">
        <v>25.4</v>
      </c>
    </row>
    <row r="1533" spans="2:7">
      <c r="B1533">
        <v>95051</v>
      </c>
      <c r="C1533">
        <v>1</v>
      </c>
      <c r="D1533">
        <v>52</v>
      </c>
      <c r="F1533">
        <v>184.1</v>
      </c>
      <c r="G1533">
        <v>159.19999999999999</v>
      </c>
    </row>
    <row r="1534" spans="2:7">
      <c r="B1534">
        <v>95052</v>
      </c>
      <c r="C1534">
        <v>2</v>
      </c>
      <c r="D1534">
        <v>40</v>
      </c>
      <c r="F1534">
        <v>165.3</v>
      </c>
      <c r="G1534">
        <v>86.8</v>
      </c>
    </row>
    <row r="1535" spans="2:7">
      <c r="B1535">
        <v>95053</v>
      </c>
      <c r="C1535">
        <v>1</v>
      </c>
      <c r="D1535">
        <v>50</v>
      </c>
      <c r="F1535">
        <v>170.9</v>
      </c>
      <c r="G1535">
        <v>74.3</v>
      </c>
    </row>
    <row r="1536" spans="2:7">
      <c r="B1536">
        <v>95054</v>
      </c>
      <c r="C1536">
        <v>2</v>
      </c>
      <c r="D1536">
        <v>16</v>
      </c>
      <c r="F1536">
        <v>164.7</v>
      </c>
      <c r="G1536">
        <v>83.8</v>
      </c>
    </row>
    <row r="1537" spans="2:7">
      <c r="B1537">
        <v>95055</v>
      </c>
      <c r="C1537">
        <v>1</v>
      </c>
      <c r="D1537">
        <v>40</v>
      </c>
      <c r="F1537">
        <v>182.3</v>
      </c>
      <c r="G1537">
        <v>180.8</v>
      </c>
    </row>
    <row r="1538" spans="2:7">
      <c r="B1538">
        <v>95056</v>
      </c>
      <c r="C1538">
        <v>2</v>
      </c>
      <c r="D1538">
        <v>34</v>
      </c>
      <c r="F1538">
        <v>171.3</v>
      </c>
      <c r="G1538">
        <v>120.7</v>
      </c>
    </row>
    <row r="1539" spans="2:7">
      <c r="B1539">
        <v>95057</v>
      </c>
      <c r="C1539">
        <v>1</v>
      </c>
      <c r="D1539">
        <v>71</v>
      </c>
      <c r="F1539">
        <v>171.4</v>
      </c>
      <c r="G1539">
        <v>85</v>
      </c>
    </row>
    <row r="1540" spans="2:7">
      <c r="B1540">
        <v>95058</v>
      </c>
      <c r="C1540">
        <v>2</v>
      </c>
      <c r="D1540">
        <v>36</v>
      </c>
      <c r="F1540">
        <v>160.4</v>
      </c>
      <c r="G1540">
        <v>163.19999999999999</v>
      </c>
    </row>
    <row r="1541" spans="2:7">
      <c r="B1541">
        <v>95059</v>
      </c>
      <c r="C1541">
        <v>1</v>
      </c>
      <c r="D1541">
        <v>53</v>
      </c>
      <c r="F1541">
        <v>177.9</v>
      </c>
      <c r="G1541">
        <v>104.6</v>
      </c>
    </row>
    <row r="1542" spans="2:7">
      <c r="B1542">
        <v>95060</v>
      </c>
      <c r="C1542">
        <v>2</v>
      </c>
      <c r="D1542">
        <v>44</v>
      </c>
      <c r="F1542">
        <v>144.9</v>
      </c>
      <c r="G1542">
        <v>51</v>
      </c>
    </row>
    <row r="1543" spans="2:7">
      <c r="B1543">
        <v>95061</v>
      </c>
      <c r="C1543">
        <v>1</v>
      </c>
      <c r="D1543">
        <v>45</v>
      </c>
      <c r="F1543">
        <v>172.4</v>
      </c>
      <c r="G1543">
        <v>75.2</v>
      </c>
    </row>
    <row r="1544" spans="2:7">
      <c r="B1544">
        <v>95062</v>
      </c>
      <c r="C1544">
        <v>1</v>
      </c>
      <c r="D1544">
        <v>61</v>
      </c>
      <c r="F1544">
        <v>164.7</v>
      </c>
      <c r="G1544">
        <v>65.099999999999994</v>
      </c>
    </row>
    <row r="1545" spans="2:7">
      <c r="B1545">
        <v>95063</v>
      </c>
      <c r="C1545">
        <v>2</v>
      </c>
      <c r="D1545">
        <v>46</v>
      </c>
      <c r="F1545">
        <v>168.2</v>
      </c>
      <c r="G1545">
        <v>83.4</v>
      </c>
    </row>
    <row r="1546" spans="2:7">
      <c r="B1546">
        <v>95064</v>
      </c>
      <c r="C1546">
        <v>1</v>
      </c>
      <c r="D1546">
        <v>27</v>
      </c>
      <c r="F1546">
        <v>167.5</v>
      </c>
      <c r="G1546">
        <v>70.3</v>
      </c>
    </row>
    <row r="1547" spans="2:7">
      <c r="B1547">
        <v>95066</v>
      </c>
      <c r="C1547">
        <v>2</v>
      </c>
      <c r="D1547">
        <v>73</v>
      </c>
      <c r="F1547">
        <v>158</v>
      </c>
      <c r="G1547">
        <v>55.9</v>
      </c>
    </row>
    <row r="1548" spans="2:7">
      <c r="B1548">
        <v>95067</v>
      </c>
      <c r="C1548">
        <v>2</v>
      </c>
      <c r="D1548">
        <v>55</v>
      </c>
      <c r="F1548">
        <v>161.1</v>
      </c>
      <c r="G1548">
        <v>132.9</v>
      </c>
    </row>
    <row r="1549" spans="2:7">
      <c r="B1549">
        <v>95068</v>
      </c>
      <c r="C1549">
        <v>2</v>
      </c>
      <c r="D1549">
        <v>80</v>
      </c>
      <c r="F1549">
        <v>158.30000000000001</v>
      </c>
      <c r="G1549">
        <v>65.8</v>
      </c>
    </row>
    <row r="1550" spans="2:7">
      <c r="B1550">
        <v>95069</v>
      </c>
      <c r="C1550">
        <v>1</v>
      </c>
      <c r="D1550">
        <v>26</v>
      </c>
      <c r="F1550">
        <v>172.9</v>
      </c>
      <c r="G1550">
        <v>72.900000000000006</v>
      </c>
    </row>
    <row r="1551" spans="2:7">
      <c r="B1551">
        <v>95070</v>
      </c>
      <c r="C1551">
        <v>1</v>
      </c>
      <c r="D1551">
        <v>61</v>
      </c>
      <c r="F1551">
        <v>173</v>
      </c>
      <c r="G1551">
        <v>112.5</v>
      </c>
    </row>
    <row r="1552" spans="2:7">
      <c r="B1552">
        <v>95071</v>
      </c>
      <c r="C1552">
        <v>2</v>
      </c>
      <c r="D1552">
        <v>38</v>
      </c>
      <c r="F1552">
        <v>149.19999999999999</v>
      </c>
      <c r="G1552">
        <v>62.6</v>
      </c>
    </row>
    <row r="1553" spans="2:7">
      <c r="B1553">
        <v>95072</v>
      </c>
      <c r="C1553">
        <v>2</v>
      </c>
      <c r="D1553">
        <v>16</v>
      </c>
      <c r="F1553">
        <v>167.3</v>
      </c>
      <c r="G1553">
        <v>50.1</v>
      </c>
    </row>
    <row r="1554" spans="2:7">
      <c r="B1554">
        <v>95073</v>
      </c>
      <c r="C1554">
        <v>2</v>
      </c>
      <c r="D1554">
        <v>71</v>
      </c>
      <c r="F1554">
        <v>163.30000000000001</v>
      </c>
      <c r="G1554">
        <v>115.7</v>
      </c>
    </row>
    <row r="1555" spans="2:7">
      <c r="B1555">
        <v>95074</v>
      </c>
      <c r="C1555">
        <v>2</v>
      </c>
      <c r="D1555">
        <v>37</v>
      </c>
      <c r="F1555">
        <v>163</v>
      </c>
      <c r="G1555">
        <v>72.599999999999994</v>
      </c>
    </row>
    <row r="1556" spans="2:7">
      <c r="B1556">
        <v>95075</v>
      </c>
      <c r="C1556">
        <v>1</v>
      </c>
      <c r="D1556">
        <v>70</v>
      </c>
      <c r="F1556">
        <v>157.1</v>
      </c>
      <c r="G1556">
        <v>36.799999999999997</v>
      </c>
    </row>
    <row r="1557" spans="2:7">
      <c r="B1557">
        <v>95077</v>
      </c>
      <c r="C1557">
        <v>1</v>
      </c>
      <c r="D1557">
        <v>47</v>
      </c>
      <c r="F1557">
        <v>173.1</v>
      </c>
      <c r="G1557">
        <v>75</v>
      </c>
    </row>
    <row r="1558" spans="2:7">
      <c r="B1558">
        <v>95078</v>
      </c>
      <c r="C1558">
        <v>2</v>
      </c>
      <c r="D1558">
        <v>0</v>
      </c>
      <c r="E1558">
        <v>9</v>
      </c>
      <c r="F1558">
        <v>0</v>
      </c>
      <c r="G1558">
        <v>9.9</v>
      </c>
    </row>
    <row r="1559" spans="2:7">
      <c r="B1559">
        <v>95079</v>
      </c>
      <c r="C1559">
        <v>1</v>
      </c>
      <c r="D1559">
        <v>4</v>
      </c>
      <c r="F1559">
        <v>102.9</v>
      </c>
      <c r="G1559">
        <v>17.600000000000001</v>
      </c>
    </row>
    <row r="1560" spans="2:7">
      <c r="B1560">
        <v>95080</v>
      </c>
      <c r="C1560">
        <v>1</v>
      </c>
      <c r="D1560">
        <v>28</v>
      </c>
      <c r="F1560">
        <v>164.3</v>
      </c>
      <c r="G1560">
        <v>83.7</v>
      </c>
    </row>
    <row r="1561" spans="2:7">
      <c r="B1561">
        <v>95081</v>
      </c>
      <c r="C1561">
        <v>1</v>
      </c>
      <c r="D1561">
        <v>9</v>
      </c>
      <c r="F1561">
        <v>142.5</v>
      </c>
      <c r="G1561">
        <v>37.1</v>
      </c>
    </row>
    <row r="1562" spans="2:7">
      <c r="B1562">
        <v>95083</v>
      </c>
      <c r="C1562">
        <v>1</v>
      </c>
      <c r="D1562">
        <v>37</v>
      </c>
      <c r="F1562">
        <v>171.3</v>
      </c>
      <c r="G1562">
        <v>125.9</v>
      </c>
    </row>
    <row r="1563" spans="2:7">
      <c r="B1563">
        <v>95084</v>
      </c>
      <c r="C1563">
        <v>1</v>
      </c>
      <c r="D1563">
        <v>4</v>
      </c>
      <c r="F1563">
        <v>105.2</v>
      </c>
      <c r="G1563">
        <v>18.100000000000001</v>
      </c>
    </row>
    <row r="1564" spans="2:7">
      <c r="B1564">
        <v>95085</v>
      </c>
      <c r="C1564">
        <v>2</v>
      </c>
      <c r="D1564">
        <v>0</v>
      </c>
      <c r="E1564">
        <v>4</v>
      </c>
      <c r="F1564">
        <v>0</v>
      </c>
      <c r="G1564">
        <v>8.3000000000000007</v>
      </c>
    </row>
    <row r="1565" spans="2:7">
      <c r="B1565">
        <v>95086</v>
      </c>
      <c r="C1565">
        <v>1</v>
      </c>
      <c r="D1565">
        <v>7</v>
      </c>
      <c r="F1565">
        <v>127.7</v>
      </c>
      <c r="G1565">
        <v>28.3</v>
      </c>
    </row>
    <row r="1566" spans="2:7">
      <c r="B1566">
        <v>95087</v>
      </c>
      <c r="C1566">
        <v>2</v>
      </c>
      <c r="D1566">
        <v>8</v>
      </c>
      <c r="F1566">
        <v>122.9</v>
      </c>
      <c r="G1566">
        <v>27.9</v>
      </c>
    </row>
    <row r="1567" spans="2:7">
      <c r="B1567">
        <v>95088</v>
      </c>
      <c r="C1567">
        <v>2</v>
      </c>
      <c r="D1567">
        <v>50</v>
      </c>
      <c r="F1567">
        <v>148.9</v>
      </c>
      <c r="G1567">
        <v>73.3</v>
      </c>
    </row>
    <row r="1568" spans="2:7">
      <c r="B1568">
        <v>95089</v>
      </c>
      <c r="C1568">
        <v>2</v>
      </c>
      <c r="D1568">
        <v>31</v>
      </c>
      <c r="F1568">
        <v>173</v>
      </c>
      <c r="G1568">
        <v>98.2</v>
      </c>
    </row>
    <row r="1569" spans="2:7">
      <c r="B1569">
        <v>95090</v>
      </c>
      <c r="C1569">
        <v>1</v>
      </c>
      <c r="D1569">
        <v>18</v>
      </c>
      <c r="F1569">
        <v>171.1</v>
      </c>
      <c r="G1569">
        <v>104.5</v>
      </c>
    </row>
    <row r="1570" spans="2:7">
      <c r="B1570">
        <v>95091</v>
      </c>
      <c r="C1570">
        <v>1</v>
      </c>
      <c r="D1570">
        <v>62</v>
      </c>
      <c r="F1570">
        <v>167.5</v>
      </c>
      <c r="G1570">
        <v>67.900000000000006</v>
      </c>
    </row>
    <row r="1571" spans="2:7">
      <c r="B1571">
        <v>95092</v>
      </c>
      <c r="C1571">
        <v>1</v>
      </c>
      <c r="D1571">
        <v>12</v>
      </c>
      <c r="F1571">
        <v>146.80000000000001</v>
      </c>
      <c r="G1571">
        <v>37.200000000000003</v>
      </c>
    </row>
    <row r="1572" spans="2:7">
      <c r="B1572">
        <v>95093</v>
      </c>
      <c r="C1572">
        <v>2</v>
      </c>
      <c r="D1572">
        <v>51</v>
      </c>
      <c r="F1572">
        <v>163.9</v>
      </c>
      <c r="G1572">
        <v>77.599999999999994</v>
      </c>
    </row>
    <row r="1573" spans="2:7">
      <c r="B1573">
        <v>95094</v>
      </c>
      <c r="C1573">
        <v>2</v>
      </c>
      <c r="D1573">
        <v>37</v>
      </c>
      <c r="F1573">
        <v>143.30000000000001</v>
      </c>
      <c r="G1573">
        <v>58.4</v>
      </c>
    </row>
    <row r="1574" spans="2:7">
      <c r="B1574">
        <v>95095</v>
      </c>
      <c r="C1574">
        <v>2</v>
      </c>
      <c r="D1574">
        <v>80</v>
      </c>
      <c r="F1574">
        <v>151.5</v>
      </c>
      <c r="G1574">
        <v>79.099999999999994</v>
      </c>
    </row>
    <row r="1575" spans="2:7">
      <c r="B1575">
        <v>95096</v>
      </c>
      <c r="C1575">
        <v>1</v>
      </c>
      <c r="D1575">
        <v>21</v>
      </c>
      <c r="F1575">
        <v>179.9</v>
      </c>
      <c r="G1575">
        <v>119.5</v>
      </c>
    </row>
    <row r="1576" spans="2:7">
      <c r="B1576">
        <v>95097</v>
      </c>
      <c r="C1576">
        <v>2</v>
      </c>
      <c r="D1576">
        <v>66</v>
      </c>
      <c r="F1576">
        <v>161.4</v>
      </c>
      <c r="G1576">
        <v>71.2</v>
      </c>
    </row>
    <row r="1577" spans="2:7">
      <c r="B1577">
        <v>95098</v>
      </c>
      <c r="C1577">
        <v>1</v>
      </c>
      <c r="D1577">
        <v>68</v>
      </c>
      <c r="F1577">
        <v>177.7</v>
      </c>
      <c r="G1577">
        <v>110.9</v>
      </c>
    </row>
    <row r="1578" spans="2:7">
      <c r="B1578">
        <v>95099</v>
      </c>
      <c r="C1578">
        <v>2</v>
      </c>
      <c r="D1578">
        <v>70</v>
      </c>
      <c r="F1578">
        <v>150.6</v>
      </c>
      <c r="G1578">
        <v>44.8</v>
      </c>
    </row>
    <row r="1579" spans="2:7">
      <c r="B1579">
        <v>95100</v>
      </c>
      <c r="C1579">
        <v>2</v>
      </c>
      <c r="D1579">
        <v>17</v>
      </c>
      <c r="F1579">
        <v>164.8</v>
      </c>
      <c r="G1579">
        <v>56.3</v>
      </c>
    </row>
    <row r="1580" spans="2:7">
      <c r="B1580">
        <v>95101</v>
      </c>
      <c r="C1580">
        <v>2</v>
      </c>
      <c r="D1580">
        <v>80</v>
      </c>
      <c r="F1580">
        <v>159.6</v>
      </c>
      <c r="G1580">
        <v>74.5</v>
      </c>
    </row>
    <row r="1581" spans="2:7">
      <c r="B1581">
        <v>95102</v>
      </c>
      <c r="C1581">
        <v>2</v>
      </c>
      <c r="D1581">
        <v>61</v>
      </c>
      <c r="F1581">
        <v>156.5</v>
      </c>
      <c r="G1581">
        <v>71</v>
      </c>
    </row>
    <row r="1582" spans="2:7">
      <c r="B1582">
        <v>95103</v>
      </c>
      <c r="C1582">
        <v>1</v>
      </c>
      <c r="D1582">
        <v>39</v>
      </c>
      <c r="F1582">
        <v>179.2</v>
      </c>
      <c r="G1582">
        <v>92.7</v>
      </c>
    </row>
    <row r="1583" spans="2:7">
      <c r="B1583">
        <v>95104</v>
      </c>
      <c r="C1583">
        <v>1</v>
      </c>
      <c r="D1583">
        <v>2</v>
      </c>
      <c r="F1583">
        <v>92.3</v>
      </c>
      <c r="G1583">
        <v>15.3</v>
      </c>
    </row>
    <row r="1584" spans="2:7">
      <c r="B1584">
        <v>95105</v>
      </c>
      <c r="C1584">
        <v>1</v>
      </c>
      <c r="D1584">
        <v>67</v>
      </c>
      <c r="F1584">
        <v>171.8</v>
      </c>
      <c r="G1584">
        <v>84.4</v>
      </c>
    </row>
    <row r="1585" spans="2:7">
      <c r="B1585">
        <v>95106</v>
      </c>
      <c r="C1585">
        <v>1</v>
      </c>
      <c r="D1585">
        <v>17</v>
      </c>
      <c r="F1585">
        <v>166</v>
      </c>
      <c r="G1585">
        <v>59.3</v>
      </c>
    </row>
    <row r="1586" spans="2:7">
      <c r="B1586">
        <v>95107</v>
      </c>
      <c r="C1586">
        <v>2</v>
      </c>
      <c r="D1586">
        <v>6</v>
      </c>
      <c r="F1586">
        <v>119.4</v>
      </c>
      <c r="G1586">
        <v>20.9</v>
      </c>
    </row>
    <row r="1587" spans="2:7">
      <c r="B1587">
        <v>95108</v>
      </c>
      <c r="C1587">
        <v>1</v>
      </c>
      <c r="D1587">
        <v>13</v>
      </c>
      <c r="F1587">
        <v>149.30000000000001</v>
      </c>
      <c r="G1587">
        <v>35.200000000000003</v>
      </c>
    </row>
    <row r="1588" spans="2:7">
      <c r="B1588">
        <v>95109</v>
      </c>
      <c r="C1588">
        <v>2</v>
      </c>
      <c r="D1588">
        <v>3</v>
      </c>
      <c r="F1588">
        <v>95</v>
      </c>
      <c r="G1588">
        <v>12.4</v>
      </c>
    </row>
    <row r="1589" spans="2:7">
      <c r="B1589">
        <v>95110</v>
      </c>
      <c r="C1589">
        <v>2</v>
      </c>
      <c r="D1589">
        <v>67</v>
      </c>
      <c r="F1589">
        <v>161.1</v>
      </c>
      <c r="G1589">
        <v>72.5</v>
      </c>
    </row>
    <row r="1590" spans="2:7">
      <c r="B1590">
        <v>95111</v>
      </c>
      <c r="C1590">
        <v>1</v>
      </c>
      <c r="D1590">
        <v>15</v>
      </c>
      <c r="F1590">
        <v>162.6</v>
      </c>
      <c r="G1590">
        <v>84.4</v>
      </c>
    </row>
    <row r="1591" spans="2:7">
      <c r="B1591">
        <v>95112</v>
      </c>
      <c r="C1591">
        <v>2</v>
      </c>
      <c r="D1591">
        <v>14</v>
      </c>
      <c r="F1591">
        <v>155.80000000000001</v>
      </c>
      <c r="G1591">
        <v>75.900000000000006</v>
      </c>
    </row>
    <row r="1592" spans="2:7">
      <c r="B1592">
        <v>95113</v>
      </c>
      <c r="C1592">
        <v>2</v>
      </c>
      <c r="D1592">
        <v>20</v>
      </c>
      <c r="F1592">
        <v>160.69999999999999</v>
      </c>
      <c r="G1592">
        <v>84.3</v>
      </c>
    </row>
    <row r="1593" spans="2:7">
      <c r="B1593">
        <v>95114</v>
      </c>
      <c r="C1593">
        <v>1</v>
      </c>
      <c r="D1593">
        <v>34</v>
      </c>
      <c r="F1593">
        <v>170.1</v>
      </c>
      <c r="G1593">
        <v>103.3</v>
      </c>
    </row>
    <row r="1594" spans="2:7">
      <c r="B1594">
        <v>95115</v>
      </c>
      <c r="C1594">
        <v>2</v>
      </c>
      <c r="D1594">
        <v>33</v>
      </c>
      <c r="F1594">
        <v>157.1</v>
      </c>
      <c r="G1594">
        <v>51.5</v>
      </c>
    </row>
    <row r="1595" spans="2:7">
      <c r="B1595">
        <v>95116</v>
      </c>
      <c r="C1595">
        <v>1</v>
      </c>
      <c r="D1595">
        <v>62</v>
      </c>
      <c r="F1595">
        <v>171.7</v>
      </c>
      <c r="G1595">
        <v>55.8</v>
      </c>
    </row>
    <row r="1596" spans="2:7">
      <c r="B1596">
        <v>95117</v>
      </c>
      <c r="C1596">
        <v>2</v>
      </c>
      <c r="D1596">
        <v>9</v>
      </c>
      <c r="F1596">
        <v>126.1</v>
      </c>
      <c r="G1596">
        <v>34.1</v>
      </c>
    </row>
    <row r="1597" spans="2:7">
      <c r="B1597">
        <v>95118</v>
      </c>
      <c r="C1597">
        <v>1</v>
      </c>
      <c r="D1597">
        <v>57</v>
      </c>
      <c r="F1597">
        <v>170</v>
      </c>
      <c r="G1597">
        <v>76</v>
      </c>
    </row>
    <row r="1598" spans="2:7">
      <c r="B1598">
        <v>95120</v>
      </c>
      <c r="C1598">
        <v>1</v>
      </c>
      <c r="D1598">
        <v>10</v>
      </c>
      <c r="F1598">
        <v>130.19999999999999</v>
      </c>
      <c r="G1598">
        <v>26.5</v>
      </c>
    </row>
    <row r="1599" spans="2:7">
      <c r="B1599">
        <v>95121</v>
      </c>
      <c r="C1599">
        <v>2</v>
      </c>
      <c r="D1599">
        <v>66</v>
      </c>
      <c r="F1599">
        <v>150.6</v>
      </c>
      <c r="G1599">
        <v>69.599999999999994</v>
      </c>
    </row>
    <row r="1600" spans="2:7">
      <c r="B1600">
        <v>95122</v>
      </c>
      <c r="C1600">
        <v>2</v>
      </c>
      <c r="D1600">
        <v>6</v>
      </c>
      <c r="F1600">
        <v>122.3</v>
      </c>
      <c r="G1600">
        <v>19.7</v>
      </c>
    </row>
    <row r="1601" spans="2:7">
      <c r="B1601">
        <v>95123</v>
      </c>
      <c r="C1601">
        <v>2</v>
      </c>
      <c r="D1601">
        <v>50</v>
      </c>
      <c r="F1601">
        <v>152.80000000000001</v>
      </c>
      <c r="G1601">
        <v>82.1</v>
      </c>
    </row>
    <row r="1602" spans="2:7">
      <c r="B1602">
        <v>95124</v>
      </c>
      <c r="C1602">
        <v>1</v>
      </c>
      <c r="D1602">
        <v>58</v>
      </c>
      <c r="F1602">
        <v>176.6</v>
      </c>
      <c r="G1602">
        <v>52.5</v>
      </c>
    </row>
    <row r="1603" spans="2:7">
      <c r="B1603">
        <v>95125</v>
      </c>
      <c r="C1603">
        <v>1</v>
      </c>
      <c r="D1603">
        <v>5</v>
      </c>
      <c r="F1603">
        <v>113.4</v>
      </c>
      <c r="G1603">
        <v>16.399999999999999</v>
      </c>
    </row>
    <row r="1604" spans="2:7">
      <c r="B1604">
        <v>95126</v>
      </c>
      <c r="C1604">
        <v>2</v>
      </c>
      <c r="D1604">
        <v>59</v>
      </c>
      <c r="F1604">
        <v>159.1</v>
      </c>
      <c r="G1604">
        <v>70.8</v>
      </c>
    </row>
    <row r="1605" spans="2:7">
      <c r="B1605">
        <v>95127</v>
      </c>
      <c r="C1605">
        <v>1</v>
      </c>
      <c r="D1605">
        <v>16</v>
      </c>
      <c r="F1605">
        <v>172.3</v>
      </c>
      <c r="G1605">
        <v>64.599999999999994</v>
      </c>
    </row>
    <row r="1606" spans="2:7">
      <c r="B1606">
        <v>95128</v>
      </c>
      <c r="C1606">
        <v>2</v>
      </c>
      <c r="D1606">
        <v>33</v>
      </c>
      <c r="F1606">
        <v>151.1</v>
      </c>
      <c r="G1606">
        <v>77.400000000000006</v>
      </c>
    </row>
    <row r="1607" spans="2:7">
      <c r="B1607">
        <v>95129</v>
      </c>
      <c r="C1607">
        <v>1</v>
      </c>
      <c r="D1607">
        <v>60</v>
      </c>
      <c r="F1607">
        <v>163.6</v>
      </c>
      <c r="G1607">
        <v>150.6</v>
      </c>
    </row>
    <row r="1608" spans="2:7">
      <c r="B1608">
        <v>95130</v>
      </c>
      <c r="C1608">
        <v>2</v>
      </c>
      <c r="D1608">
        <v>2</v>
      </c>
      <c r="E1608">
        <v>24</v>
      </c>
      <c r="F1608">
        <v>0</v>
      </c>
      <c r="G1608">
        <v>13.4</v>
      </c>
    </row>
    <row r="1609" spans="2:7">
      <c r="B1609">
        <v>95131</v>
      </c>
      <c r="C1609">
        <v>1</v>
      </c>
      <c r="D1609">
        <v>60</v>
      </c>
      <c r="F1609">
        <v>178</v>
      </c>
      <c r="G1609">
        <v>79.7</v>
      </c>
    </row>
    <row r="1610" spans="2:7">
      <c r="B1610">
        <v>95132</v>
      </c>
      <c r="C1610">
        <v>2</v>
      </c>
      <c r="D1610">
        <v>9</v>
      </c>
      <c r="F1610">
        <v>130.80000000000001</v>
      </c>
      <c r="G1610">
        <v>33.5</v>
      </c>
    </row>
    <row r="1611" spans="2:7">
      <c r="B1611">
        <v>95133</v>
      </c>
      <c r="C1611">
        <v>1</v>
      </c>
      <c r="D1611">
        <v>7</v>
      </c>
      <c r="F1611">
        <v>115</v>
      </c>
      <c r="G1611">
        <v>21.4</v>
      </c>
    </row>
    <row r="1612" spans="2:7">
      <c r="B1612">
        <v>95134</v>
      </c>
      <c r="C1612">
        <v>1</v>
      </c>
      <c r="D1612">
        <v>37</v>
      </c>
      <c r="F1612">
        <v>172.3</v>
      </c>
      <c r="G1612">
        <v>80.5</v>
      </c>
    </row>
    <row r="1613" spans="2:7">
      <c r="B1613">
        <v>95135</v>
      </c>
      <c r="C1613">
        <v>1</v>
      </c>
      <c r="D1613">
        <v>78</v>
      </c>
      <c r="F1613">
        <v>0</v>
      </c>
      <c r="G1613">
        <v>0</v>
      </c>
    </row>
    <row r="1614" spans="2:7">
      <c r="B1614">
        <v>95136</v>
      </c>
      <c r="C1614">
        <v>2</v>
      </c>
      <c r="D1614">
        <v>10</v>
      </c>
      <c r="F1614">
        <v>133.5</v>
      </c>
      <c r="G1614">
        <v>29.2</v>
      </c>
    </row>
    <row r="1615" spans="2:7">
      <c r="B1615">
        <v>95137</v>
      </c>
      <c r="C1615">
        <v>2</v>
      </c>
      <c r="D1615">
        <v>53</v>
      </c>
      <c r="F1615">
        <v>169.1</v>
      </c>
      <c r="G1615">
        <v>63.2</v>
      </c>
    </row>
    <row r="1616" spans="2:7">
      <c r="B1616">
        <v>95138</v>
      </c>
      <c r="C1616">
        <v>2</v>
      </c>
      <c r="D1616">
        <v>71</v>
      </c>
      <c r="F1616">
        <v>153.1</v>
      </c>
      <c r="G1616">
        <v>49.2</v>
      </c>
    </row>
    <row r="1617" spans="2:7">
      <c r="B1617">
        <v>95140</v>
      </c>
      <c r="C1617">
        <v>2</v>
      </c>
      <c r="D1617">
        <v>42</v>
      </c>
      <c r="F1617">
        <v>163</v>
      </c>
      <c r="G1617">
        <v>79.2</v>
      </c>
    </row>
    <row r="1618" spans="2:7">
      <c r="B1618">
        <v>95142</v>
      </c>
      <c r="C1618">
        <v>1</v>
      </c>
      <c r="D1618">
        <v>3</v>
      </c>
      <c r="F1618">
        <v>100.1</v>
      </c>
      <c r="G1618">
        <v>16.2</v>
      </c>
    </row>
    <row r="1619" spans="2:7">
      <c r="B1619">
        <v>95143</v>
      </c>
      <c r="C1619">
        <v>2</v>
      </c>
      <c r="D1619">
        <v>51</v>
      </c>
      <c r="F1619">
        <v>154.19999999999999</v>
      </c>
      <c r="G1619">
        <v>51.2</v>
      </c>
    </row>
    <row r="1620" spans="2:7">
      <c r="B1620">
        <v>95145</v>
      </c>
      <c r="C1620">
        <v>2</v>
      </c>
      <c r="D1620">
        <v>5</v>
      </c>
      <c r="F1620">
        <v>110.8</v>
      </c>
      <c r="G1620">
        <v>18.8</v>
      </c>
    </row>
    <row r="1621" spans="2:7">
      <c r="B1621">
        <v>95146</v>
      </c>
      <c r="C1621">
        <v>2</v>
      </c>
      <c r="D1621">
        <v>10</v>
      </c>
      <c r="F1621">
        <v>138.30000000000001</v>
      </c>
      <c r="G1621">
        <v>31.5</v>
      </c>
    </row>
    <row r="1622" spans="2:7">
      <c r="B1622">
        <v>95147</v>
      </c>
      <c r="C1622">
        <v>2</v>
      </c>
      <c r="D1622">
        <v>2</v>
      </c>
      <c r="F1622">
        <v>78.3</v>
      </c>
      <c r="G1622">
        <v>9.9</v>
      </c>
    </row>
    <row r="1623" spans="2:7">
      <c r="B1623">
        <v>95148</v>
      </c>
      <c r="C1623">
        <v>2</v>
      </c>
      <c r="D1623">
        <v>56</v>
      </c>
      <c r="F1623">
        <v>161.5</v>
      </c>
      <c r="G1623">
        <v>92.3</v>
      </c>
    </row>
    <row r="1624" spans="2:7">
      <c r="B1624">
        <v>95149</v>
      </c>
      <c r="C1624">
        <v>2</v>
      </c>
      <c r="D1624">
        <v>48</v>
      </c>
      <c r="F1624">
        <v>153</v>
      </c>
      <c r="G1624">
        <v>105.1</v>
      </c>
    </row>
    <row r="1625" spans="2:7">
      <c r="B1625">
        <v>95150</v>
      </c>
      <c r="C1625">
        <v>1</v>
      </c>
      <c r="D1625">
        <v>15</v>
      </c>
      <c r="F1625">
        <v>157</v>
      </c>
      <c r="G1625">
        <v>58.3</v>
      </c>
    </row>
    <row r="1626" spans="2:7">
      <c r="B1626">
        <v>95151</v>
      </c>
      <c r="C1626">
        <v>2</v>
      </c>
      <c r="D1626">
        <v>80</v>
      </c>
      <c r="F1626">
        <v>153.69999999999999</v>
      </c>
      <c r="G1626">
        <v>81.599999999999994</v>
      </c>
    </row>
    <row r="1627" spans="2:7">
      <c r="B1627">
        <v>95152</v>
      </c>
      <c r="C1627">
        <v>1</v>
      </c>
      <c r="D1627">
        <v>59</v>
      </c>
      <c r="F1627">
        <v>175.2</v>
      </c>
      <c r="G1627">
        <v>81.599999999999994</v>
      </c>
    </row>
    <row r="1628" spans="2:7">
      <c r="B1628">
        <v>95153</v>
      </c>
      <c r="C1628">
        <v>2</v>
      </c>
      <c r="D1628">
        <v>23</v>
      </c>
      <c r="F1628">
        <v>158.4</v>
      </c>
      <c r="G1628">
        <v>108.8</v>
      </c>
    </row>
    <row r="1629" spans="2:7">
      <c r="B1629">
        <v>95154</v>
      </c>
      <c r="C1629">
        <v>2</v>
      </c>
      <c r="D1629">
        <v>8</v>
      </c>
      <c r="F1629">
        <v>139</v>
      </c>
      <c r="G1629">
        <v>35.5</v>
      </c>
    </row>
    <row r="1630" spans="2:7">
      <c r="B1630">
        <v>95155</v>
      </c>
      <c r="C1630">
        <v>1</v>
      </c>
      <c r="D1630">
        <v>62</v>
      </c>
      <c r="F1630">
        <v>165.1</v>
      </c>
      <c r="G1630">
        <v>67.8</v>
      </c>
    </row>
    <row r="1631" spans="2:7">
      <c r="B1631">
        <v>95156</v>
      </c>
      <c r="C1631">
        <v>2</v>
      </c>
      <c r="D1631">
        <v>3</v>
      </c>
      <c r="F1631">
        <v>93.4</v>
      </c>
      <c r="G1631">
        <v>13.5</v>
      </c>
    </row>
    <row r="1632" spans="2:7">
      <c r="B1632">
        <v>95157</v>
      </c>
      <c r="C1632">
        <v>1</v>
      </c>
      <c r="D1632">
        <v>54</v>
      </c>
      <c r="F1632">
        <v>169.3</v>
      </c>
      <c r="G1632">
        <v>82.8</v>
      </c>
    </row>
    <row r="1633" spans="2:7">
      <c r="B1633">
        <v>95158</v>
      </c>
      <c r="C1633">
        <v>2</v>
      </c>
      <c r="D1633">
        <v>15</v>
      </c>
      <c r="F1633">
        <v>156.5</v>
      </c>
      <c r="G1633">
        <v>47.9</v>
      </c>
    </row>
    <row r="1634" spans="2:7">
      <c r="B1634">
        <v>95159</v>
      </c>
      <c r="C1634">
        <v>2</v>
      </c>
      <c r="D1634">
        <v>12</v>
      </c>
      <c r="F1634">
        <v>152.9</v>
      </c>
      <c r="G1634">
        <v>56</v>
      </c>
    </row>
    <row r="1635" spans="2:7">
      <c r="B1635">
        <v>95160</v>
      </c>
      <c r="C1635">
        <v>2</v>
      </c>
      <c r="D1635">
        <v>66</v>
      </c>
      <c r="F1635">
        <v>172.4</v>
      </c>
      <c r="G1635">
        <v>86.2</v>
      </c>
    </row>
    <row r="1636" spans="2:7">
      <c r="B1636">
        <v>95161</v>
      </c>
      <c r="C1636">
        <v>2</v>
      </c>
      <c r="D1636">
        <v>16</v>
      </c>
      <c r="F1636">
        <v>159.4</v>
      </c>
      <c r="G1636">
        <v>50.8</v>
      </c>
    </row>
    <row r="1637" spans="2:7">
      <c r="B1637">
        <v>95162</v>
      </c>
      <c r="C1637">
        <v>1</v>
      </c>
      <c r="D1637">
        <v>17</v>
      </c>
      <c r="F1637">
        <v>185.3</v>
      </c>
      <c r="G1637">
        <v>82.3</v>
      </c>
    </row>
    <row r="1638" spans="2:7">
      <c r="B1638">
        <v>95163</v>
      </c>
      <c r="C1638">
        <v>1</v>
      </c>
      <c r="D1638">
        <v>68</v>
      </c>
      <c r="F1638">
        <v>169.4</v>
      </c>
      <c r="G1638">
        <v>77.7</v>
      </c>
    </row>
    <row r="1639" spans="2:7">
      <c r="B1639">
        <v>95164</v>
      </c>
      <c r="C1639">
        <v>1</v>
      </c>
      <c r="D1639">
        <v>1</v>
      </c>
      <c r="E1639">
        <v>22</v>
      </c>
      <c r="F1639">
        <v>0</v>
      </c>
      <c r="G1639">
        <v>14.2</v>
      </c>
    </row>
    <row r="1640" spans="2:7">
      <c r="B1640">
        <v>95165</v>
      </c>
      <c r="C1640">
        <v>2</v>
      </c>
      <c r="D1640">
        <v>39</v>
      </c>
      <c r="F1640">
        <v>161.30000000000001</v>
      </c>
      <c r="G1640">
        <v>71.5</v>
      </c>
    </row>
    <row r="1641" spans="2:7">
      <c r="B1641">
        <v>95166</v>
      </c>
      <c r="C1641">
        <v>2</v>
      </c>
      <c r="D1641">
        <v>0</v>
      </c>
      <c r="E1641">
        <v>7</v>
      </c>
      <c r="F1641">
        <v>0</v>
      </c>
      <c r="G1641">
        <v>8.1</v>
      </c>
    </row>
    <row r="1642" spans="2:7">
      <c r="B1642">
        <v>95167</v>
      </c>
      <c r="C1642">
        <v>2</v>
      </c>
      <c r="D1642">
        <v>13</v>
      </c>
      <c r="F1642">
        <v>154.69999999999999</v>
      </c>
      <c r="G1642">
        <v>42.2</v>
      </c>
    </row>
    <row r="1643" spans="2:7">
      <c r="B1643">
        <v>95168</v>
      </c>
      <c r="C1643">
        <v>2</v>
      </c>
      <c r="D1643">
        <v>59</v>
      </c>
      <c r="F1643">
        <v>172.8</v>
      </c>
      <c r="G1643">
        <v>73.8</v>
      </c>
    </row>
    <row r="1644" spans="2:7">
      <c r="B1644">
        <v>95169</v>
      </c>
      <c r="C1644">
        <v>2</v>
      </c>
      <c r="D1644">
        <v>61</v>
      </c>
      <c r="F1644">
        <v>145.4</v>
      </c>
      <c r="G1644">
        <v>54.8</v>
      </c>
    </row>
    <row r="1645" spans="2:7">
      <c r="B1645">
        <v>95170</v>
      </c>
      <c r="C1645">
        <v>2</v>
      </c>
      <c r="D1645">
        <v>67</v>
      </c>
      <c r="F1645">
        <v>163.4</v>
      </c>
      <c r="G1645">
        <v>90.9</v>
      </c>
    </row>
    <row r="1646" spans="2:7">
      <c r="B1646">
        <v>95171</v>
      </c>
      <c r="C1646">
        <v>2</v>
      </c>
      <c r="D1646">
        <v>41</v>
      </c>
      <c r="F1646">
        <v>168.5</v>
      </c>
      <c r="G1646">
        <v>114</v>
      </c>
    </row>
    <row r="1647" spans="2:7">
      <c r="B1647">
        <v>95172</v>
      </c>
      <c r="C1647">
        <v>2</v>
      </c>
      <c r="D1647">
        <v>71</v>
      </c>
      <c r="F1647">
        <v>155.1</v>
      </c>
      <c r="G1647">
        <v>64</v>
      </c>
    </row>
    <row r="1648" spans="2:7">
      <c r="B1648">
        <v>95173</v>
      </c>
      <c r="C1648">
        <v>1</v>
      </c>
      <c r="D1648">
        <v>80</v>
      </c>
      <c r="F1648">
        <v>170.5</v>
      </c>
      <c r="G1648">
        <v>109.3</v>
      </c>
    </row>
    <row r="1649" spans="2:7">
      <c r="B1649">
        <v>95174</v>
      </c>
      <c r="C1649">
        <v>2</v>
      </c>
      <c r="D1649">
        <v>25</v>
      </c>
      <c r="F1649">
        <v>158.19999999999999</v>
      </c>
      <c r="G1649">
        <v>73.7</v>
      </c>
    </row>
    <row r="1650" spans="2:7">
      <c r="B1650">
        <v>95175</v>
      </c>
      <c r="C1650">
        <v>1</v>
      </c>
      <c r="D1650">
        <v>0</v>
      </c>
      <c r="E1650">
        <v>9</v>
      </c>
      <c r="F1650">
        <v>0</v>
      </c>
      <c r="G1650">
        <v>10.7</v>
      </c>
    </row>
    <row r="1651" spans="2:7">
      <c r="B1651">
        <v>95176</v>
      </c>
      <c r="C1651">
        <v>2</v>
      </c>
      <c r="D1651">
        <v>9</v>
      </c>
      <c r="F1651">
        <v>145.1</v>
      </c>
      <c r="G1651">
        <v>55.7</v>
      </c>
    </row>
    <row r="1652" spans="2:7">
      <c r="B1652">
        <v>95177</v>
      </c>
      <c r="C1652">
        <v>2</v>
      </c>
      <c r="D1652">
        <v>57</v>
      </c>
      <c r="F1652">
        <v>155</v>
      </c>
      <c r="G1652">
        <v>57.1</v>
      </c>
    </row>
    <row r="1653" spans="2:7">
      <c r="B1653">
        <v>95178</v>
      </c>
      <c r="C1653">
        <v>1</v>
      </c>
      <c r="D1653">
        <v>1</v>
      </c>
      <c r="E1653">
        <v>21</v>
      </c>
      <c r="F1653">
        <v>0</v>
      </c>
      <c r="G1653">
        <v>15.4</v>
      </c>
    </row>
    <row r="1654" spans="2:7">
      <c r="B1654">
        <v>95179</v>
      </c>
      <c r="C1654">
        <v>2</v>
      </c>
      <c r="D1654">
        <v>31</v>
      </c>
      <c r="F1654">
        <v>161.6</v>
      </c>
      <c r="G1654">
        <v>122.7</v>
      </c>
    </row>
    <row r="1655" spans="2:7">
      <c r="B1655">
        <v>95180</v>
      </c>
      <c r="C1655">
        <v>1</v>
      </c>
      <c r="D1655">
        <v>4</v>
      </c>
      <c r="F1655">
        <v>106.7</v>
      </c>
      <c r="G1655">
        <v>19.100000000000001</v>
      </c>
    </row>
    <row r="1656" spans="2:7">
      <c r="B1656">
        <v>95181</v>
      </c>
      <c r="C1656">
        <v>1</v>
      </c>
      <c r="D1656">
        <v>39</v>
      </c>
      <c r="F1656">
        <v>178.7</v>
      </c>
      <c r="G1656">
        <v>68</v>
      </c>
    </row>
    <row r="1657" spans="2:7">
      <c r="B1657">
        <v>95182</v>
      </c>
      <c r="C1657">
        <v>1</v>
      </c>
      <c r="D1657">
        <v>56</v>
      </c>
      <c r="F1657">
        <v>172.8</v>
      </c>
      <c r="G1657">
        <v>103.6</v>
      </c>
    </row>
    <row r="1658" spans="2:7">
      <c r="B1658">
        <v>95183</v>
      </c>
      <c r="C1658">
        <v>2</v>
      </c>
      <c r="D1658">
        <v>14</v>
      </c>
      <c r="F1658">
        <v>157.4</v>
      </c>
      <c r="G1658">
        <v>54.8</v>
      </c>
    </row>
    <row r="1659" spans="2:7">
      <c r="B1659">
        <v>95184</v>
      </c>
      <c r="C1659">
        <v>2</v>
      </c>
      <c r="D1659">
        <v>21</v>
      </c>
      <c r="F1659">
        <v>158.4</v>
      </c>
      <c r="G1659">
        <v>73.8</v>
      </c>
    </row>
    <row r="1660" spans="2:7">
      <c r="B1660">
        <v>95185</v>
      </c>
      <c r="C1660">
        <v>1</v>
      </c>
      <c r="D1660">
        <v>17</v>
      </c>
      <c r="F1660">
        <v>170.3</v>
      </c>
      <c r="G1660">
        <v>54</v>
      </c>
    </row>
    <row r="1661" spans="2:7">
      <c r="B1661">
        <v>95186</v>
      </c>
      <c r="C1661">
        <v>2</v>
      </c>
      <c r="D1661">
        <v>28</v>
      </c>
      <c r="F1661">
        <v>158.4</v>
      </c>
      <c r="G1661">
        <v>68.3</v>
      </c>
    </row>
    <row r="1662" spans="2:7">
      <c r="B1662">
        <v>95187</v>
      </c>
      <c r="C1662">
        <v>1</v>
      </c>
      <c r="D1662">
        <v>10</v>
      </c>
      <c r="F1662">
        <v>144.1</v>
      </c>
      <c r="G1662">
        <v>49.9</v>
      </c>
    </row>
    <row r="1663" spans="2:7">
      <c r="B1663">
        <v>95188</v>
      </c>
      <c r="C1663">
        <v>2</v>
      </c>
      <c r="D1663">
        <v>11</v>
      </c>
      <c r="F1663">
        <v>149.80000000000001</v>
      </c>
      <c r="G1663">
        <v>40</v>
      </c>
    </row>
    <row r="1664" spans="2:7">
      <c r="B1664">
        <v>95189</v>
      </c>
      <c r="C1664">
        <v>1</v>
      </c>
      <c r="D1664">
        <v>66</v>
      </c>
      <c r="F1664">
        <v>169.4</v>
      </c>
      <c r="G1664">
        <v>103.3</v>
      </c>
    </row>
    <row r="1665" spans="2:7">
      <c r="B1665">
        <v>95190</v>
      </c>
      <c r="C1665">
        <v>2</v>
      </c>
      <c r="D1665">
        <v>28</v>
      </c>
      <c r="F1665">
        <v>155.9</v>
      </c>
      <c r="G1665">
        <v>46.1</v>
      </c>
    </row>
    <row r="1666" spans="2:7">
      <c r="B1666">
        <v>95191</v>
      </c>
      <c r="C1666">
        <v>2</v>
      </c>
      <c r="D1666">
        <v>54</v>
      </c>
      <c r="F1666">
        <v>143.69999999999999</v>
      </c>
      <c r="G1666">
        <v>72.8</v>
      </c>
    </row>
    <row r="1667" spans="2:7">
      <c r="B1667">
        <v>95192</v>
      </c>
      <c r="C1667">
        <v>1</v>
      </c>
      <c r="D1667">
        <v>15</v>
      </c>
      <c r="F1667">
        <v>170.6</v>
      </c>
      <c r="G1667">
        <v>62.2</v>
      </c>
    </row>
    <row r="1668" spans="2:7">
      <c r="B1668">
        <v>95193</v>
      </c>
      <c r="C1668">
        <v>1</v>
      </c>
      <c r="D1668">
        <v>9</v>
      </c>
      <c r="F1668">
        <v>142.69999999999999</v>
      </c>
      <c r="G1668">
        <v>47.6</v>
      </c>
    </row>
    <row r="1669" spans="2:7">
      <c r="B1669">
        <v>95194</v>
      </c>
      <c r="C1669">
        <v>1</v>
      </c>
      <c r="D1669">
        <v>19</v>
      </c>
      <c r="F1669">
        <v>173.8</v>
      </c>
      <c r="G1669">
        <v>80.3</v>
      </c>
    </row>
    <row r="1670" spans="2:7">
      <c r="B1670">
        <v>95195</v>
      </c>
      <c r="C1670">
        <v>2</v>
      </c>
      <c r="D1670">
        <v>19</v>
      </c>
      <c r="F1670">
        <v>169.1</v>
      </c>
      <c r="G1670">
        <v>124.9</v>
      </c>
    </row>
    <row r="1671" spans="2:7">
      <c r="B1671">
        <v>95196</v>
      </c>
      <c r="C1671">
        <v>2</v>
      </c>
      <c r="D1671">
        <v>1</v>
      </c>
      <c r="E1671">
        <v>15</v>
      </c>
      <c r="F1671">
        <v>0</v>
      </c>
      <c r="G1671">
        <v>12.1</v>
      </c>
    </row>
    <row r="1672" spans="2:7">
      <c r="B1672">
        <v>95197</v>
      </c>
      <c r="C1672">
        <v>1</v>
      </c>
      <c r="D1672">
        <v>34</v>
      </c>
      <c r="F1672">
        <v>178.7</v>
      </c>
      <c r="G1672">
        <v>116.4</v>
      </c>
    </row>
    <row r="1673" spans="2:7">
      <c r="B1673">
        <v>95198</v>
      </c>
      <c r="C1673">
        <v>2</v>
      </c>
      <c r="D1673">
        <v>19</v>
      </c>
      <c r="F1673">
        <v>163.5</v>
      </c>
      <c r="G1673">
        <v>99.7</v>
      </c>
    </row>
    <row r="1674" spans="2:7">
      <c r="B1674">
        <v>95199</v>
      </c>
      <c r="C1674">
        <v>2</v>
      </c>
      <c r="D1674">
        <v>61</v>
      </c>
      <c r="F1674">
        <v>161.80000000000001</v>
      </c>
      <c r="G1674">
        <v>101</v>
      </c>
    </row>
    <row r="1675" spans="2:7">
      <c r="B1675">
        <v>95200</v>
      </c>
      <c r="C1675">
        <v>2</v>
      </c>
      <c r="D1675">
        <v>23</v>
      </c>
      <c r="F1675">
        <v>153.30000000000001</v>
      </c>
      <c r="G1675">
        <v>58.9</v>
      </c>
    </row>
    <row r="1676" spans="2:7">
      <c r="B1676">
        <v>95201</v>
      </c>
      <c r="C1676">
        <v>2</v>
      </c>
      <c r="D1676">
        <v>17</v>
      </c>
      <c r="F1676">
        <v>155.19999999999999</v>
      </c>
      <c r="G1676">
        <v>54.4</v>
      </c>
    </row>
    <row r="1677" spans="2:7">
      <c r="B1677">
        <v>95202</v>
      </c>
      <c r="C1677">
        <v>2</v>
      </c>
      <c r="D1677">
        <v>23</v>
      </c>
      <c r="F1677">
        <v>173.5</v>
      </c>
      <c r="G1677">
        <v>75.599999999999994</v>
      </c>
    </row>
    <row r="1678" spans="2:7">
      <c r="B1678">
        <v>95203</v>
      </c>
      <c r="C1678">
        <v>1</v>
      </c>
      <c r="D1678">
        <v>54</v>
      </c>
      <c r="F1678">
        <v>178.4</v>
      </c>
      <c r="G1678">
        <v>80.8</v>
      </c>
    </row>
    <row r="1679" spans="2:7">
      <c r="B1679">
        <v>95204</v>
      </c>
      <c r="C1679">
        <v>2</v>
      </c>
      <c r="D1679">
        <v>18</v>
      </c>
      <c r="F1679">
        <v>152.4</v>
      </c>
      <c r="G1679">
        <v>49.5</v>
      </c>
    </row>
    <row r="1680" spans="2:7">
      <c r="B1680">
        <v>95205</v>
      </c>
      <c r="C1680">
        <v>2</v>
      </c>
      <c r="D1680">
        <v>1</v>
      </c>
      <c r="E1680">
        <v>17</v>
      </c>
      <c r="F1680">
        <v>0</v>
      </c>
      <c r="G1680">
        <v>9.4</v>
      </c>
    </row>
    <row r="1681" spans="2:7">
      <c r="B1681">
        <v>95206</v>
      </c>
      <c r="C1681">
        <v>1</v>
      </c>
      <c r="D1681">
        <v>47</v>
      </c>
      <c r="F1681">
        <v>165.8</v>
      </c>
      <c r="G1681">
        <v>52.9</v>
      </c>
    </row>
    <row r="1682" spans="2:7">
      <c r="B1682">
        <v>95207</v>
      </c>
      <c r="C1682">
        <v>2</v>
      </c>
      <c r="D1682">
        <v>71</v>
      </c>
      <c r="F1682">
        <v>163.1</v>
      </c>
      <c r="G1682">
        <v>69.900000000000006</v>
      </c>
    </row>
    <row r="1683" spans="2:7">
      <c r="B1683">
        <v>95208</v>
      </c>
      <c r="C1683">
        <v>1</v>
      </c>
      <c r="D1683">
        <v>78</v>
      </c>
      <c r="F1683">
        <v>171.4</v>
      </c>
      <c r="G1683">
        <v>76.7</v>
      </c>
    </row>
    <row r="1684" spans="2:7">
      <c r="B1684">
        <v>95209</v>
      </c>
      <c r="C1684">
        <v>2</v>
      </c>
      <c r="D1684">
        <v>73</v>
      </c>
      <c r="F1684">
        <v>170</v>
      </c>
      <c r="G1684">
        <v>71</v>
      </c>
    </row>
    <row r="1685" spans="2:7">
      <c r="B1685">
        <v>95210</v>
      </c>
      <c r="C1685">
        <v>2</v>
      </c>
      <c r="D1685">
        <v>44</v>
      </c>
      <c r="F1685">
        <v>174.9</v>
      </c>
      <c r="G1685">
        <v>86</v>
      </c>
    </row>
    <row r="1686" spans="2:7">
      <c r="B1686">
        <v>95211</v>
      </c>
      <c r="C1686">
        <v>2</v>
      </c>
      <c r="D1686">
        <v>22</v>
      </c>
      <c r="F1686">
        <v>151.80000000000001</v>
      </c>
      <c r="G1686">
        <v>45.6</v>
      </c>
    </row>
    <row r="1687" spans="2:7">
      <c r="B1687">
        <v>95212</v>
      </c>
      <c r="C1687">
        <v>1</v>
      </c>
      <c r="D1687">
        <v>3</v>
      </c>
      <c r="F1687">
        <v>103</v>
      </c>
      <c r="G1687">
        <v>18.100000000000001</v>
      </c>
    </row>
    <row r="1688" spans="2:7">
      <c r="B1688">
        <v>95213</v>
      </c>
      <c r="C1688">
        <v>1</v>
      </c>
      <c r="D1688">
        <v>25</v>
      </c>
      <c r="F1688">
        <v>170.8</v>
      </c>
      <c r="G1688">
        <v>69.400000000000006</v>
      </c>
    </row>
    <row r="1689" spans="2:7">
      <c r="B1689">
        <v>95214</v>
      </c>
      <c r="C1689">
        <v>1</v>
      </c>
      <c r="D1689">
        <v>70</v>
      </c>
      <c r="F1689">
        <v>172.1</v>
      </c>
      <c r="G1689">
        <v>77.8</v>
      </c>
    </row>
    <row r="1690" spans="2:7">
      <c r="B1690">
        <v>95215</v>
      </c>
      <c r="C1690">
        <v>2</v>
      </c>
      <c r="D1690">
        <v>52</v>
      </c>
      <c r="F1690">
        <v>163.80000000000001</v>
      </c>
      <c r="G1690">
        <v>99.5</v>
      </c>
    </row>
    <row r="1691" spans="2:7">
      <c r="B1691">
        <v>95216</v>
      </c>
      <c r="C1691">
        <v>1</v>
      </c>
      <c r="D1691">
        <v>50</v>
      </c>
      <c r="F1691">
        <v>172</v>
      </c>
      <c r="G1691">
        <v>76.599999999999994</v>
      </c>
    </row>
    <row r="1692" spans="2:7">
      <c r="B1692">
        <v>95217</v>
      </c>
      <c r="C1692">
        <v>2</v>
      </c>
      <c r="D1692">
        <v>3</v>
      </c>
      <c r="F1692">
        <v>98.7</v>
      </c>
      <c r="G1692">
        <v>15.5</v>
      </c>
    </row>
    <row r="1693" spans="2:7">
      <c r="B1693">
        <v>95218</v>
      </c>
      <c r="C1693">
        <v>2</v>
      </c>
      <c r="D1693">
        <v>16</v>
      </c>
      <c r="F1693">
        <v>161.4</v>
      </c>
      <c r="G1693">
        <v>53.1</v>
      </c>
    </row>
    <row r="1694" spans="2:7">
      <c r="B1694">
        <v>95219</v>
      </c>
      <c r="C1694">
        <v>1</v>
      </c>
      <c r="D1694">
        <v>7</v>
      </c>
      <c r="F1694">
        <v>127.7</v>
      </c>
      <c r="G1694">
        <v>36.299999999999997</v>
      </c>
    </row>
    <row r="1695" spans="2:7">
      <c r="B1695">
        <v>95220</v>
      </c>
      <c r="C1695">
        <v>2</v>
      </c>
      <c r="D1695">
        <v>61</v>
      </c>
      <c r="F1695">
        <v>154.19999999999999</v>
      </c>
      <c r="G1695">
        <v>69.7</v>
      </c>
    </row>
    <row r="1696" spans="2:7">
      <c r="B1696">
        <v>95221</v>
      </c>
      <c r="C1696">
        <v>2</v>
      </c>
      <c r="D1696">
        <v>35</v>
      </c>
      <c r="F1696">
        <v>156.80000000000001</v>
      </c>
      <c r="G1696">
        <v>59.5</v>
      </c>
    </row>
    <row r="1697" spans="2:7">
      <c r="B1697">
        <v>95222</v>
      </c>
      <c r="C1697">
        <v>2</v>
      </c>
      <c r="D1697">
        <v>72</v>
      </c>
      <c r="F1697">
        <v>154.69999999999999</v>
      </c>
      <c r="G1697">
        <v>84.2</v>
      </c>
    </row>
    <row r="1698" spans="2:7">
      <c r="B1698">
        <v>95223</v>
      </c>
      <c r="C1698">
        <v>2</v>
      </c>
      <c r="D1698">
        <v>16</v>
      </c>
      <c r="F1698">
        <v>168.7</v>
      </c>
      <c r="G1698">
        <v>60.9</v>
      </c>
    </row>
    <row r="1699" spans="2:7">
      <c r="B1699">
        <v>95224</v>
      </c>
      <c r="C1699">
        <v>1</v>
      </c>
      <c r="D1699">
        <v>73</v>
      </c>
      <c r="F1699">
        <v>166.4</v>
      </c>
      <c r="G1699">
        <v>67.900000000000006</v>
      </c>
    </row>
    <row r="1700" spans="2:7">
      <c r="B1700">
        <v>95225</v>
      </c>
      <c r="C1700">
        <v>2</v>
      </c>
      <c r="D1700">
        <v>10</v>
      </c>
      <c r="F1700">
        <v>138.30000000000001</v>
      </c>
      <c r="G1700">
        <v>26.7</v>
      </c>
    </row>
    <row r="1701" spans="2:7">
      <c r="B1701">
        <v>95226</v>
      </c>
      <c r="C1701">
        <v>1</v>
      </c>
      <c r="D1701">
        <v>8</v>
      </c>
      <c r="F1701">
        <v>138.30000000000001</v>
      </c>
      <c r="G1701">
        <v>37.799999999999997</v>
      </c>
    </row>
    <row r="1702" spans="2:7">
      <c r="B1702">
        <v>95227</v>
      </c>
      <c r="C1702">
        <v>1</v>
      </c>
      <c r="D1702">
        <v>22</v>
      </c>
      <c r="F1702">
        <v>175.8</v>
      </c>
      <c r="G1702">
        <v>83</v>
      </c>
    </row>
    <row r="1703" spans="2:7">
      <c r="B1703">
        <v>95228</v>
      </c>
      <c r="C1703">
        <v>1</v>
      </c>
      <c r="D1703">
        <v>46</v>
      </c>
      <c r="F1703">
        <v>175.8</v>
      </c>
      <c r="G1703">
        <v>80</v>
      </c>
    </row>
    <row r="1704" spans="2:7">
      <c r="B1704">
        <v>95229</v>
      </c>
      <c r="C1704">
        <v>2</v>
      </c>
      <c r="D1704">
        <v>0</v>
      </c>
      <c r="E1704">
        <v>11</v>
      </c>
      <c r="F1704">
        <v>0</v>
      </c>
      <c r="G1704">
        <v>8.1</v>
      </c>
    </row>
    <row r="1705" spans="2:7">
      <c r="B1705">
        <v>95230</v>
      </c>
      <c r="C1705">
        <v>1</v>
      </c>
      <c r="D1705">
        <v>0</v>
      </c>
      <c r="E1705">
        <v>7</v>
      </c>
      <c r="F1705">
        <v>0</v>
      </c>
      <c r="G1705">
        <v>10</v>
      </c>
    </row>
    <row r="1706" spans="2:7">
      <c r="B1706">
        <v>95231</v>
      </c>
      <c r="C1706">
        <v>1</v>
      </c>
      <c r="D1706">
        <v>32</v>
      </c>
      <c r="F1706">
        <v>180.4</v>
      </c>
      <c r="G1706">
        <v>93.3</v>
      </c>
    </row>
    <row r="1707" spans="2:7">
      <c r="B1707">
        <v>95232</v>
      </c>
      <c r="C1707">
        <v>2</v>
      </c>
      <c r="D1707">
        <v>23</v>
      </c>
      <c r="F1707">
        <v>147.69999999999999</v>
      </c>
      <c r="G1707">
        <v>77.7</v>
      </c>
    </row>
    <row r="1708" spans="2:7">
      <c r="B1708">
        <v>95233</v>
      </c>
      <c r="C1708">
        <v>2</v>
      </c>
      <c r="D1708">
        <v>21</v>
      </c>
      <c r="F1708">
        <v>157.5</v>
      </c>
      <c r="G1708">
        <v>94.8</v>
      </c>
    </row>
    <row r="1709" spans="2:7">
      <c r="B1709">
        <v>95235</v>
      </c>
      <c r="C1709">
        <v>1</v>
      </c>
      <c r="D1709">
        <v>4</v>
      </c>
      <c r="F1709">
        <v>97.3</v>
      </c>
      <c r="G1709">
        <v>14.9</v>
      </c>
    </row>
    <row r="1710" spans="2:7">
      <c r="B1710">
        <v>95236</v>
      </c>
      <c r="C1710">
        <v>2</v>
      </c>
      <c r="D1710">
        <v>76</v>
      </c>
      <c r="F1710">
        <v>150.5</v>
      </c>
      <c r="G1710">
        <v>54.2</v>
      </c>
    </row>
    <row r="1711" spans="2:7">
      <c r="B1711">
        <v>95237</v>
      </c>
      <c r="C1711">
        <v>1</v>
      </c>
      <c r="D1711">
        <v>29</v>
      </c>
      <c r="F1711">
        <v>177.1</v>
      </c>
      <c r="G1711">
        <v>70.900000000000006</v>
      </c>
    </row>
    <row r="1712" spans="2:7">
      <c r="B1712">
        <v>95238</v>
      </c>
      <c r="C1712">
        <v>1</v>
      </c>
      <c r="D1712">
        <v>78</v>
      </c>
      <c r="F1712">
        <v>177.2</v>
      </c>
      <c r="G1712">
        <v>86.1</v>
      </c>
    </row>
    <row r="1713" spans="2:7">
      <c r="B1713">
        <v>95239</v>
      </c>
      <c r="C1713">
        <v>2</v>
      </c>
      <c r="D1713">
        <v>23</v>
      </c>
      <c r="F1713">
        <v>155.9</v>
      </c>
      <c r="G1713">
        <v>74.599999999999994</v>
      </c>
    </row>
    <row r="1714" spans="2:7">
      <c r="B1714">
        <v>95240</v>
      </c>
      <c r="C1714">
        <v>2</v>
      </c>
      <c r="D1714">
        <v>1</v>
      </c>
      <c r="E1714">
        <v>22</v>
      </c>
      <c r="F1714">
        <v>0</v>
      </c>
      <c r="G1714">
        <v>11.8</v>
      </c>
    </row>
    <row r="1715" spans="2:7">
      <c r="B1715">
        <v>95242</v>
      </c>
      <c r="C1715">
        <v>2</v>
      </c>
      <c r="D1715">
        <v>58</v>
      </c>
      <c r="F1715">
        <v>152.80000000000001</v>
      </c>
      <c r="G1715">
        <v>65.599999999999994</v>
      </c>
    </row>
    <row r="1716" spans="2:7">
      <c r="B1716">
        <v>95243</v>
      </c>
      <c r="C1716">
        <v>2</v>
      </c>
      <c r="D1716">
        <v>68</v>
      </c>
      <c r="F1716">
        <v>153.9</v>
      </c>
      <c r="G1716">
        <v>72.099999999999994</v>
      </c>
    </row>
    <row r="1717" spans="2:7">
      <c r="B1717">
        <v>95244</v>
      </c>
      <c r="C1717">
        <v>2</v>
      </c>
      <c r="D1717">
        <v>48</v>
      </c>
      <c r="F1717">
        <v>164.5</v>
      </c>
      <c r="G1717">
        <v>75.2</v>
      </c>
    </row>
    <row r="1718" spans="2:7">
      <c r="B1718">
        <v>95245</v>
      </c>
      <c r="C1718">
        <v>1</v>
      </c>
      <c r="D1718">
        <v>6</v>
      </c>
      <c r="F1718">
        <v>127.6</v>
      </c>
      <c r="G1718">
        <v>31.9</v>
      </c>
    </row>
    <row r="1719" spans="2:7">
      <c r="B1719">
        <v>95246</v>
      </c>
      <c r="C1719">
        <v>2</v>
      </c>
      <c r="D1719">
        <v>0</v>
      </c>
      <c r="E1719">
        <v>11</v>
      </c>
      <c r="F1719">
        <v>0</v>
      </c>
      <c r="G1719">
        <v>10.8</v>
      </c>
    </row>
    <row r="1720" spans="2:7">
      <c r="B1720">
        <v>95247</v>
      </c>
      <c r="C1720">
        <v>2</v>
      </c>
      <c r="D1720">
        <v>64</v>
      </c>
      <c r="F1720">
        <v>157.9</v>
      </c>
      <c r="G1720">
        <v>90</v>
      </c>
    </row>
    <row r="1721" spans="2:7">
      <c r="B1721">
        <v>95248</v>
      </c>
      <c r="C1721">
        <v>2</v>
      </c>
      <c r="D1721">
        <v>0</v>
      </c>
      <c r="E1721">
        <v>4</v>
      </c>
      <c r="F1721">
        <v>0</v>
      </c>
      <c r="G1721">
        <v>8.1999999999999993</v>
      </c>
    </row>
    <row r="1722" spans="2:7">
      <c r="B1722">
        <v>95249</v>
      </c>
      <c r="C1722">
        <v>2</v>
      </c>
      <c r="D1722">
        <v>70</v>
      </c>
      <c r="F1722">
        <v>164.8</v>
      </c>
      <c r="G1722">
        <v>91.7</v>
      </c>
    </row>
    <row r="1723" spans="2:7">
      <c r="B1723">
        <v>95250</v>
      </c>
      <c r="C1723">
        <v>1</v>
      </c>
      <c r="D1723">
        <v>44</v>
      </c>
      <c r="F1723">
        <v>169.1</v>
      </c>
      <c r="G1723">
        <v>82.4</v>
      </c>
    </row>
    <row r="1724" spans="2:7">
      <c r="B1724">
        <v>95251</v>
      </c>
      <c r="C1724">
        <v>2</v>
      </c>
      <c r="D1724">
        <v>38</v>
      </c>
      <c r="F1724">
        <v>162</v>
      </c>
      <c r="G1724">
        <v>106.6</v>
      </c>
    </row>
    <row r="1725" spans="2:7">
      <c r="B1725">
        <v>95252</v>
      </c>
      <c r="C1725">
        <v>1</v>
      </c>
      <c r="D1725">
        <v>70</v>
      </c>
      <c r="F1725">
        <v>191.3</v>
      </c>
      <c r="G1725">
        <v>103.2</v>
      </c>
    </row>
    <row r="1726" spans="2:7">
      <c r="B1726">
        <v>95253</v>
      </c>
      <c r="C1726">
        <v>1</v>
      </c>
      <c r="D1726">
        <v>10</v>
      </c>
      <c r="F1726">
        <v>134.6</v>
      </c>
      <c r="G1726">
        <v>26.3</v>
      </c>
    </row>
    <row r="1727" spans="2:7">
      <c r="B1727">
        <v>95254</v>
      </c>
      <c r="C1727">
        <v>2</v>
      </c>
      <c r="D1727">
        <v>3</v>
      </c>
      <c r="F1727">
        <v>85.6</v>
      </c>
      <c r="G1727">
        <v>12.5</v>
      </c>
    </row>
    <row r="1728" spans="2:7">
      <c r="B1728">
        <v>95255</v>
      </c>
      <c r="C1728">
        <v>2</v>
      </c>
      <c r="D1728">
        <v>24</v>
      </c>
      <c r="F1728">
        <v>161.69999999999999</v>
      </c>
      <c r="G1728">
        <v>69.099999999999994</v>
      </c>
    </row>
    <row r="1729" spans="2:7">
      <c r="B1729">
        <v>95256</v>
      </c>
      <c r="C1729">
        <v>2</v>
      </c>
      <c r="D1729">
        <v>66</v>
      </c>
      <c r="F1729">
        <v>157.6</v>
      </c>
      <c r="G1729">
        <v>65.8</v>
      </c>
    </row>
    <row r="1730" spans="2:7">
      <c r="B1730">
        <v>95257</v>
      </c>
      <c r="C1730">
        <v>2</v>
      </c>
      <c r="D1730">
        <v>39</v>
      </c>
      <c r="F1730">
        <v>157.5</v>
      </c>
      <c r="G1730">
        <v>66.7</v>
      </c>
    </row>
    <row r="1731" spans="2:7">
      <c r="B1731">
        <v>95258</v>
      </c>
      <c r="C1731">
        <v>1</v>
      </c>
      <c r="D1731">
        <v>62</v>
      </c>
      <c r="F1731">
        <v>172.9</v>
      </c>
      <c r="G1731">
        <v>111.8</v>
      </c>
    </row>
    <row r="1732" spans="2:7">
      <c r="B1732">
        <v>95259</v>
      </c>
      <c r="C1732">
        <v>1</v>
      </c>
      <c r="D1732">
        <v>80</v>
      </c>
      <c r="F1732">
        <v>173.2</v>
      </c>
      <c r="G1732">
        <v>67</v>
      </c>
    </row>
    <row r="1733" spans="2:7">
      <c r="B1733">
        <v>95260</v>
      </c>
      <c r="C1733">
        <v>1</v>
      </c>
      <c r="D1733">
        <v>26</v>
      </c>
      <c r="F1733">
        <v>176.9</v>
      </c>
      <c r="G1733">
        <v>75.599999999999994</v>
      </c>
    </row>
    <row r="1734" spans="2:7">
      <c r="B1734">
        <v>95261</v>
      </c>
      <c r="C1734">
        <v>2</v>
      </c>
      <c r="D1734">
        <v>24</v>
      </c>
      <c r="F1734">
        <v>158.80000000000001</v>
      </c>
      <c r="G1734">
        <v>120.4</v>
      </c>
    </row>
    <row r="1735" spans="2:7">
      <c r="B1735">
        <v>95262</v>
      </c>
      <c r="C1735">
        <v>2</v>
      </c>
      <c r="D1735">
        <v>24</v>
      </c>
      <c r="F1735">
        <v>165.8</v>
      </c>
      <c r="G1735">
        <v>79.900000000000006</v>
      </c>
    </row>
    <row r="1736" spans="2:7">
      <c r="B1736">
        <v>95263</v>
      </c>
      <c r="C1736">
        <v>1</v>
      </c>
      <c r="D1736">
        <v>0</v>
      </c>
      <c r="E1736">
        <v>6</v>
      </c>
      <c r="F1736">
        <v>0</v>
      </c>
      <c r="G1736">
        <v>9.9</v>
      </c>
    </row>
    <row r="1737" spans="2:7">
      <c r="B1737">
        <v>95264</v>
      </c>
      <c r="C1737">
        <v>2</v>
      </c>
      <c r="D1737">
        <v>18</v>
      </c>
      <c r="F1737">
        <v>160.1</v>
      </c>
      <c r="G1737">
        <v>53.4</v>
      </c>
    </row>
    <row r="1738" spans="2:7">
      <c r="B1738">
        <v>95265</v>
      </c>
      <c r="C1738">
        <v>2</v>
      </c>
      <c r="D1738">
        <v>46</v>
      </c>
      <c r="F1738">
        <v>154.5</v>
      </c>
      <c r="G1738">
        <v>0</v>
      </c>
    </row>
    <row r="1739" spans="2:7">
      <c r="B1739">
        <v>95266</v>
      </c>
      <c r="C1739">
        <v>2</v>
      </c>
      <c r="D1739">
        <v>58</v>
      </c>
      <c r="F1739">
        <v>160.5</v>
      </c>
      <c r="G1739">
        <v>88.8</v>
      </c>
    </row>
    <row r="1740" spans="2:7">
      <c r="B1740">
        <v>95267</v>
      </c>
      <c r="C1740">
        <v>1</v>
      </c>
      <c r="D1740">
        <v>1</v>
      </c>
      <c r="E1740">
        <v>17</v>
      </c>
      <c r="F1740">
        <v>0</v>
      </c>
      <c r="G1740">
        <v>9.1</v>
      </c>
    </row>
    <row r="1741" spans="2:7">
      <c r="B1741">
        <v>95268</v>
      </c>
      <c r="C1741">
        <v>1</v>
      </c>
      <c r="D1741">
        <v>70</v>
      </c>
      <c r="F1741">
        <v>177.5</v>
      </c>
      <c r="G1741">
        <v>95.3</v>
      </c>
    </row>
    <row r="1742" spans="2:7">
      <c r="B1742">
        <v>95269</v>
      </c>
      <c r="C1742">
        <v>1</v>
      </c>
      <c r="D1742">
        <v>18</v>
      </c>
      <c r="F1742">
        <v>177</v>
      </c>
      <c r="G1742">
        <v>55.4</v>
      </c>
    </row>
    <row r="1743" spans="2:7">
      <c r="B1743">
        <v>95270</v>
      </c>
      <c r="C1743">
        <v>1</v>
      </c>
      <c r="D1743">
        <v>5</v>
      </c>
      <c r="F1743">
        <v>126.5</v>
      </c>
      <c r="G1743">
        <v>24.1</v>
      </c>
    </row>
    <row r="1744" spans="2:7">
      <c r="B1744">
        <v>95271</v>
      </c>
      <c r="C1744">
        <v>1</v>
      </c>
      <c r="D1744">
        <v>0</v>
      </c>
      <c r="E1744">
        <v>4</v>
      </c>
      <c r="F1744">
        <v>0</v>
      </c>
      <c r="G1744">
        <v>7</v>
      </c>
    </row>
    <row r="1745" spans="2:7">
      <c r="B1745">
        <v>95272</v>
      </c>
      <c r="C1745">
        <v>2</v>
      </c>
      <c r="D1745">
        <v>80</v>
      </c>
      <c r="F1745">
        <v>148.5</v>
      </c>
      <c r="G1745">
        <v>43.9</v>
      </c>
    </row>
    <row r="1746" spans="2:7">
      <c r="B1746">
        <v>95273</v>
      </c>
      <c r="C1746">
        <v>1</v>
      </c>
      <c r="D1746">
        <v>62</v>
      </c>
      <c r="F1746">
        <v>180.9</v>
      </c>
      <c r="G1746">
        <v>101.2</v>
      </c>
    </row>
    <row r="1747" spans="2:7">
      <c r="B1747">
        <v>95274</v>
      </c>
      <c r="C1747">
        <v>2</v>
      </c>
      <c r="D1747">
        <v>48</v>
      </c>
      <c r="F1747">
        <v>162.9</v>
      </c>
      <c r="G1747">
        <v>115.8</v>
      </c>
    </row>
    <row r="1748" spans="2:7">
      <c r="B1748">
        <v>95275</v>
      </c>
      <c r="C1748">
        <v>2</v>
      </c>
      <c r="D1748">
        <v>41</v>
      </c>
      <c r="F1748">
        <v>160.9</v>
      </c>
      <c r="G1748">
        <v>55.4</v>
      </c>
    </row>
    <row r="1749" spans="2:7">
      <c r="B1749">
        <v>95276</v>
      </c>
      <c r="C1749">
        <v>1</v>
      </c>
      <c r="D1749">
        <v>33</v>
      </c>
      <c r="F1749">
        <v>180.1</v>
      </c>
      <c r="G1749">
        <v>104.6</v>
      </c>
    </row>
    <row r="1750" spans="2:7">
      <c r="B1750">
        <v>95277</v>
      </c>
      <c r="C1750">
        <v>1</v>
      </c>
      <c r="D1750">
        <v>0</v>
      </c>
      <c r="E1750">
        <v>10</v>
      </c>
      <c r="F1750">
        <v>0</v>
      </c>
      <c r="G1750">
        <v>11</v>
      </c>
    </row>
    <row r="1751" spans="2:7">
      <c r="B1751">
        <v>95278</v>
      </c>
      <c r="C1751">
        <v>2</v>
      </c>
      <c r="D1751">
        <v>43</v>
      </c>
      <c r="F1751">
        <v>168.1</v>
      </c>
      <c r="G1751">
        <v>93.7</v>
      </c>
    </row>
    <row r="1752" spans="2:7">
      <c r="B1752">
        <v>95279</v>
      </c>
      <c r="C1752">
        <v>1</v>
      </c>
      <c r="D1752">
        <v>36</v>
      </c>
      <c r="F1752">
        <v>174.4</v>
      </c>
      <c r="G1752">
        <v>73.099999999999994</v>
      </c>
    </row>
    <row r="1753" spans="2:7">
      <c r="B1753">
        <v>95280</v>
      </c>
      <c r="C1753">
        <v>2</v>
      </c>
      <c r="D1753">
        <v>42</v>
      </c>
      <c r="F1753">
        <v>153.5</v>
      </c>
      <c r="G1753">
        <v>73.099999999999994</v>
      </c>
    </row>
    <row r="1754" spans="2:7">
      <c r="B1754">
        <v>95281</v>
      </c>
      <c r="C1754">
        <v>2</v>
      </c>
      <c r="D1754">
        <v>61</v>
      </c>
      <c r="F1754">
        <v>164.6</v>
      </c>
      <c r="G1754">
        <v>90.6</v>
      </c>
    </row>
    <row r="1755" spans="2:7">
      <c r="B1755">
        <v>95282</v>
      </c>
      <c r="C1755">
        <v>1</v>
      </c>
      <c r="D1755">
        <v>6</v>
      </c>
      <c r="F1755">
        <v>122.8</v>
      </c>
      <c r="G1755">
        <v>23.7</v>
      </c>
    </row>
    <row r="1756" spans="2:7">
      <c r="B1756">
        <v>95283</v>
      </c>
      <c r="C1756">
        <v>1</v>
      </c>
      <c r="D1756">
        <v>18</v>
      </c>
      <c r="F1756">
        <v>175.9</v>
      </c>
      <c r="G1756">
        <v>74.7</v>
      </c>
    </row>
    <row r="1757" spans="2:7">
      <c r="B1757">
        <v>95284</v>
      </c>
      <c r="C1757">
        <v>2</v>
      </c>
      <c r="D1757">
        <v>41</v>
      </c>
      <c r="F1757">
        <v>153.9</v>
      </c>
      <c r="G1757">
        <v>87.3</v>
      </c>
    </row>
    <row r="1758" spans="2:7">
      <c r="B1758">
        <v>95285</v>
      </c>
      <c r="C1758">
        <v>2</v>
      </c>
      <c r="D1758">
        <v>6</v>
      </c>
      <c r="F1758">
        <v>115.3</v>
      </c>
      <c r="G1758">
        <v>25</v>
      </c>
    </row>
    <row r="1759" spans="2:7">
      <c r="B1759">
        <v>95286</v>
      </c>
      <c r="C1759">
        <v>2</v>
      </c>
      <c r="D1759">
        <v>17</v>
      </c>
      <c r="F1759">
        <v>155.6</v>
      </c>
      <c r="G1759">
        <v>47.8</v>
      </c>
    </row>
    <row r="1760" spans="2:7">
      <c r="B1760">
        <v>95287</v>
      </c>
      <c r="C1760">
        <v>2</v>
      </c>
      <c r="D1760">
        <v>56</v>
      </c>
      <c r="F1760">
        <v>162.4</v>
      </c>
      <c r="G1760">
        <v>54.8</v>
      </c>
    </row>
    <row r="1761" spans="2:7">
      <c r="B1761">
        <v>95288</v>
      </c>
      <c r="C1761">
        <v>1</v>
      </c>
      <c r="D1761">
        <v>34</v>
      </c>
      <c r="F1761">
        <v>168.4</v>
      </c>
      <c r="G1761">
        <v>83.8</v>
      </c>
    </row>
    <row r="1762" spans="2:7">
      <c r="B1762">
        <v>95289</v>
      </c>
      <c r="C1762">
        <v>2</v>
      </c>
      <c r="D1762">
        <v>56</v>
      </c>
      <c r="F1762">
        <v>147.6</v>
      </c>
      <c r="G1762">
        <v>70.8</v>
      </c>
    </row>
    <row r="1763" spans="2:7">
      <c r="B1763">
        <v>95290</v>
      </c>
      <c r="C1763">
        <v>2</v>
      </c>
      <c r="D1763">
        <v>8</v>
      </c>
      <c r="F1763">
        <v>114.3</v>
      </c>
      <c r="G1763">
        <v>19.8</v>
      </c>
    </row>
    <row r="1764" spans="2:7">
      <c r="B1764">
        <v>95291</v>
      </c>
      <c r="C1764">
        <v>1</v>
      </c>
      <c r="D1764">
        <v>4</v>
      </c>
      <c r="F1764">
        <v>107.9</v>
      </c>
      <c r="G1764">
        <v>16</v>
      </c>
    </row>
    <row r="1765" spans="2:7">
      <c r="B1765">
        <v>95292</v>
      </c>
      <c r="C1765">
        <v>1</v>
      </c>
      <c r="D1765">
        <v>8</v>
      </c>
      <c r="F1765">
        <v>136.80000000000001</v>
      </c>
      <c r="G1765">
        <v>28.1</v>
      </c>
    </row>
    <row r="1766" spans="2:7">
      <c r="B1766">
        <v>95293</v>
      </c>
      <c r="C1766">
        <v>1</v>
      </c>
      <c r="D1766">
        <v>16</v>
      </c>
      <c r="F1766">
        <v>165.6</v>
      </c>
      <c r="G1766">
        <v>64.5</v>
      </c>
    </row>
    <row r="1767" spans="2:7">
      <c r="B1767">
        <v>95294</v>
      </c>
      <c r="C1767">
        <v>2</v>
      </c>
      <c r="D1767">
        <v>1</v>
      </c>
      <c r="E1767">
        <v>20</v>
      </c>
      <c r="F1767">
        <v>0</v>
      </c>
      <c r="G1767">
        <v>12.3</v>
      </c>
    </row>
    <row r="1768" spans="2:7">
      <c r="B1768">
        <v>95295</v>
      </c>
      <c r="C1768">
        <v>1</v>
      </c>
      <c r="D1768">
        <v>5</v>
      </c>
      <c r="F1768">
        <v>114.4</v>
      </c>
      <c r="G1768">
        <v>17.399999999999999</v>
      </c>
    </row>
    <row r="1769" spans="2:7">
      <c r="B1769">
        <v>95296</v>
      </c>
      <c r="C1769">
        <v>1</v>
      </c>
      <c r="D1769">
        <v>40</v>
      </c>
      <c r="F1769">
        <v>168.8</v>
      </c>
      <c r="G1769">
        <v>78.2</v>
      </c>
    </row>
    <row r="1770" spans="2:7">
      <c r="B1770">
        <v>95297</v>
      </c>
      <c r="C1770">
        <v>1</v>
      </c>
      <c r="D1770">
        <v>15</v>
      </c>
      <c r="F1770">
        <v>172.8</v>
      </c>
      <c r="G1770">
        <v>65.7</v>
      </c>
    </row>
    <row r="1771" spans="2:7">
      <c r="B1771">
        <v>95298</v>
      </c>
      <c r="C1771">
        <v>1</v>
      </c>
      <c r="D1771">
        <v>60</v>
      </c>
      <c r="F1771">
        <v>173.1</v>
      </c>
      <c r="G1771">
        <v>79.7</v>
      </c>
    </row>
    <row r="1772" spans="2:7">
      <c r="B1772">
        <v>95299</v>
      </c>
      <c r="C1772">
        <v>2</v>
      </c>
      <c r="D1772">
        <v>7</v>
      </c>
      <c r="F1772">
        <v>124.9</v>
      </c>
      <c r="G1772">
        <v>23.8</v>
      </c>
    </row>
    <row r="1773" spans="2:7">
      <c r="B1773">
        <v>95302</v>
      </c>
      <c r="C1773">
        <v>2</v>
      </c>
      <c r="D1773">
        <v>45</v>
      </c>
      <c r="F1773">
        <v>146.5</v>
      </c>
      <c r="G1773">
        <v>62.8</v>
      </c>
    </row>
    <row r="1774" spans="2:7">
      <c r="B1774">
        <v>95303</v>
      </c>
      <c r="C1774">
        <v>1</v>
      </c>
      <c r="D1774">
        <v>15</v>
      </c>
      <c r="F1774">
        <v>165.1</v>
      </c>
      <c r="G1774">
        <v>98.3</v>
      </c>
    </row>
    <row r="1775" spans="2:7">
      <c r="B1775">
        <v>95304</v>
      </c>
      <c r="C1775">
        <v>1</v>
      </c>
      <c r="D1775">
        <v>2</v>
      </c>
      <c r="F1775">
        <v>86.8</v>
      </c>
      <c r="G1775">
        <v>11.8</v>
      </c>
    </row>
    <row r="1776" spans="2:7">
      <c r="B1776">
        <v>95305</v>
      </c>
      <c r="C1776">
        <v>2</v>
      </c>
      <c r="D1776">
        <v>17</v>
      </c>
      <c r="F1776">
        <v>157.1</v>
      </c>
      <c r="G1776">
        <v>64.400000000000006</v>
      </c>
    </row>
    <row r="1777" spans="2:7">
      <c r="B1777">
        <v>95306</v>
      </c>
      <c r="C1777">
        <v>1</v>
      </c>
      <c r="D1777">
        <v>3</v>
      </c>
      <c r="F1777">
        <v>97.4</v>
      </c>
      <c r="G1777">
        <v>16.600000000000001</v>
      </c>
    </row>
    <row r="1778" spans="2:7">
      <c r="B1778">
        <v>95307</v>
      </c>
      <c r="C1778">
        <v>1</v>
      </c>
      <c r="D1778">
        <v>19</v>
      </c>
      <c r="F1778">
        <v>177.1</v>
      </c>
      <c r="G1778">
        <v>83</v>
      </c>
    </row>
    <row r="1779" spans="2:7">
      <c r="B1779">
        <v>95308</v>
      </c>
      <c r="C1779">
        <v>2</v>
      </c>
      <c r="D1779">
        <v>64</v>
      </c>
      <c r="F1779">
        <v>166.2</v>
      </c>
      <c r="G1779">
        <v>75.8</v>
      </c>
    </row>
    <row r="1780" spans="2:7">
      <c r="B1780">
        <v>95309</v>
      </c>
      <c r="C1780">
        <v>2</v>
      </c>
      <c r="D1780">
        <v>5</v>
      </c>
      <c r="F1780">
        <v>107.1</v>
      </c>
      <c r="G1780">
        <v>18.8</v>
      </c>
    </row>
    <row r="1781" spans="2:7">
      <c r="B1781">
        <v>95310</v>
      </c>
      <c r="C1781">
        <v>1</v>
      </c>
      <c r="D1781">
        <v>52</v>
      </c>
      <c r="F1781">
        <v>172.9</v>
      </c>
      <c r="G1781">
        <v>96.8</v>
      </c>
    </row>
    <row r="1782" spans="2:7">
      <c r="B1782">
        <v>95311</v>
      </c>
      <c r="C1782">
        <v>2</v>
      </c>
      <c r="D1782">
        <v>10</v>
      </c>
      <c r="F1782">
        <v>150.5</v>
      </c>
      <c r="G1782">
        <v>76.2</v>
      </c>
    </row>
    <row r="1783" spans="2:7">
      <c r="B1783">
        <v>95312</v>
      </c>
      <c r="C1783">
        <v>1</v>
      </c>
      <c r="D1783">
        <v>25</v>
      </c>
      <c r="F1783">
        <v>168.3</v>
      </c>
      <c r="G1783">
        <v>82.8</v>
      </c>
    </row>
    <row r="1784" spans="2:7">
      <c r="B1784">
        <v>95313</v>
      </c>
      <c r="C1784">
        <v>2</v>
      </c>
      <c r="D1784">
        <v>54</v>
      </c>
      <c r="F1784">
        <v>159.6</v>
      </c>
      <c r="G1784">
        <v>60.1</v>
      </c>
    </row>
    <row r="1785" spans="2:7">
      <c r="B1785">
        <v>95314</v>
      </c>
      <c r="C1785">
        <v>1</v>
      </c>
      <c r="D1785">
        <v>11</v>
      </c>
      <c r="F1785">
        <v>144</v>
      </c>
      <c r="G1785">
        <v>35.9</v>
      </c>
    </row>
    <row r="1786" spans="2:7">
      <c r="B1786">
        <v>95315</v>
      </c>
      <c r="C1786">
        <v>2</v>
      </c>
      <c r="D1786">
        <v>63</v>
      </c>
      <c r="F1786">
        <v>155.6</v>
      </c>
      <c r="G1786">
        <v>109</v>
      </c>
    </row>
    <row r="1787" spans="2:7">
      <c r="B1787">
        <v>95316</v>
      </c>
      <c r="C1787">
        <v>1</v>
      </c>
      <c r="D1787">
        <v>43</v>
      </c>
      <c r="F1787">
        <v>183</v>
      </c>
      <c r="G1787">
        <v>139.9</v>
      </c>
    </row>
    <row r="1788" spans="2:7">
      <c r="B1788">
        <v>95317</v>
      </c>
      <c r="C1788">
        <v>2</v>
      </c>
      <c r="D1788">
        <v>5</v>
      </c>
      <c r="F1788">
        <v>105.6</v>
      </c>
      <c r="G1788">
        <v>17.600000000000001</v>
      </c>
    </row>
    <row r="1789" spans="2:7">
      <c r="B1789">
        <v>95318</v>
      </c>
      <c r="C1789">
        <v>2</v>
      </c>
      <c r="D1789">
        <v>60</v>
      </c>
      <c r="F1789">
        <v>165.5</v>
      </c>
      <c r="G1789">
        <v>98.2</v>
      </c>
    </row>
    <row r="1790" spans="2:7">
      <c r="B1790">
        <v>95319</v>
      </c>
      <c r="C1790">
        <v>2</v>
      </c>
      <c r="D1790">
        <v>55</v>
      </c>
      <c r="F1790">
        <v>152.69999999999999</v>
      </c>
      <c r="G1790">
        <v>68.5</v>
      </c>
    </row>
    <row r="1791" spans="2:7">
      <c r="B1791">
        <v>95320</v>
      </c>
      <c r="C1791">
        <v>1</v>
      </c>
      <c r="D1791">
        <v>1</v>
      </c>
      <c r="E1791">
        <v>23</v>
      </c>
      <c r="F1791">
        <v>0</v>
      </c>
      <c r="G1791">
        <v>0</v>
      </c>
    </row>
    <row r="1792" spans="2:7">
      <c r="B1792">
        <v>95321</v>
      </c>
      <c r="C1792">
        <v>1</v>
      </c>
      <c r="D1792">
        <v>65</v>
      </c>
      <c r="F1792">
        <v>176.5</v>
      </c>
      <c r="G1792">
        <v>91.6</v>
      </c>
    </row>
    <row r="1793" spans="2:7">
      <c r="B1793">
        <v>95323</v>
      </c>
      <c r="C1793">
        <v>1</v>
      </c>
      <c r="D1793">
        <v>21</v>
      </c>
      <c r="F1793">
        <v>177.8</v>
      </c>
      <c r="G1793">
        <v>64.599999999999994</v>
      </c>
    </row>
    <row r="1794" spans="2:7">
      <c r="B1794">
        <v>95324</v>
      </c>
      <c r="C1794">
        <v>1</v>
      </c>
      <c r="D1794">
        <v>70</v>
      </c>
      <c r="F1794">
        <v>179.8</v>
      </c>
      <c r="G1794">
        <v>84.7</v>
      </c>
    </row>
    <row r="1795" spans="2:7">
      <c r="B1795">
        <v>95325</v>
      </c>
      <c r="C1795">
        <v>1</v>
      </c>
      <c r="D1795">
        <v>68</v>
      </c>
      <c r="F1795">
        <v>167.7</v>
      </c>
      <c r="G1795">
        <v>74.599999999999994</v>
      </c>
    </row>
    <row r="1796" spans="2:7">
      <c r="B1796">
        <v>95326</v>
      </c>
      <c r="C1796">
        <v>1</v>
      </c>
      <c r="D1796">
        <v>72</v>
      </c>
      <c r="F1796">
        <v>178</v>
      </c>
      <c r="G1796">
        <v>91.7</v>
      </c>
    </row>
    <row r="1797" spans="2:7">
      <c r="B1797">
        <v>95328</v>
      </c>
      <c r="C1797">
        <v>2</v>
      </c>
      <c r="D1797">
        <v>17</v>
      </c>
      <c r="F1797">
        <v>152.1</v>
      </c>
      <c r="G1797">
        <v>54.7</v>
      </c>
    </row>
    <row r="1798" spans="2:7">
      <c r="B1798">
        <v>95329</v>
      </c>
      <c r="C1798">
        <v>1</v>
      </c>
      <c r="D1798">
        <v>47</v>
      </c>
      <c r="F1798">
        <v>166.9</v>
      </c>
      <c r="G1798">
        <v>68.3</v>
      </c>
    </row>
    <row r="1799" spans="2:7">
      <c r="B1799">
        <v>95330</v>
      </c>
      <c r="C1799">
        <v>2</v>
      </c>
      <c r="D1799">
        <v>77</v>
      </c>
      <c r="F1799">
        <v>175.1</v>
      </c>
      <c r="G1799">
        <v>76.900000000000006</v>
      </c>
    </row>
    <row r="1800" spans="2:7">
      <c r="B1800">
        <v>95331</v>
      </c>
      <c r="C1800">
        <v>2</v>
      </c>
      <c r="D1800">
        <v>8</v>
      </c>
      <c r="F1800">
        <v>141.80000000000001</v>
      </c>
      <c r="G1800">
        <v>49.4</v>
      </c>
    </row>
    <row r="1801" spans="2:7">
      <c r="B1801">
        <v>95332</v>
      </c>
      <c r="C1801">
        <v>2</v>
      </c>
      <c r="D1801">
        <v>75</v>
      </c>
      <c r="F1801">
        <v>147.19999999999999</v>
      </c>
      <c r="G1801">
        <v>62.1</v>
      </c>
    </row>
    <row r="1802" spans="2:7">
      <c r="B1802">
        <v>95333</v>
      </c>
      <c r="C1802">
        <v>1</v>
      </c>
      <c r="D1802">
        <v>39</v>
      </c>
      <c r="F1802">
        <v>167.7</v>
      </c>
      <c r="G1802">
        <v>87.2</v>
      </c>
    </row>
    <row r="1803" spans="2:7">
      <c r="B1803">
        <v>95334</v>
      </c>
      <c r="C1803">
        <v>2</v>
      </c>
      <c r="D1803">
        <v>60</v>
      </c>
      <c r="F1803">
        <v>159.9</v>
      </c>
      <c r="G1803">
        <v>82.6</v>
      </c>
    </row>
    <row r="1804" spans="2:7">
      <c r="B1804">
        <v>95336</v>
      </c>
      <c r="C1804">
        <v>2</v>
      </c>
      <c r="D1804">
        <v>9</v>
      </c>
      <c r="F1804">
        <v>132.1</v>
      </c>
      <c r="G1804">
        <v>37.299999999999997</v>
      </c>
    </row>
    <row r="1805" spans="2:7">
      <c r="B1805">
        <v>95337</v>
      </c>
      <c r="C1805">
        <v>2</v>
      </c>
      <c r="D1805">
        <v>13</v>
      </c>
      <c r="F1805">
        <v>157.6</v>
      </c>
      <c r="G1805">
        <v>70.400000000000006</v>
      </c>
    </row>
    <row r="1806" spans="2:7">
      <c r="B1806">
        <v>95338</v>
      </c>
      <c r="C1806">
        <v>1</v>
      </c>
      <c r="D1806">
        <v>72</v>
      </c>
      <c r="F1806">
        <v>173</v>
      </c>
      <c r="G1806">
        <v>79.900000000000006</v>
      </c>
    </row>
    <row r="1807" spans="2:7">
      <c r="B1807">
        <v>95341</v>
      </c>
      <c r="C1807">
        <v>2</v>
      </c>
      <c r="D1807">
        <v>0</v>
      </c>
      <c r="E1807">
        <v>0</v>
      </c>
      <c r="F1807">
        <v>0</v>
      </c>
      <c r="G1807">
        <v>3.8</v>
      </c>
    </row>
    <row r="1808" spans="2:7">
      <c r="B1808">
        <v>95342</v>
      </c>
      <c r="C1808">
        <v>2</v>
      </c>
      <c r="D1808">
        <v>31</v>
      </c>
      <c r="F1808">
        <v>163.69999999999999</v>
      </c>
      <c r="G1808">
        <v>57.9</v>
      </c>
    </row>
    <row r="1809" spans="2:7">
      <c r="B1809">
        <v>95344</v>
      </c>
      <c r="C1809">
        <v>1</v>
      </c>
      <c r="D1809">
        <v>11</v>
      </c>
      <c r="F1809">
        <v>149.4</v>
      </c>
      <c r="G1809">
        <v>39.299999999999997</v>
      </c>
    </row>
    <row r="1810" spans="2:7">
      <c r="B1810">
        <v>95345</v>
      </c>
      <c r="C1810">
        <v>2</v>
      </c>
      <c r="D1810">
        <v>17</v>
      </c>
      <c r="F1810">
        <v>162</v>
      </c>
      <c r="G1810">
        <v>46.4</v>
      </c>
    </row>
    <row r="1811" spans="2:7">
      <c r="B1811">
        <v>95346</v>
      </c>
      <c r="C1811">
        <v>2</v>
      </c>
      <c r="D1811">
        <v>61</v>
      </c>
      <c r="F1811">
        <v>157.9</v>
      </c>
      <c r="G1811">
        <v>74.8</v>
      </c>
    </row>
    <row r="1812" spans="2:7">
      <c r="B1812">
        <v>95348</v>
      </c>
      <c r="C1812">
        <v>2</v>
      </c>
      <c r="D1812">
        <v>39</v>
      </c>
      <c r="F1812">
        <v>163.80000000000001</v>
      </c>
      <c r="G1812">
        <v>89.4</v>
      </c>
    </row>
    <row r="1813" spans="2:7">
      <c r="B1813">
        <v>95349</v>
      </c>
      <c r="C1813">
        <v>1</v>
      </c>
      <c r="D1813">
        <v>14</v>
      </c>
      <c r="F1813">
        <v>0</v>
      </c>
      <c r="G1813">
        <v>0</v>
      </c>
    </row>
    <row r="1814" spans="2:7">
      <c r="B1814">
        <v>95350</v>
      </c>
      <c r="C1814">
        <v>2</v>
      </c>
      <c r="D1814">
        <v>14</v>
      </c>
      <c r="F1814">
        <v>174.6</v>
      </c>
      <c r="G1814">
        <v>113.7</v>
      </c>
    </row>
    <row r="1815" spans="2:7">
      <c r="B1815">
        <v>95351</v>
      </c>
      <c r="C1815">
        <v>2</v>
      </c>
      <c r="D1815">
        <v>25</v>
      </c>
      <c r="F1815">
        <v>155.19999999999999</v>
      </c>
      <c r="G1815">
        <v>76.8</v>
      </c>
    </row>
    <row r="1816" spans="2:7">
      <c r="B1816">
        <v>95352</v>
      </c>
      <c r="C1816">
        <v>2</v>
      </c>
      <c r="D1816">
        <v>50</v>
      </c>
      <c r="F1816">
        <v>162.80000000000001</v>
      </c>
      <c r="G1816">
        <v>59.2</v>
      </c>
    </row>
    <row r="1817" spans="2:7">
      <c r="B1817">
        <v>95353</v>
      </c>
      <c r="C1817">
        <v>2</v>
      </c>
      <c r="D1817">
        <v>39</v>
      </c>
      <c r="F1817">
        <v>166.4</v>
      </c>
      <c r="G1817">
        <v>100.1</v>
      </c>
    </row>
    <row r="1818" spans="2:7">
      <c r="B1818">
        <v>95354</v>
      </c>
      <c r="C1818">
        <v>1</v>
      </c>
      <c r="D1818">
        <v>8</v>
      </c>
      <c r="F1818">
        <v>133.80000000000001</v>
      </c>
      <c r="G1818">
        <v>25.5</v>
      </c>
    </row>
    <row r="1819" spans="2:7">
      <c r="B1819">
        <v>95355</v>
      </c>
      <c r="C1819">
        <v>1</v>
      </c>
      <c r="D1819">
        <v>14</v>
      </c>
      <c r="F1819">
        <v>165.6</v>
      </c>
      <c r="G1819">
        <v>57.5</v>
      </c>
    </row>
    <row r="1820" spans="2:7">
      <c r="B1820">
        <v>95356</v>
      </c>
      <c r="C1820">
        <v>1</v>
      </c>
      <c r="D1820">
        <v>61</v>
      </c>
      <c r="F1820">
        <v>160.19999999999999</v>
      </c>
      <c r="G1820">
        <v>63.4</v>
      </c>
    </row>
    <row r="1821" spans="2:7">
      <c r="B1821">
        <v>95357</v>
      </c>
      <c r="C1821">
        <v>2</v>
      </c>
      <c r="D1821">
        <v>56</v>
      </c>
      <c r="F1821">
        <v>157.4</v>
      </c>
      <c r="G1821">
        <v>89.4</v>
      </c>
    </row>
    <row r="1822" spans="2:7">
      <c r="B1822">
        <v>95358</v>
      </c>
      <c r="C1822">
        <v>2</v>
      </c>
      <c r="D1822">
        <v>70</v>
      </c>
      <c r="F1822">
        <v>155.30000000000001</v>
      </c>
      <c r="G1822">
        <v>93.4</v>
      </c>
    </row>
    <row r="1823" spans="2:7">
      <c r="B1823">
        <v>95359</v>
      </c>
      <c r="C1823">
        <v>1</v>
      </c>
      <c r="D1823">
        <v>2</v>
      </c>
      <c r="F1823">
        <v>86.8</v>
      </c>
      <c r="G1823">
        <v>10</v>
      </c>
    </row>
    <row r="1824" spans="2:7">
      <c r="B1824">
        <v>95360</v>
      </c>
      <c r="C1824">
        <v>1</v>
      </c>
      <c r="D1824">
        <v>69</v>
      </c>
      <c r="F1824">
        <v>166.3</v>
      </c>
      <c r="G1824">
        <v>70.599999999999994</v>
      </c>
    </row>
    <row r="1825" spans="2:7">
      <c r="B1825">
        <v>95361</v>
      </c>
      <c r="C1825">
        <v>1</v>
      </c>
      <c r="D1825">
        <v>72</v>
      </c>
      <c r="F1825">
        <v>166.2</v>
      </c>
      <c r="G1825">
        <v>97.1</v>
      </c>
    </row>
    <row r="1826" spans="2:7">
      <c r="B1826">
        <v>95362</v>
      </c>
      <c r="C1826">
        <v>2</v>
      </c>
      <c r="D1826">
        <v>42</v>
      </c>
      <c r="F1826">
        <v>150.9</v>
      </c>
      <c r="G1826">
        <v>57</v>
      </c>
    </row>
    <row r="1827" spans="2:7">
      <c r="B1827">
        <v>95363</v>
      </c>
      <c r="C1827">
        <v>1</v>
      </c>
      <c r="D1827">
        <v>2</v>
      </c>
      <c r="F1827">
        <v>0</v>
      </c>
      <c r="G1827">
        <v>0</v>
      </c>
    </row>
    <row r="1828" spans="2:7">
      <c r="B1828">
        <v>95364</v>
      </c>
      <c r="C1828">
        <v>1</v>
      </c>
      <c r="D1828">
        <v>41</v>
      </c>
      <c r="F1828">
        <v>170.7</v>
      </c>
      <c r="G1828">
        <v>89.8</v>
      </c>
    </row>
    <row r="1829" spans="2:7">
      <c r="B1829">
        <v>95365</v>
      </c>
      <c r="C1829">
        <v>2</v>
      </c>
      <c r="D1829">
        <v>0</v>
      </c>
      <c r="E1829">
        <v>10</v>
      </c>
      <c r="F1829">
        <v>0</v>
      </c>
      <c r="G1829">
        <v>9.6999999999999993</v>
      </c>
    </row>
    <row r="1830" spans="2:7">
      <c r="B1830">
        <v>95366</v>
      </c>
      <c r="C1830">
        <v>2</v>
      </c>
      <c r="D1830">
        <v>44</v>
      </c>
      <c r="F1830">
        <v>158.4</v>
      </c>
      <c r="G1830">
        <v>123.3</v>
      </c>
    </row>
    <row r="1831" spans="2:7">
      <c r="B1831">
        <v>95367</v>
      </c>
      <c r="C1831">
        <v>2</v>
      </c>
      <c r="D1831">
        <v>55</v>
      </c>
      <c r="F1831">
        <v>155.4</v>
      </c>
      <c r="G1831">
        <v>99.4</v>
      </c>
    </row>
    <row r="1832" spans="2:7">
      <c r="B1832">
        <v>95368</v>
      </c>
      <c r="C1832">
        <v>2</v>
      </c>
      <c r="D1832">
        <v>1</v>
      </c>
      <c r="E1832">
        <v>20</v>
      </c>
      <c r="F1832">
        <v>0</v>
      </c>
      <c r="G1832">
        <v>9.8000000000000007</v>
      </c>
    </row>
    <row r="1833" spans="2:7">
      <c r="B1833">
        <v>95369</v>
      </c>
      <c r="C1833">
        <v>2</v>
      </c>
      <c r="D1833">
        <v>15</v>
      </c>
      <c r="F1833">
        <v>168</v>
      </c>
      <c r="G1833">
        <v>58.3</v>
      </c>
    </row>
    <row r="1834" spans="2:7">
      <c r="B1834">
        <v>95370</v>
      </c>
      <c r="C1834">
        <v>1</v>
      </c>
      <c r="D1834">
        <v>4</v>
      </c>
      <c r="F1834">
        <v>116.2</v>
      </c>
      <c r="G1834">
        <v>35.299999999999997</v>
      </c>
    </row>
    <row r="1835" spans="2:7">
      <c r="B1835">
        <v>95371</v>
      </c>
      <c r="C1835">
        <v>1</v>
      </c>
      <c r="D1835">
        <v>7</v>
      </c>
      <c r="F1835">
        <v>126.5</v>
      </c>
      <c r="G1835">
        <v>35.5</v>
      </c>
    </row>
    <row r="1836" spans="2:7">
      <c r="B1836">
        <v>95372</v>
      </c>
      <c r="C1836">
        <v>1</v>
      </c>
      <c r="D1836">
        <v>80</v>
      </c>
      <c r="F1836">
        <v>179.5</v>
      </c>
      <c r="G1836">
        <v>104</v>
      </c>
    </row>
    <row r="1837" spans="2:7">
      <c r="B1837">
        <v>95373</v>
      </c>
      <c r="C1837">
        <v>1</v>
      </c>
      <c r="D1837">
        <v>13</v>
      </c>
      <c r="F1837">
        <v>171.7</v>
      </c>
      <c r="G1837">
        <v>88.1</v>
      </c>
    </row>
    <row r="1838" spans="2:7">
      <c r="B1838">
        <v>95374</v>
      </c>
      <c r="C1838">
        <v>1</v>
      </c>
      <c r="D1838">
        <v>27</v>
      </c>
      <c r="F1838">
        <v>161.4</v>
      </c>
      <c r="G1838">
        <v>64.3</v>
      </c>
    </row>
    <row r="1839" spans="2:7">
      <c r="B1839">
        <v>95375</v>
      </c>
      <c r="C1839">
        <v>1</v>
      </c>
      <c r="D1839">
        <v>56</v>
      </c>
      <c r="F1839">
        <v>169.4</v>
      </c>
      <c r="G1839">
        <v>75.400000000000006</v>
      </c>
    </row>
    <row r="1840" spans="2:7">
      <c r="B1840">
        <v>95376</v>
      </c>
      <c r="C1840">
        <v>1</v>
      </c>
      <c r="D1840">
        <v>7</v>
      </c>
      <c r="F1840">
        <v>131.9</v>
      </c>
      <c r="G1840">
        <v>29</v>
      </c>
    </row>
    <row r="1841" spans="2:7">
      <c r="B1841">
        <v>95377</v>
      </c>
      <c r="C1841">
        <v>1</v>
      </c>
      <c r="D1841">
        <v>63</v>
      </c>
      <c r="F1841">
        <v>178.2</v>
      </c>
      <c r="G1841">
        <v>107.3</v>
      </c>
    </row>
    <row r="1842" spans="2:7">
      <c r="B1842">
        <v>95378</v>
      </c>
      <c r="C1842">
        <v>2</v>
      </c>
      <c r="D1842">
        <v>80</v>
      </c>
      <c r="F1842">
        <v>163.19999999999999</v>
      </c>
      <c r="G1842">
        <v>44.6</v>
      </c>
    </row>
    <row r="1843" spans="2:7">
      <c r="B1843">
        <v>95379</v>
      </c>
      <c r="C1843">
        <v>1</v>
      </c>
      <c r="D1843">
        <v>59</v>
      </c>
      <c r="F1843">
        <v>172.7</v>
      </c>
      <c r="G1843">
        <v>54.2</v>
      </c>
    </row>
    <row r="1844" spans="2:7">
      <c r="B1844">
        <v>95380</v>
      </c>
      <c r="C1844">
        <v>1</v>
      </c>
      <c r="D1844">
        <v>62</v>
      </c>
      <c r="F1844">
        <v>177.7</v>
      </c>
      <c r="G1844">
        <v>88.4</v>
      </c>
    </row>
    <row r="1845" spans="2:7">
      <c r="B1845">
        <v>95381</v>
      </c>
      <c r="C1845">
        <v>2</v>
      </c>
      <c r="D1845">
        <v>17</v>
      </c>
      <c r="F1845">
        <v>170.7</v>
      </c>
      <c r="G1845">
        <v>60.3</v>
      </c>
    </row>
    <row r="1846" spans="2:7">
      <c r="B1846">
        <v>95382</v>
      </c>
      <c r="C1846">
        <v>1</v>
      </c>
      <c r="D1846">
        <v>60</v>
      </c>
      <c r="F1846">
        <v>166.8</v>
      </c>
      <c r="G1846">
        <v>88.8</v>
      </c>
    </row>
    <row r="1847" spans="2:7">
      <c r="B1847">
        <v>95383</v>
      </c>
      <c r="C1847">
        <v>2</v>
      </c>
      <c r="D1847">
        <v>5</v>
      </c>
      <c r="F1847">
        <v>102.2</v>
      </c>
      <c r="G1847">
        <v>15.8</v>
      </c>
    </row>
    <row r="1848" spans="2:7">
      <c r="B1848">
        <v>95384</v>
      </c>
      <c r="C1848">
        <v>2</v>
      </c>
      <c r="D1848">
        <v>0</v>
      </c>
      <c r="E1848">
        <v>6</v>
      </c>
      <c r="F1848">
        <v>0</v>
      </c>
      <c r="G1848">
        <v>6.5</v>
      </c>
    </row>
    <row r="1849" spans="2:7">
      <c r="B1849">
        <v>95385</v>
      </c>
      <c r="C1849">
        <v>2</v>
      </c>
      <c r="D1849">
        <v>28</v>
      </c>
      <c r="F1849">
        <v>168.3</v>
      </c>
      <c r="G1849">
        <v>68.900000000000006</v>
      </c>
    </row>
    <row r="1850" spans="2:7">
      <c r="B1850">
        <v>95387</v>
      </c>
      <c r="C1850">
        <v>1</v>
      </c>
      <c r="D1850">
        <v>15</v>
      </c>
      <c r="F1850">
        <v>179.3</v>
      </c>
      <c r="G1850">
        <v>138.69999999999999</v>
      </c>
    </row>
    <row r="1851" spans="2:7">
      <c r="B1851">
        <v>95388</v>
      </c>
      <c r="C1851">
        <v>1</v>
      </c>
      <c r="D1851">
        <v>17</v>
      </c>
      <c r="F1851">
        <v>160.4</v>
      </c>
      <c r="G1851">
        <v>106.2</v>
      </c>
    </row>
    <row r="1852" spans="2:7">
      <c r="B1852">
        <v>95389</v>
      </c>
      <c r="C1852">
        <v>1</v>
      </c>
      <c r="D1852">
        <v>20</v>
      </c>
      <c r="F1852">
        <v>174.3</v>
      </c>
      <c r="G1852">
        <v>76.8</v>
      </c>
    </row>
    <row r="1853" spans="2:7">
      <c r="B1853">
        <v>95391</v>
      </c>
      <c r="C1853">
        <v>2</v>
      </c>
      <c r="D1853">
        <v>44</v>
      </c>
      <c r="F1853">
        <v>145.5</v>
      </c>
      <c r="G1853">
        <v>55.8</v>
      </c>
    </row>
    <row r="1854" spans="2:7">
      <c r="B1854">
        <v>95392</v>
      </c>
      <c r="C1854">
        <v>1</v>
      </c>
      <c r="D1854">
        <v>21</v>
      </c>
      <c r="F1854">
        <v>170.5</v>
      </c>
      <c r="G1854">
        <v>100.1</v>
      </c>
    </row>
    <row r="1855" spans="2:7">
      <c r="B1855">
        <v>95393</v>
      </c>
      <c r="C1855">
        <v>2</v>
      </c>
      <c r="D1855">
        <v>28</v>
      </c>
      <c r="F1855">
        <v>154.6</v>
      </c>
      <c r="G1855">
        <v>81.8</v>
      </c>
    </row>
    <row r="1856" spans="2:7">
      <c r="B1856">
        <v>95394</v>
      </c>
      <c r="C1856">
        <v>1</v>
      </c>
      <c r="D1856">
        <v>47</v>
      </c>
      <c r="F1856">
        <v>170.8</v>
      </c>
      <c r="G1856">
        <v>84.5</v>
      </c>
    </row>
    <row r="1857" spans="2:7">
      <c r="B1857">
        <v>95395</v>
      </c>
      <c r="C1857">
        <v>2</v>
      </c>
      <c r="D1857">
        <v>13</v>
      </c>
      <c r="F1857">
        <v>150.6</v>
      </c>
      <c r="G1857">
        <v>37.9</v>
      </c>
    </row>
    <row r="1858" spans="2:7">
      <c r="B1858">
        <v>95396</v>
      </c>
      <c r="C1858">
        <v>2</v>
      </c>
      <c r="D1858">
        <v>13</v>
      </c>
      <c r="F1858">
        <v>163.19999999999999</v>
      </c>
      <c r="G1858">
        <v>48.5</v>
      </c>
    </row>
    <row r="1859" spans="2:7">
      <c r="B1859">
        <v>95397</v>
      </c>
      <c r="C1859">
        <v>1</v>
      </c>
      <c r="D1859">
        <v>68</v>
      </c>
      <c r="F1859">
        <v>176.2</v>
      </c>
      <c r="G1859">
        <v>88.1</v>
      </c>
    </row>
    <row r="1860" spans="2:7">
      <c r="B1860">
        <v>95398</v>
      </c>
      <c r="C1860">
        <v>1</v>
      </c>
      <c r="D1860">
        <v>3</v>
      </c>
      <c r="F1860">
        <v>96.7</v>
      </c>
      <c r="G1860">
        <v>14.9</v>
      </c>
    </row>
    <row r="1861" spans="2:7">
      <c r="B1861">
        <v>95399</v>
      </c>
      <c r="C1861">
        <v>2</v>
      </c>
      <c r="D1861">
        <v>13</v>
      </c>
      <c r="F1861">
        <v>163.19999999999999</v>
      </c>
      <c r="G1861">
        <v>44.6</v>
      </c>
    </row>
    <row r="1862" spans="2:7">
      <c r="B1862">
        <v>95400</v>
      </c>
      <c r="C1862">
        <v>2</v>
      </c>
      <c r="D1862">
        <v>5</v>
      </c>
      <c r="F1862">
        <v>113</v>
      </c>
      <c r="G1862">
        <v>27</v>
      </c>
    </row>
    <row r="1863" spans="2:7">
      <c r="B1863">
        <v>95401</v>
      </c>
      <c r="C1863">
        <v>2</v>
      </c>
      <c r="D1863">
        <v>80</v>
      </c>
      <c r="F1863">
        <v>147.4</v>
      </c>
      <c r="G1863">
        <v>41.8</v>
      </c>
    </row>
    <row r="1864" spans="2:7">
      <c r="B1864">
        <v>95402</v>
      </c>
      <c r="C1864">
        <v>1</v>
      </c>
      <c r="D1864">
        <v>28</v>
      </c>
      <c r="F1864">
        <v>194</v>
      </c>
      <c r="G1864">
        <v>117.1</v>
      </c>
    </row>
    <row r="1865" spans="2:7">
      <c r="B1865">
        <v>95403</v>
      </c>
      <c r="C1865">
        <v>2</v>
      </c>
      <c r="D1865">
        <v>49</v>
      </c>
      <c r="F1865">
        <v>158.80000000000001</v>
      </c>
      <c r="G1865">
        <v>60.3</v>
      </c>
    </row>
    <row r="1866" spans="2:7">
      <c r="B1866">
        <v>95405</v>
      </c>
      <c r="C1866">
        <v>1</v>
      </c>
      <c r="D1866">
        <v>53</v>
      </c>
      <c r="F1866">
        <v>151.69999999999999</v>
      </c>
      <c r="G1866">
        <v>58.3</v>
      </c>
    </row>
    <row r="1867" spans="2:7">
      <c r="B1867">
        <v>95406</v>
      </c>
      <c r="C1867">
        <v>1</v>
      </c>
      <c r="D1867">
        <v>80</v>
      </c>
      <c r="F1867">
        <v>167.7</v>
      </c>
      <c r="G1867">
        <v>78.2</v>
      </c>
    </row>
    <row r="1868" spans="2:7">
      <c r="B1868">
        <v>95407</v>
      </c>
      <c r="C1868">
        <v>2</v>
      </c>
      <c r="D1868">
        <v>1</v>
      </c>
      <c r="E1868">
        <v>20</v>
      </c>
      <c r="F1868">
        <v>0</v>
      </c>
      <c r="G1868">
        <v>11.3</v>
      </c>
    </row>
    <row r="1869" spans="2:7">
      <c r="B1869">
        <v>95408</v>
      </c>
      <c r="C1869">
        <v>2</v>
      </c>
      <c r="D1869">
        <v>9</v>
      </c>
      <c r="F1869">
        <v>133</v>
      </c>
      <c r="G1869">
        <v>38.5</v>
      </c>
    </row>
    <row r="1870" spans="2:7">
      <c r="B1870">
        <v>95409</v>
      </c>
      <c r="C1870">
        <v>2</v>
      </c>
      <c r="D1870">
        <v>6</v>
      </c>
      <c r="F1870">
        <v>122.7</v>
      </c>
      <c r="G1870">
        <v>24.4</v>
      </c>
    </row>
    <row r="1871" spans="2:7">
      <c r="B1871">
        <v>95410</v>
      </c>
      <c r="C1871">
        <v>1</v>
      </c>
      <c r="D1871">
        <v>76</v>
      </c>
      <c r="F1871">
        <v>169</v>
      </c>
      <c r="G1871">
        <v>70.900000000000006</v>
      </c>
    </row>
    <row r="1872" spans="2:7">
      <c r="B1872">
        <v>95411</v>
      </c>
      <c r="C1872">
        <v>1</v>
      </c>
      <c r="D1872">
        <v>71</v>
      </c>
      <c r="F1872">
        <v>175.8</v>
      </c>
      <c r="G1872">
        <v>166</v>
      </c>
    </row>
    <row r="1873" spans="2:7">
      <c r="B1873">
        <v>95412</v>
      </c>
      <c r="C1873">
        <v>1</v>
      </c>
      <c r="D1873">
        <v>60</v>
      </c>
      <c r="F1873">
        <v>179.4</v>
      </c>
      <c r="G1873">
        <v>108</v>
      </c>
    </row>
    <row r="1874" spans="2:7">
      <c r="B1874">
        <v>95413</v>
      </c>
      <c r="C1874">
        <v>2</v>
      </c>
      <c r="D1874">
        <v>51</v>
      </c>
      <c r="F1874">
        <v>174.1</v>
      </c>
      <c r="G1874">
        <v>86.7</v>
      </c>
    </row>
    <row r="1875" spans="2:7">
      <c r="B1875">
        <v>95414</v>
      </c>
      <c r="C1875">
        <v>1</v>
      </c>
      <c r="D1875">
        <v>27</v>
      </c>
      <c r="F1875">
        <v>175.9</v>
      </c>
      <c r="G1875">
        <v>91</v>
      </c>
    </row>
    <row r="1876" spans="2:7">
      <c r="B1876">
        <v>95415</v>
      </c>
      <c r="C1876">
        <v>2</v>
      </c>
      <c r="D1876">
        <v>36</v>
      </c>
      <c r="F1876">
        <v>153.9</v>
      </c>
      <c r="G1876">
        <v>53.1</v>
      </c>
    </row>
    <row r="1877" spans="2:7">
      <c r="B1877">
        <v>95416</v>
      </c>
      <c r="C1877">
        <v>2</v>
      </c>
      <c r="D1877">
        <v>36</v>
      </c>
      <c r="F1877">
        <v>162.30000000000001</v>
      </c>
      <c r="G1877">
        <v>51.1</v>
      </c>
    </row>
    <row r="1878" spans="2:7">
      <c r="B1878">
        <v>95417</v>
      </c>
      <c r="C1878">
        <v>1</v>
      </c>
      <c r="D1878">
        <v>63</v>
      </c>
      <c r="F1878">
        <v>166.2</v>
      </c>
      <c r="G1878">
        <v>94.8</v>
      </c>
    </row>
    <row r="1879" spans="2:7">
      <c r="B1879">
        <v>95418</v>
      </c>
      <c r="C1879">
        <v>1</v>
      </c>
      <c r="D1879">
        <v>59</v>
      </c>
      <c r="F1879">
        <v>180.9</v>
      </c>
      <c r="G1879">
        <v>85.9</v>
      </c>
    </row>
    <row r="1880" spans="2:7">
      <c r="B1880">
        <v>95419</v>
      </c>
      <c r="C1880">
        <v>1</v>
      </c>
      <c r="D1880">
        <v>68</v>
      </c>
      <c r="F1880">
        <v>168.4</v>
      </c>
      <c r="G1880">
        <v>71.5</v>
      </c>
    </row>
    <row r="1881" spans="2:7">
      <c r="B1881">
        <v>95420</v>
      </c>
      <c r="C1881">
        <v>2</v>
      </c>
      <c r="D1881">
        <v>18</v>
      </c>
      <c r="F1881">
        <v>150.80000000000001</v>
      </c>
      <c r="G1881">
        <v>57.7</v>
      </c>
    </row>
    <row r="1882" spans="2:7">
      <c r="B1882">
        <v>95421</v>
      </c>
      <c r="C1882">
        <v>1</v>
      </c>
      <c r="D1882">
        <v>78</v>
      </c>
      <c r="F1882">
        <v>165</v>
      </c>
      <c r="G1882">
        <v>88.7</v>
      </c>
    </row>
    <row r="1883" spans="2:7">
      <c r="B1883">
        <v>95422</v>
      </c>
      <c r="C1883">
        <v>2</v>
      </c>
      <c r="D1883">
        <v>39</v>
      </c>
      <c r="F1883">
        <v>170.8</v>
      </c>
      <c r="G1883">
        <v>95.2</v>
      </c>
    </row>
    <row r="1884" spans="2:7">
      <c r="B1884">
        <v>95423</v>
      </c>
      <c r="C1884">
        <v>2</v>
      </c>
      <c r="D1884">
        <v>33</v>
      </c>
      <c r="F1884">
        <v>165.5</v>
      </c>
      <c r="G1884">
        <v>72.099999999999994</v>
      </c>
    </row>
    <row r="1885" spans="2:7">
      <c r="B1885">
        <v>95424</v>
      </c>
      <c r="C1885">
        <v>1</v>
      </c>
      <c r="D1885">
        <v>40</v>
      </c>
      <c r="F1885">
        <v>187.9</v>
      </c>
      <c r="G1885">
        <v>119.5</v>
      </c>
    </row>
    <row r="1886" spans="2:7">
      <c r="B1886">
        <v>95425</v>
      </c>
      <c r="C1886">
        <v>1</v>
      </c>
      <c r="D1886">
        <v>22</v>
      </c>
      <c r="F1886">
        <v>174.2</v>
      </c>
      <c r="G1886">
        <v>67.7</v>
      </c>
    </row>
    <row r="1887" spans="2:7">
      <c r="B1887">
        <v>95426</v>
      </c>
      <c r="C1887">
        <v>1</v>
      </c>
      <c r="D1887">
        <v>0</v>
      </c>
      <c r="E1887">
        <v>0</v>
      </c>
      <c r="F1887">
        <v>0</v>
      </c>
      <c r="G1887">
        <v>3.8</v>
      </c>
    </row>
    <row r="1888" spans="2:7">
      <c r="B1888">
        <v>95427</v>
      </c>
      <c r="C1888">
        <v>1</v>
      </c>
      <c r="D1888">
        <v>62</v>
      </c>
      <c r="F1888">
        <v>173.6</v>
      </c>
      <c r="G1888">
        <v>77.3</v>
      </c>
    </row>
    <row r="1889" spans="2:7">
      <c r="B1889">
        <v>95428</v>
      </c>
      <c r="C1889">
        <v>1</v>
      </c>
      <c r="D1889">
        <v>0</v>
      </c>
      <c r="E1889">
        <v>4</v>
      </c>
      <c r="F1889">
        <v>0</v>
      </c>
      <c r="G1889">
        <v>6</v>
      </c>
    </row>
    <row r="1890" spans="2:7">
      <c r="B1890">
        <v>95429</v>
      </c>
      <c r="C1890">
        <v>2</v>
      </c>
      <c r="D1890">
        <v>60</v>
      </c>
      <c r="F1890">
        <v>155.30000000000001</v>
      </c>
      <c r="G1890">
        <v>71.7</v>
      </c>
    </row>
    <row r="1891" spans="2:7">
      <c r="B1891">
        <v>95430</v>
      </c>
      <c r="C1891">
        <v>1</v>
      </c>
      <c r="D1891">
        <v>2</v>
      </c>
      <c r="F1891">
        <v>97.9</v>
      </c>
      <c r="G1891">
        <v>15.2</v>
      </c>
    </row>
    <row r="1892" spans="2:7">
      <c r="B1892">
        <v>95431</v>
      </c>
      <c r="C1892">
        <v>2</v>
      </c>
      <c r="D1892">
        <v>66</v>
      </c>
      <c r="F1892">
        <v>161.19999999999999</v>
      </c>
      <c r="G1892">
        <v>160.1</v>
      </c>
    </row>
    <row r="1893" spans="2:7">
      <c r="B1893">
        <v>95432</v>
      </c>
      <c r="C1893">
        <v>2</v>
      </c>
      <c r="D1893">
        <v>18</v>
      </c>
      <c r="F1893">
        <v>163.5</v>
      </c>
      <c r="G1893">
        <v>103.3</v>
      </c>
    </row>
    <row r="1894" spans="2:7">
      <c r="B1894">
        <v>95433</v>
      </c>
      <c r="C1894">
        <v>2</v>
      </c>
      <c r="D1894">
        <v>11</v>
      </c>
      <c r="F1894">
        <v>158.80000000000001</v>
      </c>
      <c r="G1894">
        <v>44.6</v>
      </c>
    </row>
    <row r="1895" spans="2:7">
      <c r="B1895">
        <v>95434</v>
      </c>
      <c r="C1895">
        <v>2</v>
      </c>
      <c r="D1895">
        <v>78</v>
      </c>
      <c r="F1895">
        <v>146.9</v>
      </c>
      <c r="G1895">
        <v>59.8</v>
      </c>
    </row>
    <row r="1896" spans="2:7">
      <c r="B1896">
        <v>95435</v>
      </c>
      <c r="C1896">
        <v>2</v>
      </c>
      <c r="D1896">
        <v>15</v>
      </c>
      <c r="F1896">
        <v>161.69999999999999</v>
      </c>
      <c r="G1896">
        <v>78.099999999999994</v>
      </c>
    </row>
    <row r="1897" spans="2:7">
      <c r="B1897">
        <v>95436</v>
      </c>
      <c r="C1897">
        <v>2</v>
      </c>
      <c r="D1897">
        <v>43</v>
      </c>
      <c r="F1897">
        <v>156.5</v>
      </c>
      <c r="G1897">
        <v>58.8</v>
      </c>
    </row>
    <row r="1898" spans="2:7">
      <c r="B1898">
        <v>95437</v>
      </c>
      <c r="C1898">
        <v>1</v>
      </c>
      <c r="D1898">
        <v>23</v>
      </c>
      <c r="F1898">
        <v>168.6</v>
      </c>
      <c r="G1898">
        <v>79.599999999999994</v>
      </c>
    </row>
    <row r="1899" spans="2:7">
      <c r="B1899">
        <v>95441</v>
      </c>
      <c r="C1899">
        <v>1</v>
      </c>
      <c r="D1899">
        <v>0</v>
      </c>
      <c r="E1899">
        <v>3</v>
      </c>
      <c r="F1899">
        <v>0</v>
      </c>
      <c r="G1899">
        <v>6.3</v>
      </c>
    </row>
    <row r="1900" spans="2:7">
      <c r="B1900">
        <v>95442</v>
      </c>
      <c r="C1900">
        <v>2</v>
      </c>
      <c r="D1900">
        <v>33</v>
      </c>
      <c r="F1900">
        <v>173.8</v>
      </c>
      <c r="G1900">
        <v>76.2</v>
      </c>
    </row>
    <row r="1901" spans="2:7">
      <c r="B1901">
        <v>95443</v>
      </c>
      <c r="C1901">
        <v>2</v>
      </c>
      <c r="D1901">
        <v>0</v>
      </c>
      <c r="E1901">
        <v>5</v>
      </c>
      <c r="F1901">
        <v>0</v>
      </c>
      <c r="G1901">
        <v>6.8</v>
      </c>
    </row>
    <row r="1902" spans="2:7">
      <c r="B1902">
        <v>95444</v>
      </c>
      <c r="C1902">
        <v>2</v>
      </c>
      <c r="D1902">
        <v>37</v>
      </c>
      <c r="F1902">
        <v>154.1</v>
      </c>
      <c r="G1902">
        <v>59.4</v>
      </c>
    </row>
    <row r="1903" spans="2:7">
      <c r="B1903">
        <v>95445</v>
      </c>
      <c r="C1903">
        <v>2</v>
      </c>
      <c r="D1903">
        <v>24</v>
      </c>
      <c r="F1903">
        <v>162.1</v>
      </c>
      <c r="G1903">
        <v>65.099999999999994</v>
      </c>
    </row>
    <row r="1904" spans="2:7">
      <c r="B1904">
        <v>95446</v>
      </c>
      <c r="C1904">
        <v>1</v>
      </c>
      <c r="D1904">
        <v>42</v>
      </c>
      <c r="F1904">
        <v>168.5</v>
      </c>
      <c r="G1904">
        <v>73.5</v>
      </c>
    </row>
    <row r="1905" spans="2:7">
      <c r="B1905">
        <v>95447</v>
      </c>
      <c r="C1905">
        <v>2</v>
      </c>
      <c r="D1905">
        <v>70</v>
      </c>
      <c r="F1905">
        <v>160.1</v>
      </c>
      <c r="G1905">
        <v>91.7</v>
      </c>
    </row>
    <row r="1906" spans="2:7">
      <c r="B1906">
        <v>95448</v>
      </c>
      <c r="C1906">
        <v>1</v>
      </c>
      <c r="D1906">
        <v>80</v>
      </c>
      <c r="F1906">
        <v>165.4</v>
      </c>
      <c r="G1906">
        <v>87.5</v>
      </c>
    </row>
    <row r="1907" spans="2:7">
      <c r="B1907">
        <v>95449</v>
      </c>
      <c r="C1907">
        <v>1</v>
      </c>
      <c r="D1907">
        <v>55</v>
      </c>
      <c r="F1907">
        <v>166.9</v>
      </c>
      <c r="G1907">
        <v>86.4</v>
      </c>
    </row>
    <row r="1908" spans="2:7">
      <c r="B1908">
        <v>95450</v>
      </c>
      <c r="C1908">
        <v>1</v>
      </c>
      <c r="D1908">
        <v>38</v>
      </c>
      <c r="F1908">
        <v>176.4</v>
      </c>
      <c r="G1908">
        <v>65.8</v>
      </c>
    </row>
    <row r="1909" spans="2:7">
      <c r="B1909">
        <v>95451</v>
      </c>
      <c r="C1909">
        <v>2</v>
      </c>
      <c r="D1909">
        <v>3</v>
      </c>
      <c r="F1909">
        <v>101.1</v>
      </c>
      <c r="G1909">
        <v>18.399999999999999</v>
      </c>
    </row>
    <row r="1910" spans="2:7">
      <c r="B1910">
        <v>95452</v>
      </c>
      <c r="C1910">
        <v>1</v>
      </c>
      <c r="D1910">
        <v>38</v>
      </c>
      <c r="F1910">
        <v>170.8</v>
      </c>
      <c r="G1910">
        <v>116.3</v>
      </c>
    </row>
    <row r="1911" spans="2:7">
      <c r="B1911">
        <v>95453</v>
      </c>
      <c r="C1911">
        <v>1</v>
      </c>
      <c r="D1911">
        <v>39</v>
      </c>
      <c r="F1911">
        <v>167.2</v>
      </c>
      <c r="G1911">
        <v>79.099999999999994</v>
      </c>
    </row>
    <row r="1912" spans="2:7">
      <c r="B1912">
        <v>95454</v>
      </c>
      <c r="C1912">
        <v>1</v>
      </c>
      <c r="D1912">
        <v>60</v>
      </c>
      <c r="F1912">
        <v>172.6</v>
      </c>
      <c r="G1912">
        <v>86.9</v>
      </c>
    </row>
    <row r="1913" spans="2:7">
      <c r="B1913">
        <v>95455</v>
      </c>
      <c r="C1913">
        <v>1</v>
      </c>
      <c r="D1913">
        <v>47</v>
      </c>
      <c r="F1913">
        <v>162.69999999999999</v>
      </c>
      <c r="G1913">
        <v>88.8</v>
      </c>
    </row>
    <row r="1914" spans="2:7">
      <c r="B1914">
        <v>95456</v>
      </c>
      <c r="C1914">
        <v>1</v>
      </c>
      <c r="D1914">
        <v>6</v>
      </c>
      <c r="F1914">
        <v>128.19999999999999</v>
      </c>
      <c r="G1914">
        <v>26.1</v>
      </c>
    </row>
    <row r="1915" spans="2:7">
      <c r="B1915">
        <v>95457</v>
      </c>
      <c r="C1915">
        <v>2</v>
      </c>
      <c r="D1915">
        <v>16</v>
      </c>
      <c r="F1915">
        <v>158.4</v>
      </c>
      <c r="G1915">
        <v>112.3</v>
      </c>
    </row>
    <row r="1916" spans="2:7">
      <c r="B1916">
        <v>95458</v>
      </c>
      <c r="C1916">
        <v>1</v>
      </c>
      <c r="D1916">
        <v>10</v>
      </c>
      <c r="F1916">
        <v>144.9</v>
      </c>
      <c r="G1916">
        <v>38.9</v>
      </c>
    </row>
    <row r="1917" spans="2:7">
      <c r="B1917">
        <v>95459</v>
      </c>
      <c r="C1917">
        <v>1</v>
      </c>
      <c r="D1917">
        <v>63</v>
      </c>
      <c r="F1917">
        <v>174.3</v>
      </c>
      <c r="G1917">
        <v>70.599999999999994</v>
      </c>
    </row>
    <row r="1918" spans="2:7">
      <c r="B1918">
        <v>95460</v>
      </c>
      <c r="C1918">
        <v>2</v>
      </c>
      <c r="D1918">
        <v>11</v>
      </c>
      <c r="F1918">
        <v>161.30000000000001</v>
      </c>
      <c r="G1918">
        <v>72.5</v>
      </c>
    </row>
    <row r="1919" spans="2:7">
      <c r="B1919">
        <v>95461</v>
      </c>
      <c r="C1919">
        <v>2</v>
      </c>
      <c r="D1919">
        <v>8</v>
      </c>
      <c r="F1919">
        <v>117.4</v>
      </c>
      <c r="G1919">
        <v>18.600000000000001</v>
      </c>
    </row>
    <row r="1920" spans="2:7">
      <c r="B1920">
        <v>95462</v>
      </c>
      <c r="C1920">
        <v>2</v>
      </c>
      <c r="D1920">
        <v>4</v>
      </c>
      <c r="F1920">
        <v>101.8</v>
      </c>
      <c r="G1920">
        <v>14.6</v>
      </c>
    </row>
    <row r="1921" spans="2:7">
      <c r="B1921">
        <v>95463</v>
      </c>
      <c r="C1921">
        <v>1</v>
      </c>
      <c r="D1921">
        <v>19</v>
      </c>
      <c r="F1921">
        <v>167.9</v>
      </c>
      <c r="G1921">
        <v>98.7</v>
      </c>
    </row>
    <row r="1922" spans="2:7">
      <c r="B1922">
        <v>95464</v>
      </c>
      <c r="C1922">
        <v>2</v>
      </c>
      <c r="D1922">
        <v>3</v>
      </c>
      <c r="F1922">
        <v>103.5</v>
      </c>
      <c r="G1922">
        <v>17.399999999999999</v>
      </c>
    </row>
    <row r="1923" spans="2:7">
      <c r="B1923">
        <v>95465</v>
      </c>
      <c r="C1923">
        <v>2</v>
      </c>
      <c r="D1923">
        <v>56</v>
      </c>
      <c r="F1923">
        <v>150</v>
      </c>
      <c r="G1923">
        <v>72.599999999999994</v>
      </c>
    </row>
    <row r="1924" spans="2:7">
      <c r="B1924">
        <v>95466</v>
      </c>
      <c r="C1924">
        <v>1</v>
      </c>
      <c r="D1924">
        <v>52</v>
      </c>
      <c r="F1924">
        <v>182</v>
      </c>
      <c r="G1924">
        <v>101.3</v>
      </c>
    </row>
    <row r="1925" spans="2:7">
      <c r="B1925">
        <v>95467</v>
      </c>
      <c r="C1925">
        <v>2</v>
      </c>
      <c r="D1925">
        <v>80</v>
      </c>
      <c r="F1925">
        <v>151.6</v>
      </c>
      <c r="G1925">
        <v>59.5</v>
      </c>
    </row>
    <row r="1926" spans="2:7">
      <c r="B1926">
        <v>95468</v>
      </c>
      <c r="C1926">
        <v>1</v>
      </c>
      <c r="D1926">
        <v>63</v>
      </c>
      <c r="F1926">
        <v>181.9</v>
      </c>
      <c r="G1926">
        <v>83.6</v>
      </c>
    </row>
    <row r="1927" spans="2:7">
      <c r="B1927">
        <v>95469</v>
      </c>
      <c r="C1927">
        <v>1</v>
      </c>
      <c r="D1927">
        <v>28</v>
      </c>
      <c r="F1927">
        <v>177</v>
      </c>
      <c r="G1927">
        <v>58.6</v>
      </c>
    </row>
    <row r="1928" spans="2:7">
      <c r="B1928">
        <v>95470</v>
      </c>
      <c r="C1928">
        <v>1</v>
      </c>
      <c r="D1928">
        <v>3</v>
      </c>
      <c r="F1928">
        <v>99.5</v>
      </c>
      <c r="G1928">
        <v>23.3</v>
      </c>
    </row>
    <row r="1929" spans="2:7">
      <c r="B1929">
        <v>95471</v>
      </c>
      <c r="C1929">
        <v>1</v>
      </c>
      <c r="D1929">
        <v>80</v>
      </c>
      <c r="F1929">
        <v>165.5</v>
      </c>
      <c r="G1929">
        <v>63</v>
      </c>
    </row>
    <row r="1930" spans="2:7">
      <c r="B1930">
        <v>95472</v>
      </c>
      <c r="C1930">
        <v>1</v>
      </c>
      <c r="D1930">
        <v>34</v>
      </c>
      <c r="F1930">
        <v>172.6</v>
      </c>
      <c r="G1930">
        <v>83.4</v>
      </c>
    </row>
    <row r="1931" spans="2:7">
      <c r="B1931">
        <v>95473</v>
      </c>
      <c r="C1931">
        <v>1</v>
      </c>
      <c r="D1931">
        <v>36</v>
      </c>
      <c r="F1931">
        <v>184.1</v>
      </c>
      <c r="G1931">
        <v>74.2</v>
      </c>
    </row>
    <row r="1932" spans="2:7">
      <c r="B1932">
        <v>95474</v>
      </c>
      <c r="C1932">
        <v>2</v>
      </c>
      <c r="D1932">
        <v>34</v>
      </c>
      <c r="F1932">
        <v>159.69999999999999</v>
      </c>
      <c r="G1932">
        <v>103.2</v>
      </c>
    </row>
    <row r="1933" spans="2:7">
      <c r="B1933">
        <v>95475</v>
      </c>
      <c r="C1933">
        <v>2</v>
      </c>
      <c r="D1933">
        <v>8</v>
      </c>
      <c r="F1933">
        <v>138.1</v>
      </c>
      <c r="G1933">
        <v>27.1</v>
      </c>
    </row>
    <row r="1934" spans="2:7">
      <c r="B1934">
        <v>95476</v>
      </c>
      <c r="C1934">
        <v>1</v>
      </c>
      <c r="D1934">
        <v>8</v>
      </c>
      <c r="F1934">
        <v>133.5</v>
      </c>
      <c r="G1934">
        <v>27.5</v>
      </c>
    </row>
    <row r="1935" spans="2:7">
      <c r="B1935">
        <v>95477</v>
      </c>
      <c r="C1935">
        <v>2</v>
      </c>
      <c r="D1935">
        <v>13</v>
      </c>
      <c r="F1935">
        <v>162.6</v>
      </c>
      <c r="G1935">
        <v>46.1</v>
      </c>
    </row>
    <row r="1936" spans="2:7">
      <c r="B1936">
        <v>95478</v>
      </c>
      <c r="C1936">
        <v>1</v>
      </c>
      <c r="D1936">
        <v>11</v>
      </c>
      <c r="F1936">
        <v>153</v>
      </c>
      <c r="G1936">
        <v>47.1</v>
      </c>
    </row>
    <row r="1937" spans="2:7">
      <c r="B1937">
        <v>95479</v>
      </c>
      <c r="C1937">
        <v>2</v>
      </c>
      <c r="D1937">
        <v>57</v>
      </c>
      <c r="F1937">
        <v>163.5</v>
      </c>
      <c r="G1937">
        <v>60.2</v>
      </c>
    </row>
    <row r="1938" spans="2:7">
      <c r="B1938">
        <v>95480</v>
      </c>
      <c r="C1938">
        <v>1</v>
      </c>
      <c r="D1938">
        <v>71</v>
      </c>
      <c r="F1938">
        <v>170.9</v>
      </c>
      <c r="G1938">
        <v>79.8</v>
      </c>
    </row>
    <row r="1939" spans="2:7">
      <c r="B1939">
        <v>95481</v>
      </c>
      <c r="C1939">
        <v>1</v>
      </c>
      <c r="D1939">
        <v>19</v>
      </c>
      <c r="F1939">
        <v>172.4</v>
      </c>
      <c r="G1939">
        <v>66.8</v>
      </c>
    </row>
    <row r="1940" spans="2:7">
      <c r="B1940">
        <v>95482</v>
      </c>
      <c r="C1940">
        <v>2</v>
      </c>
      <c r="D1940">
        <v>14</v>
      </c>
      <c r="F1940">
        <v>154.19999999999999</v>
      </c>
      <c r="G1940">
        <v>49.1</v>
      </c>
    </row>
    <row r="1941" spans="2:7">
      <c r="B1941">
        <v>95483</v>
      </c>
      <c r="C1941">
        <v>2</v>
      </c>
      <c r="D1941">
        <v>0</v>
      </c>
      <c r="E1941">
        <v>9</v>
      </c>
      <c r="F1941">
        <v>0</v>
      </c>
      <c r="G1941">
        <v>9.4</v>
      </c>
    </row>
    <row r="1942" spans="2:7">
      <c r="B1942">
        <v>95484</v>
      </c>
      <c r="C1942">
        <v>1</v>
      </c>
      <c r="D1942">
        <v>80</v>
      </c>
      <c r="F1942">
        <v>171.3</v>
      </c>
      <c r="G1942">
        <v>77.3</v>
      </c>
    </row>
    <row r="1943" spans="2:7">
      <c r="B1943">
        <v>95485</v>
      </c>
      <c r="C1943">
        <v>1</v>
      </c>
      <c r="D1943">
        <v>18</v>
      </c>
      <c r="F1943">
        <v>175.6</v>
      </c>
      <c r="G1943">
        <v>67.900000000000006</v>
      </c>
    </row>
    <row r="1944" spans="2:7">
      <c r="B1944">
        <v>95486</v>
      </c>
      <c r="C1944">
        <v>2</v>
      </c>
      <c r="D1944">
        <v>36</v>
      </c>
      <c r="F1944">
        <v>167.9</v>
      </c>
      <c r="G1944">
        <v>84</v>
      </c>
    </row>
    <row r="1945" spans="2:7">
      <c r="B1945">
        <v>95487</v>
      </c>
      <c r="C1945">
        <v>1</v>
      </c>
      <c r="D1945">
        <v>17</v>
      </c>
      <c r="F1945">
        <v>177.9</v>
      </c>
      <c r="G1945">
        <v>62.2</v>
      </c>
    </row>
    <row r="1946" spans="2:7">
      <c r="B1946">
        <v>95488</v>
      </c>
      <c r="C1946">
        <v>2</v>
      </c>
      <c r="D1946">
        <v>21</v>
      </c>
      <c r="F1946">
        <v>163</v>
      </c>
      <c r="G1946">
        <v>101.1</v>
      </c>
    </row>
    <row r="1947" spans="2:7">
      <c r="B1947">
        <v>95489</v>
      </c>
      <c r="C1947">
        <v>2</v>
      </c>
      <c r="D1947">
        <v>9</v>
      </c>
      <c r="F1947">
        <v>133.5</v>
      </c>
      <c r="G1947">
        <v>32</v>
      </c>
    </row>
    <row r="1948" spans="2:7">
      <c r="B1948">
        <v>95490</v>
      </c>
      <c r="C1948">
        <v>1</v>
      </c>
      <c r="D1948">
        <v>13</v>
      </c>
      <c r="F1948">
        <v>173</v>
      </c>
      <c r="G1948">
        <v>82.6</v>
      </c>
    </row>
    <row r="1949" spans="2:7">
      <c r="B1949">
        <v>95491</v>
      </c>
      <c r="C1949">
        <v>1</v>
      </c>
      <c r="D1949">
        <v>2</v>
      </c>
      <c r="F1949">
        <v>88.5</v>
      </c>
      <c r="G1949">
        <v>11.8</v>
      </c>
    </row>
    <row r="1950" spans="2:7">
      <c r="B1950">
        <v>95492</v>
      </c>
      <c r="C1950">
        <v>2</v>
      </c>
      <c r="D1950">
        <v>80</v>
      </c>
      <c r="F1950">
        <v>156.4</v>
      </c>
      <c r="G1950">
        <v>98.8</v>
      </c>
    </row>
    <row r="1951" spans="2:7">
      <c r="B1951">
        <v>95493</v>
      </c>
      <c r="C1951">
        <v>1</v>
      </c>
      <c r="D1951">
        <v>25</v>
      </c>
      <c r="F1951">
        <v>164.6</v>
      </c>
      <c r="G1951">
        <v>87.1</v>
      </c>
    </row>
    <row r="1952" spans="2:7">
      <c r="B1952">
        <v>95494</v>
      </c>
      <c r="C1952">
        <v>2</v>
      </c>
      <c r="D1952">
        <v>22</v>
      </c>
      <c r="F1952">
        <v>163.5</v>
      </c>
      <c r="G1952">
        <v>64</v>
      </c>
    </row>
    <row r="1953" spans="2:7">
      <c r="B1953">
        <v>95495</v>
      </c>
      <c r="C1953">
        <v>1</v>
      </c>
      <c r="D1953">
        <v>75</v>
      </c>
      <c r="F1953">
        <v>166.6</v>
      </c>
      <c r="G1953">
        <v>81.3</v>
      </c>
    </row>
    <row r="1954" spans="2:7">
      <c r="B1954">
        <v>95496</v>
      </c>
      <c r="C1954">
        <v>2</v>
      </c>
      <c r="D1954">
        <v>10</v>
      </c>
      <c r="F1954">
        <v>149.30000000000001</v>
      </c>
      <c r="G1954">
        <v>37.200000000000003</v>
      </c>
    </row>
    <row r="1955" spans="2:7">
      <c r="B1955">
        <v>95497</v>
      </c>
      <c r="C1955">
        <v>1</v>
      </c>
      <c r="D1955">
        <v>6</v>
      </c>
      <c r="F1955">
        <v>120.1</v>
      </c>
      <c r="G1955">
        <v>21.9</v>
      </c>
    </row>
    <row r="1956" spans="2:7">
      <c r="B1956">
        <v>95499</v>
      </c>
      <c r="C1956">
        <v>1</v>
      </c>
      <c r="D1956">
        <v>52</v>
      </c>
      <c r="F1956">
        <v>181.9</v>
      </c>
      <c r="G1956">
        <v>100.7</v>
      </c>
    </row>
    <row r="1957" spans="2:7">
      <c r="B1957">
        <v>95500</v>
      </c>
      <c r="C1957">
        <v>2</v>
      </c>
      <c r="D1957">
        <v>61</v>
      </c>
      <c r="F1957">
        <v>165.1</v>
      </c>
      <c r="G1957">
        <v>114.6</v>
      </c>
    </row>
    <row r="1958" spans="2:7">
      <c r="B1958">
        <v>95501</v>
      </c>
      <c r="C1958">
        <v>2</v>
      </c>
      <c r="D1958">
        <v>25</v>
      </c>
      <c r="F1958">
        <v>159.80000000000001</v>
      </c>
      <c r="G1958">
        <v>98.3</v>
      </c>
    </row>
    <row r="1959" spans="2:7">
      <c r="B1959">
        <v>95502</v>
      </c>
      <c r="C1959">
        <v>1</v>
      </c>
      <c r="D1959">
        <v>1</v>
      </c>
      <c r="E1959">
        <v>19</v>
      </c>
      <c r="F1959">
        <v>0</v>
      </c>
      <c r="G1959">
        <v>11.8</v>
      </c>
    </row>
    <row r="1960" spans="2:7">
      <c r="B1960">
        <v>95503</v>
      </c>
      <c r="C1960">
        <v>1</v>
      </c>
      <c r="D1960">
        <v>52</v>
      </c>
      <c r="F1960">
        <v>174.6</v>
      </c>
      <c r="G1960">
        <v>128.30000000000001</v>
      </c>
    </row>
    <row r="1961" spans="2:7">
      <c r="B1961">
        <v>95504</v>
      </c>
      <c r="C1961">
        <v>2</v>
      </c>
      <c r="D1961">
        <v>61</v>
      </c>
      <c r="F1961">
        <v>155.9</v>
      </c>
      <c r="G1961">
        <v>135</v>
      </c>
    </row>
    <row r="1962" spans="2:7">
      <c r="B1962">
        <v>95505</v>
      </c>
      <c r="C1962">
        <v>1</v>
      </c>
      <c r="D1962">
        <v>29</v>
      </c>
      <c r="F1962">
        <v>171</v>
      </c>
      <c r="G1962">
        <v>69.400000000000006</v>
      </c>
    </row>
    <row r="1963" spans="2:7">
      <c r="B1963">
        <v>95506</v>
      </c>
      <c r="C1963">
        <v>1</v>
      </c>
      <c r="D1963">
        <v>48</v>
      </c>
      <c r="F1963">
        <v>165.7</v>
      </c>
      <c r="G1963">
        <v>76.7</v>
      </c>
    </row>
    <row r="1964" spans="2:7">
      <c r="B1964">
        <v>95507</v>
      </c>
      <c r="C1964">
        <v>1</v>
      </c>
      <c r="D1964">
        <v>2</v>
      </c>
      <c r="F1964">
        <v>97.2</v>
      </c>
      <c r="G1964">
        <v>14.8</v>
      </c>
    </row>
    <row r="1965" spans="2:7">
      <c r="B1965">
        <v>95508</v>
      </c>
      <c r="C1965">
        <v>1</v>
      </c>
      <c r="D1965">
        <v>63</v>
      </c>
      <c r="F1965">
        <v>193.1</v>
      </c>
      <c r="G1965">
        <v>94.4</v>
      </c>
    </row>
    <row r="1966" spans="2:7">
      <c r="B1966">
        <v>95509</v>
      </c>
      <c r="C1966">
        <v>2</v>
      </c>
      <c r="D1966">
        <v>51</v>
      </c>
      <c r="F1966">
        <v>165.2</v>
      </c>
      <c r="G1966">
        <v>76.5</v>
      </c>
    </row>
    <row r="1967" spans="2:7">
      <c r="B1967">
        <v>95510</v>
      </c>
      <c r="C1967">
        <v>2</v>
      </c>
      <c r="D1967">
        <v>51</v>
      </c>
      <c r="F1967">
        <v>154.19999999999999</v>
      </c>
      <c r="G1967">
        <v>56.7</v>
      </c>
    </row>
    <row r="1968" spans="2:7">
      <c r="B1968">
        <v>95513</v>
      </c>
      <c r="C1968">
        <v>2</v>
      </c>
      <c r="D1968">
        <v>3</v>
      </c>
      <c r="F1968">
        <v>105.8</v>
      </c>
      <c r="G1968">
        <v>16.600000000000001</v>
      </c>
    </row>
    <row r="1969" spans="2:7">
      <c r="B1969">
        <v>95514</v>
      </c>
      <c r="C1969">
        <v>1</v>
      </c>
      <c r="D1969">
        <v>35</v>
      </c>
      <c r="F1969">
        <v>175.5</v>
      </c>
      <c r="G1969">
        <v>87.8</v>
      </c>
    </row>
    <row r="1970" spans="2:7">
      <c r="B1970">
        <v>95515</v>
      </c>
      <c r="C1970">
        <v>1</v>
      </c>
      <c r="D1970">
        <v>69</v>
      </c>
      <c r="F1970">
        <v>190</v>
      </c>
      <c r="G1970">
        <v>121.1</v>
      </c>
    </row>
    <row r="1971" spans="2:7">
      <c r="B1971">
        <v>95516</v>
      </c>
      <c r="C1971">
        <v>1</v>
      </c>
      <c r="D1971">
        <v>15</v>
      </c>
      <c r="F1971">
        <v>172.2</v>
      </c>
      <c r="G1971">
        <v>60</v>
      </c>
    </row>
    <row r="1972" spans="2:7">
      <c r="B1972">
        <v>95518</v>
      </c>
      <c r="C1972">
        <v>1</v>
      </c>
      <c r="D1972">
        <v>16</v>
      </c>
      <c r="F1972">
        <v>177.9</v>
      </c>
      <c r="G1972">
        <v>101.7</v>
      </c>
    </row>
    <row r="1973" spans="2:7">
      <c r="B1973">
        <v>95519</v>
      </c>
      <c r="C1973">
        <v>2</v>
      </c>
      <c r="D1973">
        <v>53</v>
      </c>
      <c r="F1973">
        <v>158.9</v>
      </c>
      <c r="G1973">
        <v>76.2</v>
      </c>
    </row>
    <row r="1974" spans="2:7">
      <c r="B1974">
        <v>95520</v>
      </c>
      <c r="C1974">
        <v>2</v>
      </c>
      <c r="D1974">
        <v>4</v>
      </c>
      <c r="F1974">
        <v>95.9</v>
      </c>
      <c r="G1974">
        <v>14.9</v>
      </c>
    </row>
    <row r="1975" spans="2:7">
      <c r="B1975">
        <v>95521</v>
      </c>
      <c r="C1975">
        <v>1</v>
      </c>
      <c r="D1975">
        <v>13</v>
      </c>
      <c r="F1975">
        <v>164.5</v>
      </c>
      <c r="G1975">
        <v>58.3</v>
      </c>
    </row>
    <row r="1976" spans="2:7">
      <c r="B1976">
        <v>95522</v>
      </c>
      <c r="C1976">
        <v>2</v>
      </c>
      <c r="D1976">
        <v>22</v>
      </c>
      <c r="F1976">
        <v>164.6</v>
      </c>
      <c r="G1976">
        <v>76.5</v>
      </c>
    </row>
    <row r="1977" spans="2:7">
      <c r="B1977">
        <v>95523</v>
      </c>
      <c r="C1977">
        <v>2</v>
      </c>
      <c r="D1977">
        <v>9</v>
      </c>
      <c r="F1977">
        <v>133.4</v>
      </c>
      <c r="G1977">
        <v>29.8</v>
      </c>
    </row>
    <row r="1978" spans="2:7">
      <c r="B1978">
        <v>95524</v>
      </c>
      <c r="C1978">
        <v>2</v>
      </c>
      <c r="D1978">
        <v>62</v>
      </c>
      <c r="F1978">
        <v>143.9</v>
      </c>
      <c r="G1978">
        <v>57.5</v>
      </c>
    </row>
    <row r="1979" spans="2:7">
      <c r="B1979">
        <v>95525</v>
      </c>
      <c r="C1979">
        <v>2</v>
      </c>
      <c r="D1979">
        <v>51</v>
      </c>
      <c r="F1979">
        <v>168.1</v>
      </c>
      <c r="G1979">
        <v>76.2</v>
      </c>
    </row>
    <row r="1980" spans="2:7">
      <c r="B1980">
        <v>95526</v>
      </c>
      <c r="C1980">
        <v>2</v>
      </c>
      <c r="D1980">
        <v>80</v>
      </c>
      <c r="F1980">
        <v>154.1</v>
      </c>
      <c r="G1980">
        <v>74.5</v>
      </c>
    </row>
    <row r="1981" spans="2:7">
      <c r="B1981">
        <v>95527</v>
      </c>
      <c r="C1981">
        <v>1</v>
      </c>
      <c r="D1981">
        <v>58</v>
      </c>
      <c r="F1981">
        <v>170.1</v>
      </c>
      <c r="G1981">
        <v>82.5</v>
      </c>
    </row>
    <row r="1982" spans="2:7">
      <c r="B1982">
        <v>95528</v>
      </c>
      <c r="C1982">
        <v>2</v>
      </c>
      <c r="D1982">
        <v>75</v>
      </c>
      <c r="F1982">
        <v>166.3</v>
      </c>
      <c r="G1982">
        <v>71.099999999999994</v>
      </c>
    </row>
    <row r="1983" spans="2:7">
      <c r="B1983">
        <v>95530</v>
      </c>
      <c r="C1983">
        <v>1</v>
      </c>
      <c r="D1983">
        <v>0</v>
      </c>
      <c r="E1983">
        <v>8</v>
      </c>
      <c r="F1983">
        <v>0</v>
      </c>
      <c r="G1983">
        <v>9.1</v>
      </c>
    </row>
    <row r="1984" spans="2:7">
      <c r="B1984">
        <v>95531</v>
      </c>
      <c r="C1984">
        <v>1</v>
      </c>
      <c r="D1984">
        <v>58</v>
      </c>
      <c r="F1984">
        <v>177.6</v>
      </c>
      <c r="G1984">
        <v>98.7</v>
      </c>
    </row>
    <row r="1985" spans="2:7">
      <c r="B1985">
        <v>95533</v>
      </c>
      <c r="C1985">
        <v>1</v>
      </c>
      <c r="D1985">
        <v>68</v>
      </c>
      <c r="F1985">
        <v>166.9</v>
      </c>
      <c r="G1985">
        <v>84.6</v>
      </c>
    </row>
    <row r="1986" spans="2:7">
      <c r="B1986">
        <v>95534</v>
      </c>
      <c r="C1986">
        <v>2</v>
      </c>
      <c r="D1986">
        <v>67</v>
      </c>
      <c r="F1986">
        <v>158.69999999999999</v>
      </c>
      <c r="G1986">
        <v>86.4</v>
      </c>
    </row>
    <row r="1987" spans="2:7">
      <c r="B1987">
        <v>95535</v>
      </c>
      <c r="C1987">
        <v>1</v>
      </c>
      <c r="D1987">
        <v>46</v>
      </c>
      <c r="F1987">
        <v>189.6</v>
      </c>
      <c r="G1987">
        <v>145.69999999999999</v>
      </c>
    </row>
    <row r="1988" spans="2:7">
      <c r="B1988">
        <v>95536</v>
      </c>
      <c r="C1988">
        <v>1</v>
      </c>
      <c r="D1988">
        <v>11</v>
      </c>
      <c r="F1988">
        <v>160.19999999999999</v>
      </c>
      <c r="G1988">
        <v>45.1</v>
      </c>
    </row>
    <row r="1989" spans="2:7">
      <c r="B1989">
        <v>95537</v>
      </c>
      <c r="C1989">
        <v>1</v>
      </c>
      <c r="D1989">
        <v>48</v>
      </c>
      <c r="F1989">
        <v>166.5</v>
      </c>
      <c r="G1989">
        <v>80.5</v>
      </c>
    </row>
    <row r="1990" spans="2:7">
      <c r="B1990">
        <v>95538</v>
      </c>
      <c r="C1990">
        <v>1</v>
      </c>
      <c r="D1990">
        <v>1</v>
      </c>
      <c r="E1990">
        <v>23</v>
      </c>
      <c r="F1990">
        <v>0</v>
      </c>
      <c r="G1990">
        <v>18.3</v>
      </c>
    </row>
    <row r="1991" spans="2:7">
      <c r="B1991">
        <v>95539</v>
      </c>
      <c r="C1991">
        <v>1</v>
      </c>
      <c r="D1991">
        <v>69</v>
      </c>
      <c r="F1991">
        <v>181.1</v>
      </c>
      <c r="G1991">
        <v>88</v>
      </c>
    </row>
    <row r="1992" spans="2:7">
      <c r="B1992">
        <v>95540</v>
      </c>
      <c r="C1992">
        <v>1</v>
      </c>
      <c r="D1992">
        <v>68</v>
      </c>
      <c r="F1992">
        <v>155</v>
      </c>
      <c r="G1992">
        <v>71.7</v>
      </c>
    </row>
    <row r="1993" spans="2:7">
      <c r="B1993">
        <v>95541</v>
      </c>
      <c r="C1993">
        <v>2</v>
      </c>
      <c r="D1993">
        <v>65</v>
      </c>
      <c r="F1993">
        <v>160.5</v>
      </c>
      <c r="G1993">
        <v>106.2</v>
      </c>
    </row>
    <row r="1994" spans="2:7">
      <c r="B1994">
        <v>95542</v>
      </c>
      <c r="C1994">
        <v>2</v>
      </c>
      <c r="D1994">
        <v>56</v>
      </c>
      <c r="F1994">
        <v>158</v>
      </c>
      <c r="G1994">
        <v>69.599999999999994</v>
      </c>
    </row>
    <row r="1995" spans="2:7">
      <c r="B1995">
        <v>95543</v>
      </c>
      <c r="C1995">
        <v>2</v>
      </c>
      <c r="D1995">
        <v>28</v>
      </c>
      <c r="F1995">
        <v>157.69999999999999</v>
      </c>
      <c r="G1995">
        <v>60.1</v>
      </c>
    </row>
    <row r="1996" spans="2:7">
      <c r="B1996">
        <v>95544</v>
      </c>
      <c r="C1996">
        <v>1</v>
      </c>
      <c r="D1996">
        <v>29</v>
      </c>
      <c r="F1996">
        <v>178.1</v>
      </c>
      <c r="G1996">
        <v>110.6</v>
      </c>
    </row>
    <row r="1997" spans="2:7">
      <c r="B1997">
        <v>95545</v>
      </c>
      <c r="C1997">
        <v>1</v>
      </c>
      <c r="D1997">
        <v>14</v>
      </c>
      <c r="F1997">
        <v>163</v>
      </c>
      <c r="G1997">
        <v>44</v>
      </c>
    </row>
    <row r="1998" spans="2:7">
      <c r="B1998">
        <v>95546</v>
      </c>
      <c r="C1998">
        <v>1</v>
      </c>
      <c r="D1998">
        <v>15</v>
      </c>
      <c r="F1998">
        <v>163.1</v>
      </c>
      <c r="G1998">
        <v>54.3</v>
      </c>
    </row>
    <row r="1999" spans="2:7">
      <c r="B1999">
        <v>95547</v>
      </c>
      <c r="C1999">
        <v>1</v>
      </c>
      <c r="D1999">
        <v>57</v>
      </c>
      <c r="F1999">
        <v>172.1</v>
      </c>
      <c r="G1999">
        <v>70.599999999999994</v>
      </c>
    </row>
    <row r="2000" spans="2:7">
      <c r="B2000">
        <v>95548</v>
      </c>
      <c r="C2000">
        <v>1</v>
      </c>
      <c r="D2000">
        <v>28</v>
      </c>
      <c r="F2000">
        <v>179.3</v>
      </c>
      <c r="G2000">
        <v>60.4</v>
      </c>
    </row>
    <row r="2001" spans="2:7">
      <c r="B2001">
        <v>95549</v>
      </c>
      <c r="C2001">
        <v>2</v>
      </c>
      <c r="D2001">
        <v>53</v>
      </c>
      <c r="F2001">
        <v>155.30000000000001</v>
      </c>
      <c r="G2001">
        <v>97.9</v>
      </c>
    </row>
    <row r="2002" spans="2:7">
      <c r="B2002">
        <v>95550</v>
      </c>
      <c r="C2002">
        <v>1</v>
      </c>
      <c r="D2002">
        <v>62</v>
      </c>
      <c r="F2002">
        <v>178.1</v>
      </c>
      <c r="G2002">
        <v>97.5</v>
      </c>
    </row>
    <row r="2003" spans="2:7">
      <c r="B2003">
        <v>95551</v>
      </c>
      <c r="C2003">
        <v>2</v>
      </c>
      <c r="D2003">
        <v>57</v>
      </c>
      <c r="F2003">
        <v>138.30000000000001</v>
      </c>
      <c r="G2003">
        <v>50.4</v>
      </c>
    </row>
    <row r="2004" spans="2:7">
      <c r="B2004">
        <v>95552</v>
      </c>
      <c r="C2004">
        <v>1</v>
      </c>
      <c r="D2004">
        <v>5</v>
      </c>
      <c r="F2004">
        <v>114.1</v>
      </c>
      <c r="G2004">
        <v>19.600000000000001</v>
      </c>
    </row>
    <row r="2005" spans="2:7">
      <c r="B2005">
        <v>95553</v>
      </c>
      <c r="C2005">
        <v>1</v>
      </c>
      <c r="D2005">
        <v>79</v>
      </c>
      <c r="F2005">
        <v>189.4</v>
      </c>
      <c r="G2005">
        <v>98</v>
      </c>
    </row>
    <row r="2006" spans="2:7">
      <c r="B2006">
        <v>95554</v>
      </c>
      <c r="C2006">
        <v>1</v>
      </c>
      <c r="D2006">
        <v>7</v>
      </c>
      <c r="F2006">
        <v>131.4</v>
      </c>
      <c r="G2006">
        <v>25.7</v>
      </c>
    </row>
    <row r="2007" spans="2:7">
      <c r="B2007">
        <v>95555</v>
      </c>
      <c r="C2007">
        <v>1</v>
      </c>
      <c r="D2007">
        <v>18</v>
      </c>
      <c r="F2007">
        <v>180</v>
      </c>
      <c r="G2007">
        <v>109.2</v>
      </c>
    </row>
    <row r="2008" spans="2:7">
      <c r="B2008">
        <v>95556</v>
      </c>
      <c r="C2008">
        <v>1</v>
      </c>
      <c r="D2008">
        <v>41</v>
      </c>
      <c r="F2008">
        <v>182.8</v>
      </c>
      <c r="G2008">
        <v>84.3</v>
      </c>
    </row>
    <row r="2009" spans="2:7">
      <c r="B2009">
        <v>95557</v>
      </c>
      <c r="C2009">
        <v>2</v>
      </c>
      <c r="D2009">
        <v>79</v>
      </c>
      <c r="F2009">
        <v>159.69999999999999</v>
      </c>
      <c r="G2009">
        <v>55.1</v>
      </c>
    </row>
    <row r="2010" spans="2:7">
      <c r="B2010">
        <v>95559</v>
      </c>
      <c r="C2010">
        <v>2</v>
      </c>
      <c r="D2010">
        <v>42</v>
      </c>
      <c r="F2010">
        <v>158.9</v>
      </c>
      <c r="G2010">
        <v>75.5</v>
      </c>
    </row>
    <row r="2011" spans="2:7">
      <c r="B2011">
        <v>95560</v>
      </c>
      <c r="C2011">
        <v>1</v>
      </c>
      <c r="D2011">
        <v>1</v>
      </c>
      <c r="E2011">
        <v>13</v>
      </c>
      <c r="F2011">
        <v>0</v>
      </c>
      <c r="G2011">
        <v>11.2</v>
      </c>
    </row>
    <row r="2012" spans="2:7">
      <c r="B2012">
        <v>95561</v>
      </c>
      <c r="C2012">
        <v>1</v>
      </c>
      <c r="D2012">
        <v>63</v>
      </c>
      <c r="F2012">
        <v>171.9</v>
      </c>
      <c r="G2012">
        <v>113.6</v>
      </c>
    </row>
    <row r="2013" spans="2:7">
      <c r="B2013">
        <v>95562</v>
      </c>
      <c r="C2013">
        <v>2</v>
      </c>
      <c r="D2013">
        <v>1</v>
      </c>
      <c r="E2013">
        <v>12</v>
      </c>
      <c r="F2013">
        <v>0</v>
      </c>
      <c r="G2013">
        <v>9.8000000000000007</v>
      </c>
    </row>
    <row r="2014" spans="2:7">
      <c r="B2014">
        <v>95563</v>
      </c>
      <c r="C2014">
        <v>2</v>
      </c>
      <c r="D2014">
        <v>46</v>
      </c>
      <c r="F2014">
        <v>173</v>
      </c>
      <c r="G2014">
        <v>70.099999999999994</v>
      </c>
    </row>
    <row r="2015" spans="2:7">
      <c r="B2015">
        <v>95564</v>
      </c>
      <c r="C2015">
        <v>1</v>
      </c>
      <c r="D2015">
        <v>11</v>
      </c>
      <c r="F2015">
        <v>146.5</v>
      </c>
      <c r="G2015">
        <v>45.1</v>
      </c>
    </row>
    <row r="2016" spans="2:7">
      <c r="B2016">
        <v>95565</v>
      </c>
      <c r="C2016">
        <v>1</v>
      </c>
      <c r="D2016">
        <v>29</v>
      </c>
      <c r="F2016">
        <v>171.3</v>
      </c>
      <c r="G2016">
        <v>78.900000000000006</v>
      </c>
    </row>
    <row r="2017" spans="2:7">
      <c r="B2017">
        <v>95566</v>
      </c>
      <c r="C2017">
        <v>2</v>
      </c>
      <c r="D2017">
        <v>78</v>
      </c>
      <c r="F2017">
        <v>166.8</v>
      </c>
      <c r="G2017">
        <v>110.4</v>
      </c>
    </row>
    <row r="2018" spans="2:7">
      <c r="B2018">
        <v>95567</v>
      </c>
      <c r="C2018">
        <v>1</v>
      </c>
      <c r="D2018">
        <v>1</v>
      </c>
      <c r="E2018">
        <v>14</v>
      </c>
      <c r="F2018">
        <v>0</v>
      </c>
      <c r="G2018">
        <v>12.6</v>
      </c>
    </row>
    <row r="2019" spans="2:7">
      <c r="B2019">
        <v>95568</v>
      </c>
      <c r="C2019">
        <v>2</v>
      </c>
      <c r="D2019">
        <v>34</v>
      </c>
      <c r="F2019">
        <v>166</v>
      </c>
      <c r="G2019">
        <v>45.4</v>
      </c>
    </row>
    <row r="2020" spans="2:7">
      <c r="B2020">
        <v>95569</v>
      </c>
      <c r="C2020">
        <v>2</v>
      </c>
      <c r="D2020">
        <v>23</v>
      </c>
      <c r="F2020">
        <v>160.6</v>
      </c>
      <c r="G2020">
        <v>78.2</v>
      </c>
    </row>
    <row r="2021" spans="2:7">
      <c r="B2021">
        <v>95570</v>
      </c>
      <c r="C2021">
        <v>2</v>
      </c>
      <c r="D2021">
        <v>2</v>
      </c>
      <c r="F2021">
        <v>84.1</v>
      </c>
      <c r="G2021">
        <v>10.5</v>
      </c>
    </row>
    <row r="2022" spans="2:7">
      <c r="B2022">
        <v>95571</v>
      </c>
      <c r="C2022">
        <v>2</v>
      </c>
      <c r="D2022">
        <v>54</v>
      </c>
      <c r="F2022">
        <v>161.4</v>
      </c>
      <c r="G2022">
        <v>72.3</v>
      </c>
    </row>
    <row r="2023" spans="2:7">
      <c r="B2023">
        <v>95572</v>
      </c>
      <c r="C2023">
        <v>1</v>
      </c>
      <c r="D2023">
        <v>75</v>
      </c>
      <c r="F2023">
        <v>168.9</v>
      </c>
      <c r="G2023">
        <v>76</v>
      </c>
    </row>
    <row r="2024" spans="2:7">
      <c r="B2024">
        <v>95573</v>
      </c>
      <c r="C2024">
        <v>1</v>
      </c>
      <c r="D2024">
        <v>23</v>
      </c>
      <c r="F2024">
        <v>176.1</v>
      </c>
      <c r="G2024">
        <v>98.3</v>
      </c>
    </row>
    <row r="2025" spans="2:7">
      <c r="B2025">
        <v>95574</v>
      </c>
      <c r="C2025">
        <v>2</v>
      </c>
      <c r="D2025">
        <v>36</v>
      </c>
      <c r="F2025">
        <v>176.5</v>
      </c>
      <c r="G2025">
        <v>97.2</v>
      </c>
    </row>
    <row r="2026" spans="2:7">
      <c r="B2026">
        <v>95575</v>
      </c>
      <c r="C2026">
        <v>1</v>
      </c>
      <c r="D2026">
        <v>64</v>
      </c>
      <c r="F2026">
        <v>178.1</v>
      </c>
      <c r="G2026">
        <v>65.900000000000006</v>
      </c>
    </row>
    <row r="2027" spans="2:7">
      <c r="B2027">
        <v>95576</v>
      </c>
      <c r="C2027">
        <v>2</v>
      </c>
      <c r="D2027">
        <v>73</v>
      </c>
      <c r="F2027">
        <v>155.80000000000001</v>
      </c>
      <c r="G2027">
        <v>66.3</v>
      </c>
    </row>
    <row r="2028" spans="2:7">
      <c r="B2028">
        <v>95577</v>
      </c>
      <c r="C2028">
        <v>2</v>
      </c>
      <c r="D2028">
        <v>63</v>
      </c>
      <c r="F2028">
        <v>156.1</v>
      </c>
      <c r="G2028">
        <v>72.5</v>
      </c>
    </row>
    <row r="2029" spans="2:7">
      <c r="B2029">
        <v>95578</v>
      </c>
      <c r="C2029">
        <v>2</v>
      </c>
      <c r="D2029">
        <v>62</v>
      </c>
      <c r="F2029">
        <v>153.4</v>
      </c>
      <c r="G2029">
        <v>53.3</v>
      </c>
    </row>
    <row r="2030" spans="2:7">
      <c r="B2030">
        <v>95579</v>
      </c>
      <c r="C2030">
        <v>1</v>
      </c>
      <c r="D2030">
        <v>54</v>
      </c>
      <c r="F2030">
        <v>0</v>
      </c>
      <c r="G2030">
        <v>0</v>
      </c>
    </row>
    <row r="2031" spans="2:7">
      <c r="B2031">
        <v>95580</v>
      </c>
      <c r="C2031">
        <v>1</v>
      </c>
      <c r="D2031">
        <v>1</v>
      </c>
      <c r="E2031">
        <v>17</v>
      </c>
      <c r="F2031">
        <v>0</v>
      </c>
      <c r="G2031">
        <v>0</v>
      </c>
    </row>
    <row r="2032" spans="2:7">
      <c r="B2032">
        <v>95581</v>
      </c>
      <c r="C2032">
        <v>2</v>
      </c>
      <c r="D2032">
        <v>44</v>
      </c>
      <c r="F2032">
        <v>148.80000000000001</v>
      </c>
      <c r="G2032">
        <v>58.4</v>
      </c>
    </row>
    <row r="2033" spans="2:7">
      <c r="B2033">
        <v>95582</v>
      </c>
      <c r="C2033">
        <v>2</v>
      </c>
      <c r="D2033">
        <v>32</v>
      </c>
      <c r="F2033">
        <v>160.80000000000001</v>
      </c>
      <c r="G2033">
        <v>70.599999999999994</v>
      </c>
    </row>
    <row r="2034" spans="2:7">
      <c r="B2034">
        <v>95583</v>
      </c>
      <c r="C2034">
        <v>2</v>
      </c>
      <c r="D2034">
        <v>69</v>
      </c>
      <c r="F2034">
        <v>157.80000000000001</v>
      </c>
      <c r="G2034">
        <v>62.6</v>
      </c>
    </row>
    <row r="2035" spans="2:7">
      <c r="B2035">
        <v>95584</v>
      </c>
      <c r="C2035">
        <v>1</v>
      </c>
      <c r="D2035">
        <v>9</v>
      </c>
      <c r="F2035">
        <v>136.9</v>
      </c>
      <c r="G2035">
        <v>26.9</v>
      </c>
    </row>
    <row r="2036" spans="2:7">
      <c r="B2036">
        <v>95585</v>
      </c>
      <c r="C2036">
        <v>1</v>
      </c>
      <c r="D2036">
        <v>19</v>
      </c>
      <c r="F2036">
        <v>180.9</v>
      </c>
      <c r="G2036">
        <v>97.1</v>
      </c>
    </row>
    <row r="2037" spans="2:7">
      <c r="B2037">
        <v>95586</v>
      </c>
      <c r="C2037">
        <v>2</v>
      </c>
      <c r="D2037">
        <v>26</v>
      </c>
      <c r="F2037">
        <v>161.19999999999999</v>
      </c>
      <c r="G2037">
        <v>51</v>
      </c>
    </row>
    <row r="2038" spans="2:7">
      <c r="B2038">
        <v>95587</v>
      </c>
      <c r="C2038">
        <v>2</v>
      </c>
      <c r="D2038">
        <v>29</v>
      </c>
      <c r="F2038">
        <v>170.6</v>
      </c>
      <c r="G2038">
        <v>104.4</v>
      </c>
    </row>
    <row r="2039" spans="2:7">
      <c r="B2039">
        <v>95588</v>
      </c>
      <c r="C2039">
        <v>1</v>
      </c>
      <c r="D2039">
        <v>72</v>
      </c>
      <c r="F2039">
        <v>168.7</v>
      </c>
      <c r="G2039">
        <v>53.9</v>
      </c>
    </row>
    <row r="2040" spans="2:7">
      <c r="B2040">
        <v>95589</v>
      </c>
      <c r="C2040">
        <v>2</v>
      </c>
      <c r="D2040">
        <v>63</v>
      </c>
      <c r="F2040">
        <v>159.9</v>
      </c>
      <c r="G2040">
        <v>66.7</v>
      </c>
    </row>
    <row r="2041" spans="2:7">
      <c r="B2041">
        <v>95590</v>
      </c>
      <c r="C2041">
        <v>1</v>
      </c>
      <c r="D2041">
        <v>61</v>
      </c>
      <c r="F2041">
        <v>170.6</v>
      </c>
      <c r="G2041">
        <v>81</v>
      </c>
    </row>
    <row r="2042" spans="2:7">
      <c r="B2042">
        <v>95591</v>
      </c>
      <c r="C2042">
        <v>2</v>
      </c>
      <c r="D2042">
        <v>36</v>
      </c>
      <c r="F2042">
        <v>150.30000000000001</v>
      </c>
      <c r="G2042">
        <v>47.5</v>
      </c>
    </row>
    <row r="2043" spans="2:7">
      <c r="B2043">
        <v>95592</v>
      </c>
      <c r="C2043">
        <v>2</v>
      </c>
      <c r="D2043">
        <v>14</v>
      </c>
      <c r="F2043">
        <v>167.3</v>
      </c>
      <c r="G2043">
        <v>83.8</v>
      </c>
    </row>
    <row r="2044" spans="2:7">
      <c r="B2044">
        <v>95593</v>
      </c>
      <c r="C2044">
        <v>1</v>
      </c>
      <c r="D2044">
        <v>70</v>
      </c>
      <c r="F2044">
        <v>185.3</v>
      </c>
      <c r="G2044">
        <v>79.599999999999994</v>
      </c>
    </row>
    <row r="2045" spans="2:7">
      <c r="B2045">
        <v>95594</v>
      </c>
      <c r="C2045">
        <v>1</v>
      </c>
      <c r="D2045">
        <v>50</v>
      </c>
      <c r="F2045">
        <v>176.6</v>
      </c>
      <c r="G2045">
        <v>99.5</v>
      </c>
    </row>
    <row r="2046" spans="2:7">
      <c r="B2046">
        <v>95595</v>
      </c>
      <c r="C2046">
        <v>2</v>
      </c>
      <c r="D2046">
        <v>43</v>
      </c>
      <c r="F2046">
        <v>163</v>
      </c>
      <c r="G2046">
        <v>135.6</v>
      </c>
    </row>
    <row r="2047" spans="2:7">
      <c r="B2047">
        <v>95596</v>
      </c>
      <c r="C2047">
        <v>1</v>
      </c>
      <c r="D2047">
        <v>12</v>
      </c>
      <c r="F2047">
        <v>159.30000000000001</v>
      </c>
      <c r="G2047">
        <v>63.3</v>
      </c>
    </row>
    <row r="2048" spans="2:7">
      <c r="B2048">
        <v>95597</v>
      </c>
      <c r="C2048">
        <v>1</v>
      </c>
      <c r="D2048">
        <v>71</v>
      </c>
      <c r="F2048">
        <v>175.4</v>
      </c>
      <c r="G2048">
        <v>101.4</v>
      </c>
    </row>
    <row r="2049" spans="2:7">
      <c r="B2049">
        <v>95598</v>
      </c>
      <c r="C2049">
        <v>1</v>
      </c>
      <c r="D2049">
        <v>22</v>
      </c>
      <c r="F2049">
        <v>174.1</v>
      </c>
      <c r="G2049">
        <v>87.7</v>
      </c>
    </row>
    <row r="2050" spans="2:7">
      <c r="B2050">
        <v>95599</v>
      </c>
      <c r="C2050">
        <v>1</v>
      </c>
      <c r="D2050">
        <v>47</v>
      </c>
      <c r="F2050">
        <v>186</v>
      </c>
      <c r="G2050">
        <v>118.6</v>
      </c>
    </row>
    <row r="2051" spans="2:7">
      <c r="B2051">
        <v>95600</v>
      </c>
      <c r="C2051">
        <v>1</v>
      </c>
      <c r="D2051">
        <v>74</v>
      </c>
      <c r="F2051">
        <v>0</v>
      </c>
      <c r="G2051">
        <v>0</v>
      </c>
    </row>
    <row r="2052" spans="2:7">
      <c r="B2052">
        <v>95601</v>
      </c>
      <c r="C2052">
        <v>1</v>
      </c>
      <c r="D2052">
        <v>69</v>
      </c>
      <c r="F2052">
        <v>168.8</v>
      </c>
      <c r="G2052">
        <v>100.7</v>
      </c>
    </row>
    <row r="2053" spans="2:7">
      <c r="B2053">
        <v>95602</v>
      </c>
      <c r="C2053">
        <v>1</v>
      </c>
      <c r="D2053">
        <v>21</v>
      </c>
      <c r="F2053">
        <v>168.1</v>
      </c>
      <c r="G2053">
        <v>92.9</v>
      </c>
    </row>
    <row r="2054" spans="2:7">
      <c r="B2054">
        <v>95603</v>
      </c>
      <c r="C2054">
        <v>1</v>
      </c>
      <c r="D2054">
        <v>3</v>
      </c>
      <c r="F2054">
        <v>102.8</v>
      </c>
      <c r="G2054">
        <v>15</v>
      </c>
    </row>
    <row r="2055" spans="2:7">
      <c r="B2055">
        <v>95604</v>
      </c>
      <c r="C2055">
        <v>1</v>
      </c>
      <c r="D2055">
        <v>16</v>
      </c>
      <c r="F2055">
        <v>169.7</v>
      </c>
      <c r="G2055">
        <v>74.900000000000006</v>
      </c>
    </row>
    <row r="2056" spans="2:7">
      <c r="B2056">
        <v>95605</v>
      </c>
      <c r="C2056">
        <v>1</v>
      </c>
      <c r="D2056">
        <v>3</v>
      </c>
      <c r="F2056">
        <v>95.4</v>
      </c>
      <c r="G2056">
        <v>14.7</v>
      </c>
    </row>
    <row r="2057" spans="2:7">
      <c r="B2057">
        <v>95606</v>
      </c>
      <c r="C2057">
        <v>1</v>
      </c>
      <c r="D2057">
        <v>25</v>
      </c>
      <c r="F2057">
        <v>184.8</v>
      </c>
      <c r="G2057">
        <v>108.4</v>
      </c>
    </row>
    <row r="2058" spans="2:7">
      <c r="B2058">
        <v>95607</v>
      </c>
      <c r="C2058">
        <v>1</v>
      </c>
      <c r="D2058">
        <v>42</v>
      </c>
      <c r="F2058">
        <v>170</v>
      </c>
      <c r="G2058">
        <v>69</v>
      </c>
    </row>
    <row r="2059" spans="2:7">
      <c r="B2059">
        <v>95608</v>
      </c>
      <c r="C2059">
        <v>1</v>
      </c>
      <c r="D2059">
        <v>67</v>
      </c>
      <c r="F2059">
        <v>172.8</v>
      </c>
      <c r="G2059">
        <v>77.900000000000006</v>
      </c>
    </row>
    <row r="2060" spans="2:7">
      <c r="B2060">
        <v>95609</v>
      </c>
      <c r="C2060">
        <v>2</v>
      </c>
      <c r="D2060">
        <v>22</v>
      </c>
      <c r="F2060">
        <v>155</v>
      </c>
      <c r="G2060">
        <v>78.099999999999994</v>
      </c>
    </row>
    <row r="2061" spans="2:7">
      <c r="B2061">
        <v>95610</v>
      </c>
      <c r="C2061">
        <v>2</v>
      </c>
      <c r="D2061">
        <v>41</v>
      </c>
      <c r="F2061">
        <v>151.6</v>
      </c>
      <c r="G2061">
        <v>68.099999999999994</v>
      </c>
    </row>
    <row r="2062" spans="2:7">
      <c r="B2062">
        <v>95611</v>
      </c>
      <c r="C2062">
        <v>1</v>
      </c>
      <c r="D2062">
        <v>53</v>
      </c>
      <c r="F2062">
        <v>177.2</v>
      </c>
      <c r="G2062">
        <v>58.3</v>
      </c>
    </row>
    <row r="2063" spans="2:7">
      <c r="B2063">
        <v>95612</v>
      </c>
      <c r="C2063">
        <v>1</v>
      </c>
      <c r="D2063">
        <v>24</v>
      </c>
      <c r="F2063">
        <v>181</v>
      </c>
      <c r="G2063">
        <v>103.3</v>
      </c>
    </row>
    <row r="2064" spans="2:7">
      <c r="B2064">
        <v>95613</v>
      </c>
      <c r="C2064">
        <v>1</v>
      </c>
      <c r="D2064">
        <v>9</v>
      </c>
      <c r="F2064">
        <v>134.30000000000001</v>
      </c>
      <c r="G2064">
        <v>29.6</v>
      </c>
    </row>
    <row r="2065" spans="2:7">
      <c r="B2065">
        <v>95614</v>
      </c>
      <c r="C2065">
        <v>2</v>
      </c>
      <c r="D2065">
        <v>2</v>
      </c>
      <c r="E2065">
        <v>24</v>
      </c>
      <c r="F2065">
        <v>85.5</v>
      </c>
      <c r="G2065">
        <v>12.3</v>
      </c>
    </row>
    <row r="2066" spans="2:7">
      <c r="B2066">
        <v>95615</v>
      </c>
      <c r="C2066">
        <v>1</v>
      </c>
      <c r="D2066">
        <v>78</v>
      </c>
      <c r="F2066">
        <v>167.1</v>
      </c>
      <c r="G2066">
        <v>73.099999999999994</v>
      </c>
    </row>
    <row r="2067" spans="2:7">
      <c r="B2067">
        <v>95616</v>
      </c>
      <c r="C2067">
        <v>2</v>
      </c>
      <c r="D2067">
        <v>17</v>
      </c>
      <c r="F2067">
        <v>159.69999999999999</v>
      </c>
      <c r="G2067">
        <v>73.2</v>
      </c>
    </row>
    <row r="2068" spans="2:7">
      <c r="B2068">
        <v>95617</v>
      </c>
      <c r="C2068">
        <v>1</v>
      </c>
      <c r="D2068">
        <v>60</v>
      </c>
      <c r="F2068">
        <v>175.5</v>
      </c>
      <c r="G2068">
        <v>91.9</v>
      </c>
    </row>
    <row r="2069" spans="2:7">
      <c r="B2069">
        <v>95618</v>
      </c>
      <c r="C2069">
        <v>2</v>
      </c>
      <c r="D2069">
        <v>16</v>
      </c>
      <c r="F2069">
        <v>167.4</v>
      </c>
      <c r="G2069">
        <v>83.7</v>
      </c>
    </row>
    <row r="2070" spans="2:7">
      <c r="B2070">
        <v>95619</v>
      </c>
      <c r="C2070">
        <v>2</v>
      </c>
      <c r="D2070">
        <v>16</v>
      </c>
      <c r="F2070">
        <v>173.4</v>
      </c>
      <c r="G2070">
        <v>54.8</v>
      </c>
    </row>
    <row r="2071" spans="2:7">
      <c r="B2071">
        <v>95620</v>
      </c>
      <c r="C2071">
        <v>2</v>
      </c>
      <c r="D2071">
        <v>6</v>
      </c>
      <c r="F2071">
        <v>117.6</v>
      </c>
      <c r="G2071">
        <v>20.8</v>
      </c>
    </row>
    <row r="2072" spans="2:7">
      <c r="B2072">
        <v>95621</v>
      </c>
      <c r="C2072">
        <v>1</v>
      </c>
      <c r="D2072">
        <v>73</v>
      </c>
      <c r="F2072">
        <v>163.69999999999999</v>
      </c>
      <c r="G2072">
        <v>68.099999999999994</v>
      </c>
    </row>
    <row r="2073" spans="2:7">
      <c r="B2073">
        <v>95622</v>
      </c>
      <c r="C2073">
        <v>2</v>
      </c>
      <c r="D2073">
        <v>42</v>
      </c>
      <c r="F2073">
        <v>167.4</v>
      </c>
      <c r="G2073">
        <v>57.9</v>
      </c>
    </row>
    <row r="2074" spans="2:7">
      <c r="B2074">
        <v>95623</v>
      </c>
      <c r="C2074">
        <v>2</v>
      </c>
      <c r="D2074">
        <v>60</v>
      </c>
      <c r="F2074">
        <v>152.69999999999999</v>
      </c>
      <c r="G2074">
        <v>53.8</v>
      </c>
    </row>
    <row r="2075" spans="2:7">
      <c r="B2075">
        <v>95624</v>
      </c>
      <c r="C2075">
        <v>1</v>
      </c>
      <c r="D2075">
        <v>0</v>
      </c>
      <c r="E2075">
        <v>2</v>
      </c>
      <c r="F2075">
        <v>0</v>
      </c>
      <c r="G2075">
        <v>5</v>
      </c>
    </row>
    <row r="2076" spans="2:7">
      <c r="B2076">
        <v>95625</v>
      </c>
      <c r="C2076">
        <v>1</v>
      </c>
      <c r="D2076">
        <v>43</v>
      </c>
      <c r="F2076">
        <v>177.2</v>
      </c>
      <c r="G2076">
        <v>69.8</v>
      </c>
    </row>
    <row r="2077" spans="2:7">
      <c r="B2077">
        <v>95626</v>
      </c>
      <c r="C2077">
        <v>1</v>
      </c>
      <c r="D2077">
        <v>76</v>
      </c>
      <c r="F2077">
        <v>159</v>
      </c>
      <c r="G2077">
        <v>87.1</v>
      </c>
    </row>
    <row r="2078" spans="2:7">
      <c r="B2078">
        <v>95628</v>
      </c>
      <c r="C2078">
        <v>2</v>
      </c>
      <c r="D2078">
        <v>18</v>
      </c>
      <c r="F2078">
        <v>166.2</v>
      </c>
      <c r="G2078">
        <v>55</v>
      </c>
    </row>
    <row r="2079" spans="2:7">
      <c r="B2079">
        <v>95629</v>
      </c>
      <c r="C2079">
        <v>2</v>
      </c>
      <c r="D2079">
        <v>80</v>
      </c>
      <c r="F2079">
        <v>0</v>
      </c>
      <c r="G2079">
        <v>0</v>
      </c>
    </row>
    <row r="2080" spans="2:7">
      <c r="B2080">
        <v>95630</v>
      </c>
      <c r="C2080">
        <v>2</v>
      </c>
      <c r="D2080">
        <v>80</v>
      </c>
      <c r="F2080">
        <v>159.30000000000001</v>
      </c>
      <c r="G2080">
        <v>95.3</v>
      </c>
    </row>
    <row r="2081" spans="2:7">
      <c r="B2081">
        <v>95631</v>
      </c>
      <c r="C2081">
        <v>1</v>
      </c>
      <c r="D2081">
        <v>13</v>
      </c>
      <c r="F2081">
        <v>152.19999999999999</v>
      </c>
      <c r="G2081">
        <v>44.4</v>
      </c>
    </row>
    <row r="2082" spans="2:7">
      <c r="B2082">
        <v>95632</v>
      </c>
      <c r="C2082">
        <v>1</v>
      </c>
      <c r="D2082">
        <v>1</v>
      </c>
      <c r="E2082">
        <v>16</v>
      </c>
      <c r="F2082">
        <v>0</v>
      </c>
      <c r="G2082">
        <v>11.2</v>
      </c>
    </row>
    <row r="2083" spans="2:7">
      <c r="B2083">
        <v>95633</v>
      </c>
      <c r="C2083">
        <v>2</v>
      </c>
      <c r="D2083">
        <v>64</v>
      </c>
      <c r="F2083">
        <v>157.9</v>
      </c>
      <c r="G2083">
        <v>72.900000000000006</v>
      </c>
    </row>
    <row r="2084" spans="2:7">
      <c r="B2084">
        <v>95634</v>
      </c>
      <c r="C2084">
        <v>1</v>
      </c>
      <c r="D2084">
        <v>13</v>
      </c>
      <c r="F2084">
        <v>181.6</v>
      </c>
      <c r="G2084">
        <v>62.2</v>
      </c>
    </row>
    <row r="2085" spans="2:7">
      <c r="B2085">
        <v>95635</v>
      </c>
      <c r="C2085">
        <v>1</v>
      </c>
      <c r="D2085">
        <v>7</v>
      </c>
      <c r="F2085">
        <v>126.2</v>
      </c>
      <c r="G2085">
        <v>33</v>
      </c>
    </row>
    <row r="2086" spans="2:7">
      <c r="B2086">
        <v>95636</v>
      </c>
      <c r="C2086">
        <v>2</v>
      </c>
      <c r="D2086">
        <v>51</v>
      </c>
      <c r="F2086">
        <v>151.6</v>
      </c>
      <c r="G2086">
        <v>64.7</v>
      </c>
    </row>
    <row r="2087" spans="2:7">
      <c r="B2087">
        <v>95637</v>
      </c>
      <c r="C2087">
        <v>1</v>
      </c>
      <c r="D2087">
        <v>74</v>
      </c>
      <c r="F2087">
        <v>171.3</v>
      </c>
      <c r="G2087">
        <v>99.9</v>
      </c>
    </row>
    <row r="2088" spans="2:7">
      <c r="B2088">
        <v>95638</v>
      </c>
      <c r="C2088">
        <v>1</v>
      </c>
      <c r="D2088">
        <v>16</v>
      </c>
      <c r="F2088">
        <v>153.9</v>
      </c>
      <c r="G2088">
        <v>39.6</v>
      </c>
    </row>
    <row r="2089" spans="2:7">
      <c r="B2089">
        <v>95639</v>
      </c>
      <c r="C2089">
        <v>1</v>
      </c>
      <c r="D2089">
        <v>31</v>
      </c>
      <c r="F2089">
        <v>169.4</v>
      </c>
      <c r="G2089">
        <v>72.3</v>
      </c>
    </row>
    <row r="2090" spans="2:7">
      <c r="B2090">
        <v>95640</v>
      </c>
      <c r="C2090">
        <v>1</v>
      </c>
      <c r="D2090">
        <v>19</v>
      </c>
      <c r="F2090">
        <v>176.8</v>
      </c>
      <c r="G2090">
        <v>68.5</v>
      </c>
    </row>
    <row r="2091" spans="2:7">
      <c r="B2091">
        <v>95641</v>
      </c>
      <c r="C2091">
        <v>2</v>
      </c>
      <c r="D2091">
        <v>50</v>
      </c>
      <c r="F2091">
        <v>165</v>
      </c>
      <c r="G2091">
        <v>131.80000000000001</v>
      </c>
    </row>
    <row r="2092" spans="2:7">
      <c r="B2092">
        <v>95642</v>
      </c>
      <c r="C2092">
        <v>2</v>
      </c>
      <c r="D2092">
        <v>13</v>
      </c>
      <c r="F2092">
        <v>161.9</v>
      </c>
      <c r="G2092">
        <v>99</v>
      </c>
    </row>
    <row r="2093" spans="2:7">
      <c r="B2093">
        <v>95643</v>
      </c>
      <c r="C2093">
        <v>1</v>
      </c>
      <c r="D2093">
        <v>20</v>
      </c>
      <c r="F2093">
        <v>179.5</v>
      </c>
      <c r="G2093">
        <v>59.2</v>
      </c>
    </row>
    <row r="2094" spans="2:7">
      <c r="B2094">
        <v>95644</v>
      </c>
      <c r="C2094">
        <v>2</v>
      </c>
      <c r="D2094">
        <v>62</v>
      </c>
      <c r="F2094">
        <v>154.30000000000001</v>
      </c>
      <c r="G2094">
        <v>79.400000000000006</v>
      </c>
    </row>
    <row r="2095" spans="2:7">
      <c r="B2095">
        <v>95645</v>
      </c>
      <c r="C2095">
        <v>2</v>
      </c>
      <c r="D2095">
        <v>67</v>
      </c>
      <c r="F2095">
        <v>150.1</v>
      </c>
      <c r="G2095">
        <v>56.4</v>
      </c>
    </row>
    <row r="2096" spans="2:7">
      <c r="B2096">
        <v>95646</v>
      </c>
      <c r="C2096">
        <v>1</v>
      </c>
      <c r="D2096">
        <v>0</v>
      </c>
      <c r="E2096">
        <v>2</v>
      </c>
      <c r="F2096">
        <v>0</v>
      </c>
      <c r="G2096">
        <v>6.5</v>
      </c>
    </row>
    <row r="2097" spans="2:7">
      <c r="B2097">
        <v>95647</v>
      </c>
      <c r="C2097">
        <v>2</v>
      </c>
      <c r="D2097">
        <v>8</v>
      </c>
      <c r="F2097">
        <v>136.19999999999999</v>
      </c>
      <c r="G2097">
        <v>32.9</v>
      </c>
    </row>
    <row r="2098" spans="2:7">
      <c r="B2098">
        <v>95648</v>
      </c>
      <c r="C2098">
        <v>1</v>
      </c>
      <c r="D2098">
        <v>72</v>
      </c>
      <c r="F2098">
        <v>177.2</v>
      </c>
      <c r="G2098">
        <v>86.9</v>
      </c>
    </row>
    <row r="2099" spans="2:7">
      <c r="B2099">
        <v>95649</v>
      </c>
      <c r="C2099">
        <v>1</v>
      </c>
      <c r="D2099">
        <v>48</v>
      </c>
      <c r="F2099">
        <v>167.1</v>
      </c>
      <c r="G2099">
        <v>87.3</v>
      </c>
    </row>
    <row r="2100" spans="2:7">
      <c r="B2100">
        <v>95650</v>
      </c>
      <c r="C2100">
        <v>2</v>
      </c>
      <c r="D2100">
        <v>3</v>
      </c>
      <c r="F2100">
        <v>91</v>
      </c>
      <c r="G2100">
        <v>13.2</v>
      </c>
    </row>
    <row r="2101" spans="2:7">
      <c r="B2101">
        <v>95651</v>
      </c>
      <c r="C2101">
        <v>1</v>
      </c>
      <c r="D2101">
        <v>80</v>
      </c>
      <c r="F2101">
        <v>0</v>
      </c>
      <c r="G2101">
        <v>89.5</v>
      </c>
    </row>
    <row r="2102" spans="2:7">
      <c r="B2102">
        <v>95652</v>
      </c>
      <c r="C2102">
        <v>2</v>
      </c>
      <c r="D2102">
        <v>44</v>
      </c>
      <c r="F2102">
        <v>159.69999999999999</v>
      </c>
      <c r="G2102">
        <v>58.6</v>
      </c>
    </row>
    <row r="2103" spans="2:7">
      <c r="B2103">
        <v>95653</v>
      </c>
      <c r="C2103">
        <v>1</v>
      </c>
      <c r="D2103">
        <v>5</v>
      </c>
      <c r="F2103">
        <v>108.6</v>
      </c>
      <c r="G2103">
        <v>17.3</v>
      </c>
    </row>
    <row r="2104" spans="2:7">
      <c r="B2104">
        <v>95654</v>
      </c>
      <c r="C2104">
        <v>1</v>
      </c>
      <c r="D2104">
        <v>72</v>
      </c>
      <c r="F2104">
        <v>164.6</v>
      </c>
      <c r="G2104">
        <v>76.900000000000006</v>
      </c>
    </row>
    <row r="2105" spans="2:7">
      <c r="B2105">
        <v>95655</v>
      </c>
      <c r="C2105">
        <v>1</v>
      </c>
      <c r="D2105">
        <v>22</v>
      </c>
      <c r="F2105">
        <v>183.6</v>
      </c>
      <c r="G2105">
        <v>105.1</v>
      </c>
    </row>
    <row r="2106" spans="2:7">
      <c r="B2106">
        <v>95656</v>
      </c>
      <c r="C2106">
        <v>1</v>
      </c>
      <c r="D2106">
        <v>78</v>
      </c>
      <c r="F2106">
        <v>167.2</v>
      </c>
      <c r="G2106">
        <v>89.6</v>
      </c>
    </row>
    <row r="2107" spans="2:7">
      <c r="B2107">
        <v>95657</v>
      </c>
      <c r="C2107">
        <v>1</v>
      </c>
      <c r="D2107">
        <v>31</v>
      </c>
      <c r="F2107">
        <v>190.9</v>
      </c>
      <c r="G2107">
        <v>78.599999999999994</v>
      </c>
    </row>
    <row r="2108" spans="2:7">
      <c r="B2108">
        <v>95658</v>
      </c>
      <c r="C2108">
        <v>1</v>
      </c>
      <c r="D2108">
        <v>29</v>
      </c>
      <c r="F2108">
        <v>188.4</v>
      </c>
      <c r="G2108">
        <v>98.6</v>
      </c>
    </row>
    <row r="2109" spans="2:7">
      <c r="B2109">
        <v>95659</v>
      </c>
      <c r="C2109">
        <v>1</v>
      </c>
      <c r="D2109">
        <v>46</v>
      </c>
      <c r="F2109">
        <v>180</v>
      </c>
      <c r="G2109">
        <v>86.2</v>
      </c>
    </row>
    <row r="2110" spans="2:7">
      <c r="B2110">
        <v>95660</v>
      </c>
      <c r="C2110">
        <v>1</v>
      </c>
      <c r="D2110">
        <v>7</v>
      </c>
      <c r="F2110">
        <v>131.4</v>
      </c>
      <c r="G2110">
        <v>27.4</v>
      </c>
    </row>
    <row r="2111" spans="2:7">
      <c r="B2111">
        <v>95662</v>
      </c>
      <c r="C2111">
        <v>2</v>
      </c>
      <c r="D2111">
        <v>44</v>
      </c>
      <c r="F2111">
        <v>151.19999999999999</v>
      </c>
      <c r="G2111">
        <v>65.2</v>
      </c>
    </row>
    <row r="2112" spans="2:7">
      <c r="B2112">
        <v>95663</v>
      </c>
      <c r="C2112">
        <v>1</v>
      </c>
      <c r="D2112">
        <v>43</v>
      </c>
      <c r="F2112">
        <v>176.3</v>
      </c>
      <c r="G2112">
        <v>86.9</v>
      </c>
    </row>
    <row r="2113" spans="2:7">
      <c r="B2113">
        <v>95664</v>
      </c>
      <c r="C2113">
        <v>1</v>
      </c>
      <c r="D2113">
        <v>47</v>
      </c>
      <c r="F2113">
        <v>188</v>
      </c>
      <c r="G2113">
        <v>105.5</v>
      </c>
    </row>
    <row r="2114" spans="2:7">
      <c r="B2114">
        <v>95665</v>
      </c>
      <c r="C2114">
        <v>1</v>
      </c>
      <c r="D2114">
        <v>23</v>
      </c>
      <c r="F2114">
        <v>175.7</v>
      </c>
      <c r="G2114">
        <v>84.9</v>
      </c>
    </row>
    <row r="2115" spans="2:7">
      <c r="B2115">
        <v>95666</v>
      </c>
      <c r="C2115">
        <v>1</v>
      </c>
      <c r="D2115">
        <v>33</v>
      </c>
      <c r="F2115">
        <v>170.7</v>
      </c>
      <c r="G2115">
        <v>124.1</v>
      </c>
    </row>
    <row r="2116" spans="2:7">
      <c r="B2116">
        <v>95667</v>
      </c>
      <c r="C2116">
        <v>1</v>
      </c>
      <c r="D2116">
        <v>2</v>
      </c>
      <c r="F2116">
        <v>100.1</v>
      </c>
      <c r="G2116">
        <v>17.600000000000001</v>
      </c>
    </row>
    <row r="2117" spans="2:7">
      <c r="B2117">
        <v>95668</v>
      </c>
      <c r="C2117">
        <v>2</v>
      </c>
      <c r="D2117">
        <v>68</v>
      </c>
      <c r="F2117">
        <v>165.6</v>
      </c>
      <c r="G2117">
        <v>85.6</v>
      </c>
    </row>
    <row r="2118" spans="2:7">
      <c r="B2118">
        <v>95669</v>
      </c>
      <c r="C2118">
        <v>2</v>
      </c>
      <c r="D2118">
        <v>56</v>
      </c>
      <c r="F2118">
        <v>161.30000000000001</v>
      </c>
      <c r="G2118">
        <v>71.400000000000006</v>
      </c>
    </row>
    <row r="2119" spans="2:7">
      <c r="B2119">
        <v>95670</v>
      </c>
      <c r="C2119">
        <v>2</v>
      </c>
      <c r="D2119">
        <v>4</v>
      </c>
      <c r="F2119">
        <v>96.9</v>
      </c>
      <c r="G2119">
        <v>13.6</v>
      </c>
    </row>
    <row r="2120" spans="2:7">
      <c r="B2120">
        <v>95671</v>
      </c>
      <c r="C2120">
        <v>2</v>
      </c>
      <c r="D2120">
        <v>66</v>
      </c>
      <c r="F2120">
        <v>151.80000000000001</v>
      </c>
      <c r="G2120">
        <v>70.900000000000006</v>
      </c>
    </row>
    <row r="2121" spans="2:7">
      <c r="B2121">
        <v>95672</v>
      </c>
      <c r="C2121">
        <v>1</v>
      </c>
      <c r="D2121">
        <v>75</v>
      </c>
      <c r="F2121">
        <v>183.5</v>
      </c>
      <c r="G2121">
        <v>104.5</v>
      </c>
    </row>
    <row r="2122" spans="2:7">
      <c r="B2122">
        <v>95673</v>
      </c>
      <c r="C2122">
        <v>1</v>
      </c>
      <c r="D2122">
        <v>80</v>
      </c>
      <c r="F2122">
        <v>166.2</v>
      </c>
      <c r="G2122">
        <v>75</v>
      </c>
    </row>
    <row r="2123" spans="2:7">
      <c r="B2123">
        <v>95674</v>
      </c>
      <c r="C2123">
        <v>1</v>
      </c>
      <c r="D2123">
        <v>49</v>
      </c>
      <c r="F2123">
        <v>185.4</v>
      </c>
      <c r="G2123">
        <v>89.7</v>
      </c>
    </row>
    <row r="2124" spans="2:7">
      <c r="B2124">
        <v>95675</v>
      </c>
      <c r="C2124">
        <v>1</v>
      </c>
      <c r="D2124">
        <v>66</v>
      </c>
      <c r="F2124">
        <v>167.6</v>
      </c>
      <c r="G2124">
        <v>85.3</v>
      </c>
    </row>
    <row r="2125" spans="2:7">
      <c r="B2125">
        <v>95676</v>
      </c>
      <c r="C2125">
        <v>1</v>
      </c>
      <c r="D2125">
        <v>53</v>
      </c>
      <c r="F2125">
        <v>168.9</v>
      </c>
      <c r="G2125">
        <v>90.3</v>
      </c>
    </row>
    <row r="2126" spans="2:7">
      <c r="B2126">
        <v>95677</v>
      </c>
      <c r="C2126">
        <v>1</v>
      </c>
      <c r="D2126">
        <v>8</v>
      </c>
      <c r="F2126">
        <v>136.19999999999999</v>
      </c>
      <c r="G2126">
        <v>42.8</v>
      </c>
    </row>
    <row r="2127" spans="2:7">
      <c r="B2127">
        <v>95678</v>
      </c>
      <c r="C2127">
        <v>1</v>
      </c>
      <c r="D2127">
        <v>34</v>
      </c>
      <c r="F2127">
        <v>173.1</v>
      </c>
      <c r="G2127">
        <v>85.5</v>
      </c>
    </row>
    <row r="2128" spans="2:7">
      <c r="B2128">
        <v>95679</v>
      </c>
      <c r="C2128">
        <v>1</v>
      </c>
      <c r="D2128">
        <v>14</v>
      </c>
      <c r="F2128">
        <v>177.1</v>
      </c>
      <c r="G2128">
        <v>56.3</v>
      </c>
    </row>
    <row r="2129" spans="2:7">
      <c r="B2129">
        <v>95680</v>
      </c>
      <c r="C2129">
        <v>2</v>
      </c>
      <c r="D2129">
        <v>45</v>
      </c>
      <c r="F2129">
        <v>151</v>
      </c>
      <c r="G2129">
        <v>72.5</v>
      </c>
    </row>
    <row r="2130" spans="2:7">
      <c r="B2130">
        <v>95681</v>
      </c>
      <c r="C2130">
        <v>2</v>
      </c>
      <c r="D2130">
        <v>80</v>
      </c>
      <c r="F2130">
        <v>155.9</v>
      </c>
      <c r="G2130">
        <v>64.7</v>
      </c>
    </row>
    <row r="2131" spans="2:7">
      <c r="B2131">
        <v>95682</v>
      </c>
      <c r="C2131">
        <v>1</v>
      </c>
      <c r="D2131">
        <v>3</v>
      </c>
      <c r="F2131">
        <v>100.9</v>
      </c>
      <c r="G2131">
        <v>17.899999999999999</v>
      </c>
    </row>
    <row r="2132" spans="2:7">
      <c r="B2132">
        <v>95683</v>
      </c>
      <c r="C2132">
        <v>2</v>
      </c>
      <c r="D2132">
        <v>0</v>
      </c>
      <c r="E2132">
        <v>11</v>
      </c>
      <c r="F2132">
        <v>0</v>
      </c>
      <c r="G2132">
        <v>8.8000000000000007</v>
      </c>
    </row>
    <row r="2133" spans="2:7">
      <c r="B2133">
        <v>95684</v>
      </c>
      <c r="C2133">
        <v>1</v>
      </c>
      <c r="D2133">
        <v>30</v>
      </c>
      <c r="F2133">
        <v>164.7</v>
      </c>
      <c r="G2133">
        <v>75.2</v>
      </c>
    </row>
    <row r="2134" spans="2:7">
      <c r="B2134">
        <v>95685</v>
      </c>
      <c r="C2134">
        <v>1</v>
      </c>
      <c r="D2134">
        <v>30</v>
      </c>
      <c r="F2134">
        <v>170.4</v>
      </c>
      <c r="G2134">
        <v>130.30000000000001</v>
      </c>
    </row>
    <row r="2135" spans="2:7">
      <c r="B2135">
        <v>95686</v>
      </c>
      <c r="C2135">
        <v>1</v>
      </c>
      <c r="D2135">
        <v>18</v>
      </c>
      <c r="F2135">
        <v>168.9</v>
      </c>
      <c r="G2135">
        <v>91.1</v>
      </c>
    </row>
    <row r="2136" spans="2:7">
      <c r="B2136">
        <v>95687</v>
      </c>
      <c r="C2136">
        <v>1</v>
      </c>
      <c r="D2136">
        <v>80</v>
      </c>
      <c r="F2136">
        <v>173.6</v>
      </c>
      <c r="G2136">
        <v>74.2</v>
      </c>
    </row>
    <row r="2137" spans="2:7">
      <c r="B2137">
        <v>95688</v>
      </c>
      <c r="C2137">
        <v>2</v>
      </c>
      <c r="D2137">
        <v>8</v>
      </c>
      <c r="F2137">
        <v>129.69999999999999</v>
      </c>
      <c r="G2137">
        <v>29.3</v>
      </c>
    </row>
    <row r="2138" spans="2:7">
      <c r="B2138">
        <v>95689</v>
      </c>
      <c r="C2138">
        <v>2</v>
      </c>
      <c r="D2138">
        <v>60</v>
      </c>
      <c r="F2138">
        <v>176.6</v>
      </c>
      <c r="G2138">
        <v>112.2</v>
      </c>
    </row>
    <row r="2139" spans="2:7">
      <c r="B2139">
        <v>95690</v>
      </c>
      <c r="C2139">
        <v>1</v>
      </c>
      <c r="D2139">
        <v>54</v>
      </c>
      <c r="F2139">
        <v>169.4</v>
      </c>
      <c r="G2139">
        <v>75.099999999999994</v>
      </c>
    </row>
    <row r="2140" spans="2:7">
      <c r="B2140">
        <v>95691</v>
      </c>
      <c r="C2140">
        <v>1</v>
      </c>
      <c r="D2140">
        <v>0</v>
      </c>
      <c r="E2140">
        <v>3</v>
      </c>
      <c r="F2140">
        <v>0</v>
      </c>
      <c r="G2140">
        <v>5.9</v>
      </c>
    </row>
    <row r="2141" spans="2:7">
      <c r="B2141">
        <v>95692</v>
      </c>
      <c r="C2141">
        <v>2</v>
      </c>
      <c r="D2141">
        <v>69</v>
      </c>
      <c r="F2141">
        <v>153.30000000000001</v>
      </c>
      <c r="G2141">
        <v>51.4</v>
      </c>
    </row>
    <row r="2142" spans="2:7">
      <c r="B2142">
        <v>95693</v>
      </c>
      <c r="C2142">
        <v>2</v>
      </c>
      <c r="D2142">
        <v>2</v>
      </c>
      <c r="F2142">
        <v>87.3</v>
      </c>
      <c r="G2142">
        <v>13.5</v>
      </c>
    </row>
    <row r="2143" spans="2:7">
      <c r="B2143">
        <v>95694</v>
      </c>
      <c r="C2143">
        <v>2</v>
      </c>
      <c r="D2143">
        <v>50</v>
      </c>
      <c r="F2143">
        <v>153.5</v>
      </c>
      <c r="G2143">
        <v>69.599999999999994</v>
      </c>
    </row>
    <row r="2144" spans="2:7">
      <c r="B2144">
        <v>95695</v>
      </c>
      <c r="C2144">
        <v>1</v>
      </c>
      <c r="D2144">
        <v>0</v>
      </c>
      <c r="E2144">
        <v>3</v>
      </c>
      <c r="F2144">
        <v>0</v>
      </c>
      <c r="G2144">
        <v>6.6</v>
      </c>
    </row>
    <row r="2145" spans="2:7">
      <c r="B2145">
        <v>95696</v>
      </c>
      <c r="C2145">
        <v>1</v>
      </c>
      <c r="D2145">
        <v>26</v>
      </c>
      <c r="F2145">
        <v>159.1</v>
      </c>
      <c r="G2145">
        <v>60.5</v>
      </c>
    </row>
    <row r="2146" spans="2:7">
      <c r="B2146">
        <v>95697</v>
      </c>
      <c r="C2146">
        <v>2</v>
      </c>
      <c r="D2146">
        <v>0</v>
      </c>
      <c r="E2146">
        <v>1</v>
      </c>
      <c r="F2146">
        <v>0</v>
      </c>
      <c r="G2146">
        <v>4.3</v>
      </c>
    </row>
    <row r="2147" spans="2:7">
      <c r="B2147">
        <v>95698</v>
      </c>
      <c r="C2147">
        <v>2</v>
      </c>
      <c r="D2147">
        <v>55</v>
      </c>
      <c r="F2147">
        <v>151.6</v>
      </c>
      <c r="G2147">
        <v>78</v>
      </c>
    </row>
    <row r="2148" spans="2:7">
      <c r="B2148">
        <v>95699</v>
      </c>
      <c r="C2148">
        <v>2</v>
      </c>
      <c r="D2148">
        <v>22</v>
      </c>
      <c r="F2148">
        <v>160.80000000000001</v>
      </c>
      <c r="G2148">
        <v>64.7</v>
      </c>
    </row>
    <row r="2149" spans="2:7">
      <c r="B2149">
        <v>95700</v>
      </c>
      <c r="C2149">
        <v>2</v>
      </c>
      <c r="D2149">
        <v>59</v>
      </c>
      <c r="F2149">
        <v>148.80000000000001</v>
      </c>
      <c r="G2149">
        <v>70.5</v>
      </c>
    </row>
    <row r="2150" spans="2:7">
      <c r="B2150">
        <v>95701</v>
      </c>
      <c r="C2150">
        <v>1</v>
      </c>
      <c r="D2150">
        <v>8</v>
      </c>
      <c r="F2150">
        <v>132.69999999999999</v>
      </c>
      <c r="G2150">
        <v>25.6</v>
      </c>
    </row>
    <row r="2151" spans="2:7">
      <c r="B2151">
        <v>95702</v>
      </c>
      <c r="C2151">
        <v>2</v>
      </c>
      <c r="D2151">
        <v>16</v>
      </c>
      <c r="F2151">
        <v>157.5</v>
      </c>
      <c r="G2151">
        <v>52.3</v>
      </c>
    </row>
    <row r="2152" spans="2:7">
      <c r="B2152">
        <v>95703</v>
      </c>
      <c r="C2152">
        <v>2</v>
      </c>
      <c r="D2152">
        <v>24</v>
      </c>
      <c r="F2152">
        <v>180.4</v>
      </c>
      <c r="G2152">
        <v>111.7</v>
      </c>
    </row>
    <row r="2153" spans="2:7">
      <c r="B2153">
        <v>95704</v>
      </c>
      <c r="C2153">
        <v>1</v>
      </c>
      <c r="D2153">
        <v>50</v>
      </c>
      <c r="F2153">
        <v>163.1</v>
      </c>
      <c r="G2153">
        <v>70.099999999999994</v>
      </c>
    </row>
    <row r="2154" spans="2:7">
      <c r="B2154">
        <v>95705</v>
      </c>
      <c r="C2154">
        <v>1</v>
      </c>
      <c r="D2154">
        <v>18</v>
      </c>
      <c r="F2154">
        <v>179.8</v>
      </c>
      <c r="G2154">
        <v>65.099999999999994</v>
      </c>
    </row>
    <row r="2155" spans="2:7">
      <c r="B2155">
        <v>95706</v>
      </c>
      <c r="C2155">
        <v>2</v>
      </c>
      <c r="D2155">
        <v>6</v>
      </c>
      <c r="F2155">
        <v>123.5</v>
      </c>
      <c r="G2155">
        <v>23.4</v>
      </c>
    </row>
    <row r="2156" spans="2:7">
      <c r="B2156">
        <v>95707</v>
      </c>
      <c r="C2156">
        <v>2</v>
      </c>
      <c r="D2156">
        <v>5</v>
      </c>
      <c r="F2156">
        <v>103.5</v>
      </c>
      <c r="G2156">
        <v>16.7</v>
      </c>
    </row>
    <row r="2157" spans="2:7">
      <c r="B2157">
        <v>95708</v>
      </c>
      <c r="C2157">
        <v>1</v>
      </c>
      <c r="D2157">
        <v>52</v>
      </c>
      <c r="F2157">
        <v>185.5</v>
      </c>
      <c r="G2157">
        <v>109.7</v>
      </c>
    </row>
    <row r="2158" spans="2:7">
      <c r="B2158">
        <v>95709</v>
      </c>
      <c r="C2158">
        <v>1</v>
      </c>
      <c r="D2158">
        <v>11</v>
      </c>
      <c r="F2158">
        <v>153.4</v>
      </c>
      <c r="G2158">
        <v>58.1</v>
      </c>
    </row>
    <row r="2159" spans="2:7">
      <c r="B2159">
        <v>95710</v>
      </c>
      <c r="C2159">
        <v>1</v>
      </c>
      <c r="D2159">
        <v>61</v>
      </c>
      <c r="F2159">
        <v>174.8</v>
      </c>
      <c r="G2159">
        <v>102</v>
      </c>
    </row>
    <row r="2160" spans="2:7">
      <c r="B2160">
        <v>95711</v>
      </c>
      <c r="C2160">
        <v>1</v>
      </c>
      <c r="D2160">
        <v>54</v>
      </c>
      <c r="F2160">
        <v>158.9</v>
      </c>
      <c r="G2160">
        <v>69.400000000000006</v>
      </c>
    </row>
    <row r="2161" spans="2:7">
      <c r="B2161">
        <v>95712</v>
      </c>
      <c r="C2161">
        <v>2</v>
      </c>
      <c r="D2161">
        <v>12</v>
      </c>
      <c r="F2161">
        <v>147.69999999999999</v>
      </c>
      <c r="G2161">
        <v>52.1</v>
      </c>
    </row>
    <row r="2162" spans="2:7">
      <c r="B2162">
        <v>95713</v>
      </c>
      <c r="C2162">
        <v>1</v>
      </c>
      <c r="D2162">
        <v>64</v>
      </c>
      <c r="F2162">
        <v>181</v>
      </c>
      <c r="G2162">
        <v>110.5</v>
      </c>
    </row>
    <row r="2163" spans="2:7">
      <c r="B2163">
        <v>95714</v>
      </c>
      <c r="C2163">
        <v>2</v>
      </c>
      <c r="D2163">
        <v>63</v>
      </c>
      <c r="F2163">
        <v>163.5</v>
      </c>
      <c r="G2163">
        <v>131.80000000000001</v>
      </c>
    </row>
    <row r="2164" spans="2:7">
      <c r="B2164">
        <v>95715</v>
      </c>
      <c r="C2164">
        <v>2</v>
      </c>
      <c r="D2164">
        <v>12</v>
      </c>
      <c r="F2164">
        <v>153.80000000000001</v>
      </c>
      <c r="G2164">
        <v>57.7</v>
      </c>
    </row>
    <row r="2165" spans="2:7">
      <c r="B2165">
        <v>95716</v>
      </c>
      <c r="C2165">
        <v>2</v>
      </c>
      <c r="D2165">
        <v>38</v>
      </c>
      <c r="F2165">
        <v>153.69999999999999</v>
      </c>
      <c r="G2165">
        <v>64</v>
      </c>
    </row>
    <row r="2166" spans="2:7">
      <c r="B2166">
        <v>95717</v>
      </c>
      <c r="C2166">
        <v>1</v>
      </c>
      <c r="D2166">
        <v>76</v>
      </c>
      <c r="F2166">
        <v>177.1</v>
      </c>
      <c r="G2166">
        <v>83.3</v>
      </c>
    </row>
    <row r="2167" spans="2:7">
      <c r="B2167">
        <v>95718</v>
      </c>
      <c r="C2167">
        <v>1</v>
      </c>
      <c r="D2167">
        <v>63</v>
      </c>
      <c r="F2167">
        <v>172.5</v>
      </c>
      <c r="G2167">
        <v>79.900000000000006</v>
      </c>
    </row>
    <row r="2168" spans="2:7">
      <c r="B2168">
        <v>95719</v>
      </c>
      <c r="C2168">
        <v>1</v>
      </c>
      <c r="D2168">
        <v>22</v>
      </c>
      <c r="F2168">
        <v>173</v>
      </c>
      <c r="G2168">
        <v>61.5</v>
      </c>
    </row>
    <row r="2169" spans="2:7">
      <c r="B2169">
        <v>95720</v>
      </c>
      <c r="C2169">
        <v>2</v>
      </c>
      <c r="D2169">
        <v>59</v>
      </c>
      <c r="F2169">
        <v>167.8</v>
      </c>
      <c r="G2169">
        <v>61.7</v>
      </c>
    </row>
    <row r="2170" spans="2:7">
      <c r="B2170">
        <v>95721</v>
      </c>
      <c r="C2170">
        <v>2</v>
      </c>
      <c r="D2170">
        <v>14</v>
      </c>
      <c r="F2170">
        <v>147.19999999999999</v>
      </c>
      <c r="G2170">
        <v>43.2</v>
      </c>
    </row>
    <row r="2171" spans="2:7">
      <c r="B2171">
        <v>95722</v>
      </c>
      <c r="C2171">
        <v>1</v>
      </c>
      <c r="D2171">
        <v>38</v>
      </c>
      <c r="F2171">
        <v>164.6</v>
      </c>
      <c r="G2171">
        <v>88.9</v>
      </c>
    </row>
    <row r="2172" spans="2:7">
      <c r="B2172">
        <v>95723</v>
      </c>
      <c r="C2172">
        <v>2</v>
      </c>
      <c r="D2172">
        <v>80</v>
      </c>
      <c r="F2172">
        <v>152.9</v>
      </c>
      <c r="G2172">
        <v>69.3</v>
      </c>
    </row>
    <row r="2173" spans="2:7">
      <c r="B2173">
        <v>95724</v>
      </c>
      <c r="C2173">
        <v>2</v>
      </c>
      <c r="D2173">
        <v>4</v>
      </c>
      <c r="F2173">
        <v>103.9</v>
      </c>
      <c r="G2173">
        <v>15.6</v>
      </c>
    </row>
    <row r="2174" spans="2:7">
      <c r="B2174">
        <v>95725</v>
      </c>
      <c r="C2174">
        <v>1</v>
      </c>
      <c r="D2174">
        <v>70</v>
      </c>
      <c r="F2174">
        <v>184.1</v>
      </c>
      <c r="G2174">
        <v>146.30000000000001</v>
      </c>
    </row>
    <row r="2175" spans="2:7">
      <c r="B2175">
        <v>95726</v>
      </c>
      <c r="C2175">
        <v>2</v>
      </c>
      <c r="D2175">
        <v>32</v>
      </c>
      <c r="F2175">
        <v>167.5</v>
      </c>
      <c r="G2175">
        <v>68.599999999999994</v>
      </c>
    </row>
    <row r="2176" spans="2:7">
      <c r="B2176">
        <v>95727</v>
      </c>
      <c r="C2176">
        <v>1</v>
      </c>
      <c r="D2176">
        <v>52</v>
      </c>
      <c r="F2176">
        <v>161.5</v>
      </c>
      <c r="G2176">
        <v>65.2</v>
      </c>
    </row>
    <row r="2177" spans="2:7">
      <c r="B2177">
        <v>95728</v>
      </c>
      <c r="C2177">
        <v>1</v>
      </c>
      <c r="D2177">
        <v>1</v>
      </c>
      <c r="E2177">
        <v>17</v>
      </c>
      <c r="F2177">
        <v>0</v>
      </c>
      <c r="G2177">
        <v>14.5</v>
      </c>
    </row>
    <row r="2178" spans="2:7">
      <c r="B2178">
        <v>95729</v>
      </c>
      <c r="C2178">
        <v>2</v>
      </c>
      <c r="D2178">
        <v>71</v>
      </c>
      <c r="F2178">
        <v>148.80000000000001</v>
      </c>
      <c r="G2178">
        <v>102.4</v>
      </c>
    </row>
    <row r="2179" spans="2:7">
      <c r="B2179">
        <v>95730</v>
      </c>
      <c r="C2179">
        <v>2</v>
      </c>
      <c r="D2179">
        <v>0</v>
      </c>
      <c r="E2179">
        <v>4</v>
      </c>
      <c r="F2179">
        <v>0</v>
      </c>
      <c r="G2179">
        <v>6.3</v>
      </c>
    </row>
    <row r="2180" spans="2:7">
      <c r="B2180">
        <v>95731</v>
      </c>
      <c r="C2180">
        <v>2</v>
      </c>
      <c r="D2180">
        <v>47</v>
      </c>
      <c r="F2180">
        <v>153.5</v>
      </c>
      <c r="G2180">
        <v>64.7</v>
      </c>
    </row>
    <row r="2181" spans="2:7">
      <c r="B2181">
        <v>95732</v>
      </c>
      <c r="C2181">
        <v>2</v>
      </c>
      <c r="D2181">
        <v>14</v>
      </c>
      <c r="F2181">
        <v>149.1</v>
      </c>
      <c r="G2181">
        <v>50.9</v>
      </c>
    </row>
    <row r="2182" spans="2:7">
      <c r="B2182">
        <v>95733</v>
      </c>
      <c r="C2182">
        <v>1</v>
      </c>
      <c r="D2182">
        <v>22</v>
      </c>
      <c r="F2182">
        <v>185.1</v>
      </c>
      <c r="G2182">
        <v>53.7</v>
      </c>
    </row>
    <row r="2183" spans="2:7">
      <c r="B2183">
        <v>95734</v>
      </c>
      <c r="C2183">
        <v>2</v>
      </c>
      <c r="D2183">
        <v>71</v>
      </c>
      <c r="F2183">
        <v>159.1</v>
      </c>
      <c r="G2183">
        <v>81</v>
      </c>
    </row>
    <row r="2184" spans="2:7">
      <c r="B2184">
        <v>95735</v>
      </c>
      <c r="C2184">
        <v>1</v>
      </c>
      <c r="D2184">
        <v>8</v>
      </c>
      <c r="F2184">
        <v>137.19999999999999</v>
      </c>
      <c r="G2184">
        <v>27.3</v>
      </c>
    </row>
    <row r="2185" spans="2:7">
      <c r="B2185">
        <v>95736</v>
      </c>
      <c r="C2185">
        <v>1</v>
      </c>
      <c r="D2185">
        <v>58</v>
      </c>
      <c r="F2185">
        <v>188.2</v>
      </c>
      <c r="G2185">
        <v>76.3</v>
      </c>
    </row>
    <row r="2186" spans="2:7">
      <c r="B2186">
        <v>95737</v>
      </c>
      <c r="C2186">
        <v>1</v>
      </c>
      <c r="D2186">
        <v>0</v>
      </c>
      <c r="E2186">
        <v>10</v>
      </c>
      <c r="F2186">
        <v>0</v>
      </c>
      <c r="G2186">
        <v>9.3000000000000007</v>
      </c>
    </row>
    <row r="2187" spans="2:7">
      <c r="B2187">
        <v>95738</v>
      </c>
      <c r="C2187">
        <v>2</v>
      </c>
      <c r="D2187">
        <v>49</v>
      </c>
      <c r="F2187">
        <v>166.8</v>
      </c>
      <c r="G2187">
        <v>104.8</v>
      </c>
    </row>
    <row r="2188" spans="2:7">
      <c r="B2188">
        <v>95739</v>
      </c>
      <c r="C2188">
        <v>1</v>
      </c>
      <c r="D2188">
        <v>6</v>
      </c>
      <c r="F2188">
        <v>126.3</v>
      </c>
      <c r="G2188">
        <v>28</v>
      </c>
    </row>
    <row r="2189" spans="2:7">
      <c r="B2189">
        <v>95740</v>
      </c>
      <c r="C2189">
        <v>1</v>
      </c>
      <c r="D2189">
        <v>5</v>
      </c>
      <c r="F2189">
        <v>113.5</v>
      </c>
      <c r="G2189">
        <v>20.5</v>
      </c>
    </row>
    <row r="2190" spans="2:7">
      <c r="B2190">
        <v>95741</v>
      </c>
      <c r="C2190">
        <v>2</v>
      </c>
      <c r="D2190">
        <v>19</v>
      </c>
      <c r="F2190">
        <v>163.19999999999999</v>
      </c>
      <c r="G2190">
        <v>64.3</v>
      </c>
    </row>
    <row r="2191" spans="2:7">
      <c r="B2191">
        <v>95742</v>
      </c>
      <c r="C2191">
        <v>1</v>
      </c>
      <c r="D2191">
        <v>9</v>
      </c>
      <c r="F2191">
        <v>136.5</v>
      </c>
      <c r="G2191">
        <v>28.2</v>
      </c>
    </row>
    <row r="2192" spans="2:7">
      <c r="B2192">
        <v>95743</v>
      </c>
      <c r="C2192">
        <v>2</v>
      </c>
      <c r="D2192">
        <v>58</v>
      </c>
      <c r="F2192">
        <v>0</v>
      </c>
      <c r="G2192">
        <v>0</v>
      </c>
    </row>
    <row r="2193" spans="2:7">
      <c r="B2193">
        <v>95744</v>
      </c>
      <c r="C2193">
        <v>2</v>
      </c>
      <c r="D2193">
        <v>57</v>
      </c>
      <c r="F2193">
        <v>160.1</v>
      </c>
      <c r="G2193">
        <v>66.7</v>
      </c>
    </row>
    <row r="2194" spans="2:7">
      <c r="B2194">
        <v>95745</v>
      </c>
      <c r="C2194">
        <v>2</v>
      </c>
      <c r="D2194">
        <v>60</v>
      </c>
      <c r="F2194">
        <v>164.1</v>
      </c>
      <c r="G2194">
        <v>90.6</v>
      </c>
    </row>
    <row r="2195" spans="2:7">
      <c r="B2195">
        <v>95746</v>
      </c>
      <c r="C2195">
        <v>1</v>
      </c>
      <c r="D2195">
        <v>7</v>
      </c>
      <c r="F2195">
        <v>122.6</v>
      </c>
      <c r="G2195">
        <v>25.3</v>
      </c>
    </row>
    <row r="2196" spans="2:7">
      <c r="B2196">
        <v>95747</v>
      </c>
      <c r="C2196">
        <v>1</v>
      </c>
      <c r="D2196">
        <v>10</v>
      </c>
      <c r="F2196">
        <v>137.19999999999999</v>
      </c>
      <c r="G2196">
        <v>35.5</v>
      </c>
    </row>
    <row r="2197" spans="2:7">
      <c r="B2197">
        <v>95748</v>
      </c>
      <c r="C2197">
        <v>1</v>
      </c>
      <c r="D2197">
        <v>43</v>
      </c>
      <c r="F2197">
        <v>180.9</v>
      </c>
      <c r="G2197">
        <v>89.6</v>
      </c>
    </row>
    <row r="2198" spans="2:7">
      <c r="B2198">
        <v>95749</v>
      </c>
      <c r="C2198">
        <v>1</v>
      </c>
      <c r="D2198">
        <v>10</v>
      </c>
      <c r="F2198">
        <v>157.1</v>
      </c>
      <c r="G2198">
        <v>48.8</v>
      </c>
    </row>
    <row r="2199" spans="2:7">
      <c r="B2199">
        <v>95750</v>
      </c>
      <c r="C2199">
        <v>2</v>
      </c>
      <c r="D2199">
        <v>5</v>
      </c>
      <c r="F2199">
        <v>111.2</v>
      </c>
      <c r="G2199">
        <v>23.4</v>
      </c>
    </row>
    <row r="2200" spans="2:7">
      <c r="B2200">
        <v>95751</v>
      </c>
      <c r="C2200">
        <v>1</v>
      </c>
      <c r="D2200">
        <v>4</v>
      </c>
      <c r="F2200">
        <v>109.1</v>
      </c>
      <c r="G2200">
        <v>21.2</v>
      </c>
    </row>
    <row r="2201" spans="2:7">
      <c r="B2201">
        <v>95752</v>
      </c>
      <c r="C2201">
        <v>1</v>
      </c>
      <c r="D2201">
        <v>80</v>
      </c>
      <c r="F2201">
        <v>168.1</v>
      </c>
      <c r="G2201">
        <v>65.7</v>
      </c>
    </row>
    <row r="2202" spans="2:7">
      <c r="B2202">
        <v>95753</v>
      </c>
      <c r="C2202">
        <v>2</v>
      </c>
      <c r="D2202">
        <v>0</v>
      </c>
      <c r="E2202">
        <v>11</v>
      </c>
      <c r="F2202">
        <v>0</v>
      </c>
      <c r="G2202">
        <v>7.8</v>
      </c>
    </row>
    <row r="2203" spans="2:7">
      <c r="B2203">
        <v>95754</v>
      </c>
      <c r="C2203">
        <v>1</v>
      </c>
      <c r="D2203">
        <v>33</v>
      </c>
      <c r="F2203">
        <v>176.1</v>
      </c>
      <c r="G2203">
        <v>113</v>
      </c>
    </row>
    <row r="2204" spans="2:7">
      <c r="B2204">
        <v>95755</v>
      </c>
      <c r="C2204">
        <v>2</v>
      </c>
      <c r="D2204">
        <v>14</v>
      </c>
      <c r="F2204">
        <v>162.9</v>
      </c>
      <c r="G2204">
        <v>55.6</v>
      </c>
    </row>
    <row r="2205" spans="2:7">
      <c r="B2205">
        <v>95756</v>
      </c>
      <c r="C2205">
        <v>1</v>
      </c>
      <c r="D2205">
        <v>26</v>
      </c>
      <c r="F2205">
        <v>175.6</v>
      </c>
      <c r="G2205">
        <v>60.7</v>
      </c>
    </row>
    <row r="2206" spans="2:7">
      <c r="B2206">
        <v>95757</v>
      </c>
      <c r="C2206">
        <v>1</v>
      </c>
      <c r="D2206">
        <v>13</v>
      </c>
      <c r="F2206">
        <v>168.8</v>
      </c>
      <c r="G2206">
        <v>94.3</v>
      </c>
    </row>
    <row r="2207" spans="2:7">
      <c r="B2207">
        <v>95758</v>
      </c>
      <c r="C2207">
        <v>1</v>
      </c>
      <c r="D2207">
        <v>15</v>
      </c>
      <c r="F2207">
        <v>174.5</v>
      </c>
      <c r="G2207">
        <v>66.900000000000006</v>
      </c>
    </row>
    <row r="2208" spans="2:7">
      <c r="B2208">
        <v>95759</v>
      </c>
      <c r="C2208">
        <v>2</v>
      </c>
      <c r="D2208">
        <v>63</v>
      </c>
      <c r="F2208">
        <v>147.6</v>
      </c>
      <c r="G2208">
        <v>98.2</v>
      </c>
    </row>
    <row r="2209" spans="2:7">
      <c r="B2209">
        <v>95760</v>
      </c>
      <c r="C2209">
        <v>1</v>
      </c>
      <c r="D2209">
        <v>14</v>
      </c>
      <c r="F2209">
        <v>178.5</v>
      </c>
      <c r="G2209">
        <v>83.3</v>
      </c>
    </row>
    <row r="2210" spans="2:7">
      <c r="B2210">
        <v>95761</v>
      </c>
      <c r="C2210">
        <v>1</v>
      </c>
      <c r="D2210">
        <v>51</v>
      </c>
      <c r="F2210">
        <v>162.1</v>
      </c>
      <c r="G2210">
        <v>63.1</v>
      </c>
    </row>
    <row r="2211" spans="2:7">
      <c r="B2211">
        <v>95762</v>
      </c>
      <c r="C2211">
        <v>1</v>
      </c>
      <c r="D2211">
        <v>32</v>
      </c>
      <c r="F2211">
        <v>183.6</v>
      </c>
      <c r="G2211">
        <v>94</v>
      </c>
    </row>
    <row r="2212" spans="2:7">
      <c r="B2212">
        <v>95763</v>
      </c>
      <c r="C2212">
        <v>1</v>
      </c>
      <c r="D2212">
        <v>75</v>
      </c>
      <c r="F2212">
        <v>169.8</v>
      </c>
      <c r="G2212">
        <v>86.3</v>
      </c>
    </row>
    <row r="2213" spans="2:7">
      <c r="B2213">
        <v>95764</v>
      </c>
      <c r="C2213">
        <v>1</v>
      </c>
      <c r="D2213">
        <v>6</v>
      </c>
      <c r="F2213">
        <v>127.3</v>
      </c>
      <c r="G2213">
        <v>28.5</v>
      </c>
    </row>
    <row r="2214" spans="2:7">
      <c r="B2214">
        <v>95765</v>
      </c>
      <c r="C2214">
        <v>1</v>
      </c>
      <c r="D2214">
        <v>51</v>
      </c>
      <c r="F2214">
        <v>157.69999999999999</v>
      </c>
      <c r="G2214">
        <v>62.4</v>
      </c>
    </row>
    <row r="2215" spans="2:7">
      <c r="B2215">
        <v>95766</v>
      </c>
      <c r="C2215">
        <v>2</v>
      </c>
      <c r="D2215">
        <v>19</v>
      </c>
      <c r="F2215">
        <v>163.9</v>
      </c>
      <c r="G2215">
        <v>92.6</v>
      </c>
    </row>
    <row r="2216" spans="2:7">
      <c r="B2216">
        <v>95767</v>
      </c>
      <c r="C2216">
        <v>1</v>
      </c>
      <c r="D2216">
        <v>60</v>
      </c>
      <c r="F2216">
        <v>171.7</v>
      </c>
      <c r="G2216">
        <v>160.9</v>
      </c>
    </row>
    <row r="2217" spans="2:7">
      <c r="B2217">
        <v>95768</v>
      </c>
      <c r="C2217">
        <v>1</v>
      </c>
      <c r="D2217">
        <v>23</v>
      </c>
      <c r="F2217">
        <v>163.5</v>
      </c>
      <c r="G2217">
        <v>66.900000000000006</v>
      </c>
    </row>
    <row r="2218" spans="2:7">
      <c r="B2218">
        <v>95769</v>
      </c>
      <c r="C2218">
        <v>1</v>
      </c>
      <c r="D2218">
        <v>61</v>
      </c>
      <c r="F2218">
        <v>182.6</v>
      </c>
      <c r="G2218">
        <v>117.9</v>
      </c>
    </row>
    <row r="2219" spans="2:7">
      <c r="B2219">
        <v>95770</v>
      </c>
      <c r="C2219">
        <v>1</v>
      </c>
      <c r="D2219">
        <v>50</v>
      </c>
      <c r="F2219">
        <v>171.6</v>
      </c>
      <c r="G2219">
        <v>117.1</v>
      </c>
    </row>
    <row r="2220" spans="2:7">
      <c r="B2220">
        <v>95771</v>
      </c>
      <c r="C2220">
        <v>2</v>
      </c>
      <c r="D2220">
        <v>63</v>
      </c>
      <c r="F2220">
        <v>163.69999999999999</v>
      </c>
      <c r="G2220">
        <v>103.4</v>
      </c>
    </row>
    <row r="2221" spans="2:7">
      <c r="B2221">
        <v>95772</v>
      </c>
      <c r="C2221">
        <v>2</v>
      </c>
      <c r="D2221">
        <v>64</v>
      </c>
      <c r="F2221">
        <v>157.1</v>
      </c>
      <c r="G2221">
        <v>67.7</v>
      </c>
    </row>
    <row r="2222" spans="2:7">
      <c r="B2222">
        <v>95773</v>
      </c>
      <c r="C2222">
        <v>2</v>
      </c>
      <c r="D2222">
        <v>66</v>
      </c>
      <c r="F2222">
        <v>161.69999999999999</v>
      </c>
      <c r="G2222">
        <v>95.5</v>
      </c>
    </row>
    <row r="2223" spans="2:7">
      <c r="B2223">
        <v>95774</v>
      </c>
      <c r="C2223">
        <v>1</v>
      </c>
      <c r="D2223">
        <v>9</v>
      </c>
      <c r="F2223">
        <v>134</v>
      </c>
      <c r="G2223">
        <v>38.700000000000003</v>
      </c>
    </row>
    <row r="2224" spans="2:7">
      <c r="B2224">
        <v>95775</v>
      </c>
      <c r="C2224">
        <v>2</v>
      </c>
      <c r="D2224">
        <v>37</v>
      </c>
      <c r="F2224">
        <v>155.30000000000001</v>
      </c>
      <c r="G2224">
        <v>68.5</v>
      </c>
    </row>
    <row r="2225" spans="2:7">
      <c r="B2225">
        <v>95776</v>
      </c>
      <c r="C2225">
        <v>1</v>
      </c>
      <c r="D2225">
        <v>13</v>
      </c>
      <c r="F2225">
        <v>160.69999999999999</v>
      </c>
      <c r="G2225">
        <v>37.6</v>
      </c>
    </row>
    <row r="2226" spans="2:7">
      <c r="B2226">
        <v>95777</v>
      </c>
      <c r="C2226">
        <v>2</v>
      </c>
      <c r="D2226">
        <v>78</v>
      </c>
      <c r="F2226">
        <v>161.1</v>
      </c>
      <c r="G2226">
        <v>69.7</v>
      </c>
    </row>
    <row r="2227" spans="2:7">
      <c r="B2227">
        <v>95778</v>
      </c>
      <c r="C2227">
        <v>2</v>
      </c>
      <c r="D2227">
        <v>35</v>
      </c>
      <c r="F2227">
        <v>167.5</v>
      </c>
      <c r="G2227">
        <v>62.9</v>
      </c>
    </row>
    <row r="2228" spans="2:7">
      <c r="B2228">
        <v>95780</v>
      </c>
      <c r="C2228">
        <v>2</v>
      </c>
      <c r="D2228">
        <v>78</v>
      </c>
      <c r="F2228">
        <v>151.4</v>
      </c>
      <c r="G2228">
        <v>63.9</v>
      </c>
    </row>
    <row r="2229" spans="2:7">
      <c r="B2229">
        <v>95781</v>
      </c>
      <c r="C2229">
        <v>2</v>
      </c>
      <c r="D2229">
        <v>3</v>
      </c>
      <c r="F2229">
        <v>101.7</v>
      </c>
      <c r="G2229">
        <v>17.100000000000001</v>
      </c>
    </row>
    <row r="2230" spans="2:7">
      <c r="B2230">
        <v>95782</v>
      </c>
      <c r="C2230">
        <v>1</v>
      </c>
      <c r="D2230">
        <v>18</v>
      </c>
      <c r="F2230">
        <v>162.6</v>
      </c>
      <c r="G2230">
        <v>41.2</v>
      </c>
    </row>
    <row r="2231" spans="2:7">
      <c r="B2231">
        <v>95783</v>
      </c>
      <c r="C2231">
        <v>1</v>
      </c>
      <c r="D2231">
        <v>16</v>
      </c>
      <c r="F2231">
        <v>169.4</v>
      </c>
      <c r="G2231">
        <v>57.9</v>
      </c>
    </row>
    <row r="2232" spans="2:7">
      <c r="B2232">
        <v>95784</v>
      </c>
      <c r="C2232">
        <v>2</v>
      </c>
      <c r="D2232">
        <v>4</v>
      </c>
      <c r="F2232">
        <v>112.3</v>
      </c>
      <c r="G2232">
        <v>20.7</v>
      </c>
    </row>
    <row r="2233" spans="2:7">
      <c r="B2233">
        <v>95785</v>
      </c>
      <c r="C2233">
        <v>1</v>
      </c>
      <c r="D2233">
        <v>51</v>
      </c>
      <c r="F2233">
        <v>172.9</v>
      </c>
      <c r="G2233">
        <v>73.900000000000006</v>
      </c>
    </row>
    <row r="2234" spans="2:7">
      <c r="B2234">
        <v>95786</v>
      </c>
      <c r="C2234">
        <v>2</v>
      </c>
      <c r="D2234">
        <v>5</v>
      </c>
      <c r="F2234">
        <v>114</v>
      </c>
      <c r="G2234">
        <v>19.8</v>
      </c>
    </row>
    <row r="2235" spans="2:7">
      <c r="B2235">
        <v>95787</v>
      </c>
      <c r="C2235">
        <v>1</v>
      </c>
      <c r="D2235">
        <v>27</v>
      </c>
      <c r="F2235">
        <v>180.1</v>
      </c>
      <c r="G2235">
        <v>119.4</v>
      </c>
    </row>
    <row r="2236" spans="2:7">
      <c r="B2236">
        <v>95788</v>
      </c>
      <c r="C2236">
        <v>2</v>
      </c>
      <c r="D2236">
        <v>28</v>
      </c>
      <c r="F2236">
        <v>163.9</v>
      </c>
      <c r="G2236">
        <v>72.900000000000006</v>
      </c>
    </row>
    <row r="2237" spans="2:7">
      <c r="B2237">
        <v>95789</v>
      </c>
      <c r="C2237">
        <v>2</v>
      </c>
      <c r="D2237">
        <v>48</v>
      </c>
      <c r="F2237">
        <v>166</v>
      </c>
      <c r="G2237">
        <v>78.599999999999994</v>
      </c>
    </row>
    <row r="2238" spans="2:7">
      <c r="B2238">
        <v>95791</v>
      </c>
      <c r="C2238">
        <v>1</v>
      </c>
      <c r="D2238">
        <v>33</v>
      </c>
      <c r="F2238">
        <v>160.5</v>
      </c>
      <c r="G2238">
        <v>92.2</v>
      </c>
    </row>
    <row r="2239" spans="2:7">
      <c r="B2239">
        <v>95792</v>
      </c>
      <c r="C2239">
        <v>1</v>
      </c>
      <c r="D2239">
        <v>23</v>
      </c>
      <c r="F2239">
        <v>172.5</v>
      </c>
      <c r="G2239">
        <v>85.3</v>
      </c>
    </row>
    <row r="2240" spans="2:7">
      <c r="B2240">
        <v>95793</v>
      </c>
      <c r="C2240">
        <v>2</v>
      </c>
      <c r="D2240">
        <v>26</v>
      </c>
      <c r="F2240">
        <v>150.69999999999999</v>
      </c>
      <c r="G2240">
        <v>42.4</v>
      </c>
    </row>
    <row r="2241" spans="2:7">
      <c r="B2241">
        <v>95794</v>
      </c>
      <c r="C2241">
        <v>1</v>
      </c>
      <c r="D2241">
        <v>63</v>
      </c>
      <c r="F2241">
        <v>170.9</v>
      </c>
      <c r="G2241">
        <v>70.2</v>
      </c>
    </row>
    <row r="2242" spans="2:7">
      <c r="B2242">
        <v>95796</v>
      </c>
      <c r="C2242">
        <v>1</v>
      </c>
      <c r="D2242">
        <v>4</v>
      </c>
      <c r="F2242">
        <v>111.8</v>
      </c>
      <c r="G2242">
        <v>17.399999999999999</v>
      </c>
    </row>
    <row r="2243" spans="2:7">
      <c r="B2243">
        <v>95797</v>
      </c>
      <c r="C2243">
        <v>1</v>
      </c>
      <c r="D2243">
        <v>4</v>
      </c>
      <c r="F2243">
        <v>105</v>
      </c>
      <c r="G2243">
        <v>16.899999999999999</v>
      </c>
    </row>
    <row r="2244" spans="2:7">
      <c r="B2244">
        <v>95798</v>
      </c>
      <c r="C2244">
        <v>2</v>
      </c>
      <c r="D2244">
        <v>76</v>
      </c>
      <c r="F2244">
        <v>159.4</v>
      </c>
      <c r="G2244">
        <v>80.7</v>
      </c>
    </row>
    <row r="2245" spans="2:7">
      <c r="B2245">
        <v>95799</v>
      </c>
      <c r="C2245">
        <v>2</v>
      </c>
      <c r="D2245">
        <v>25</v>
      </c>
      <c r="F2245">
        <v>168</v>
      </c>
      <c r="G2245">
        <v>69.900000000000006</v>
      </c>
    </row>
    <row r="2246" spans="2:7">
      <c r="B2246">
        <v>95800</v>
      </c>
      <c r="C2246">
        <v>1</v>
      </c>
      <c r="D2246">
        <v>3</v>
      </c>
      <c r="F2246">
        <v>97.2</v>
      </c>
      <c r="G2246">
        <v>14.9</v>
      </c>
    </row>
    <row r="2247" spans="2:7">
      <c r="B2247">
        <v>95801</v>
      </c>
      <c r="C2247">
        <v>1</v>
      </c>
      <c r="D2247">
        <v>10</v>
      </c>
      <c r="F2247">
        <v>141.1</v>
      </c>
      <c r="G2247">
        <v>36.299999999999997</v>
      </c>
    </row>
    <row r="2248" spans="2:7">
      <c r="B2248">
        <v>95802</v>
      </c>
      <c r="C2248">
        <v>1</v>
      </c>
      <c r="D2248">
        <v>68</v>
      </c>
      <c r="F2248">
        <v>173.1</v>
      </c>
      <c r="G2248">
        <v>78.599999999999994</v>
      </c>
    </row>
    <row r="2249" spans="2:7">
      <c r="B2249">
        <v>95803</v>
      </c>
      <c r="C2249">
        <v>1</v>
      </c>
      <c r="D2249">
        <v>38</v>
      </c>
      <c r="F2249">
        <v>180</v>
      </c>
      <c r="G2249">
        <v>100.8</v>
      </c>
    </row>
    <row r="2250" spans="2:7">
      <c r="B2250">
        <v>95804</v>
      </c>
      <c r="C2250">
        <v>1</v>
      </c>
      <c r="D2250">
        <v>0</v>
      </c>
      <c r="E2250">
        <v>1</v>
      </c>
      <c r="F2250">
        <v>0</v>
      </c>
      <c r="G2250">
        <v>4.9000000000000004</v>
      </c>
    </row>
    <row r="2251" spans="2:7">
      <c r="B2251">
        <v>95805</v>
      </c>
      <c r="C2251">
        <v>1</v>
      </c>
      <c r="D2251">
        <v>6</v>
      </c>
      <c r="F2251">
        <v>126</v>
      </c>
      <c r="G2251">
        <v>33.5</v>
      </c>
    </row>
    <row r="2252" spans="2:7">
      <c r="B2252">
        <v>95806</v>
      </c>
      <c r="C2252">
        <v>2</v>
      </c>
      <c r="D2252">
        <v>11</v>
      </c>
      <c r="F2252">
        <v>141.6</v>
      </c>
      <c r="G2252">
        <v>38.9</v>
      </c>
    </row>
    <row r="2253" spans="2:7">
      <c r="B2253">
        <v>95807</v>
      </c>
      <c r="C2253">
        <v>2</v>
      </c>
      <c r="D2253">
        <v>34</v>
      </c>
      <c r="F2253">
        <v>161.4</v>
      </c>
      <c r="G2253">
        <v>118.4</v>
      </c>
    </row>
    <row r="2254" spans="2:7">
      <c r="B2254">
        <v>95808</v>
      </c>
      <c r="C2254">
        <v>2</v>
      </c>
      <c r="D2254">
        <v>19</v>
      </c>
      <c r="F2254">
        <v>163.9</v>
      </c>
      <c r="G2254">
        <v>69.3</v>
      </c>
    </row>
    <row r="2255" spans="2:7">
      <c r="B2255">
        <v>95809</v>
      </c>
      <c r="C2255">
        <v>2</v>
      </c>
      <c r="D2255">
        <v>59</v>
      </c>
      <c r="F2255">
        <v>157</v>
      </c>
      <c r="G2255">
        <v>81.599999999999994</v>
      </c>
    </row>
    <row r="2256" spans="2:7">
      <c r="B2256">
        <v>95810</v>
      </c>
      <c r="C2256">
        <v>1</v>
      </c>
      <c r="D2256">
        <v>2</v>
      </c>
      <c r="F2256">
        <v>83.3</v>
      </c>
      <c r="G2256">
        <v>9.5</v>
      </c>
    </row>
    <row r="2257" spans="2:7">
      <c r="B2257">
        <v>95811</v>
      </c>
      <c r="C2257">
        <v>2</v>
      </c>
      <c r="D2257">
        <v>24</v>
      </c>
      <c r="F2257">
        <v>151</v>
      </c>
      <c r="G2257">
        <v>39.299999999999997</v>
      </c>
    </row>
    <row r="2258" spans="2:7">
      <c r="B2258">
        <v>95812</v>
      </c>
      <c r="C2258">
        <v>2</v>
      </c>
      <c r="D2258">
        <v>63</v>
      </c>
      <c r="F2258">
        <v>171.6</v>
      </c>
      <c r="G2258">
        <v>71.7</v>
      </c>
    </row>
    <row r="2259" spans="2:7">
      <c r="B2259">
        <v>95813</v>
      </c>
      <c r="C2259">
        <v>1</v>
      </c>
      <c r="D2259">
        <v>80</v>
      </c>
      <c r="F2259">
        <v>152.5</v>
      </c>
      <c r="G2259">
        <v>53.6</v>
      </c>
    </row>
    <row r="2260" spans="2:7">
      <c r="B2260">
        <v>95814</v>
      </c>
      <c r="C2260">
        <v>1</v>
      </c>
      <c r="D2260">
        <v>45</v>
      </c>
      <c r="F2260">
        <v>172.6</v>
      </c>
      <c r="G2260">
        <v>117.3</v>
      </c>
    </row>
    <row r="2261" spans="2:7">
      <c r="B2261">
        <v>95815</v>
      </c>
      <c r="C2261">
        <v>1</v>
      </c>
      <c r="D2261">
        <v>3</v>
      </c>
      <c r="F2261">
        <v>103</v>
      </c>
      <c r="G2261">
        <v>16</v>
      </c>
    </row>
    <row r="2262" spans="2:7">
      <c r="B2262">
        <v>95816</v>
      </c>
      <c r="C2262">
        <v>2</v>
      </c>
      <c r="D2262">
        <v>14</v>
      </c>
      <c r="F2262">
        <v>181.8</v>
      </c>
      <c r="G2262">
        <v>73.099999999999994</v>
      </c>
    </row>
    <row r="2263" spans="2:7">
      <c r="B2263">
        <v>95817</v>
      </c>
      <c r="C2263">
        <v>1</v>
      </c>
      <c r="D2263">
        <v>12</v>
      </c>
      <c r="F2263">
        <v>162</v>
      </c>
      <c r="G2263">
        <v>47.2</v>
      </c>
    </row>
    <row r="2264" spans="2:7">
      <c r="B2264">
        <v>95818</v>
      </c>
      <c r="C2264">
        <v>1</v>
      </c>
      <c r="D2264">
        <v>12</v>
      </c>
      <c r="F2264">
        <v>165.9</v>
      </c>
      <c r="G2264">
        <v>50.9</v>
      </c>
    </row>
    <row r="2265" spans="2:7">
      <c r="B2265">
        <v>95819</v>
      </c>
      <c r="C2265">
        <v>1</v>
      </c>
      <c r="D2265">
        <v>80</v>
      </c>
      <c r="F2265">
        <v>180.1</v>
      </c>
      <c r="G2265">
        <v>115.2</v>
      </c>
    </row>
    <row r="2266" spans="2:7">
      <c r="B2266">
        <v>95820</v>
      </c>
      <c r="C2266">
        <v>1</v>
      </c>
      <c r="D2266">
        <v>37</v>
      </c>
      <c r="F2266">
        <v>176.2</v>
      </c>
      <c r="G2266">
        <v>130.5</v>
      </c>
    </row>
    <row r="2267" spans="2:7">
      <c r="B2267">
        <v>95821</v>
      </c>
      <c r="C2267">
        <v>2</v>
      </c>
      <c r="D2267">
        <v>16</v>
      </c>
      <c r="F2267">
        <v>162.30000000000001</v>
      </c>
      <c r="G2267">
        <v>59.1</v>
      </c>
    </row>
    <row r="2268" spans="2:7">
      <c r="B2268">
        <v>95822</v>
      </c>
      <c r="C2268">
        <v>1</v>
      </c>
      <c r="D2268">
        <v>66</v>
      </c>
      <c r="F2268">
        <v>175.6</v>
      </c>
      <c r="G2268">
        <v>72.3</v>
      </c>
    </row>
    <row r="2269" spans="2:7">
      <c r="B2269">
        <v>95823</v>
      </c>
      <c r="C2269">
        <v>2</v>
      </c>
      <c r="D2269">
        <v>9</v>
      </c>
      <c r="F2269">
        <v>149.4</v>
      </c>
      <c r="G2269">
        <v>57.7</v>
      </c>
    </row>
    <row r="2270" spans="2:7">
      <c r="B2270">
        <v>95824</v>
      </c>
      <c r="C2270">
        <v>1</v>
      </c>
      <c r="D2270">
        <v>66</v>
      </c>
      <c r="F2270">
        <v>175.8</v>
      </c>
      <c r="G2270">
        <v>98.3</v>
      </c>
    </row>
    <row r="2271" spans="2:7">
      <c r="B2271">
        <v>95825</v>
      </c>
      <c r="C2271">
        <v>2</v>
      </c>
      <c r="D2271">
        <v>45</v>
      </c>
      <c r="F2271">
        <v>152.5</v>
      </c>
      <c r="G2271">
        <v>76.099999999999994</v>
      </c>
    </row>
    <row r="2272" spans="2:7">
      <c r="B2272">
        <v>95826</v>
      </c>
      <c r="C2272">
        <v>1</v>
      </c>
      <c r="D2272">
        <v>11</v>
      </c>
      <c r="F2272">
        <v>150.5</v>
      </c>
      <c r="G2272">
        <v>61.3</v>
      </c>
    </row>
    <row r="2273" spans="2:7">
      <c r="B2273">
        <v>95827</v>
      </c>
      <c r="C2273">
        <v>1</v>
      </c>
      <c r="D2273">
        <v>14</v>
      </c>
      <c r="F2273">
        <v>176.8</v>
      </c>
      <c r="G2273">
        <v>79.7</v>
      </c>
    </row>
    <row r="2274" spans="2:7">
      <c r="B2274">
        <v>95828</v>
      </c>
      <c r="C2274">
        <v>1</v>
      </c>
      <c r="D2274">
        <v>80</v>
      </c>
      <c r="F2274">
        <v>169.3</v>
      </c>
      <c r="G2274">
        <v>82</v>
      </c>
    </row>
    <row r="2275" spans="2:7">
      <c r="B2275">
        <v>95829</v>
      </c>
      <c r="C2275">
        <v>1</v>
      </c>
      <c r="D2275">
        <v>70</v>
      </c>
      <c r="F2275">
        <v>171.9</v>
      </c>
      <c r="G2275">
        <v>78.8</v>
      </c>
    </row>
    <row r="2276" spans="2:7">
      <c r="B2276">
        <v>95830</v>
      </c>
      <c r="C2276">
        <v>2</v>
      </c>
      <c r="D2276">
        <v>5</v>
      </c>
      <c r="F2276">
        <v>118.1</v>
      </c>
      <c r="G2276">
        <v>24.3</v>
      </c>
    </row>
    <row r="2277" spans="2:7">
      <c r="B2277">
        <v>95831</v>
      </c>
      <c r="C2277">
        <v>2</v>
      </c>
      <c r="D2277">
        <v>63</v>
      </c>
      <c r="F2277">
        <v>159.30000000000001</v>
      </c>
      <c r="G2277">
        <v>83.3</v>
      </c>
    </row>
    <row r="2278" spans="2:7">
      <c r="B2278">
        <v>95833</v>
      </c>
      <c r="C2278">
        <v>1</v>
      </c>
      <c r="D2278">
        <v>61</v>
      </c>
      <c r="F2278">
        <v>166.2</v>
      </c>
      <c r="G2278">
        <v>81.099999999999994</v>
      </c>
    </row>
    <row r="2279" spans="2:7">
      <c r="B2279">
        <v>95834</v>
      </c>
      <c r="C2279">
        <v>2</v>
      </c>
      <c r="D2279">
        <v>17</v>
      </c>
      <c r="F2279">
        <v>159.5</v>
      </c>
      <c r="G2279">
        <v>57</v>
      </c>
    </row>
    <row r="2280" spans="2:7">
      <c r="B2280">
        <v>95835</v>
      </c>
      <c r="C2280">
        <v>2</v>
      </c>
      <c r="D2280">
        <v>48</v>
      </c>
      <c r="F2280">
        <v>157.30000000000001</v>
      </c>
      <c r="G2280">
        <v>76.8</v>
      </c>
    </row>
    <row r="2281" spans="2:7">
      <c r="B2281">
        <v>95836</v>
      </c>
      <c r="C2281">
        <v>2</v>
      </c>
      <c r="D2281">
        <v>55</v>
      </c>
      <c r="F2281">
        <v>164.8</v>
      </c>
      <c r="G2281">
        <v>107.1</v>
      </c>
    </row>
    <row r="2282" spans="2:7">
      <c r="B2282">
        <v>95837</v>
      </c>
      <c r="C2282">
        <v>1</v>
      </c>
      <c r="D2282">
        <v>2</v>
      </c>
      <c r="F2282">
        <v>93</v>
      </c>
      <c r="G2282">
        <v>14.9</v>
      </c>
    </row>
    <row r="2283" spans="2:7">
      <c r="B2283">
        <v>95838</v>
      </c>
      <c r="C2283">
        <v>1</v>
      </c>
      <c r="D2283">
        <v>80</v>
      </c>
      <c r="F2283">
        <v>167.8</v>
      </c>
      <c r="G2283">
        <v>99</v>
      </c>
    </row>
    <row r="2284" spans="2:7">
      <c r="B2284">
        <v>95839</v>
      </c>
      <c r="C2284">
        <v>1</v>
      </c>
      <c r="D2284">
        <v>44</v>
      </c>
      <c r="F2284">
        <v>179.8</v>
      </c>
      <c r="G2284">
        <v>93.8</v>
      </c>
    </row>
    <row r="2285" spans="2:7">
      <c r="B2285">
        <v>95840</v>
      </c>
      <c r="C2285">
        <v>1</v>
      </c>
      <c r="D2285">
        <v>10</v>
      </c>
      <c r="F2285">
        <v>129.80000000000001</v>
      </c>
      <c r="G2285">
        <v>24.1</v>
      </c>
    </row>
    <row r="2286" spans="2:7">
      <c r="B2286">
        <v>95841</v>
      </c>
      <c r="C2286">
        <v>1</v>
      </c>
      <c r="D2286">
        <v>27</v>
      </c>
      <c r="F2286">
        <v>174</v>
      </c>
      <c r="G2286">
        <v>99.7</v>
      </c>
    </row>
    <row r="2287" spans="2:7">
      <c r="B2287">
        <v>95842</v>
      </c>
      <c r="C2287">
        <v>1</v>
      </c>
      <c r="D2287">
        <v>5</v>
      </c>
      <c r="F2287">
        <v>125.1</v>
      </c>
      <c r="G2287">
        <v>36</v>
      </c>
    </row>
    <row r="2288" spans="2:7">
      <c r="B2288">
        <v>95843</v>
      </c>
      <c r="C2288">
        <v>1</v>
      </c>
      <c r="D2288">
        <v>73</v>
      </c>
      <c r="F2288">
        <v>169.5</v>
      </c>
      <c r="G2288">
        <v>76.8</v>
      </c>
    </row>
    <row r="2289" spans="2:7">
      <c r="B2289">
        <v>95844</v>
      </c>
      <c r="C2289">
        <v>2</v>
      </c>
      <c r="D2289">
        <v>70</v>
      </c>
      <c r="F2289">
        <v>150.69999999999999</v>
      </c>
      <c r="G2289">
        <v>65.5</v>
      </c>
    </row>
    <row r="2290" spans="2:7">
      <c r="B2290">
        <v>95846</v>
      </c>
      <c r="C2290">
        <v>1</v>
      </c>
      <c r="D2290">
        <v>80</v>
      </c>
      <c r="F2290">
        <v>171.7</v>
      </c>
      <c r="G2290">
        <v>68.5</v>
      </c>
    </row>
    <row r="2291" spans="2:7">
      <c r="B2291">
        <v>95847</v>
      </c>
      <c r="C2291">
        <v>2</v>
      </c>
      <c r="D2291">
        <v>0</v>
      </c>
      <c r="E2291">
        <v>6</v>
      </c>
      <c r="F2291">
        <v>0</v>
      </c>
      <c r="G2291">
        <v>8.3000000000000007</v>
      </c>
    </row>
    <row r="2292" spans="2:7">
      <c r="B2292">
        <v>95848</v>
      </c>
      <c r="C2292">
        <v>2</v>
      </c>
      <c r="D2292">
        <v>52</v>
      </c>
      <c r="F2292">
        <v>156.5</v>
      </c>
      <c r="G2292">
        <v>57.1</v>
      </c>
    </row>
    <row r="2293" spans="2:7">
      <c r="B2293">
        <v>95849</v>
      </c>
      <c r="C2293">
        <v>2</v>
      </c>
      <c r="D2293">
        <v>40</v>
      </c>
      <c r="F2293">
        <v>163.19999999999999</v>
      </c>
      <c r="G2293">
        <v>65.099999999999994</v>
      </c>
    </row>
    <row r="2294" spans="2:7">
      <c r="B2294">
        <v>95850</v>
      </c>
      <c r="C2294">
        <v>2</v>
      </c>
      <c r="D2294">
        <v>27</v>
      </c>
      <c r="F2294">
        <v>163.4</v>
      </c>
      <c r="G2294">
        <v>107.9</v>
      </c>
    </row>
    <row r="2295" spans="2:7">
      <c r="B2295">
        <v>95851</v>
      </c>
      <c r="C2295">
        <v>1</v>
      </c>
      <c r="D2295">
        <v>28</v>
      </c>
      <c r="F2295">
        <v>165.5</v>
      </c>
      <c r="G2295">
        <v>85</v>
      </c>
    </row>
    <row r="2296" spans="2:7">
      <c r="B2296">
        <v>95852</v>
      </c>
      <c r="C2296">
        <v>2</v>
      </c>
      <c r="D2296">
        <v>1</v>
      </c>
      <c r="E2296">
        <v>23</v>
      </c>
      <c r="F2296">
        <v>0</v>
      </c>
      <c r="G2296">
        <v>0</v>
      </c>
    </row>
    <row r="2297" spans="2:7">
      <c r="B2297">
        <v>95853</v>
      </c>
      <c r="C2297">
        <v>2</v>
      </c>
      <c r="D2297">
        <v>24</v>
      </c>
      <c r="F2297">
        <v>157.5</v>
      </c>
      <c r="G2297">
        <v>104.9</v>
      </c>
    </row>
    <row r="2298" spans="2:7">
      <c r="B2298">
        <v>95854</v>
      </c>
      <c r="C2298">
        <v>1</v>
      </c>
      <c r="D2298">
        <v>28</v>
      </c>
      <c r="F2298">
        <v>185.7</v>
      </c>
      <c r="G2298">
        <v>133.69999999999999</v>
      </c>
    </row>
    <row r="2299" spans="2:7">
      <c r="B2299">
        <v>95855</v>
      </c>
      <c r="C2299">
        <v>2</v>
      </c>
      <c r="D2299">
        <v>40</v>
      </c>
      <c r="F2299">
        <v>0</v>
      </c>
      <c r="G2299">
        <v>0</v>
      </c>
    </row>
    <row r="2300" spans="2:7">
      <c r="B2300">
        <v>95856</v>
      </c>
      <c r="C2300">
        <v>1</v>
      </c>
      <c r="D2300">
        <v>5</v>
      </c>
      <c r="F2300">
        <v>117.6</v>
      </c>
      <c r="G2300">
        <v>23.8</v>
      </c>
    </row>
    <row r="2301" spans="2:7">
      <c r="B2301">
        <v>95857</v>
      </c>
      <c r="C2301">
        <v>1</v>
      </c>
      <c r="D2301">
        <v>14</v>
      </c>
      <c r="F2301">
        <v>174.4</v>
      </c>
      <c r="G2301">
        <v>64.099999999999994</v>
      </c>
    </row>
    <row r="2302" spans="2:7">
      <c r="B2302">
        <v>95858</v>
      </c>
      <c r="C2302">
        <v>1</v>
      </c>
      <c r="D2302">
        <v>32</v>
      </c>
      <c r="F2302">
        <v>176.5</v>
      </c>
      <c r="G2302">
        <v>86.3</v>
      </c>
    </row>
    <row r="2303" spans="2:7">
      <c r="B2303">
        <v>95859</v>
      </c>
      <c r="C2303">
        <v>2</v>
      </c>
      <c r="D2303">
        <v>13</v>
      </c>
      <c r="F2303">
        <v>164.8</v>
      </c>
      <c r="G2303">
        <v>49.9</v>
      </c>
    </row>
    <row r="2304" spans="2:7">
      <c r="B2304">
        <v>95860</v>
      </c>
      <c r="C2304">
        <v>2</v>
      </c>
      <c r="D2304">
        <v>51</v>
      </c>
      <c r="F2304">
        <v>162.4</v>
      </c>
      <c r="G2304">
        <v>53.8</v>
      </c>
    </row>
    <row r="2305" spans="2:7">
      <c r="B2305">
        <v>95861</v>
      </c>
      <c r="C2305">
        <v>2</v>
      </c>
      <c r="D2305">
        <v>10</v>
      </c>
      <c r="F2305">
        <v>132.69999999999999</v>
      </c>
      <c r="G2305">
        <v>33.9</v>
      </c>
    </row>
    <row r="2306" spans="2:7">
      <c r="B2306">
        <v>95862</v>
      </c>
      <c r="C2306">
        <v>1</v>
      </c>
      <c r="D2306">
        <v>80</v>
      </c>
      <c r="F2306">
        <v>157.6</v>
      </c>
      <c r="G2306">
        <v>48.9</v>
      </c>
    </row>
    <row r="2307" spans="2:7">
      <c r="B2307">
        <v>95863</v>
      </c>
      <c r="C2307">
        <v>2</v>
      </c>
      <c r="D2307">
        <v>80</v>
      </c>
      <c r="F2307">
        <v>159.19999999999999</v>
      </c>
      <c r="G2307">
        <v>90.8</v>
      </c>
    </row>
    <row r="2308" spans="2:7">
      <c r="B2308">
        <v>95864</v>
      </c>
      <c r="C2308">
        <v>1</v>
      </c>
      <c r="D2308">
        <v>73</v>
      </c>
      <c r="F2308">
        <v>156.6</v>
      </c>
      <c r="G2308">
        <v>52.7</v>
      </c>
    </row>
    <row r="2309" spans="2:7">
      <c r="B2309">
        <v>95865</v>
      </c>
      <c r="C2309">
        <v>2</v>
      </c>
      <c r="D2309">
        <v>47</v>
      </c>
      <c r="F2309">
        <v>161.19999999999999</v>
      </c>
      <c r="G2309">
        <v>99.3</v>
      </c>
    </row>
    <row r="2310" spans="2:7">
      <c r="B2310">
        <v>95866</v>
      </c>
      <c r="C2310">
        <v>2</v>
      </c>
      <c r="D2310">
        <v>80</v>
      </c>
      <c r="F2310">
        <v>160.69999999999999</v>
      </c>
      <c r="G2310">
        <v>69.099999999999994</v>
      </c>
    </row>
    <row r="2311" spans="2:7">
      <c r="B2311">
        <v>95867</v>
      </c>
      <c r="C2311">
        <v>2</v>
      </c>
      <c r="D2311">
        <v>34</v>
      </c>
      <c r="F2311">
        <v>161.4</v>
      </c>
      <c r="G2311">
        <v>126.1</v>
      </c>
    </row>
    <row r="2312" spans="2:7">
      <c r="B2312">
        <v>95868</v>
      </c>
      <c r="C2312">
        <v>1</v>
      </c>
      <c r="D2312">
        <v>80</v>
      </c>
      <c r="F2312">
        <v>177.9</v>
      </c>
      <c r="G2312">
        <v>92.6</v>
      </c>
    </row>
    <row r="2313" spans="2:7">
      <c r="B2313">
        <v>95869</v>
      </c>
      <c r="C2313">
        <v>1</v>
      </c>
      <c r="D2313">
        <v>66</v>
      </c>
      <c r="F2313">
        <v>185.1</v>
      </c>
      <c r="G2313">
        <v>90.2</v>
      </c>
    </row>
    <row r="2314" spans="2:7">
      <c r="B2314">
        <v>95870</v>
      </c>
      <c r="C2314">
        <v>2</v>
      </c>
      <c r="D2314">
        <v>20</v>
      </c>
      <c r="F2314">
        <v>168.7</v>
      </c>
      <c r="G2314">
        <v>104.6</v>
      </c>
    </row>
    <row r="2315" spans="2:7">
      <c r="B2315">
        <v>95871</v>
      </c>
      <c r="C2315">
        <v>2</v>
      </c>
      <c r="D2315">
        <v>5</v>
      </c>
      <c r="F2315">
        <v>113.9</v>
      </c>
      <c r="G2315">
        <v>17.7</v>
      </c>
    </row>
    <row r="2316" spans="2:7">
      <c r="B2316">
        <v>95872</v>
      </c>
      <c r="C2316">
        <v>2</v>
      </c>
      <c r="D2316">
        <v>0</v>
      </c>
      <c r="E2316">
        <v>9</v>
      </c>
      <c r="F2316">
        <v>0</v>
      </c>
      <c r="G2316">
        <v>8.8000000000000007</v>
      </c>
    </row>
    <row r="2317" spans="2:7">
      <c r="B2317">
        <v>95873</v>
      </c>
      <c r="C2317">
        <v>1</v>
      </c>
      <c r="D2317">
        <v>76</v>
      </c>
      <c r="F2317">
        <v>165.8</v>
      </c>
      <c r="G2317">
        <v>77.3</v>
      </c>
    </row>
    <row r="2318" spans="2:7">
      <c r="B2318">
        <v>95874</v>
      </c>
      <c r="C2318">
        <v>2</v>
      </c>
      <c r="D2318">
        <v>18</v>
      </c>
      <c r="F2318">
        <v>160.4</v>
      </c>
      <c r="G2318">
        <v>84.9</v>
      </c>
    </row>
    <row r="2319" spans="2:7">
      <c r="B2319">
        <v>95875</v>
      </c>
      <c r="C2319">
        <v>2</v>
      </c>
      <c r="D2319">
        <v>67</v>
      </c>
      <c r="F2319">
        <v>161.9</v>
      </c>
      <c r="G2319">
        <v>93.5</v>
      </c>
    </row>
    <row r="2320" spans="2:7">
      <c r="B2320">
        <v>95876</v>
      </c>
      <c r="C2320">
        <v>2</v>
      </c>
      <c r="D2320">
        <v>6</v>
      </c>
      <c r="F2320">
        <v>122.5</v>
      </c>
      <c r="G2320">
        <v>22.4</v>
      </c>
    </row>
    <row r="2321" spans="2:7">
      <c r="B2321">
        <v>95877</v>
      </c>
      <c r="C2321">
        <v>1</v>
      </c>
      <c r="D2321">
        <v>62</v>
      </c>
      <c r="F2321">
        <v>164.8</v>
      </c>
      <c r="G2321">
        <v>64.599999999999994</v>
      </c>
    </row>
    <row r="2322" spans="2:7">
      <c r="B2322">
        <v>95878</v>
      </c>
      <c r="C2322">
        <v>2</v>
      </c>
      <c r="D2322">
        <v>1</v>
      </c>
      <c r="E2322">
        <v>16</v>
      </c>
      <c r="F2322">
        <v>0</v>
      </c>
      <c r="G2322">
        <v>10.4</v>
      </c>
    </row>
    <row r="2323" spans="2:7">
      <c r="B2323">
        <v>95879</v>
      </c>
      <c r="C2323">
        <v>1</v>
      </c>
      <c r="D2323">
        <v>13</v>
      </c>
      <c r="F2323">
        <v>172.4</v>
      </c>
      <c r="G2323">
        <v>51.9</v>
      </c>
    </row>
    <row r="2324" spans="2:7">
      <c r="B2324">
        <v>95880</v>
      </c>
      <c r="C2324">
        <v>2</v>
      </c>
      <c r="D2324">
        <v>69</v>
      </c>
      <c r="F2324">
        <v>166.1</v>
      </c>
      <c r="G2324">
        <v>110.7</v>
      </c>
    </row>
    <row r="2325" spans="2:7">
      <c r="B2325">
        <v>95881</v>
      </c>
      <c r="C2325">
        <v>2</v>
      </c>
      <c r="D2325">
        <v>64</v>
      </c>
      <c r="F2325">
        <v>158.4</v>
      </c>
      <c r="G2325">
        <v>63</v>
      </c>
    </row>
    <row r="2326" spans="2:7">
      <c r="B2326">
        <v>95882</v>
      </c>
      <c r="C2326">
        <v>1</v>
      </c>
      <c r="D2326">
        <v>26</v>
      </c>
      <c r="F2326">
        <v>185.5</v>
      </c>
      <c r="G2326">
        <v>75</v>
      </c>
    </row>
    <row r="2327" spans="2:7">
      <c r="B2327">
        <v>95883</v>
      </c>
      <c r="C2327">
        <v>2</v>
      </c>
      <c r="D2327">
        <v>31</v>
      </c>
      <c r="F2327">
        <v>167.6</v>
      </c>
      <c r="G2327">
        <v>131.1</v>
      </c>
    </row>
    <row r="2328" spans="2:7">
      <c r="B2328">
        <v>95884</v>
      </c>
      <c r="C2328">
        <v>2</v>
      </c>
      <c r="D2328">
        <v>5</v>
      </c>
      <c r="F2328">
        <v>113.9</v>
      </c>
      <c r="G2328">
        <v>17.3</v>
      </c>
    </row>
    <row r="2329" spans="2:7">
      <c r="B2329">
        <v>95885</v>
      </c>
      <c r="C2329">
        <v>2</v>
      </c>
      <c r="D2329">
        <v>0</v>
      </c>
      <c r="E2329">
        <v>2</v>
      </c>
      <c r="F2329">
        <v>0</v>
      </c>
      <c r="G2329">
        <v>5.4</v>
      </c>
    </row>
    <row r="2330" spans="2:7">
      <c r="B2330">
        <v>95886</v>
      </c>
      <c r="C2330">
        <v>2</v>
      </c>
      <c r="D2330">
        <v>57</v>
      </c>
      <c r="F2330">
        <v>164.9</v>
      </c>
      <c r="G2330">
        <v>63.3</v>
      </c>
    </row>
    <row r="2331" spans="2:7">
      <c r="B2331">
        <v>95887</v>
      </c>
      <c r="C2331">
        <v>2</v>
      </c>
      <c r="D2331">
        <v>8</v>
      </c>
      <c r="F2331">
        <v>126.5</v>
      </c>
      <c r="G2331">
        <v>22.1</v>
      </c>
    </row>
    <row r="2332" spans="2:7">
      <c r="B2332">
        <v>95888</v>
      </c>
      <c r="C2332">
        <v>2</v>
      </c>
      <c r="D2332">
        <v>9</v>
      </c>
      <c r="F2332">
        <v>139.80000000000001</v>
      </c>
      <c r="G2332">
        <v>33.4</v>
      </c>
    </row>
    <row r="2333" spans="2:7">
      <c r="B2333">
        <v>95889</v>
      </c>
      <c r="C2333">
        <v>2</v>
      </c>
      <c r="D2333">
        <v>17</v>
      </c>
      <c r="F2333">
        <v>160.4</v>
      </c>
      <c r="G2333">
        <v>52.3</v>
      </c>
    </row>
    <row r="2334" spans="2:7">
      <c r="B2334">
        <v>95891</v>
      </c>
      <c r="C2334">
        <v>1</v>
      </c>
      <c r="D2334">
        <v>56</v>
      </c>
      <c r="F2334">
        <v>175.2</v>
      </c>
      <c r="G2334">
        <v>69.900000000000006</v>
      </c>
    </row>
    <row r="2335" spans="2:7">
      <c r="B2335">
        <v>95892</v>
      </c>
      <c r="C2335">
        <v>1</v>
      </c>
      <c r="D2335">
        <v>17</v>
      </c>
      <c r="F2335">
        <v>177.7</v>
      </c>
      <c r="G2335">
        <v>93.4</v>
      </c>
    </row>
    <row r="2336" spans="2:7">
      <c r="B2336">
        <v>95893</v>
      </c>
      <c r="C2336">
        <v>1</v>
      </c>
      <c r="D2336">
        <v>0</v>
      </c>
      <c r="E2336">
        <v>2</v>
      </c>
      <c r="F2336">
        <v>0</v>
      </c>
      <c r="G2336">
        <v>6.6</v>
      </c>
    </row>
    <row r="2337" spans="2:7">
      <c r="B2337">
        <v>95894</v>
      </c>
      <c r="C2337">
        <v>2</v>
      </c>
      <c r="D2337">
        <v>0</v>
      </c>
      <c r="E2337">
        <v>8</v>
      </c>
      <c r="F2337">
        <v>0</v>
      </c>
      <c r="G2337">
        <v>7.4</v>
      </c>
    </row>
    <row r="2338" spans="2:7">
      <c r="B2338">
        <v>95895</v>
      </c>
      <c r="C2338">
        <v>2</v>
      </c>
      <c r="D2338">
        <v>12</v>
      </c>
      <c r="F2338">
        <v>160.4</v>
      </c>
      <c r="G2338">
        <v>56.3</v>
      </c>
    </row>
    <row r="2339" spans="2:7">
      <c r="B2339">
        <v>95896</v>
      </c>
      <c r="C2339">
        <v>2</v>
      </c>
      <c r="D2339">
        <v>32</v>
      </c>
      <c r="F2339">
        <v>177.7</v>
      </c>
      <c r="G2339">
        <v>66.599999999999994</v>
      </c>
    </row>
    <row r="2340" spans="2:7">
      <c r="B2340">
        <v>95897</v>
      </c>
      <c r="C2340">
        <v>1</v>
      </c>
      <c r="D2340">
        <v>5</v>
      </c>
      <c r="F2340">
        <v>113.5</v>
      </c>
      <c r="G2340">
        <v>19</v>
      </c>
    </row>
    <row r="2341" spans="2:7">
      <c r="B2341">
        <v>95898</v>
      </c>
      <c r="C2341">
        <v>2</v>
      </c>
      <c r="D2341">
        <v>14</v>
      </c>
      <c r="F2341">
        <v>161.6</v>
      </c>
      <c r="G2341">
        <v>77.8</v>
      </c>
    </row>
    <row r="2342" spans="2:7">
      <c r="B2342">
        <v>95899</v>
      </c>
      <c r="C2342">
        <v>1</v>
      </c>
      <c r="D2342">
        <v>62</v>
      </c>
      <c r="F2342">
        <v>164.4</v>
      </c>
      <c r="G2342">
        <v>78.599999999999994</v>
      </c>
    </row>
    <row r="2343" spans="2:7">
      <c r="B2343">
        <v>95900</v>
      </c>
      <c r="C2343">
        <v>1</v>
      </c>
      <c r="D2343">
        <v>31</v>
      </c>
      <c r="F2343">
        <v>180.7</v>
      </c>
      <c r="G2343">
        <v>95.9</v>
      </c>
    </row>
    <row r="2344" spans="2:7">
      <c r="B2344">
        <v>95901</v>
      </c>
      <c r="C2344">
        <v>2</v>
      </c>
      <c r="D2344">
        <v>3</v>
      </c>
      <c r="F2344">
        <v>95.8</v>
      </c>
      <c r="G2344">
        <v>14.9</v>
      </c>
    </row>
    <row r="2345" spans="2:7">
      <c r="B2345">
        <v>95902</v>
      </c>
      <c r="C2345">
        <v>2</v>
      </c>
      <c r="D2345">
        <v>61</v>
      </c>
      <c r="F2345">
        <v>153.69999999999999</v>
      </c>
      <c r="G2345">
        <v>82.6</v>
      </c>
    </row>
    <row r="2346" spans="2:7">
      <c r="B2346">
        <v>95903</v>
      </c>
      <c r="C2346">
        <v>1</v>
      </c>
      <c r="D2346">
        <v>21</v>
      </c>
      <c r="F2346">
        <v>173.2</v>
      </c>
      <c r="G2346">
        <v>79.400000000000006</v>
      </c>
    </row>
    <row r="2347" spans="2:7">
      <c r="B2347">
        <v>95904</v>
      </c>
      <c r="C2347">
        <v>2</v>
      </c>
      <c r="D2347">
        <v>53</v>
      </c>
      <c r="F2347">
        <v>165.1</v>
      </c>
      <c r="G2347">
        <v>65.2</v>
      </c>
    </row>
    <row r="2348" spans="2:7">
      <c r="B2348">
        <v>95905</v>
      </c>
      <c r="C2348">
        <v>1</v>
      </c>
      <c r="D2348">
        <v>5</v>
      </c>
      <c r="F2348">
        <v>108.3</v>
      </c>
      <c r="G2348">
        <v>19.2</v>
      </c>
    </row>
    <row r="2349" spans="2:7">
      <c r="B2349">
        <v>95906</v>
      </c>
      <c r="C2349">
        <v>2</v>
      </c>
      <c r="D2349">
        <v>16</v>
      </c>
      <c r="F2349">
        <v>160.6</v>
      </c>
      <c r="G2349">
        <v>52.6</v>
      </c>
    </row>
    <row r="2350" spans="2:7">
      <c r="B2350">
        <v>95907</v>
      </c>
      <c r="C2350">
        <v>2</v>
      </c>
      <c r="D2350">
        <v>19</v>
      </c>
      <c r="F2350">
        <v>0</v>
      </c>
      <c r="G2350">
        <v>0</v>
      </c>
    </row>
    <row r="2351" spans="2:7">
      <c r="B2351">
        <v>95908</v>
      </c>
      <c r="C2351">
        <v>1</v>
      </c>
      <c r="D2351">
        <v>69</v>
      </c>
      <c r="F2351">
        <v>173.3</v>
      </c>
      <c r="G2351">
        <v>93.8</v>
      </c>
    </row>
    <row r="2352" spans="2:7">
      <c r="B2352">
        <v>95909</v>
      </c>
      <c r="C2352">
        <v>1</v>
      </c>
      <c r="D2352">
        <v>5</v>
      </c>
      <c r="F2352">
        <v>121.5</v>
      </c>
      <c r="G2352">
        <v>23.2</v>
      </c>
    </row>
    <row r="2353" spans="2:7">
      <c r="B2353">
        <v>95910</v>
      </c>
      <c r="C2353">
        <v>1</v>
      </c>
      <c r="D2353">
        <v>50</v>
      </c>
      <c r="F2353">
        <v>170</v>
      </c>
      <c r="G2353">
        <v>80.099999999999994</v>
      </c>
    </row>
    <row r="2354" spans="2:7">
      <c r="B2354">
        <v>95911</v>
      </c>
      <c r="C2354">
        <v>2</v>
      </c>
      <c r="D2354">
        <v>38</v>
      </c>
      <c r="F2354">
        <v>155.5</v>
      </c>
      <c r="G2354">
        <v>61.8</v>
      </c>
    </row>
    <row r="2355" spans="2:7">
      <c r="B2355">
        <v>95912</v>
      </c>
      <c r="C2355">
        <v>1</v>
      </c>
      <c r="D2355">
        <v>50</v>
      </c>
      <c r="F2355">
        <v>182.2</v>
      </c>
      <c r="G2355">
        <v>89.8</v>
      </c>
    </row>
    <row r="2356" spans="2:7">
      <c r="B2356">
        <v>95913</v>
      </c>
      <c r="C2356">
        <v>2</v>
      </c>
      <c r="D2356">
        <v>80</v>
      </c>
      <c r="F2356">
        <v>163.6</v>
      </c>
      <c r="G2356">
        <v>54.6</v>
      </c>
    </row>
    <row r="2357" spans="2:7">
      <c r="B2357">
        <v>95914</v>
      </c>
      <c r="C2357">
        <v>2</v>
      </c>
      <c r="D2357">
        <v>47</v>
      </c>
      <c r="F2357">
        <v>160.5</v>
      </c>
      <c r="G2357">
        <v>126.2</v>
      </c>
    </row>
    <row r="2358" spans="2:7">
      <c r="B2358">
        <v>95915</v>
      </c>
      <c r="C2358">
        <v>1</v>
      </c>
      <c r="D2358">
        <v>57</v>
      </c>
      <c r="F2358">
        <v>169.8</v>
      </c>
      <c r="G2358">
        <v>101.5</v>
      </c>
    </row>
    <row r="2359" spans="2:7">
      <c r="B2359">
        <v>95917</v>
      </c>
      <c r="C2359">
        <v>2</v>
      </c>
      <c r="D2359">
        <v>74</v>
      </c>
      <c r="F2359">
        <v>163.80000000000001</v>
      </c>
      <c r="G2359">
        <v>95</v>
      </c>
    </row>
    <row r="2360" spans="2:7">
      <c r="B2360">
        <v>95919</v>
      </c>
      <c r="C2360">
        <v>1</v>
      </c>
      <c r="D2360">
        <v>47</v>
      </c>
      <c r="F2360">
        <v>182.2</v>
      </c>
      <c r="G2360">
        <v>158.5</v>
      </c>
    </row>
    <row r="2361" spans="2:7">
      <c r="B2361">
        <v>95920</v>
      </c>
      <c r="C2361">
        <v>2</v>
      </c>
      <c r="D2361">
        <v>8</v>
      </c>
      <c r="F2361">
        <v>129.6</v>
      </c>
      <c r="G2361">
        <v>36.5</v>
      </c>
    </row>
    <row r="2362" spans="2:7">
      <c r="B2362">
        <v>95921</v>
      </c>
      <c r="C2362">
        <v>1</v>
      </c>
      <c r="D2362">
        <v>4</v>
      </c>
      <c r="F2362">
        <v>109.7</v>
      </c>
      <c r="G2362">
        <v>21.8</v>
      </c>
    </row>
    <row r="2363" spans="2:7">
      <c r="B2363">
        <v>95922</v>
      </c>
      <c r="C2363">
        <v>1</v>
      </c>
      <c r="D2363">
        <v>25</v>
      </c>
      <c r="F2363">
        <v>174.4</v>
      </c>
      <c r="G2363">
        <v>83.4</v>
      </c>
    </row>
    <row r="2364" spans="2:7">
      <c r="B2364">
        <v>95923</v>
      </c>
      <c r="C2364">
        <v>1</v>
      </c>
      <c r="D2364">
        <v>8</v>
      </c>
      <c r="F2364">
        <v>146.69999999999999</v>
      </c>
      <c r="G2364">
        <v>57.5</v>
      </c>
    </row>
    <row r="2365" spans="2:7">
      <c r="B2365">
        <v>95924</v>
      </c>
      <c r="C2365">
        <v>2</v>
      </c>
      <c r="D2365">
        <v>65</v>
      </c>
      <c r="F2365">
        <v>172.9</v>
      </c>
      <c r="G2365">
        <v>110.2</v>
      </c>
    </row>
    <row r="2366" spans="2:7">
      <c r="B2366">
        <v>95925</v>
      </c>
      <c r="C2366">
        <v>1</v>
      </c>
      <c r="D2366">
        <v>2</v>
      </c>
      <c r="F2366">
        <v>97.2</v>
      </c>
      <c r="G2366">
        <v>14.5</v>
      </c>
    </row>
    <row r="2367" spans="2:7">
      <c r="B2367">
        <v>95926</v>
      </c>
      <c r="C2367">
        <v>2</v>
      </c>
      <c r="D2367">
        <v>12</v>
      </c>
      <c r="F2367">
        <v>157.6</v>
      </c>
      <c r="G2367">
        <v>42.3</v>
      </c>
    </row>
    <row r="2368" spans="2:7">
      <c r="B2368">
        <v>95927</v>
      </c>
      <c r="C2368">
        <v>2</v>
      </c>
      <c r="D2368">
        <v>18</v>
      </c>
      <c r="F2368">
        <v>160.5</v>
      </c>
      <c r="G2368">
        <v>50.2</v>
      </c>
    </row>
    <row r="2369" spans="2:7">
      <c r="B2369">
        <v>95928</v>
      </c>
      <c r="C2369">
        <v>2</v>
      </c>
      <c r="D2369">
        <v>56</v>
      </c>
      <c r="F2369">
        <v>160.6</v>
      </c>
      <c r="G2369">
        <v>69.099999999999994</v>
      </c>
    </row>
    <row r="2370" spans="2:7">
      <c r="B2370">
        <v>95929</v>
      </c>
      <c r="C2370">
        <v>2</v>
      </c>
      <c r="D2370">
        <v>10</v>
      </c>
      <c r="F2370">
        <v>146.5</v>
      </c>
      <c r="G2370">
        <v>43.1</v>
      </c>
    </row>
    <row r="2371" spans="2:7">
      <c r="B2371">
        <v>95930</v>
      </c>
      <c r="C2371">
        <v>1</v>
      </c>
      <c r="D2371">
        <v>5</v>
      </c>
      <c r="F2371">
        <v>121.7</v>
      </c>
      <c r="G2371">
        <v>35.1</v>
      </c>
    </row>
    <row r="2372" spans="2:7">
      <c r="B2372">
        <v>95931</v>
      </c>
      <c r="C2372">
        <v>2</v>
      </c>
      <c r="D2372">
        <v>69</v>
      </c>
      <c r="F2372">
        <v>143.5</v>
      </c>
      <c r="G2372">
        <v>74.400000000000006</v>
      </c>
    </row>
    <row r="2373" spans="2:7">
      <c r="B2373">
        <v>95932</v>
      </c>
      <c r="C2373">
        <v>1</v>
      </c>
      <c r="D2373">
        <v>1</v>
      </c>
      <c r="E2373">
        <v>18</v>
      </c>
      <c r="F2373">
        <v>0</v>
      </c>
      <c r="G2373">
        <v>11.9</v>
      </c>
    </row>
    <row r="2374" spans="2:7">
      <c r="B2374">
        <v>95933</v>
      </c>
      <c r="C2374">
        <v>1</v>
      </c>
      <c r="D2374">
        <v>16</v>
      </c>
      <c r="F2374">
        <v>174.1</v>
      </c>
      <c r="G2374">
        <v>123.5</v>
      </c>
    </row>
    <row r="2375" spans="2:7">
      <c r="B2375">
        <v>95934</v>
      </c>
      <c r="C2375">
        <v>2</v>
      </c>
      <c r="D2375">
        <v>12</v>
      </c>
      <c r="F2375">
        <v>156.1</v>
      </c>
      <c r="G2375">
        <v>55</v>
      </c>
    </row>
    <row r="2376" spans="2:7">
      <c r="B2376">
        <v>95935</v>
      </c>
      <c r="C2376">
        <v>1</v>
      </c>
      <c r="D2376">
        <v>19</v>
      </c>
      <c r="F2376">
        <v>165.1</v>
      </c>
      <c r="G2376">
        <v>89.8</v>
      </c>
    </row>
    <row r="2377" spans="2:7">
      <c r="B2377">
        <v>95936</v>
      </c>
      <c r="C2377">
        <v>2</v>
      </c>
      <c r="D2377">
        <v>63</v>
      </c>
      <c r="F2377">
        <v>165.1</v>
      </c>
      <c r="G2377">
        <v>106.8</v>
      </c>
    </row>
    <row r="2378" spans="2:7">
      <c r="B2378">
        <v>95937</v>
      </c>
      <c r="C2378">
        <v>1</v>
      </c>
      <c r="D2378">
        <v>9</v>
      </c>
      <c r="F2378">
        <v>134.6</v>
      </c>
      <c r="G2378">
        <v>28.2</v>
      </c>
    </row>
    <row r="2379" spans="2:7">
      <c r="B2379">
        <v>95938</v>
      </c>
      <c r="C2379">
        <v>1</v>
      </c>
      <c r="D2379">
        <v>1</v>
      </c>
      <c r="E2379">
        <v>21</v>
      </c>
      <c r="F2379">
        <v>0</v>
      </c>
      <c r="G2379">
        <v>11.6</v>
      </c>
    </row>
    <row r="2380" spans="2:7">
      <c r="B2380">
        <v>95939</v>
      </c>
      <c r="C2380">
        <v>1</v>
      </c>
      <c r="D2380">
        <v>76</v>
      </c>
      <c r="F2380">
        <v>159.80000000000001</v>
      </c>
      <c r="G2380">
        <v>84.1</v>
      </c>
    </row>
    <row r="2381" spans="2:7">
      <c r="B2381">
        <v>95941</v>
      </c>
      <c r="C2381">
        <v>2</v>
      </c>
      <c r="D2381">
        <v>3</v>
      </c>
      <c r="F2381">
        <v>93.6</v>
      </c>
      <c r="G2381">
        <v>12.5</v>
      </c>
    </row>
    <row r="2382" spans="2:7">
      <c r="B2382">
        <v>95942</v>
      </c>
      <c r="C2382">
        <v>2</v>
      </c>
      <c r="D2382">
        <v>6</v>
      </c>
      <c r="F2382">
        <v>108.9</v>
      </c>
      <c r="G2382">
        <v>18.100000000000001</v>
      </c>
    </row>
    <row r="2383" spans="2:7">
      <c r="B2383">
        <v>95943</v>
      </c>
      <c r="C2383">
        <v>2</v>
      </c>
      <c r="D2383">
        <v>9</v>
      </c>
      <c r="F2383">
        <v>124.9</v>
      </c>
      <c r="G2383">
        <v>23.5</v>
      </c>
    </row>
    <row r="2384" spans="2:7">
      <c r="B2384">
        <v>95944</v>
      </c>
      <c r="C2384">
        <v>1</v>
      </c>
      <c r="D2384">
        <v>54</v>
      </c>
      <c r="F2384">
        <v>172.6</v>
      </c>
      <c r="G2384">
        <v>127.6</v>
      </c>
    </row>
    <row r="2385" spans="2:7">
      <c r="B2385">
        <v>95945</v>
      </c>
      <c r="C2385">
        <v>2</v>
      </c>
      <c r="D2385">
        <v>70</v>
      </c>
      <c r="F2385">
        <v>154</v>
      </c>
      <c r="G2385">
        <v>69.400000000000006</v>
      </c>
    </row>
    <row r="2386" spans="2:7">
      <c r="B2386">
        <v>95947</v>
      </c>
      <c r="C2386">
        <v>2</v>
      </c>
      <c r="D2386">
        <v>3</v>
      </c>
      <c r="F2386">
        <v>92.1</v>
      </c>
      <c r="G2386">
        <v>15.5</v>
      </c>
    </row>
    <row r="2387" spans="2:7">
      <c r="B2387">
        <v>95948</v>
      </c>
      <c r="C2387">
        <v>2</v>
      </c>
      <c r="D2387">
        <v>18</v>
      </c>
      <c r="F2387">
        <v>170.8</v>
      </c>
      <c r="G2387">
        <v>67.599999999999994</v>
      </c>
    </row>
    <row r="2388" spans="2:7">
      <c r="B2388">
        <v>95949</v>
      </c>
      <c r="C2388">
        <v>1</v>
      </c>
      <c r="D2388">
        <v>7</v>
      </c>
      <c r="F2388">
        <v>120.2</v>
      </c>
      <c r="G2388">
        <v>21.6</v>
      </c>
    </row>
    <row r="2389" spans="2:7">
      <c r="B2389">
        <v>95950</v>
      </c>
      <c r="C2389">
        <v>1</v>
      </c>
      <c r="D2389">
        <v>45</v>
      </c>
      <c r="F2389">
        <v>181.5</v>
      </c>
      <c r="G2389">
        <v>75.2</v>
      </c>
    </row>
    <row r="2390" spans="2:7">
      <c r="B2390">
        <v>95951</v>
      </c>
      <c r="C2390">
        <v>1</v>
      </c>
      <c r="D2390">
        <v>24</v>
      </c>
      <c r="F2390">
        <v>169.7</v>
      </c>
      <c r="G2390">
        <v>69.3</v>
      </c>
    </row>
    <row r="2391" spans="2:7">
      <c r="B2391">
        <v>95952</v>
      </c>
      <c r="C2391">
        <v>1</v>
      </c>
      <c r="D2391">
        <v>68</v>
      </c>
      <c r="F2391">
        <v>172.5</v>
      </c>
      <c r="G2391">
        <v>83</v>
      </c>
    </row>
    <row r="2392" spans="2:7">
      <c r="B2392">
        <v>95953</v>
      </c>
      <c r="C2392">
        <v>2</v>
      </c>
      <c r="D2392">
        <v>18</v>
      </c>
      <c r="F2392">
        <v>165.6</v>
      </c>
      <c r="G2392">
        <v>55.7</v>
      </c>
    </row>
    <row r="2393" spans="2:7">
      <c r="B2393">
        <v>95955</v>
      </c>
      <c r="C2393">
        <v>2</v>
      </c>
      <c r="D2393">
        <v>22</v>
      </c>
      <c r="F2393">
        <v>164</v>
      </c>
      <c r="G2393">
        <v>102.1</v>
      </c>
    </row>
    <row r="2394" spans="2:7">
      <c r="B2394">
        <v>95956</v>
      </c>
      <c r="C2394">
        <v>1</v>
      </c>
      <c r="D2394">
        <v>17</v>
      </c>
      <c r="F2394">
        <v>184.1</v>
      </c>
      <c r="G2394">
        <v>99.7</v>
      </c>
    </row>
    <row r="2395" spans="2:7">
      <c r="B2395">
        <v>95957</v>
      </c>
      <c r="C2395">
        <v>2</v>
      </c>
      <c r="D2395">
        <v>2</v>
      </c>
      <c r="F2395">
        <v>84.1</v>
      </c>
      <c r="G2395">
        <v>12.1</v>
      </c>
    </row>
    <row r="2396" spans="2:7">
      <c r="B2396">
        <v>95958</v>
      </c>
      <c r="C2396">
        <v>2</v>
      </c>
      <c r="D2396">
        <v>12</v>
      </c>
      <c r="F2396">
        <v>164.8</v>
      </c>
      <c r="G2396">
        <v>71.8</v>
      </c>
    </row>
    <row r="2397" spans="2:7">
      <c r="B2397">
        <v>95959</v>
      </c>
      <c r="C2397">
        <v>1</v>
      </c>
      <c r="D2397">
        <v>17</v>
      </c>
      <c r="F2397">
        <v>168</v>
      </c>
      <c r="G2397">
        <v>48.2</v>
      </c>
    </row>
    <row r="2398" spans="2:7">
      <c r="B2398">
        <v>95960</v>
      </c>
      <c r="C2398">
        <v>2</v>
      </c>
      <c r="D2398">
        <v>11</v>
      </c>
      <c r="F2398">
        <v>165.3</v>
      </c>
      <c r="G2398">
        <v>85.1</v>
      </c>
    </row>
    <row r="2399" spans="2:7">
      <c r="B2399">
        <v>95961</v>
      </c>
      <c r="C2399">
        <v>1</v>
      </c>
      <c r="D2399">
        <v>4</v>
      </c>
      <c r="F2399">
        <v>99</v>
      </c>
      <c r="G2399">
        <v>17.399999999999999</v>
      </c>
    </row>
    <row r="2400" spans="2:7">
      <c r="B2400">
        <v>95962</v>
      </c>
      <c r="C2400">
        <v>1</v>
      </c>
      <c r="D2400">
        <v>32</v>
      </c>
      <c r="F2400">
        <v>179.1</v>
      </c>
      <c r="G2400">
        <v>185</v>
      </c>
    </row>
    <row r="2401" spans="2:7">
      <c r="B2401">
        <v>95963</v>
      </c>
      <c r="C2401">
        <v>2</v>
      </c>
      <c r="D2401">
        <v>8</v>
      </c>
      <c r="F2401">
        <v>122</v>
      </c>
      <c r="G2401">
        <v>28.4</v>
      </c>
    </row>
    <row r="2402" spans="2:7">
      <c r="B2402">
        <v>95964</v>
      </c>
      <c r="C2402">
        <v>2</v>
      </c>
      <c r="D2402">
        <v>80</v>
      </c>
      <c r="F2402">
        <v>162.69999999999999</v>
      </c>
      <c r="G2402">
        <v>71.099999999999994</v>
      </c>
    </row>
    <row r="2403" spans="2:7">
      <c r="B2403">
        <v>95966</v>
      </c>
      <c r="C2403">
        <v>1</v>
      </c>
      <c r="D2403">
        <v>66</v>
      </c>
      <c r="F2403">
        <v>178.9</v>
      </c>
      <c r="G2403">
        <v>103.3</v>
      </c>
    </row>
    <row r="2404" spans="2:7">
      <c r="B2404">
        <v>95967</v>
      </c>
      <c r="C2404">
        <v>2</v>
      </c>
      <c r="D2404">
        <v>8</v>
      </c>
      <c r="F2404">
        <v>109.5</v>
      </c>
      <c r="G2404">
        <v>19</v>
      </c>
    </row>
    <row r="2405" spans="2:7">
      <c r="B2405">
        <v>95968</v>
      </c>
      <c r="C2405">
        <v>2</v>
      </c>
      <c r="D2405">
        <v>49</v>
      </c>
      <c r="F2405">
        <v>157.5</v>
      </c>
      <c r="G2405">
        <v>50.1</v>
      </c>
    </row>
    <row r="2406" spans="2:7">
      <c r="B2406">
        <v>95969</v>
      </c>
      <c r="C2406">
        <v>1</v>
      </c>
      <c r="D2406">
        <v>48</v>
      </c>
      <c r="F2406">
        <v>186.9</v>
      </c>
      <c r="G2406">
        <v>131.19999999999999</v>
      </c>
    </row>
    <row r="2407" spans="2:7">
      <c r="B2407">
        <v>95970</v>
      </c>
      <c r="C2407">
        <v>2</v>
      </c>
      <c r="D2407">
        <v>7</v>
      </c>
      <c r="F2407">
        <v>123.9</v>
      </c>
      <c r="G2407">
        <v>25.3</v>
      </c>
    </row>
    <row r="2408" spans="2:7">
      <c r="B2408">
        <v>95971</v>
      </c>
      <c r="C2408">
        <v>2</v>
      </c>
      <c r="D2408">
        <v>71</v>
      </c>
      <c r="F2408">
        <v>152.6</v>
      </c>
      <c r="G2408">
        <v>111.7</v>
      </c>
    </row>
    <row r="2409" spans="2:7">
      <c r="B2409">
        <v>95972</v>
      </c>
      <c r="C2409">
        <v>2</v>
      </c>
      <c r="D2409">
        <v>3</v>
      </c>
      <c r="F2409">
        <v>95.6</v>
      </c>
      <c r="G2409">
        <v>13.4</v>
      </c>
    </row>
    <row r="2410" spans="2:7">
      <c r="B2410">
        <v>95973</v>
      </c>
      <c r="C2410">
        <v>2</v>
      </c>
      <c r="D2410">
        <v>21</v>
      </c>
      <c r="F2410">
        <v>154.5</v>
      </c>
      <c r="G2410">
        <v>60.7</v>
      </c>
    </row>
    <row r="2411" spans="2:7">
      <c r="B2411">
        <v>95974</v>
      </c>
      <c r="C2411">
        <v>2</v>
      </c>
      <c r="D2411">
        <v>4</v>
      </c>
      <c r="F2411">
        <v>103.1</v>
      </c>
      <c r="G2411">
        <v>17.5</v>
      </c>
    </row>
    <row r="2412" spans="2:7">
      <c r="B2412">
        <v>95975</v>
      </c>
      <c r="C2412">
        <v>1</v>
      </c>
      <c r="D2412">
        <v>8</v>
      </c>
      <c r="F2412">
        <v>148.1</v>
      </c>
      <c r="G2412">
        <v>49.7</v>
      </c>
    </row>
    <row r="2413" spans="2:7">
      <c r="B2413">
        <v>95976</v>
      </c>
      <c r="C2413">
        <v>2</v>
      </c>
      <c r="D2413">
        <v>65</v>
      </c>
      <c r="F2413">
        <v>167.9</v>
      </c>
      <c r="G2413">
        <v>89.9</v>
      </c>
    </row>
    <row r="2414" spans="2:7">
      <c r="B2414">
        <v>95977</v>
      </c>
      <c r="C2414">
        <v>2</v>
      </c>
      <c r="D2414">
        <v>26</v>
      </c>
      <c r="F2414">
        <v>178.4</v>
      </c>
      <c r="G2414">
        <v>69.7</v>
      </c>
    </row>
    <row r="2415" spans="2:7">
      <c r="B2415">
        <v>95978</v>
      </c>
      <c r="C2415">
        <v>1</v>
      </c>
      <c r="D2415">
        <v>57</v>
      </c>
      <c r="F2415">
        <v>184.6</v>
      </c>
      <c r="G2415">
        <v>73.900000000000006</v>
      </c>
    </row>
    <row r="2416" spans="2:7">
      <c r="B2416">
        <v>95979</v>
      </c>
      <c r="C2416">
        <v>1</v>
      </c>
      <c r="D2416">
        <v>66</v>
      </c>
      <c r="F2416">
        <v>174.5</v>
      </c>
      <c r="G2416">
        <v>62</v>
      </c>
    </row>
    <row r="2417" spans="2:7">
      <c r="B2417">
        <v>95980</v>
      </c>
      <c r="C2417">
        <v>1</v>
      </c>
      <c r="D2417">
        <v>8</v>
      </c>
      <c r="F2417">
        <v>121.4</v>
      </c>
      <c r="G2417">
        <v>21.6</v>
      </c>
    </row>
    <row r="2418" spans="2:7">
      <c r="B2418">
        <v>95981</v>
      </c>
      <c r="C2418">
        <v>1</v>
      </c>
      <c r="D2418">
        <v>69</v>
      </c>
      <c r="F2418">
        <v>170.3</v>
      </c>
      <c r="G2418">
        <v>78.8</v>
      </c>
    </row>
    <row r="2419" spans="2:7">
      <c r="B2419">
        <v>95983</v>
      </c>
      <c r="C2419">
        <v>2</v>
      </c>
      <c r="D2419">
        <v>78</v>
      </c>
      <c r="F2419">
        <v>156.80000000000001</v>
      </c>
      <c r="G2419">
        <v>83.1</v>
      </c>
    </row>
    <row r="2420" spans="2:7">
      <c r="B2420">
        <v>95984</v>
      </c>
      <c r="C2420">
        <v>2</v>
      </c>
      <c r="D2420">
        <v>9</v>
      </c>
      <c r="F2420">
        <v>126.7</v>
      </c>
      <c r="G2420">
        <v>23.3</v>
      </c>
    </row>
    <row r="2421" spans="2:7">
      <c r="B2421">
        <v>95985</v>
      </c>
      <c r="C2421">
        <v>1</v>
      </c>
      <c r="D2421">
        <v>62</v>
      </c>
      <c r="F2421">
        <v>176.9</v>
      </c>
      <c r="G2421">
        <v>75.3</v>
      </c>
    </row>
    <row r="2422" spans="2:7">
      <c r="B2422">
        <v>95986</v>
      </c>
      <c r="C2422">
        <v>1</v>
      </c>
      <c r="D2422">
        <v>48</v>
      </c>
      <c r="F2422">
        <v>165.6</v>
      </c>
      <c r="G2422">
        <v>88.2</v>
      </c>
    </row>
    <row r="2423" spans="2:7">
      <c r="B2423">
        <v>95987</v>
      </c>
      <c r="C2423">
        <v>1</v>
      </c>
      <c r="D2423">
        <v>80</v>
      </c>
      <c r="F2423">
        <v>0</v>
      </c>
      <c r="G2423">
        <v>79.900000000000006</v>
      </c>
    </row>
    <row r="2424" spans="2:7">
      <c r="B2424">
        <v>95988</v>
      </c>
      <c r="C2424">
        <v>1</v>
      </c>
      <c r="D2424">
        <v>80</v>
      </c>
      <c r="F2424">
        <v>171.1</v>
      </c>
      <c r="G2424">
        <v>104.1</v>
      </c>
    </row>
    <row r="2425" spans="2:7">
      <c r="B2425">
        <v>95989</v>
      </c>
      <c r="C2425">
        <v>2</v>
      </c>
      <c r="D2425">
        <v>13</v>
      </c>
      <c r="F2425">
        <v>164.2</v>
      </c>
      <c r="G2425">
        <v>68.599999999999994</v>
      </c>
    </row>
    <row r="2426" spans="2:7">
      <c r="B2426">
        <v>95990</v>
      </c>
      <c r="C2426">
        <v>2</v>
      </c>
      <c r="D2426">
        <v>28</v>
      </c>
      <c r="F2426">
        <v>167.5</v>
      </c>
      <c r="G2426">
        <v>59.9</v>
      </c>
    </row>
    <row r="2427" spans="2:7">
      <c r="B2427">
        <v>95991</v>
      </c>
      <c r="C2427">
        <v>1</v>
      </c>
      <c r="D2427">
        <v>43</v>
      </c>
      <c r="F2427">
        <v>174.4</v>
      </c>
      <c r="G2427">
        <v>83</v>
      </c>
    </row>
    <row r="2428" spans="2:7">
      <c r="B2428">
        <v>95992</v>
      </c>
      <c r="C2428">
        <v>2</v>
      </c>
      <c r="D2428">
        <v>79</v>
      </c>
      <c r="F2428">
        <v>158.19999999999999</v>
      </c>
      <c r="G2428">
        <v>79.900000000000006</v>
      </c>
    </row>
    <row r="2429" spans="2:7">
      <c r="B2429">
        <v>95993</v>
      </c>
      <c r="C2429">
        <v>2</v>
      </c>
      <c r="D2429">
        <v>80</v>
      </c>
      <c r="F2429">
        <v>160.1</v>
      </c>
      <c r="G2429">
        <v>63.9</v>
      </c>
    </row>
    <row r="2430" spans="2:7">
      <c r="B2430">
        <v>95994</v>
      </c>
      <c r="C2430">
        <v>2</v>
      </c>
      <c r="D2430">
        <v>11</v>
      </c>
      <c r="F2430">
        <v>158.4</v>
      </c>
      <c r="G2430">
        <v>66.7</v>
      </c>
    </row>
    <row r="2431" spans="2:7">
      <c r="B2431">
        <v>95995</v>
      </c>
      <c r="C2431">
        <v>2</v>
      </c>
      <c r="D2431">
        <v>47</v>
      </c>
      <c r="F2431">
        <v>147.80000000000001</v>
      </c>
      <c r="G2431">
        <v>63.3</v>
      </c>
    </row>
    <row r="2432" spans="2:7">
      <c r="B2432">
        <v>95996</v>
      </c>
      <c r="C2432">
        <v>2</v>
      </c>
      <c r="D2432">
        <v>42</v>
      </c>
      <c r="F2432">
        <v>166</v>
      </c>
      <c r="G2432">
        <v>108</v>
      </c>
    </row>
    <row r="2433" spans="2:7">
      <c r="B2433">
        <v>95997</v>
      </c>
      <c r="C2433">
        <v>2</v>
      </c>
      <c r="D2433">
        <v>61</v>
      </c>
      <c r="F2433">
        <v>156.5</v>
      </c>
      <c r="G2433">
        <v>75.599999999999994</v>
      </c>
    </row>
    <row r="2434" spans="2:7">
      <c r="B2434">
        <v>95998</v>
      </c>
      <c r="C2434">
        <v>1</v>
      </c>
      <c r="D2434">
        <v>29</v>
      </c>
      <c r="F2434">
        <v>161.9</v>
      </c>
      <c r="G2434">
        <v>78.8</v>
      </c>
    </row>
    <row r="2435" spans="2:7">
      <c r="B2435">
        <v>95999</v>
      </c>
      <c r="C2435">
        <v>1</v>
      </c>
      <c r="D2435">
        <v>16</v>
      </c>
      <c r="F2435">
        <v>190.7</v>
      </c>
      <c r="G2435">
        <v>73.3</v>
      </c>
    </row>
    <row r="2436" spans="2:7">
      <c r="B2436">
        <v>96000</v>
      </c>
      <c r="C2436">
        <v>1</v>
      </c>
      <c r="D2436">
        <v>29</v>
      </c>
      <c r="F2436">
        <v>181.7</v>
      </c>
      <c r="G2436">
        <v>62.2</v>
      </c>
    </row>
    <row r="2437" spans="2:7">
      <c r="B2437">
        <v>96001</v>
      </c>
      <c r="C2437">
        <v>1</v>
      </c>
      <c r="D2437">
        <v>64</v>
      </c>
      <c r="F2437">
        <v>171.9</v>
      </c>
      <c r="G2437">
        <v>149.69999999999999</v>
      </c>
    </row>
    <row r="2438" spans="2:7">
      <c r="B2438">
        <v>96002</v>
      </c>
      <c r="C2438">
        <v>2</v>
      </c>
      <c r="D2438">
        <v>34</v>
      </c>
      <c r="F2438">
        <v>158.1</v>
      </c>
      <c r="G2438">
        <v>100.3</v>
      </c>
    </row>
    <row r="2439" spans="2:7">
      <c r="B2439">
        <v>96003</v>
      </c>
      <c r="C2439">
        <v>2</v>
      </c>
      <c r="D2439">
        <v>49</v>
      </c>
      <c r="F2439">
        <v>152.6</v>
      </c>
      <c r="G2439">
        <v>73.5</v>
      </c>
    </row>
    <row r="2440" spans="2:7">
      <c r="B2440">
        <v>96004</v>
      </c>
      <c r="C2440">
        <v>1</v>
      </c>
      <c r="D2440">
        <v>55</v>
      </c>
      <c r="F2440">
        <v>186</v>
      </c>
      <c r="G2440">
        <v>59</v>
      </c>
    </row>
    <row r="2441" spans="2:7">
      <c r="B2441">
        <v>96005</v>
      </c>
      <c r="C2441">
        <v>1</v>
      </c>
      <c r="D2441">
        <v>14</v>
      </c>
      <c r="F2441">
        <v>172.4</v>
      </c>
      <c r="G2441">
        <v>89.2</v>
      </c>
    </row>
    <row r="2442" spans="2:7">
      <c r="B2442">
        <v>96006</v>
      </c>
      <c r="C2442">
        <v>2</v>
      </c>
      <c r="D2442">
        <v>38</v>
      </c>
      <c r="F2442">
        <v>146.30000000000001</v>
      </c>
      <c r="G2442">
        <v>69.900000000000006</v>
      </c>
    </row>
    <row r="2443" spans="2:7">
      <c r="B2443">
        <v>96008</v>
      </c>
      <c r="C2443">
        <v>1</v>
      </c>
      <c r="D2443">
        <v>52</v>
      </c>
      <c r="F2443">
        <v>178.8</v>
      </c>
      <c r="G2443">
        <v>94.3</v>
      </c>
    </row>
    <row r="2444" spans="2:7">
      <c r="B2444">
        <v>96009</v>
      </c>
      <c r="C2444">
        <v>1</v>
      </c>
      <c r="D2444">
        <v>4</v>
      </c>
      <c r="F2444">
        <v>100.7</v>
      </c>
      <c r="G2444">
        <v>15.5</v>
      </c>
    </row>
    <row r="2445" spans="2:7">
      <c r="B2445">
        <v>96010</v>
      </c>
      <c r="C2445">
        <v>1</v>
      </c>
      <c r="D2445">
        <v>64</v>
      </c>
      <c r="F2445">
        <v>174.1</v>
      </c>
      <c r="G2445">
        <v>58.7</v>
      </c>
    </row>
    <row r="2446" spans="2:7">
      <c r="B2446">
        <v>96011</v>
      </c>
      <c r="C2446">
        <v>2</v>
      </c>
      <c r="D2446">
        <v>32</v>
      </c>
      <c r="F2446">
        <v>162.6</v>
      </c>
      <c r="G2446">
        <v>64</v>
      </c>
    </row>
    <row r="2447" spans="2:7">
      <c r="B2447">
        <v>96012</v>
      </c>
      <c r="C2447">
        <v>1</v>
      </c>
      <c r="D2447">
        <v>16</v>
      </c>
      <c r="F2447">
        <v>193.9</v>
      </c>
      <c r="G2447">
        <v>131.9</v>
      </c>
    </row>
    <row r="2448" spans="2:7">
      <c r="B2448">
        <v>96013</v>
      </c>
      <c r="C2448">
        <v>2</v>
      </c>
      <c r="D2448">
        <v>15</v>
      </c>
      <c r="F2448">
        <v>160.19999999999999</v>
      </c>
      <c r="G2448">
        <v>66.099999999999994</v>
      </c>
    </row>
    <row r="2449" spans="2:7">
      <c r="B2449">
        <v>96014</v>
      </c>
      <c r="C2449">
        <v>2</v>
      </c>
      <c r="D2449">
        <v>36</v>
      </c>
      <c r="F2449">
        <v>162</v>
      </c>
      <c r="G2449">
        <v>46.9</v>
      </c>
    </row>
    <row r="2450" spans="2:7">
      <c r="B2450">
        <v>96015</v>
      </c>
      <c r="C2450">
        <v>2</v>
      </c>
      <c r="D2450">
        <v>1</v>
      </c>
      <c r="E2450">
        <v>14</v>
      </c>
      <c r="F2450">
        <v>0</v>
      </c>
      <c r="G2450">
        <v>8.8000000000000007</v>
      </c>
    </row>
    <row r="2451" spans="2:7">
      <c r="B2451">
        <v>96016</v>
      </c>
      <c r="C2451">
        <v>1</v>
      </c>
      <c r="D2451">
        <v>80</v>
      </c>
      <c r="F2451">
        <v>173.9</v>
      </c>
      <c r="G2451">
        <v>84.6</v>
      </c>
    </row>
    <row r="2452" spans="2:7">
      <c r="B2452">
        <v>96017</v>
      </c>
      <c r="C2452">
        <v>1</v>
      </c>
      <c r="D2452">
        <v>64</v>
      </c>
      <c r="F2452">
        <v>159</v>
      </c>
      <c r="G2452">
        <v>61.4</v>
      </c>
    </row>
    <row r="2453" spans="2:7">
      <c r="B2453">
        <v>96018</v>
      </c>
      <c r="C2453">
        <v>2</v>
      </c>
      <c r="D2453">
        <v>12</v>
      </c>
      <c r="F2453">
        <v>149.4</v>
      </c>
      <c r="G2453">
        <v>71.7</v>
      </c>
    </row>
    <row r="2454" spans="2:7">
      <c r="B2454">
        <v>96019</v>
      </c>
      <c r="C2454">
        <v>2</v>
      </c>
      <c r="D2454">
        <v>80</v>
      </c>
      <c r="F2454">
        <v>157</v>
      </c>
      <c r="G2454">
        <v>59.8</v>
      </c>
    </row>
    <row r="2455" spans="2:7">
      <c r="B2455">
        <v>96020</v>
      </c>
      <c r="C2455">
        <v>2</v>
      </c>
      <c r="D2455">
        <v>80</v>
      </c>
      <c r="F2455">
        <v>142.9</v>
      </c>
      <c r="G2455">
        <v>57.1</v>
      </c>
    </row>
    <row r="2456" spans="2:7">
      <c r="B2456">
        <v>96021</v>
      </c>
      <c r="C2456">
        <v>1</v>
      </c>
      <c r="D2456">
        <v>0</v>
      </c>
      <c r="E2456">
        <v>2</v>
      </c>
      <c r="F2456">
        <v>0</v>
      </c>
      <c r="G2456">
        <v>6</v>
      </c>
    </row>
    <row r="2457" spans="2:7">
      <c r="B2457">
        <v>96022</v>
      </c>
      <c r="C2457">
        <v>1</v>
      </c>
      <c r="D2457">
        <v>56</v>
      </c>
      <c r="F2457">
        <v>165.2</v>
      </c>
      <c r="G2457">
        <v>78.7</v>
      </c>
    </row>
    <row r="2458" spans="2:7">
      <c r="B2458">
        <v>96023</v>
      </c>
      <c r="C2458">
        <v>2</v>
      </c>
      <c r="D2458">
        <v>73</v>
      </c>
      <c r="F2458">
        <v>155.19999999999999</v>
      </c>
      <c r="G2458">
        <v>74.900000000000006</v>
      </c>
    </row>
    <row r="2459" spans="2:7">
      <c r="B2459">
        <v>96025</v>
      </c>
      <c r="C2459">
        <v>1</v>
      </c>
      <c r="D2459">
        <v>40</v>
      </c>
      <c r="F2459">
        <v>186.5</v>
      </c>
      <c r="G2459">
        <v>104.1</v>
      </c>
    </row>
    <row r="2460" spans="2:7">
      <c r="B2460">
        <v>96026</v>
      </c>
      <c r="C2460">
        <v>2</v>
      </c>
      <c r="D2460">
        <v>8</v>
      </c>
      <c r="F2460">
        <v>129</v>
      </c>
      <c r="G2460">
        <v>27.5</v>
      </c>
    </row>
    <row r="2461" spans="2:7">
      <c r="B2461">
        <v>96027</v>
      </c>
      <c r="C2461">
        <v>2</v>
      </c>
      <c r="D2461">
        <v>80</v>
      </c>
      <c r="F2461">
        <v>156.30000000000001</v>
      </c>
      <c r="G2461">
        <v>67.599999999999994</v>
      </c>
    </row>
    <row r="2462" spans="2:7">
      <c r="B2462">
        <v>96028</v>
      </c>
      <c r="C2462">
        <v>1</v>
      </c>
      <c r="D2462">
        <v>10</v>
      </c>
      <c r="F2462">
        <v>135.30000000000001</v>
      </c>
      <c r="G2462">
        <v>33</v>
      </c>
    </row>
    <row r="2463" spans="2:7">
      <c r="B2463">
        <v>96029</v>
      </c>
      <c r="C2463">
        <v>1</v>
      </c>
      <c r="D2463">
        <v>31</v>
      </c>
      <c r="F2463">
        <v>165.2</v>
      </c>
      <c r="G2463">
        <v>80.8</v>
      </c>
    </row>
    <row r="2464" spans="2:7">
      <c r="B2464">
        <v>96030</v>
      </c>
      <c r="C2464">
        <v>1</v>
      </c>
      <c r="D2464">
        <v>59</v>
      </c>
      <c r="F2464">
        <v>183.2</v>
      </c>
      <c r="G2464">
        <v>87.6</v>
      </c>
    </row>
    <row r="2465" spans="2:7">
      <c r="B2465">
        <v>96031</v>
      </c>
      <c r="C2465">
        <v>2</v>
      </c>
      <c r="D2465">
        <v>24</v>
      </c>
      <c r="F2465">
        <v>170.9</v>
      </c>
      <c r="G2465">
        <v>68.2</v>
      </c>
    </row>
    <row r="2466" spans="2:7">
      <c r="B2466">
        <v>96032</v>
      </c>
      <c r="C2466">
        <v>2</v>
      </c>
      <c r="D2466">
        <v>11</v>
      </c>
      <c r="F2466">
        <v>154.5</v>
      </c>
      <c r="G2466">
        <v>52.1</v>
      </c>
    </row>
    <row r="2467" spans="2:7">
      <c r="B2467">
        <v>96033</v>
      </c>
      <c r="C2467">
        <v>2</v>
      </c>
      <c r="D2467">
        <v>60</v>
      </c>
      <c r="F2467">
        <v>159.80000000000001</v>
      </c>
      <c r="G2467">
        <v>88.7</v>
      </c>
    </row>
    <row r="2468" spans="2:7">
      <c r="B2468">
        <v>96034</v>
      </c>
      <c r="C2468">
        <v>1</v>
      </c>
      <c r="D2468">
        <v>57</v>
      </c>
      <c r="F2468">
        <v>178.9</v>
      </c>
      <c r="G2468">
        <v>81.2</v>
      </c>
    </row>
    <row r="2469" spans="2:7">
      <c r="B2469">
        <v>96035</v>
      </c>
      <c r="C2469">
        <v>2</v>
      </c>
      <c r="D2469">
        <v>20</v>
      </c>
      <c r="F2469">
        <v>157</v>
      </c>
      <c r="G2469">
        <v>55.7</v>
      </c>
    </row>
    <row r="2470" spans="2:7">
      <c r="B2470">
        <v>96036</v>
      </c>
      <c r="C2470">
        <v>2</v>
      </c>
      <c r="D2470">
        <v>13</v>
      </c>
      <c r="F2470">
        <v>166.6</v>
      </c>
      <c r="G2470">
        <v>78.3</v>
      </c>
    </row>
    <row r="2471" spans="2:7">
      <c r="B2471">
        <v>96037</v>
      </c>
      <c r="C2471">
        <v>1</v>
      </c>
      <c r="D2471">
        <v>60</v>
      </c>
      <c r="F2471">
        <v>173.4</v>
      </c>
      <c r="G2471">
        <v>124.5</v>
      </c>
    </row>
    <row r="2472" spans="2:7">
      <c r="B2472">
        <v>96038</v>
      </c>
      <c r="C2472">
        <v>2</v>
      </c>
      <c r="D2472">
        <v>55</v>
      </c>
      <c r="F2472">
        <v>159.4</v>
      </c>
      <c r="G2472">
        <v>56.9</v>
      </c>
    </row>
    <row r="2473" spans="2:7">
      <c r="B2473">
        <v>96039</v>
      </c>
      <c r="C2473">
        <v>1</v>
      </c>
      <c r="D2473">
        <v>1</v>
      </c>
      <c r="E2473">
        <v>19</v>
      </c>
      <c r="F2473">
        <v>0</v>
      </c>
      <c r="G2473">
        <v>12.3</v>
      </c>
    </row>
    <row r="2474" spans="2:7">
      <c r="B2474">
        <v>96040</v>
      </c>
      <c r="C2474">
        <v>1</v>
      </c>
      <c r="D2474">
        <v>9</v>
      </c>
      <c r="F2474">
        <v>137.1</v>
      </c>
      <c r="G2474">
        <v>38.6</v>
      </c>
    </row>
    <row r="2475" spans="2:7">
      <c r="B2475">
        <v>96041</v>
      </c>
      <c r="C2475">
        <v>1</v>
      </c>
      <c r="D2475">
        <v>80</v>
      </c>
      <c r="F2475">
        <v>173</v>
      </c>
      <c r="G2475">
        <v>65.3</v>
      </c>
    </row>
    <row r="2476" spans="2:7">
      <c r="B2476">
        <v>96042</v>
      </c>
      <c r="C2476">
        <v>2</v>
      </c>
      <c r="D2476">
        <v>6</v>
      </c>
      <c r="F2476">
        <v>119</v>
      </c>
      <c r="G2476">
        <v>25.3</v>
      </c>
    </row>
    <row r="2477" spans="2:7">
      <c r="B2477">
        <v>96043</v>
      </c>
      <c r="C2477">
        <v>2</v>
      </c>
      <c r="D2477">
        <v>9</v>
      </c>
      <c r="F2477">
        <v>124.6</v>
      </c>
      <c r="G2477">
        <v>24.3</v>
      </c>
    </row>
    <row r="2478" spans="2:7">
      <c r="B2478">
        <v>96044</v>
      </c>
      <c r="C2478">
        <v>2</v>
      </c>
      <c r="D2478">
        <v>61</v>
      </c>
      <c r="F2478">
        <v>163.6</v>
      </c>
      <c r="G2478">
        <v>114.6</v>
      </c>
    </row>
    <row r="2479" spans="2:7">
      <c r="B2479">
        <v>96045</v>
      </c>
      <c r="C2479">
        <v>2</v>
      </c>
      <c r="D2479">
        <v>5</v>
      </c>
      <c r="F2479">
        <v>114.8</v>
      </c>
      <c r="G2479">
        <v>27.6</v>
      </c>
    </row>
    <row r="2480" spans="2:7">
      <c r="B2480">
        <v>96046</v>
      </c>
      <c r="C2480">
        <v>1</v>
      </c>
      <c r="D2480">
        <v>4</v>
      </c>
      <c r="F2480">
        <v>104.3</v>
      </c>
      <c r="G2480">
        <v>17.3</v>
      </c>
    </row>
    <row r="2481" spans="2:7">
      <c r="B2481">
        <v>96047</v>
      </c>
      <c r="C2481">
        <v>1</v>
      </c>
      <c r="D2481">
        <v>10</v>
      </c>
      <c r="F2481">
        <v>133.9</v>
      </c>
      <c r="G2481">
        <v>33.5</v>
      </c>
    </row>
    <row r="2482" spans="2:7">
      <c r="B2482">
        <v>96048</v>
      </c>
      <c r="C2482">
        <v>1</v>
      </c>
      <c r="D2482">
        <v>47</v>
      </c>
      <c r="F2482">
        <v>160.69999999999999</v>
      </c>
      <c r="G2482">
        <v>70.900000000000006</v>
      </c>
    </row>
    <row r="2483" spans="2:7">
      <c r="B2483">
        <v>96049</v>
      </c>
      <c r="C2483">
        <v>1</v>
      </c>
      <c r="D2483">
        <v>69</v>
      </c>
      <c r="F2483">
        <v>165.1</v>
      </c>
      <c r="G2483">
        <v>79.7</v>
      </c>
    </row>
    <row r="2484" spans="2:7">
      <c r="B2484">
        <v>96050</v>
      </c>
      <c r="C2484">
        <v>2</v>
      </c>
      <c r="D2484">
        <v>46</v>
      </c>
      <c r="F2484">
        <v>164.8</v>
      </c>
      <c r="G2484">
        <v>84.7</v>
      </c>
    </row>
    <row r="2485" spans="2:7">
      <c r="B2485">
        <v>96051</v>
      </c>
      <c r="C2485">
        <v>2</v>
      </c>
      <c r="D2485">
        <v>11</v>
      </c>
      <c r="F2485">
        <v>158.1</v>
      </c>
      <c r="G2485">
        <v>44.1</v>
      </c>
    </row>
    <row r="2486" spans="2:7">
      <c r="B2486">
        <v>96052</v>
      </c>
      <c r="C2486">
        <v>2</v>
      </c>
      <c r="D2486">
        <v>14</v>
      </c>
      <c r="F2486">
        <v>152</v>
      </c>
      <c r="G2486">
        <v>48.9</v>
      </c>
    </row>
    <row r="2487" spans="2:7">
      <c r="B2487">
        <v>96054</v>
      </c>
      <c r="C2487">
        <v>2</v>
      </c>
      <c r="D2487">
        <v>0</v>
      </c>
      <c r="E2487">
        <v>5</v>
      </c>
      <c r="F2487">
        <v>0</v>
      </c>
      <c r="G2487">
        <v>7</v>
      </c>
    </row>
    <row r="2488" spans="2:7">
      <c r="B2488">
        <v>96055</v>
      </c>
      <c r="C2488">
        <v>1</v>
      </c>
      <c r="D2488">
        <v>10</v>
      </c>
      <c r="F2488">
        <v>147.80000000000001</v>
      </c>
      <c r="G2488">
        <v>44.1</v>
      </c>
    </row>
    <row r="2489" spans="2:7">
      <c r="B2489">
        <v>96056</v>
      </c>
      <c r="C2489">
        <v>1</v>
      </c>
      <c r="D2489">
        <v>20</v>
      </c>
      <c r="F2489">
        <v>176.9</v>
      </c>
      <c r="G2489">
        <v>76.2</v>
      </c>
    </row>
    <row r="2490" spans="2:7">
      <c r="B2490">
        <v>96057</v>
      </c>
      <c r="C2490">
        <v>1</v>
      </c>
      <c r="D2490">
        <v>11</v>
      </c>
      <c r="F2490">
        <v>140.4</v>
      </c>
      <c r="G2490">
        <v>38.6</v>
      </c>
    </row>
    <row r="2491" spans="2:7">
      <c r="B2491">
        <v>96058</v>
      </c>
      <c r="C2491">
        <v>2</v>
      </c>
      <c r="D2491">
        <v>10</v>
      </c>
      <c r="F2491">
        <v>130.30000000000001</v>
      </c>
      <c r="G2491">
        <v>27.2</v>
      </c>
    </row>
    <row r="2492" spans="2:7">
      <c r="B2492">
        <v>96059</v>
      </c>
      <c r="C2492">
        <v>2</v>
      </c>
      <c r="D2492">
        <v>0</v>
      </c>
      <c r="E2492">
        <v>6</v>
      </c>
      <c r="F2492">
        <v>0</v>
      </c>
      <c r="G2492">
        <v>8</v>
      </c>
    </row>
    <row r="2493" spans="2:7">
      <c r="B2493">
        <v>96061</v>
      </c>
      <c r="C2493">
        <v>1</v>
      </c>
      <c r="D2493">
        <v>67</v>
      </c>
      <c r="F2493">
        <v>166.7</v>
      </c>
      <c r="G2493">
        <v>74.400000000000006</v>
      </c>
    </row>
    <row r="2494" spans="2:7">
      <c r="B2494">
        <v>96062</v>
      </c>
      <c r="C2494">
        <v>2</v>
      </c>
      <c r="D2494">
        <v>1</v>
      </c>
      <c r="E2494">
        <v>14</v>
      </c>
      <c r="F2494">
        <v>0</v>
      </c>
      <c r="G2494">
        <v>11.1</v>
      </c>
    </row>
    <row r="2495" spans="2:7">
      <c r="B2495">
        <v>96063</v>
      </c>
      <c r="C2495">
        <v>2</v>
      </c>
      <c r="D2495">
        <v>27</v>
      </c>
      <c r="F2495">
        <v>161.6</v>
      </c>
      <c r="G2495">
        <v>52.1</v>
      </c>
    </row>
    <row r="2496" spans="2:7">
      <c r="B2496">
        <v>96064</v>
      </c>
      <c r="C2496">
        <v>1</v>
      </c>
      <c r="D2496">
        <v>49</v>
      </c>
      <c r="F2496">
        <v>174.4</v>
      </c>
      <c r="G2496">
        <v>75.3</v>
      </c>
    </row>
    <row r="2497" spans="2:7">
      <c r="B2497">
        <v>96065</v>
      </c>
      <c r="C2497">
        <v>1</v>
      </c>
      <c r="D2497">
        <v>66</v>
      </c>
      <c r="F2497">
        <v>153.30000000000001</v>
      </c>
      <c r="G2497">
        <v>63.5</v>
      </c>
    </row>
    <row r="2498" spans="2:7">
      <c r="B2498">
        <v>96066</v>
      </c>
      <c r="C2498">
        <v>1</v>
      </c>
      <c r="D2498">
        <v>52</v>
      </c>
      <c r="F2498">
        <v>169</v>
      </c>
      <c r="G2498">
        <v>61.4</v>
      </c>
    </row>
    <row r="2499" spans="2:7">
      <c r="B2499">
        <v>96067</v>
      </c>
      <c r="C2499">
        <v>2</v>
      </c>
      <c r="D2499">
        <v>42</v>
      </c>
      <c r="F2499">
        <v>159</v>
      </c>
      <c r="G2499">
        <v>143</v>
      </c>
    </row>
    <row r="2500" spans="2:7">
      <c r="B2500">
        <v>96068</v>
      </c>
      <c r="C2500">
        <v>2</v>
      </c>
      <c r="D2500">
        <v>17</v>
      </c>
      <c r="F2500">
        <v>167</v>
      </c>
      <c r="G2500">
        <v>75.3</v>
      </c>
    </row>
    <row r="2501" spans="2:7">
      <c r="B2501">
        <v>96069</v>
      </c>
      <c r="C2501">
        <v>1</v>
      </c>
      <c r="D2501">
        <v>7</v>
      </c>
      <c r="F2501">
        <v>130.69999999999999</v>
      </c>
      <c r="G2501">
        <v>25.1</v>
      </c>
    </row>
    <row r="2502" spans="2:7">
      <c r="B2502">
        <v>96070</v>
      </c>
      <c r="C2502">
        <v>1</v>
      </c>
      <c r="D2502">
        <v>45</v>
      </c>
      <c r="F2502">
        <v>167.4</v>
      </c>
      <c r="G2502">
        <v>69.400000000000006</v>
      </c>
    </row>
    <row r="2503" spans="2:7">
      <c r="B2503">
        <v>96071</v>
      </c>
      <c r="C2503">
        <v>1</v>
      </c>
      <c r="D2503">
        <v>12</v>
      </c>
      <c r="F2503">
        <v>148.1</v>
      </c>
      <c r="G2503">
        <v>30.9</v>
      </c>
    </row>
    <row r="2504" spans="2:7">
      <c r="B2504">
        <v>96073</v>
      </c>
      <c r="C2504">
        <v>2</v>
      </c>
      <c r="D2504">
        <v>2</v>
      </c>
      <c r="F2504">
        <v>92</v>
      </c>
      <c r="G2504">
        <v>14.1</v>
      </c>
    </row>
    <row r="2505" spans="2:7">
      <c r="B2505">
        <v>96074</v>
      </c>
      <c r="C2505">
        <v>2</v>
      </c>
      <c r="D2505">
        <v>34</v>
      </c>
      <c r="F2505">
        <v>171.4</v>
      </c>
      <c r="G2505">
        <v>111.9</v>
      </c>
    </row>
    <row r="2506" spans="2:7">
      <c r="B2506">
        <v>96077</v>
      </c>
      <c r="C2506">
        <v>1</v>
      </c>
      <c r="D2506">
        <v>80</v>
      </c>
      <c r="F2506">
        <v>172.7</v>
      </c>
      <c r="G2506">
        <v>65.7</v>
      </c>
    </row>
    <row r="2507" spans="2:7">
      <c r="B2507">
        <v>96078</v>
      </c>
      <c r="C2507">
        <v>1</v>
      </c>
      <c r="D2507">
        <v>19</v>
      </c>
      <c r="F2507">
        <v>174.1</v>
      </c>
      <c r="G2507">
        <v>137.30000000000001</v>
      </c>
    </row>
    <row r="2508" spans="2:7">
      <c r="B2508">
        <v>96079</v>
      </c>
      <c r="C2508">
        <v>1</v>
      </c>
      <c r="D2508">
        <v>52</v>
      </c>
      <c r="F2508">
        <v>156.1</v>
      </c>
      <c r="G2508">
        <v>80.599999999999994</v>
      </c>
    </row>
    <row r="2509" spans="2:7">
      <c r="B2509">
        <v>96081</v>
      </c>
      <c r="C2509">
        <v>2</v>
      </c>
      <c r="D2509">
        <v>10</v>
      </c>
      <c r="F2509">
        <v>137.69999999999999</v>
      </c>
      <c r="G2509">
        <v>45.2</v>
      </c>
    </row>
    <row r="2510" spans="2:7">
      <c r="B2510">
        <v>96082</v>
      </c>
      <c r="C2510">
        <v>1</v>
      </c>
      <c r="D2510">
        <v>37</v>
      </c>
      <c r="F2510">
        <v>189.3</v>
      </c>
      <c r="G2510">
        <v>120.1</v>
      </c>
    </row>
    <row r="2511" spans="2:7">
      <c r="B2511">
        <v>96083</v>
      </c>
      <c r="C2511">
        <v>2</v>
      </c>
      <c r="D2511">
        <v>17</v>
      </c>
      <c r="F2511">
        <v>154.80000000000001</v>
      </c>
      <c r="G2511">
        <v>67.400000000000006</v>
      </c>
    </row>
    <row r="2512" spans="2:7">
      <c r="B2512">
        <v>96084</v>
      </c>
      <c r="C2512">
        <v>2</v>
      </c>
      <c r="D2512">
        <v>34</v>
      </c>
      <c r="F2512">
        <v>170.2</v>
      </c>
      <c r="G2512">
        <v>158.19999999999999</v>
      </c>
    </row>
    <row r="2513" spans="2:7">
      <c r="B2513">
        <v>96085</v>
      </c>
      <c r="C2513">
        <v>1</v>
      </c>
      <c r="D2513">
        <v>25</v>
      </c>
      <c r="F2513">
        <v>179.4</v>
      </c>
      <c r="G2513">
        <v>100.9</v>
      </c>
    </row>
    <row r="2514" spans="2:7">
      <c r="B2514">
        <v>96086</v>
      </c>
      <c r="C2514">
        <v>1</v>
      </c>
      <c r="D2514">
        <v>65</v>
      </c>
      <c r="F2514">
        <v>172.9</v>
      </c>
      <c r="G2514">
        <v>110.9</v>
      </c>
    </row>
    <row r="2515" spans="2:7">
      <c r="B2515">
        <v>96087</v>
      </c>
      <c r="C2515">
        <v>1</v>
      </c>
      <c r="D2515">
        <v>68</v>
      </c>
      <c r="F2515">
        <v>168</v>
      </c>
      <c r="G2515">
        <v>70.400000000000006</v>
      </c>
    </row>
    <row r="2516" spans="2:7">
      <c r="B2516">
        <v>96088</v>
      </c>
      <c r="C2516">
        <v>1</v>
      </c>
      <c r="D2516">
        <v>20</v>
      </c>
      <c r="F2516">
        <v>173.1</v>
      </c>
      <c r="G2516">
        <v>61</v>
      </c>
    </row>
    <row r="2517" spans="2:7">
      <c r="B2517">
        <v>96089</v>
      </c>
      <c r="C2517">
        <v>1</v>
      </c>
      <c r="D2517">
        <v>76</v>
      </c>
      <c r="F2517">
        <v>174.3</v>
      </c>
      <c r="G2517">
        <v>93.8</v>
      </c>
    </row>
    <row r="2518" spans="2:7">
      <c r="B2518">
        <v>96090</v>
      </c>
      <c r="C2518">
        <v>1</v>
      </c>
      <c r="D2518">
        <v>63</v>
      </c>
      <c r="F2518">
        <v>171.4</v>
      </c>
      <c r="G2518">
        <v>96.8</v>
      </c>
    </row>
    <row r="2519" spans="2:7">
      <c r="B2519">
        <v>96091</v>
      </c>
      <c r="C2519">
        <v>2</v>
      </c>
      <c r="D2519">
        <v>54</v>
      </c>
      <c r="F2519">
        <v>152.6</v>
      </c>
      <c r="G2519">
        <v>77.400000000000006</v>
      </c>
    </row>
    <row r="2520" spans="2:7">
      <c r="B2520">
        <v>96092</v>
      </c>
      <c r="C2520">
        <v>1</v>
      </c>
      <c r="D2520">
        <v>22</v>
      </c>
      <c r="F2520">
        <v>171.9</v>
      </c>
      <c r="G2520">
        <v>56.1</v>
      </c>
    </row>
    <row r="2521" spans="2:7">
      <c r="B2521">
        <v>96093</v>
      </c>
      <c r="C2521">
        <v>2</v>
      </c>
      <c r="D2521">
        <v>20</v>
      </c>
      <c r="F2521">
        <v>156.80000000000001</v>
      </c>
      <c r="G2521">
        <v>95.9</v>
      </c>
    </row>
    <row r="2522" spans="2:7">
      <c r="B2522">
        <v>96094</v>
      </c>
      <c r="C2522">
        <v>2</v>
      </c>
      <c r="D2522">
        <v>52</v>
      </c>
      <c r="F2522">
        <v>170.4</v>
      </c>
      <c r="G2522">
        <v>119.1</v>
      </c>
    </row>
    <row r="2523" spans="2:7">
      <c r="B2523">
        <v>96096</v>
      </c>
      <c r="C2523">
        <v>1</v>
      </c>
      <c r="D2523">
        <v>52</v>
      </c>
      <c r="F2523">
        <v>180</v>
      </c>
      <c r="G2523">
        <v>111.6</v>
      </c>
    </row>
    <row r="2524" spans="2:7">
      <c r="B2524">
        <v>96097</v>
      </c>
      <c r="C2524">
        <v>1</v>
      </c>
      <c r="D2524">
        <v>58</v>
      </c>
      <c r="F2524">
        <v>179.6</v>
      </c>
      <c r="G2524">
        <v>84.5</v>
      </c>
    </row>
    <row r="2525" spans="2:7">
      <c r="B2525">
        <v>96098</v>
      </c>
      <c r="C2525">
        <v>1</v>
      </c>
      <c r="D2525">
        <v>42</v>
      </c>
      <c r="F2525">
        <v>175.3</v>
      </c>
      <c r="G2525">
        <v>116.1</v>
      </c>
    </row>
    <row r="2526" spans="2:7">
      <c r="B2526">
        <v>96099</v>
      </c>
      <c r="C2526">
        <v>1</v>
      </c>
      <c r="D2526">
        <v>63</v>
      </c>
      <c r="F2526">
        <v>158.4</v>
      </c>
      <c r="G2526">
        <v>58.6</v>
      </c>
    </row>
    <row r="2527" spans="2:7">
      <c r="B2527">
        <v>96100</v>
      </c>
      <c r="C2527">
        <v>1</v>
      </c>
      <c r="D2527">
        <v>65</v>
      </c>
      <c r="F2527">
        <v>168.3</v>
      </c>
      <c r="G2527">
        <v>65.5</v>
      </c>
    </row>
    <row r="2528" spans="2:7">
      <c r="B2528">
        <v>96101</v>
      </c>
      <c r="C2528">
        <v>1</v>
      </c>
      <c r="D2528">
        <v>52</v>
      </c>
      <c r="F2528">
        <v>0</v>
      </c>
      <c r="G2528">
        <v>79.5</v>
      </c>
    </row>
    <row r="2529" spans="2:7">
      <c r="B2529">
        <v>96103</v>
      </c>
      <c r="C2529">
        <v>2</v>
      </c>
      <c r="D2529">
        <v>23</v>
      </c>
      <c r="F2529">
        <v>159.19999999999999</v>
      </c>
      <c r="G2529">
        <v>109.4</v>
      </c>
    </row>
    <row r="2530" spans="2:7">
      <c r="B2530">
        <v>96104</v>
      </c>
      <c r="C2530">
        <v>1</v>
      </c>
      <c r="D2530">
        <v>17</v>
      </c>
      <c r="F2530">
        <v>164.2</v>
      </c>
      <c r="G2530">
        <v>55.7</v>
      </c>
    </row>
    <row r="2531" spans="2:7">
      <c r="B2531">
        <v>96105</v>
      </c>
      <c r="C2531">
        <v>2</v>
      </c>
      <c r="D2531">
        <v>24</v>
      </c>
      <c r="F2531">
        <v>163.19999999999999</v>
      </c>
      <c r="G2531">
        <v>55.9</v>
      </c>
    </row>
    <row r="2532" spans="2:7">
      <c r="B2532">
        <v>96106</v>
      </c>
      <c r="C2532">
        <v>2</v>
      </c>
      <c r="D2532">
        <v>10</v>
      </c>
      <c r="F2532">
        <v>136.5</v>
      </c>
      <c r="G2532">
        <v>31.1</v>
      </c>
    </row>
    <row r="2533" spans="2:7">
      <c r="B2533">
        <v>96108</v>
      </c>
      <c r="C2533">
        <v>2</v>
      </c>
      <c r="D2533">
        <v>47</v>
      </c>
      <c r="F2533">
        <v>161.6</v>
      </c>
      <c r="G2533">
        <v>98.3</v>
      </c>
    </row>
    <row r="2534" spans="2:7">
      <c r="B2534">
        <v>96109</v>
      </c>
      <c r="C2534">
        <v>1</v>
      </c>
      <c r="D2534">
        <v>8</v>
      </c>
      <c r="F2534">
        <v>132.5</v>
      </c>
      <c r="G2534">
        <v>38.4</v>
      </c>
    </row>
    <row r="2535" spans="2:7">
      <c r="B2535">
        <v>96111</v>
      </c>
      <c r="C2535">
        <v>2</v>
      </c>
      <c r="D2535">
        <v>31</v>
      </c>
      <c r="F2535">
        <v>150.9</v>
      </c>
      <c r="G2535">
        <v>82</v>
      </c>
    </row>
    <row r="2536" spans="2:7">
      <c r="B2536">
        <v>96112</v>
      </c>
      <c r="C2536">
        <v>1</v>
      </c>
      <c r="D2536">
        <v>73</v>
      </c>
      <c r="F2536">
        <v>167.7</v>
      </c>
      <c r="G2536">
        <v>113</v>
      </c>
    </row>
    <row r="2537" spans="2:7">
      <c r="B2537">
        <v>96113</v>
      </c>
      <c r="C2537">
        <v>1</v>
      </c>
      <c r="D2537">
        <v>2</v>
      </c>
      <c r="F2537">
        <v>87.3</v>
      </c>
      <c r="G2537">
        <v>12.9</v>
      </c>
    </row>
    <row r="2538" spans="2:7">
      <c r="B2538">
        <v>96114</v>
      </c>
      <c r="C2538">
        <v>1</v>
      </c>
      <c r="D2538">
        <v>68</v>
      </c>
      <c r="F2538">
        <v>0</v>
      </c>
      <c r="G2538">
        <v>0</v>
      </c>
    </row>
    <row r="2539" spans="2:7">
      <c r="B2539">
        <v>96115</v>
      </c>
      <c r="C2539">
        <v>2</v>
      </c>
      <c r="D2539">
        <v>71</v>
      </c>
      <c r="F2539">
        <v>0</v>
      </c>
      <c r="G2539">
        <v>0</v>
      </c>
    </row>
    <row r="2540" spans="2:7">
      <c r="B2540">
        <v>96116</v>
      </c>
      <c r="C2540">
        <v>2</v>
      </c>
      <c r="D2540">
        <v>54</v>
      </c>
      <c r="F2540">
        <v>161.69999999999999</v>
      </c>
      <c r="G2540">
        <v>71</v>
      </c>
    </row>
    <row r="2541" spans="2:7">
      <c r="B2541">
        <v>96117</v>
      </c>
      <c r="C2541">
        <v>1</v>
      </c>
      <c r="D2541">
        <v>68</v>
      </c>
      <c r="F2541">
        <v>163.4</v>
      </c>
      <c r="G2541">
        <v>70.599999999999994</v>
      </c>
    </row>
    <row r="2542" spans="2:7">
      <c r="B2542">
        <v>96118</v>
      </c>
      <c r="C2542">
        <v>2</v>
      </c>
      <c r="D2542">
        <v>2</v>
      </c>
      <c r="F2542">
        <v>86.6</v>
      </c>
      <c r="G2542">
        <v>12.5</v>
      </c>
    </row>
    <row r="2543" spans="2:7">
      <c r="B2543">
        <v>96119</v>
      </c>
      <c r="C2543">
        <v>2</v>
      </c>
      <c r="D2543">
        <v>14</v>
      </c>
      <c r="F2543">
        <v>180.1</v>
      </c>
      <c r="G2543">
        <v>81</v>
      </c>
    </row>
    <row r="2544" spans="2:7">
      <c r="B2544">
        <v>96120</v>
      </c>
      <c r="C2544">
        <v>1</v>
      </c>
      <c r="D2544">
        <v>60</v>
      </c>
      <c r="F2544">
        <v>172.3</v>
      </c>
      <c r="G2544">
        <v>73.599999999999994</v>
      </c>
    </row>
    <row r="2545" spans="2:7">
      <c r="B2545">
        <v>96121</v>
      </c>
      <c r="C2545">
        <v>2</v>
      </c>
      <c r="D2545">
        <v>65</v>
      </c>
      <c r="F2545">
        <v>161.19999999999999</v>
      </c>
      <c r="G2545">
        <v>81.3</v>
      </c>
    </row>
    <row r="2546" spans="2:7">
      <c r="B2546">
        <v>96122</v>
      </c>
      <c r="C2546">
        <v>2</v>
      </c>
      <c r="D2546">
        <v>54</v>
      </c>
      <c r="F2546">
        <v>139.69999999999999</v>
      </c>
      <c r="G2546">
        <v>47.5</v>
      </c>
    </row>
    <row r="2547" spans="2:7">
      <c r="B2547">
        <v>96123</v>
      </c>
      <c r="C2547">
        <v>2</v>
      </c>
      <c r="D2547">
        <v>35</v>
      </c>
      <c r="F2547">
        <v>155.1</v>
      </c>
      <c r="G2547">
        <v>86.6</v>
      </c>
    </row>
    <row r="2548" spans="2:7">
      <c r="B2548">
        <v>96124</v>
      </c>
      <c r="C2548">
        <v>2</v>
      </c>
      <c r="D2548">
        <v>52</v>
      </c>
      <c r="F2548">
        <v>156.5</v>
      </c>
      <c r="G2548">
        <v>67.3</v>
      </c>
    </row>
    <row r="2549" spans="2:7">
      <c r="B2549">
        <v>96125</v>
      </c>
      <c r="C2549">
        <v>2</v>
      </c>
      <c r="D2549">
        <v>28</v>
      </c>
      <c r="F2549">
        <v>165.9</v>
      </c>
      <c r="G2549">
        <v>61.1</v>
      </c>
    </row>
    <row r="2550" spans="2:7">
      <c r="B2550">
        <v>96126</v>
      </c>
      <c r="C2550">
        <v>1</v>
      </c>
      <c r="D2550">
        <v>5</v>
      </c>
      <c r="F2550">
        <v>109.8</v>
      </c>
      <c r="G2550">
        <v>19.899999999999999</v>
      </c>
    </row>
    <row r="2551" spans="2:7">
      <c r="B2551">
        <v>96127</v>
      </c>
      <c r="C2551">
        <v>1</v>
      </c>
      <c r="D2551">
        <v>17</v>
      </c>
      <c r="F2551">
        <v>180.5</v>
      </c>
      <c r="G2551">
        <v>84.8</v>
      </c>
    </row>
    <row r="2552" spans="2:7">
      <c r="B2552">
        <v>96128</v>
      </c>
      <c r="C2552">
        <v>1</v>
      </c>
      <c r="D2552">
        <v>16</v>
      </c>
      <c r="F2552">
        <v>185.8</v>
      </c>
      <c r="G2552">
        <v>63.7</v>
      </c>
    </row>
    <row r="2553" spans="2:7">
      <c r="B2553">
        <v>96129</v>
      </c>
      <c r="C2553">
        <v>1</v>
      </c>
      <c r="D2553">
        <v>5</v>
      </c>
      <c r="F2553">
        <v>119.1</v>
      </c>
      <c r="G2553">
        <v>23.5</v>
      </c>
    </row>
    <row r="2554" spans="2:7">
      <c r="B2554">
        <v>96130</v>
      </c>
      <c r="C2554">
        <v>1</v>
      </c>
      <c r="D2554">
        <v>61</v>
      </c>
      <c r="F2554">
        <v>170.6</v>
      </c>
      <c r="G2554">
        <v>77.8</v>
      </c>
    </row>
    <row r="2555" spans="2:7">
      <c r="B2555">
        <v>96131</v>
      </c>
      <c r="C2555">
        <v>1</v>
      </c>
      <c r="D2555">
        <v>3</v>
      </c>
      <c r="F2555">
        <v>105</v>
      </c>
      <c r="G2555">
        <v>26.5</v>
      </c>
    </row>
    <row r="2556" spans="2:7">
      <c r="B2556">
        <v>96132</v>
      </c>
      <c r="C2556">
        <v>1</v>
      </c>
      <c r="D2556">
        <v>16</v>
      </c>
      <c r="F2556">
        <v>185.1</v>
      </c>
      <c r="G2556">
        <v>76.400000000000006</v>
      </c>
    </row>
    <row r="2557" spans="2:7">
      <c r="B2557">
        <v>96133</v>
      </c>
      <c r="C2557">
        <v>1</v>
      </c>
      <c r="D2557">
        <v>32</v>
      </c>
      <c r="F2557">
        <v>185.2</v>
      </c>
      <c r="G2557">
        <v>154.30000000000001</v>
      </c>
    </row>
    <row r="2558" spans="2:7">
      <c r="B2558">
        <v>96134</v>
      </c>
      <c r="C2558">
        <v>2</v>
      </c>
      <c r="D2558">
        <v>65</v>
      </c>
      <c r="F2558">
        <v>154.69999999999999</v>
      </c>
      <c r="G2558">
        <v>64.099999999999994</v>
      </c>
    </row>
    <row r="2559" spans="2:7">
      <c r="B2559">
        <v>96135</v>
      </c>
      <c r="C2559">
        <v>2</v>
      </c>
      <c r="D2559">
        <v>73</v>
      </c>
      <c r="F2559">
        <v>154.69999999999999</v>
      </c>
      <c r="G2559">
        <v>93.6</v>
      </c>
    </row>
    <row r="2560" spans="2:7">
      <c r="B2560">
        <v>96136</v>
      </c>
      <c r="C2560">
        <v>1</v>
      </c>
      <c r="D2560">
        <v>62</v>
      </c>
      <c r="F2560">
        <v>161.9</v>
      </c>
      <c r="G2560">
        <v>70.599999999999994</v>
      </c>
    </row>
    <row r="2561" spans="2:7">
      <c r="B2561">
        <v>96137</v>
      </c>
      <c r="C2561">
        <v>2</v>
      </c>
      <c r="D2561">
        <v>48</v>
      </c>
      <c r="F2561">
        <v>159.80000000000001</v>
      </c>
      <c r="G2561">
        <v>93.4</v>
      </c>
    </row>
    <row r="2562" spans="2:7">
      <c r="B2562">
        <v>96138</v>
      </c>
      <c r="C2562">
        <v>1</v>
      </c>
      <c r="D2562">
        <v>34</v>
      </c>
      <c r="F2562">
        <v>172.6</v>
      </c>
      <c r="G2562">
        <v>92.7</v>
      </c>
    </row>
    <row r="2563" spans="2:7">
      <c r="B2563">
        <v>96139</v>
      </c>
      <c r="C2563">
        <v>1</v>
      </c>
      <c r="D2563">
        <v>27</v>
      </c>
      <c r="F2563">
        <v>162.9</v>
      </c>
      <c r="G2563">
        <v>62.3</v>
      </c>
    </row>
    <row r="2564" spans="2:7">
      <c r="B2564">
        <v>96140</v>
      </c>
      <c r="C2564">
        <v>1</v>
      </c>
      <c r="D2564">
        <v>54</v>
      </c>
      <c r="F2564">
        <v>161.80000000000001</v>
      </c>
      <c r="G2564">
        <v>77.2</v>
      </c>
    </row>
    <row r="2565" spans="2:7">
      <c r="B2565">
        <v>96141</v>
      </c>
      <c r="C2565">
        <v>1</v>
      </c>
      <c r="D2565">
        <v>60</v>
      </c>
      <c r="F2565">
        <v>157.4</v>
      </c>
      <c r="G2565">
        <v>71.400000000000006</v>
      </c>
    </row>
    <row r="2566" spans="2:7">
      <c r="B2566">
        <v>96142</v>
      </c>
      <c r="C2566">
        <v>1</v>
      </c>
      <c r="D2566">
        <v>3</v>
      </c>
      <c r="F2566">
        <v>104.5</v>
      </c>
      <c r="G2566">
        <v>19.2</v>
      </c>
    </row>
    <row r="2567" spans="2:7">
      <c r="B2567">
        <v>96143</v>
      </c>
      <c r="C2567">
        <v>1</v>
      </c>
      <c r="D2567">
        <v>55</v>
      </c>
      <c r="F2567">
        <v>169.9</v>
      </c>
      <c r="G2567">
        <v>87.8</v>
      </c>
    </row>
    <row r="2568" spans="2:7">
      <c r="B2568">
        <v>96144</v>
      </c>
      <c r="C2568">
        <v>2</v>
      </c>
      <c r="D2568">
        <v>64</v>
      </c>
      <c r="F2568">
        <v>158.80000000000001</v>
      </c>
      <c r="G2568">
        <v>83.8</v>
      </c>
    </row>
    <row r="2569" spans="2:7">
      <c r="B2569">
        <v>96145</v>
      </c>
      <c r="C2569">
        <v>2</v>
      </c>
      <c r="D2569">
        <v>78</v>
      </c>
      <c r="F2569">
        <v>169</v>
      </c>
      <c r="G2569">
        <v>104.5</v>
      </c>
    </row>
    <row r="2570" spans="2:7">
      <c r="B2570">
        <v>96146</v>
      </c>
      <c r="C2570">
        <v>2</v>
      </c>
      <c r="D2570">
        <v>0</v>
      </c>
      <c r="E2570">
        <v>1</v>
      </c>
      <c r="F2570">
        <v>0</v>
      </c>
      <c r="G2570">
        <v>4.9000000000000004</v>
      </c>
    </row>
    <row r="2571" spans="2:7">
      <c r="B2571">
        <v>96147</v>
      </c>
      <c r="C2571">
        <v>1</v>
      </c>
      <c r="D2571">
        <v>31</v>
      </c>
      <c r="F2571">
        <v>184.2</v>
      </c>
      <c r="G2571">
        <v>0</v>
      </c>
    </row>
    <row r="2572" spans="2:7">
      <c r="B2572">
        <v>96148</v>
      </c>
      <c r="C2572">
        <v>2</v>
      </c>
      <c r="D2572">
        <v>2</v>
      </c>
      <c r="F2572">
        <v>89.6</v>
      </c>
      <c r="G2572">
        <v>12</v>
      </c>
    </row>
    <row r="2573" spans="2:7">
      <c r="B2573">
        <v>96149</v>
      </c>
      <c r="C2573">
        <v>2</v>
      </c>
      <c r="D2573">
        <v>63</v>
      </c>
      <c r="F2573">
        <v>153.6</v>
      </c>
      <c r="G2573">
        <v>61.7</v>
      </c>
    </row>
    <row r="2574" spans="2:7">
      <c r="B2574">
        <v>96150</v>
      </c>
      <c r="C2574">
        <v>1</v>
      </c>
      <c r="D2574">
        <v>23</v>
      </c>
      <c r="F2574">
        <v>174.5</v>
      </c>
      <c r="G2574">
        <v>53.9</v>
      </c>
    </row>
    <row r="2575" spans="2:7">
      <c r="B2575">
        <v>96151</v>
      </c>
      <c r="C2575">
        <v>1</v>
      </c>
      <c r="D2575">
        <v>57</v>
      </c>
      <c r="F2575">
        <v>172.3</v>
      </c>
      <c r="G2575">
        <v>86.3</v>
      </c>
    </row>
    <row r="2576" spans="2:7">
      <c r="B2576">
        <v>96152</v>
      </c>
      <c r="C2576">
        <v>1</v>
      </c>
      <c r="D2576">
        <v>61</v>
      </c>
      <c r="F2576">
        <v>161.9</v>
      </c>
      <c r="G2576">
        <v>92.2</v>
      </c>
    </row>
    <row r="2577" spans="2:7">
      <c r="B2577">
        <v>96153</v>
      </c>
      <c r="C2577">
        <v>2</v>
      </c>
      <c r="D2577">
        <v>10</v>
      </c>
      <c r="F2577">
        <v>134.19999999999999</v>
      </c>
      <c r="G2577">
        <v>28.5</v>
      </c>
    </row>
    <row r="2578" spans="2:7">
      <c r="B2578">
        <v>96154</v>
      </c>
      <c r="C2578">
        <v>2</v>
      </c>
      <c r="D2578">
        <v>1</v>
      </c>
      <c r="E2578">
        <v>15</v>
      </c>
      <c r="F2578">
        <v>0</v>
      </c>
      <c r="G2578">
        <v>11.3</v>
      </c>
    </row>
    <row r="2579" spans="2:7">
      <c r="B2579">
        <v>96155</v>
      </c>
      <c r="C2579">
        <v>1</v>
      </c>
      <c r="D2579">
        <v>4</v>
      </c>
      <c r="F2579">
        <v>105.3</v>
      </c>
      <c r="G2579">
        <v>16.7</v>
      </c>
    </row>
    <row r="2580" spans="2:7">
      <c r="B2580">
        <v>96156</v>
      </c>
      <c r="C2580">
        <v>1</v>
      </c>
      <c r="D2580">
        <v>46</v>
      </c>
      <c r="F2580">
        <v>172</v>
      </c>
      <c r="G2580">
        <v>70.8</v>
      </c>
    </row>
    <row r="2581" spans="2:7">
      <c r="B2581">
        <v>96157</v>
      </c>
      <c r="C2581">
        <v>1</v>
      </c>
      <c r="D2581">
        <v>11</v>
      </c>
      <c r="F2581">
        <v>140.5</v>
      </c>
      <c r="G2581">
        <v>37</v>
      </c>
    </row>
    <row r="2582" spans="2:7">
      <c r="B2582">
        <v>96158</v>
      </c>
      <c r="C2582">
        <v>1</v>
      </c>
      <c r="D2582">
        <v>26</v>
      </c>
      <c r="F2582">
        <v>178.7</v>
      </c>
      <c r="G2582">
        <v>131.4</v>
      </c>
    </row>
    <row r="2583" spans="2:7">
      <c r="B2583">
        <v>96159</v>
      </c>
      <c r="C2583">
        <v>2</v>
      </c>
      <c r="D2583">
        <v>61</v>
      </c>
      <c r="F2583">
        <v>145.69999999999999</v>
      </c>
      <c r="G2583">
        <v>97.2</v>
      </c>
    </row>
    <row r="2584" spans="2:7">
      <c r="B2584">
        <v>96160</v>
      </c>
      <c r="C2584">
        <v>2</v>
      </c>
      <c r="D2584">
        <v>58</v>
      </c>
      <c r="F2584">
        <v>163.6</v>
      </c>
      <c r="G2584">
        <v>63.4</v>
      </c>
    </row>
    <row r="2585" spans="2:7">
      <c r="B2585">
        <v>96161</v>
      </c>
      <c r="C2585">
        <v>2</v>
      </c>
      <c r="D2585">
        <v>9</v>
      </c>
      <c r="F2585">
        <v>143.30000000000001</v>
      </c>
      <c r="G2585">
        <v>58.4</v>
      </c>
    </row>
    <row r="2586" spans="2:7">
      <c r="B2586">
        <v>96162</v>
      </c>
      <c r="C2586">
        <v>2</v>
      </c>
      <c r="D2586">
        <v>60</v>
      </c>
      <c r="F2586">
        <v>163</v>
      </c>
      <c r="G2586">
        <v>91</v>
      </c>
    </row>
    <row r="2587" spans="2:7">
      <c r="B2587">
        <v>96163</v>
      </c>
      <c r="C2587">
        <v>2</v>
      </c>
      <c r="D2587">
        <v>35</v>
      </c>
      <c r="F2587">
        <v>145.6</v>
      </c>
      <c r="G2587">
        <v>70.400000000000006</v>
      </c>
    </row>
    <row r="2588" spans="2:7">
      <c r="B2588">
        <v>96164</v>
      </c>
      <c r="C2588">
        <v>2</v>
      </c>
      <c r="D2588">
        <v>64</v>
      </c>
      <c r="F2588">
        <v>151.30000000000001</v>
      </c>
      <c r="G2588">
        <v>59</v>
      </c>
    </row>
    <row r="2589" spans="2:7">
      <c r="B2589">
        <v>96165</v>
      </c>
      <c r="C2589">
        <v>2</v>
      </c>
      <c r="D2589">
        <v>64</v>
      </c>
      <c r="F2589">
        <v>149.19999999999999</v>
      </c>
      <c r="G2589">
        <v>66.400000000000006</v>
      </c>
    </row>
    <row r="2590" spans="2:7">
      <c r="B2590">
        <v>96166</v>
      </c>
      <c r="C2590">
        <v>2</v>
      </c>
      <c r="D2590">
        <v>8</v>
      </c>
      <c r="F2590">
        <v>142.5</v>
      </c>
      <c r="G2590">
        <v>27.8</v>
      </c>
    </row>
    <row r="2591" spans="2:7">
      <c r="B2591">
        <v>96168</v>
      </c>
      <c r="C2591">
        <v>2</v>
      </c>
      <c r="D2591">
        <v>13</v>
      </c>
      <c r="F2591">
        <v>157.5</v>
      </c>
      <c r="G2591">
        <v>43.6</v>
      </c>
    </row>
    <row r="2592" spans="2:7">
      <c r="B2592">
        <v>96169</v>
      </c>
      <c r="C2592">
        <v>2</v>
      </c>
      <c r="D2592">
        <v>63</v>
      </c>
      <c r="F2592">
        <v>156.5</v>
      </c>
      <c r="G2592">
        <v>64.3</v>
      </c>
    </row>
    <row r="2593" spans="2:7">
      <c r="B2593">
        <v>96170</v>
      </c>
      <c r="C2593">
        <v>2</v>
      </c>
      <c r="D2593">
        <v>72</v>
      </c>
      <c r="F2593">
        <v>161.80000000000001</v>
      </c>
      <c r="G2593">
        <v>74</v>
      </c>
    </row>
    <row r="2594" spans="2:7">
      <c r="B2594">
        <v>96171</v>
      </c>
      <c r="C2594">
        <v>2</v>
      </c>
      <c r="D2594">
        <v>80</v>
      </c>
      <c r="F2594">
        <v>153.5</v>
      </c>
      <c r="G2594">
        <v>70.7</v>
      </c>
    </row>
    <row r="2595" spans="2:7">
      <c r="B2595">
        <v>96172</v>
      </c>
      <c r="C2595">
        <v>2</v>
      </c>
      <c r="D2595">
        <v>80</v>
      </c>
      <c r="F2595">
        <v>159.80000000000001</v>
      </c>
      <c r="G2595">
        <v>70.3</v>
      </c>
    </row>
    <row r="2596" spans="2:7">
      <c r="B2596">
        <v>96174</v>
      </c>
      <c r="C2596">
        <v>1</v>
      </c>
      <c r="D2596">
        <v>8</v>
      </c>
      <c r="F2596">
        <v>128.69999999999999</v>
      </c>
      <c r="G2596">
        <v>28.6</v>
      </c>
    </row>
    <row r="2597" spans="2:7">
      <c r="B2597">
        <v>96175</v>
      </c>
      <c r="C2597">
        <v>1</v>
      </c>
      <c r="D2597">
        <v>39</v>
      </c>
      <c r="F2597">
        <v>170.7</v>
      </c>
      <c r="G2597">
        <v>97.2</v>
      </c>
    </row>
    <row r="2598" spans="2:7">
      <c r="B2598">
        <v>96176</v>
      </c>
      <c r="C2598">
        <v>1</v>
      </c>
      <c r="D2598">
        <v>6</v>
      </c>
      <c r="F2598">
        <v>109.7</v>
      </c>
      <c r="G2598">
        <v>21.6</v>
      </c>
    </row>
    <row r="2599" spans="2:7">
      <c r="B2599">
        <v>96177</v>
      </c>
      <c r="C2599">
        <v>2</v>
      </c>
      <c r="D2599">
        <v>16</v>
      </c>
      <c r="F2599">
        <v>160</v>
      </c>
      <c r="G2599">
        <v>77.8</v>
      </c>
    </row>
    <row r="2600" spans="2:7">
      <c r="B2600">
        <v>96178</v>
      </c>
      <c r="C2600">
        <v>1</v>
      </c>
      <c r="D2600">
        <v>63</v>
      </c>
      <c r="F2600">
        <v>179.1</v>
      </c>
      <c r="G2600">
        <v>84.4</v>
      </c>
    </row>
    <row r="2601" spans="2:7">
      <c r="B2601">
        <v>96179</v>
      </c>
      <c r="C2601">
        <v>1</v>
      </c>
      <c r="D2601">
        <v>64</v>
      </c>
      <c r="F2601">
        <v>178.4</v>
      </c>
      <c r="G2601">
        <v>90.9</v>
      </c>
    </row>
    <row r="2602" spans="2:7">
      <c r="B2602">
        <v>96180</v>
      </c>
      <c r="C2602">
        <v>2</v>
      </c>
      <c r="D2602">
        <v>4</v>
      </c>
      <c r="F2602">
        <v>109.1</v>
      </c>
      <c r="G2602">
        <v>21.6</v>
      </c>
    </row>
    <row r="2603" spans="2:7">
      <c r="B2603">
        <v>96181</v>
      </c>
      <c r="C2603">
        <v>1</v>
      </c>
      <c r="D2603">
        <v>74</v>
      </c>
      <c r="F2603">
        <v>167</v>
      </c>
      <c r="G2603">
        <v>88.9</v>
      </c>
    </row>
    <row r="2604" spans="2:7">
      <c r="B2604">
        <v>96182</v>
      </c>
      <c r="C2604">
        <v>2</v>
      </c>
      <c r="D2604">
        <v>0</v>
      </c>
      <c r="E2604">
        <v>1</v>
      </c>
      <c r="F2604">
        <v>0</v>
      </c>
      <c r="G2604">
        <v>5.3</v>
      </c>
    </row>
    <row r="2605" spans="2:7">
      <c r="B2605">
        <v>96183</v>
      </c>
      <c r="C2605">
        <v>1</v>
      </c>
      <c r="D2605">
        <v>0</v>
      </c>
      <c r="E2605">
        <v>1</v>
      </c>
      <c r="F2605">
        <v>0</v>
      </c>
      <c r="G2605">
        <v>6.2</v>
      </c>
    </row>
    <row r="2606" spans="2:7">
      <c r="B2606">
        <v>96184</v>
      </c>
      <c r="C2606">
        <v>1</v>
      </c>
      <c r="D2606">
        <v>80</v>
      </c>
      <c r="F2606">
        <v>164.6</v>
      </c>
      <c r="G2606">
        <v>66.7</v>
      </c>
    </row>
    <row r="2607" spans="2:7">
      <c r="B2607">
        <v>96185</v>
      </c>
      <c r="C2607">
        <v>2</v>
      </c>
      <c r="D2607">
        <v>75</v>
      </c>
      <c r="F2607">
        <v>149.1</v>
      </c>
      <c r="G2607">
        <v>78.3</v>
      </c>
    </row>
    <row r="2608" spans="2:7">
      <c r="B2608">
        <v>96186</v>
      </c>
      <c r="C2608">
        <v>1</v>
      </c>
      <c r="D2608">
        <v>45</v>
      </c>
      <c r="F2608">
        <v>176</v>
      </c>
      <c r="G2608">
        <v>123.8</v>
      </c>
    </row>
    <row r="2609" spans="2:7">
      <c r="B2609">
        <v>96187</v>
      </c>
      <c r="C2609">
        <v>1</v>
      </c>
      <c r="D2609">
        <v>11</v>
      </c>
      <c r="F2609">
        <v>144.9</v>
      </c>
      <c r="G2609">
        <v>34</v>
      </c>
    </row>
    <row r="2610" spans="2:7">
      <c r="B2610">
        <v>96188</v>
      </c>
      <c r="C2610">
        <v>2</v>
      </c>
      <c r="D2610">
        <v>55</v>
      </c>
      <c r="F2610">
        <v>157.4</v>
      </c>
      <c r="G2610">
        <v>79.7</v>
      </c>
    </row>
    <row r="2611" spans="2:7">
      <c r="B2611">
        <v>96189</v>
      </c>
      <c r="C2611">
        <v>1</v>
      </c>
      <c r="D2611">
        <v>50</v>
      </c>
      <c r="F2611">
        <v>192.3</v>
      </c>
      <c r="G2611">
        <v>161.6</v>
      </c>
    </row>
    <row r="2612" spans="2:7">
      <c r="B2612">
        <v>96190</v>
      </c>
      <c r="C2612">
        <v>1</v>
      </c>
      <c r="D2612">
        <v>54</v>
      </c>
      <c r="F2612">
        <v>161.69999999999999</v>
      </c>
      <c r="G2612">
        <v>59.5</v>
      </c>
    </row>
    <row r="2613" spans="2:7">
      <c r="B2613">
        <v>96191</v>
      </c>
      <c r="C2613">
        <v>2</v>
      </c>
      <c r="D2613">
        <v>39</v>
      </c>
      <c r="F2613">
        <v>152</v>
      </c>
      <c r="G2613">
        <v>76.099999999999994</v>
      </c>
    </row>
    <row r="2614" spans="2:7">
      <c r="B2614">
        <v>96192</v>
      </c>
      <c r="C2614">
        <v>2</v>
      </c>
      <c r="D2614">
        <v>14</v>
      </c>
      <c r="F2614">
        <v>149.1</v>
      </c>
      <c r="G2614">
        <v>65.3</v>
      </c>
    </row>
    <row r="2615" spans="2:7">
      <c r="B2615">
        <v>96193</v>
      </c>
      <c r="C2615">
        <v>1</v>
      </c>
      <c r="D2615">
        <v>8</v>
      </c>
      <c r="F2615">
        <v>143.4</v>
      </c>
      <c r="G2615">
        <v>32.9</v>
      </c>
    </row>
    <row r="2616" spans="2:7">
      <c r="B2616">
        <v>96194</v>
      </c>
      <c r="C2616">
        <v>2</v>
      </c>
      <c r="D2616">
        <v>4</v>
      </c>
      <c r="F2616">
        <v>100.9</v>
      </c>
      <c r="G2616">
        <v>18.3</v>
      </c>
    </row>
    <row r="2617" spans="2:7">
      <c r="B2617">
        <v>96195</v>
      </c>
      <c r="C2617">
        <v>1</v>
      </c>
      <c r="D2617">
        <v>80</v>
      </c>
      <c r="F2617">
        <v>174.3</v>
      </c>
      <c r="G2617">
        <v>105</v>
      </c>
    </row>
    <row r="2618" spans="2:7">
      <c r="B2618">
        <v>96196</v>
      </c>
      <c r="C2618">
        <v>2</v>
      </c>
      <c r="D2618">
        <v>34</v>
      </c>
      <c r="F2618">
        <v>163.19999999999999</v>
      </c>
      <c r="G2618">
        <v>157.4</v>
      </c>
    </row>
    <row r="2619" spans="2:7">
      <c r="B2619">
        <v>96197</v>
      </c>
      <c r="C2619">
        <v>1</v>
      </c>
      <c r="D2619">
        <v>12</v>
      </c>
      <c r="F2619">
        <v>166.3</v>
      </c>
      <c r="G2619">
        <v>59</v>
      </c>
    </row>
    <row r="2620" spans="2:7">
      <c r="B2620">
        <v>96198</v>
      </c>
      <c r="C2620">
        <v>2</v>
      </c>
      <c r="D2620">
        <v>29</v>
      </c>
      <c r="F2620">
        <v>161.5</v>
      </c>
      <c r="G2620">
        <v>51.4</v>
      </c>
    </row>
    <row r="2621" spans="2:7">
      <c r="B2621">
        <v>96199</v>
      </c>
      <c r="C2621">
        <v>1</v>
      </c>
      <c r="D2621">
        <v>7</v>
      </c>
      <c r="F2621">
        <v>129.6</v>
      </c>
      <c r="G2621">
        <v>27.1</v>
      </c>
    </row>
    <row r="2622" spans="2:7">
      <c r="B2622">
        <v>96200</v>
      </c>
      <c r="C2622">
        <v>1</v>
      </c>
      <c r="D2622">
        <v>0</v>
      </c>
      <c r="E2622">
        <v>5</v>
      </c>
      <c r="F2622">
        <v>0</v>
      </c>
      <c r="G2622">
        <v>7.8</v>
      </c>
    </row>
    <row r="2623" spans="2:7">
      <c r="B2623">
        <v>96201</v>
      </c>
      <c r="C2623">
        <v>1</v>
      </c>
      <c r="D2623">
        <v>11</v>
      </c>
      <c r="F2623">
        <v>147.80000000000001</v>
      </c>
      <c r="G2623">
        <v>39.9</v>
      </c>
    </row>
    <row r="2624" spans="2:7">
      <c r="B2624">
        <v>96202</v>
      </c>
      <c r="C2624">
        <v>1</v>
      </c>
      <c r="D2624">
        <v>10</v>
      </c>
      <c r="F2624">
        <v>144.69999999999999</v>
      </c>
      <c r="G2624">
        <v>37.5</v>
      </c>
    </row>
    <row r="2625" spans="2:7">
      <c r="B2625">
        <v>96203</v>
      </c>
      <c r="C2625">
        <v>1</v>
      </c>
      <c r="D2625">
        <v>5</v>
      </c>
      <c r="F2625">
        <v>111.8</v>
      </c>
      <c r="G2625">
        <v>27</v>
      </c>
    </row>
    <row r="2626" spans="2:7">
      <c r="B2626">
        <v>96204</v>
      </c>
      <c r="C2626">
        <v>2</v>
      </c>
      <c r="D2626">
        <v>3</v>
      </c>
      <c r="F2626">
        <v>97</v>
      </c>
      <c r="G2626">
        <v>14</v>
      </c>
    </row>
    <row r="2627" spans="2:7">
      <c r="B2627">
        <v>96205</v>
      </c>
      <c r="C2627">
        <v>1</v>
      </c>
      <c r="D2627">
        <v>52</v>
      </c>
      <c r="F2627">
        <v>178.3</v>
      </c>
      <c r="G2627">
        <v>83</v>
      </c>
    </row>
    <row r="2628" spans="2:7">
      <c r="B2628">
        <v>96206</v>
      </c>
      <c r="C2628">
        <v>1</v>
      </c>
      <c r="D2628">
        <v>9</v>
      </c>
      <c r="F2628">
        <v>134.9</v>
      </c>
      <c r="G2628">
        <v>35.200000000000003</v>
      </c>
    </row>
    <row r="2629" spans="2:7">
      <c r="B2629">
        <v>96207</v>
      </c>
      <c r="C2629">
        <v>2</v>
      </c>
      <c r="D2629">
        <v>3</v>
      </c>
      <c r="F2629">
        <v>102.3</v>
      </c>
      <c r="G2629">
        <v>16.3</v>
      </c>
    </row>
    <row r="2630" spans="2:7">
      <c r="B2630">
        <v>96208</v>
      </c>
      <c r="C2630">
        <v>2</v>
      </c>
      <c r="D2630">
        <v>2</v>
      </c>
      <c r="F2630">
        <v>89.7</v>
      </c>
      <c r="G2630">
        <v>12.1</v>
      </c>
    </row>
    <row r="2631" spans="2:7">
      <c r="B2631">
        <v>96209</v>
      </c>
      <c r="C2631">
        <v>1</v>
      </c>
      <c r="D2631">
        <v>2</v>
      </c>
      <c r="F2631">
        <v>89.4</v>
      </c>
      <c r="G2631">
        <v>15.6</v>
      </c>
    </row>
    <row r="2632" spans="2:7">
      <c r="B2632">
        <v>96210</v>
      </c>
      <c r="C2632">
        <v>1</v>
      </c>
      <c r="D2632">
        <v>80</v>
      </c>
      <c r="F2632">
        <v>174.8</v>
      </c>
      <c r="G2632">
        <v>91.7</v>
      </c>
    </row>
    <row r="2633" spans="2:7">
      <c r="B2633">
        <v>96211</v>
      </c>
      <c r="C2633">
        <v>1</v>
      </c>
      <c r="D2633">
        <v>32</v>
      </c>
      <c r="F2633">
        <v>169.5</v>
      </c>
      <c r="G2633">
        <v>104.6</v>
      </c>
    </row>
    <row r="2634" spans="2:7">
      <c r="B2634">
        <v>96212</v>
      </c>
      <c r="C2634">
        <v>2</v>
      </c>
      <c r="D2634">
        <v>0</v>
      </c>
      <c r="E2634">
        <v>8</v>
      </c>
      <c r="F2634">
        <v>0</v>
      </c>
      <c r="G2634">
        <v>8</v>
      </c>
    </row>
    <row r="2635" spans="2:7">
      <c r="B2635">
        <v>96213</v>
      </c>
      <c r="C2635">
        <v>2</v>
      </c>
      <c r="D2635">
        <v>17</v>
      </c>
      <c r="F2635">
        <v>160.6</v>
      </c>
      <c r="G2635">
        <v>101.5</v>
      </c>
    </row>
    <row r="2636" spans="2:7">
      <c r="B2636">
        <v>96214</v>
      </c>
      <c r="C2636">
        <v>2</v>
      </c>
      <c r="D2636">
        <v>13</v>
      </c>
      <c r="F2636">
        <v>160.9</v>
      </c>
      <c r="G2636">
        <v>78.5</v>
      </c>
    </row>
    <row r="2637" spans="2:7">
      <c r="B2637">
        <v>96216</v>
      </c>
      <c r="C2637">
        <v>2</v>
      </c>
      <c r="D2637">
        <v>56</v>
      </c>
      <c r="F2637">
        <v>168.2</v>
      </c>
      <c r="G2637">
        <v>75.8</v>
      </c>
    </row>
    <row r="2638" spans="2:7">
      <c r="B2638">
        <v>96217</v>
      </c>
      <c r="C2638">
        <v>1</v>
      </c>
      <c r="D2638">
        <v>71</v>
      </c>
      <c r="F2638">
        <v>172.3</v>
      </c>
      <c r="G2638">
        <v>101</v>
      </c>
    </row>
    <row r="2639" spans="2:7">
      <c r="B2639">
        <v>96219</v>
      </c>
      <c r="C2639">
        <v>2</v>
      </c>
      <c r="D2639">
        <v>41</v>
      </c>
      <c r="F2639">
        <v>158.69999999999999</v>
      </c>
      <c r="G2639">
        <v>106.2</v>
      </c>
    </row>
    <row r="2640" spans="2:7">
      <c r="B2640">
        <v>96220</v>
      </c>
      <c r="C2640">
        <v>1</v>
      </c>
      <c r="D2640">
        <v>33</v>
      </c>
      <c r="F2640">
        <v>179.5</v>
      </c>
      <c r="G2640">
        <v>83.3</v>
      </c>
    </row>
    <row r="2641" spans="2:7">
      <c r="B2641">
        <v>96221</v>
      </c>
      <c r="C2641">
        <v>1</v>
      </c>
      <c r="D2641">
        <v>66</v>
      </c>
      <c r="F2641">
        <v>184.9</v>
      </c>
      <c r="G2641">
        <v>117.1</v>
      </c>
    </row>
    <row r="2642" spans="2:7">
      <c r="B2642">
        <v>96222</v>
      </c>
      <c r="C2642">
        <v>2</v>
      </c>
      <c r="D2642">
        <v>40</v>
      </c>
      <c r="F2642">
        <v>161.4</v>
      </c>
      <c r="G2642">
        <v>68.400000000000006</v>
      </c>
    </row>
    <row r="2643" spans="2:7">
      <c r="B2643">
        <v>96223</v>
      </c>
      <c r="C2643">
        <v>1</v>
      </c>
      <c r="D2643">
        <v>70</v>
      </c>
      <c r="F2643">
        <v>171.9</v>
      </c>
      <c r="G2643">
        <v>58.3</v>
      </c>
    </row>
    <row r="2644" spans="2:7">
      <c r="B2644">
        <v>96224</v>
      </c>
      <c r="C2644">
        <v>2</v>
      </c>
      <c r="D2644">
        <v>59</v>
      </c>
      <c r="F2644">
        <v>166.5</v>
      </c>
      <c r="G2644">
        <v>65</v>
      </c>
    </row>
    <row r="2645" spans="2:7">
      <c r="B2645">
        <v>96225</v>
      </c>
      <c r="C2645">
        <v>1</v>
      </c>
      <c r="D2645">
        <v>6</v>
      </c>
      <c r="F2645">
        <v>120.8</v>
      </c>
      <c r="G2645">
        <v>23.6</v>
      </c>
    </row>
    <row r="2646" spans="2:7">
      <c r="B2646">
        <v>96226</v>
      </c>
      <c r="C2646">
        <v>1</v>
      </c>
      <c r="D2646">
        <v>31</v>
      </c>
      <c r="F2646">
        <v>175.3</v>
      </c>
      <c r="G2646">
        <v>95.9</v>
      </c>
    </row>
    <row r="2647" spans="2:7">
      <c r="B2647">
        <v>96227</v>
      </c>
      <c r="C2647">
        <v>2</v>
      </c>
      <c r="D2647">
        <v>6</v>
      </c>
      <c r="F2647">
        <v>127.3</v>
      </c>
      <c r="G2647">
        <v>26.9</v>
      </c>
    </row>
    <row r="2648" spans="2:7">
      <c r="B2648">
        <v>96229</v>
      </c>
      <c r="C2648">
        <v>2</v>
      </c>
      <c r="D2648">
        <v>24</v>
      </c>
      <c r="F2648">
        <v>147</v>
      </c>
      <c r="G2648">
        <v>38.200000000000003</v>
      </c>
    </row>
    <row r="2649" spans="2:7">
      <c r="B2649">
        <v>96230</v>
      </c>
      <c r="C2649">
        <v>1</v>
      </c>
      <c r="D2649">
        <v>60</v>
      </c>
      <c r="F2649">
        <v>170.9</v>
      </c>
      <c r="G2649">
        <v>114.8</v>
      </c>
    </row>
    <row r="2650" spans="2:7">
      <c r="B2650">
        <v>96231</v>
      </c>
      <c r="C2650">
        <v>2</v>
      </c>
      <c r="D2650">
        <v>2</v>
      </c>
      <c r="F2650">
        <v>80</v>
      </c>
      <c r="G2650">
        <v>9.8000000000000007</v>
      </c>
    </row>
    <row r="2651" spans="2:7">
      <c r="B2651">
        <v>96232</v>
      </c>
      <c r="C2651">
        <v>1</v>
      </c>
      <c r="D2651">
        <v>7</v>
      </c>
      <c r="F2651">
        <v>137.4</v>
      </c>
      <c r="G2651">
        <v>35.700000000000003</v>
      </c>
    </row>
    <row r="2652" spans="2:7">
      <c r="B2652">
        <v>96233</v>
      </c>
      <c r="C2652">
        <v>1</v>
      </c>
      <c r="D2652">
        <v>18</v>
      </c>
      <c r="F2652">
        <v>172.5</v>
      </c>
      <c r="G2652">
        <v>72.8</v>
      </c>
    </row>
    <row r="2653" spans="2:7">
      <c r="B2653">
        <v>96234</v>
      </c>
      <c r="C2653">
        <v>1</v>
      </c>
      <c r="D2653">
        <v>40</v>
      </c>
      <c r="F2653">
        <v>176.2</v>
      </c>
      <c r="G2653">
        <v>121.9</v>
      </c>
    </row>
    <row r="2654" spans="2:7">
      <c r="B2654">
        <v>96235</v>
      </c>
      <c r="C2654">
        <v>1</v>
      </c>
      <c r="D2654">
        <v>17</v>
      </c>
      <c r="F2654">
        <v>180.3</v>
      </c>
      <c r="G2654">
        <v>59.4</v>
      </c>
    </row>
    <row r="2655" spans="2:7">
      <c r="B2655">
        <v>96236</v>
      </c>
      <c r="C2655">
        <v>2</v>
      </c>
      <c r="D2655">
        <v>78</v>
      </c>
      <c r="F2655">
        <v>156</v>
      </c>
      <c r="G2655">
        <v>50.7</v>
      </c>
    </row>
    <row r="2656" spans="2:7">
      <c r="B2656">
        <v>96237</v>
      </c>
      <c r="C2656">
        <v>2</v>
      </c>
      <c r="D2656">
        <v>58</v>
      </c>
      <c r="F2656">
        <v>160.80000000000001</v>
      </c>
      <c r="G2656">
        <v>56.3</v>
      </c>
    </row>
    <row r="2657" spans="2:7">
      <c r="B2657">
        <v>96238</v>
      </c>
      <c r="C2657">
        <v>1</v>
      </c>
      <c r="D2657">
        <v>18</v>
      </c>
      <c r="F2657">
        <v>177</v>
      </c>
      <c r="G2657">
        <v>72.599999999999994</v>
      </c>
    </row>
    <row r="2658" spans="2:7">
      <c r="B2658">
        <v>96239</v>
      </c>
      <c r="C2658">
        <v>2</v>
      </c>
      <c r="D2658">
        <v>69</v>
      </c>
      <c r="F2658">
        <v>154.1</v>
      </c>
      <c r="G2658">
        <v>83.5</v>
      </c>
    </row>
    <row r="2659" spans="2:7">
      <c r="B2659">
        <v>96240</v>
      </c>
      <c r="C2659">
        <v>2</v>
      </c>
      <c r="D2659">
        <v>42</v>
      </c>
      <c r="F2659">
        <v>157.4</v>
      </c>
      <c r="G2659">
        <v>69.2</v>
      </c>
    </row>
    <row r="2660" spans="2:7">
      <c r="B2660">
        <v>96241</v>
      </c>
      <c r="C2660">
        <v>2</v>
      </c>
      <c r="D2660">
        <v>18</v>
      </c>
      <c r="F2660">
        <v>161</v>
      </c>
      <c r="G2660">
        <v>47.3</v>
      </c>
    </row>
    <row r="2661" spans="2:7">
      <c r="B2661">
        <v>96242</v>
      </c>
      <c r="C2661">
        <v>1</v>
      </c>
      <c r="D2661">
        <v>64</v>
      </c>
      <c r="F2661">
        <v>169.3</v>
      </c>
      <c r="G2661">
        <v>67.8</v>
      </c>
    </row>
    <row r="2662" spans="2:7">
      <c r="B2662">
        <v>96243</v>
      </c>
      <c r="C2662">
        <v>2</v>
      </c>
      <c r="D2662">
        <v>29</v>
      </c>
      <c r="F2662">
        <v>160.6</v>
      </c>
      <c r="G2662">
        <v>67.900000000000006</v>
      </c>
    </row>
    <row r="2663" spans="2:7">
      <c r="B2663">
        <v>96244</v>
      </c>
      <c r="C2663">
        <v>2</v>
      </c>
      <c r="D2663">
        <v>38</v>
      </c>
      <c r="F2663">
        <v>151.6</v>
      </c>
      <c r="G2663">
        <v>57.7</v>
      </c>
    </row>
    <row r="2664" spans="2:7">
      <c r="B2664">
        <v>96245</v>
      </c>
      <c r="C2664">
        <v>2</v>
      </c>
      <c r="D2664">
        <v>60</v>
      </c>
      <c r="F2664">
        <v>155.6</v>
      </c>
      <c r="G2664">
        <v>79.900000000000006</v>
      </c>
    </row>
    <row r="2665" spans="2:7">
      <c r="B2665">
        <v>96246</v>
      </c>
      <c r="C2665">
        <v>2</v>
      </c>
      <c r="D2665">
        <v>12</v>
      </c>
      <c r="F2665">
        <v>160.30000000000001</v>
      </c>
      <c r="G2665">
        <v>44.8</v>
      </c>
    </row>
    <row r="2666" spans="2:7">
      <c r="B2666">
        <v>96247</v>
      </c>
      <c r="C2666">
        <v>1</v>
      </c>
      <c r="D2666">
        <v>11</v>
      </c>
      <c r="F2666">
        <v>153.5</v>
      </c>
      <c r="G2666">
        <v>37.4</v>
      </c>
    </row>
    <row r="2667" spans="2:7">
      <c r="B2667">
        <v>96248</v>
      </c>
      <c r="C2667">
        <v>2</v>
      </c>
      <c r="D2667">
        <v>7</v>
      </c>
      <c r="F2667">
        <v>118.7</v>
      </c>
      <c r="G2667">
        <v>18.399999999999999</v>
      </c>
    </row>
    <row r="2668" spans="2:7">
      <c r="B2668">
        <v>96249</v>
      </c>
      <c r="C2668">
        <v>2</v>
      </c>
      <c r="D2668">
        <v>58</v>
      </c>
      <c r="F2668">
        <v>155.6</v>
      </c>
      <c r="G2668">
        <v>69.900000000000006</v>
      </c>
    </row>
    <row r="2669" spans="2:7">
      <c r="B2669">
        <v>96250</v>
      </c>
      <c r="C2669">
        <v>1</v>
      </c>
      <c r="D2669">
        <v>42</v>
      </c>
      <c r="F2669">
        <v>172.6</v>
      </c>
      <c r="G2669">
        <v>97.1</v>
      </c>
    </row>
    <row r="2670" spans="2:7">
      <c r="B2670">
        <v>96251</v>
      </c>
      <c r="C2670">
        <v>2</v>
      </c>
      <c r="D2670">
        <v>4</v>
      </c>
      <c r="F2670">
        <v>114.6</v>
      </c>
      <c r="G2670">
        <v>21.1</v>
      </c>
    </row>
    <row r="2671" spans="2:7">
      <c r="B2671">
        <v>96252</v>
      </c>
      <c r="C2671">
        <v>2</v>
      </c>
      <c r="D2671">
        <v>79</v>
      </c>
      <c r="F2671">
        <v>151.19999999999999</v>
      </c>
      <c r="G2671">
        <v>50.3</v>
      </c>
    </row>
    <row r="2672" spans="2:7">
      <c r="B2672">
        <v>96253</v>
      </c>
      <c r="C2672">
        <v>2</v>
      </c>
      <c r="D2672">
        <v>47</v>
      </c>
      <c r="F2672">
        <v>176.7</v>
      </c>
      <c r="G2672">
        <v>97</v>
      </c>
    </row>
    <row r="2673" spans="2:7">
      <c r="B2673">
        <v>96254</v>
      </c>
      <c r="C2673">
        <v>1</v>
      </c>
      <c r="D2673">
        <v>3</v>
      </c>
      <c r="F2673">
        <v>98</v>
      </c>
      <c r="G2673">
        <v>15.4</v>
      </c>
    </row>
    <row r="2674" spans="2:7">
      <c r="B2674">
        <v>96255</v>
      </c>
      <c r="C2674">
        <v>1</v>
      </c>
      <c r="D2674">
        <v>0</v>
      </c>
      <c r="E2674">
        <v>1</v>
      </c>
      <c r="F2674">
        <v>0</v>
      </c>
      <c r="G2674">
        <v>5.8</v>
      </c>
    </row>
    <row r="2675" spans="2:7">
      <c r="B2675">
        <v>96256</v>
      </c>
      <c r="C2675">
        <v>1</v>
      </c>
      <c r="D2675">
        <v>1</v>
      </c>
      <c r="E2675">
        <v>14</v>
      </c>
      <c r="F2675">
        <v>0</v>
      </c>
      <c r="G2675">
        <v>10.6</v>
      </c>
    </row>
    <row r="2676" spans="2:7">
      <c r="B2676">
        <v>96257</v>
      </c>
      <c r="C2676">
        <v>2</v>
      </c>
      <c r="D2676">
        <v>32</v>
      </c>
      <c r="F2676">
        <v>155.1</v>
      </c>
      <c r="G2676">
        <v>68.400000000000006</v>
      </c>
    </row>
    <row r="2677" spans="2:7">
      <c r="B2677">
        <v>96258</v>
      </c>
      <c r="C2677">
        <v>2</v>
      </c>
      <c r="D2677">
        <v>6</v>
      </c>
      <c r="F2677">
        <v>124.3</v>
      </c>
      <c r="G2677">
        <v>28.7</v>
      </c>
    </row>
    <row r="2678" spans="2:7">
      <c r="B2678">
        <v>96259</v>
      </c>
      <c r="C2678">
        <v>1</v>
      </c>
      <c r="D2678">
        <v>9</v>
      </c>
      <c r="F2678">
        <v>136.80000000000001</v>
      </c>
      <c r="G2678">
        <v>28.7</v>
      </c>
    </row>
    <row r="2679" spans="2:7">
      <c r="B2679">
        <v>96260</v>
      </c>
      <c r="C2679">
        <v>1</v>
      </c>
      <c r="D2679">
        <v>12</v>
      </c>
      <c r="F2679">
        <v>169.1</v>
      </c>
      <c r="G2679">
        <v>47.7</v>
      </c>
    </row>
    <row r="2680" spans="2:7">
      <c r="B2680">
        <v>96261</v>
      </c>
      <c r="C2680">
        <v>2</v>
      </c>
      <c r="D2680">
        <v>16</v>
      </c>
      <c r="F2680">
        <v>157.1</v>
      </c>
      <c r="G2680">
        <v>58.7</v>
      </c>
    </row>
    <row r="2681" spans="2:7">
      <c r="B2681">
        <v>96263</v>
      </c>
      <c r="C2681">
        <v>1</v>
      </c>
      <c r="D2681">
        <v>12</v>
      </c>
      <c r="F2681">
        <v>144.80000000000001</v>
      </c>
      <c r="G2681">
        <v>35.200000000000003</v>
      </c>
    </row>
    <row r="2682" spans="2:7">
      <c r="B2682">
        <v>96264</v>
      </c>
      <c r="C2682">
        <v>2</v>
      </c>
      <c r="D2682">
        <v>45</v>
      </c>
      <c r="F2682">
        <v>0</v>
      </c>
      <c r="G2682">
        <v>0</v>
      </c>
    </row>
    <row r="2683" spans="2:7">
      <c r="B2683">
        <v>96265</v>
      </c>
      <c r="C2683">
        <v>1</v>
      </c>
      <c r="D2683">
        <v>66</v>
      </c>
      <c r="F2683">
        <v>166.7</v>
      </c>
      <c r="G2683">
        <v>73.5</v>
      </c>
    </row>
    <row r="2684" spans="2:7">
      <c r="B2684">
        <v>96266</v>
      </c>
      <c r="C2684">
        <v>2</v>
      </c>
      <c r="D2684">
        <v>53</v>
      </c>
      <c r="F2684">
        <v>151.19999999999999</v>
      </c>
      <c r="G2684">
        <v>54.8</v>
      </c>
    </row>
    <row r="2685" spans="2:7">
      <c r="B2685">
        <v>96267</v>
      </c>
      <c r="C2685">
        <v>1</v>
      </c>
      <c r="D2685">
        <v>0</v>
      </c>
      <c r="E2685">
        <v>5</v>
      </c>
      <c r="F2685">
        <v>0</v>
      </c>
      <c r="G2685">
        <v>8.6</v>
      </c>
    </row>
    <row r="2686" spans="2:7">
      <c r="B2686">
        <v>96268</v>
      </c>
      <c r="C2686">
        <v>1</v>
      </c>
      <c r="D2686">
        <v>80</v>
      </c>
      <c r="F2686">
        <v>162.6</v>
      </c>
      <c r="G2686">
        <v>79</v>
      </c>
    </row>
    <row r="2687" spans="2:7">
      <c r="B2687">
        <v>96269</v>
      </c>
      <c r="C2687">
        <v>2</v>
      </c>
      <c r="D2687">
        <v>33</v>
      </c>
      <c r="F2687">
        <v>148.9</v>
      </c>
      <c r="G2687">
        <v>63.8</v>
      </c>
    </row>
    <row r="2688" spans="2:7">
      <c r="B2688">
        <v>96270</v>
      </c>
      <c r="C2688">
        <v>1</v>
      </c>
      <c r="D2688">
        <v>25</v>
      </c>
      <c r="F2688">
        <v>180</v>
      </c>
      <c r="G2688">
        <v>86.9</v>
      </c>
    </row>
    <row r="2689" spans="2:7">
      <c r="B2689">
        <v>96271</v>
      </c>
      <c r="C2689">
        <v>1</v>
      </c>
      <c r="D2689">
        <v>70</v>
      </c>
      <c r="F2689">
        <v>159.30000000000001</v>
      </c>
      <c r="G2689">
        <v>59.5</v>
      </c>
    </row>
    <row r="2690" spans="2:7">
      <c r="B2690">
        <v>96272</v>
      </c>
      <c r="C2690">
        <v>1</v>
      </c>
      <c r="D2690">
        <v>29</v>
      </c>
      <c r="F2690">
        <v>173.8</v>
      </c>
      <c r="G2690">
        <v>76.900000000000006</v>
      </c>
    </row>
    <row r="2691" spans="2:7">
      <c r="B2691">
        <v>96273</v>
      </c>
      <c r="C2691">
        <v>1</v>
      </c>
      <c r="D2691">
        <v>13</v>
      </c>
      <c r="F2691">
        <v>158.19999999999999</v>
      </c>
      <c r="G2691">
        <v>47.8</v>
      </c>
    </row>
    <row r="2692" spans="2:7">
      <c r="B2692">
        <v>96275</v>
      </c>
      <c r="C2692">
        <v>2</v>
      </c>
      <c r="D2692">
        <v>31</v>
      </c>
      <c r="F2692">
        <v>163.1</v>
      </c>
      <c r="G2692">
        <v>70.400000000000006</v>
      </c>
    </row>
    <row r="2693" spans="2:7">
      <c r="B2693">
        <v>96276</v>
      </c>
      <c r="C2693">
        <v>1</v>
      </c>
      <c r="D2693">
        <v>49</v>
      </c>
      <c r="F2693">
        <v>180</v>
      </c>
      <c r="G2693">
        <v>124</v>
      </c>
    </row>
    <row r="2694" spans="2:7">
      <c r="B2694">
        <v>96277</v>
      </c>
      <c r="C2694">
        <v>2</v>
      </c>
      <c r="D2694">
        <v>5</v>
      </c>
      <c r="F2694">
        <v>121</v>
      </c>
      <c r="G2694">
        <v>23.2</v>
      </c>
    </row>
    <row r="2695" spans="2:7">
      <c r="B2695">
        <v>96279</v>
      </c>
      <c r="C2695">
        <v>2</v>
      </c>
      <c r="D2695">
        <v>54</v>
      </c>
      <c r="F2695">
        <v>156.19999999999999</v>
      </c>
      <c r="G2695">
        <v>81.400000000000006</v>
      </c>
    </row>
    <row r="2696" spans="2:7">
      <c r="B2696">
        <v>96280</v>
      </c>
      <c r="C2696">
        <v>2</v>
      </c>
      <c r="D2696">
        <v>19</v>
      </c>
      <c r="F2696">
        <v>159.1</v>
      </c>
      <c r="G2696">
        <v>87.5</v>
      </c>
    </row>
    <row r="2697" spans="2:7">
      <c r="B2697">
        <v>96282</v>
      </c>
      <c r="C2697">
        <v>1</v>
      </c>
      <c r="D2697">
        <v>49</v>
      </c>
      <c r="F2697">
        <v>173.8</v>
      </c>
      <c r="G2697">
        <v>108.1</v>
      </c>
    </row>
    <row r="2698" spans="2:7">
      <c r="B2698">
        <v>96283</v>
      </c>
      <c r="C2698">
        <v>1</v>
      </c>
      <c r="D2698">
        <v>46</v>
      </c>
      <c r="F2698">
        <v>182.1</v>
      </c>
      <c r="G2698">
        <v>86.8</v>
      </c>
    </row>
    <row r="2699" spans="2:7">
      <c r="B2699">
        <v>96284</v>
      </c>
      <c r="C2699">
        <v>1</v>
      </c>
      <c r="D2699">
        <v>71</v>
      </c>
      <c r="F2699">
        <v>179.4</v>
      </c>
      <c r="G2699">
        <v>107.7</v>
      </c>
    </row>
    <row r="2700" spans="2:7">
      <c r="B2700">
        <v>96285</v>
      </c>
      <c r="C2700">
        <v>2</v>
      </c>
      <c r="D2700">
        <v>16</v>
      </c>
      <c r="F2700">
        <v>167.9</v>
      </c>
      <c r="G2700">
        <v>64.5</v>
      </c>
    </row>
    <row r="2701" spans="2:7">
      <c r="B2701">
        <v>96286</v>
      </c>
      <c r="C2701">
        <v>1</v>
      </c>
      <c r="D2701">
        <v>12</v>
      </c>
      <c r="F2701">
        <v>154.5</v>
      </c>
      <c r="G2701">
        <v>39.4</v>
      </c>
    </row>
    <row r="2702" spans="2:7">
      <c r="B2702">
        <v>96287</v>
      </c>
      <c r="C2702">
        <v>2</v>
      </c>
      <c r="D2702">
        <v>74</v>
      </c>
      <c r="F2702">
        <v>154.6</v>
      </c>
      <c r="G2702">
        <v>84.6</v>
      </c>
    </row>
    <row r="2703" spans="2:7">
      <c r="B2703">
        <v>96288</v>
      </c>
      <c r="C2703">
        <v>1</v>
      </c>
      <c r="D2703">
        <v>19</v>
      </c>
      <c r="F2703">
        <v>178.8</v>
      </c>
      <c r="G2703">
        <v>86.2</v>
      </c>
    </row>
    <row r="2704" spans="2:7">
      <c r="B2704">
        <v>96289</v>
      </c>
      <c r="C2704">
        <v>1</v>
      </c>
      <c r="D2704">
        <v>17</v>
      </c>
      <c r="F2704">
        <v>170.1</v>
      </c>
      <c r="G2704">
        <v>72</v>
      </c>
    </row>
    <row r="2705" spans="2:7">
      <c r="B2705">
        <v>96290</v>
      </c>
      <c r="C2705">
        <v>2</v>
      </c>
      <c r="D2705">
        <v>73</v>
      </c>
      <c r="F2705">
        <v>159.30000000000001</v>
      </c>
      <c r="G2705">
        <v>79.900000000000006</v>
      </c>
    </row>
    <row r="2706" spans="2:7">
      <c r="B2706">
        <v>96291</v>
      </c>
      <c r="C2706">
        <v>2</v>
      </c>
      <c r="D2706">
        <v>53</v>
      </c>
      <c r="F2706">
        <v>165.6</v>
      </c>
      <c r="G2706">
        <v>136.5</v>
      </c>
    </row>
    <row r="2707" spans="2:7">
      <c r="B2707">
        <v>96292</v>
      </c>
      <c r="C2707">
        <v>2</v>
      </c>
      <c r="D2707">
        <v>4</v>
      </c>
      <c r="F2707">
        <v>103.5</v>
      </c>
      <c r="G2707">
        <v>15.9</v>
      </c>
    </row>
    <row r="2708" spans="2:7">
      <c r="B2708">
        <v>96293</v>
      </c>
      <c r="C2708">
        <v>1</v>
      </c>
      <c r="D2708">
        <v>64</v>
      </c>
      <c r="F2708">
        <v>165.1</v>
      </c>
      <c r="G2708">
        <v>71.400000000000006</v>
      </c>
    </row>
    <row r="2709" spans="2:7">
      <c r="B2709">
        <v>96294</v>
      </c>
      <c r="C2709">
        <v>2</v>
      </c>
      <c r="D2709">
        <v>15</v>
      </c>
      <c r="F2709">
        <v>173.2</v>
      </c>
      <c r="G2709">
        <v>64.3</v>
      </c>
    </row>
    <row r="2710" spans="2:7">
      <c r="B2710">
        <v>96295</v>
      </c>
      <c r="C2710">
        <v>1</v>
      </c>
      <c r="D2710">
        <v>31</v>
      </c>
      <c r="F2710">
        <v>171</v>
      </c>
      <c r="G2710">
        <v>73.900000000000006</v>
      </c>
    </row>
    <row r="2711" spans="2:7">
      <c r="B2711">
        <v>96296</v>
      </c>
      <c r="C2711">
        <v>2</v>
      </c>
      <c r="D2711">
        <v>72</v>
      </c>
      <c r="F2711">
        <v>154.5</v>
      </c>
      <c r="G2711">
        <v>50.6</v>
      </c>
    </row>
    <row r="2712" spans="2:7">
      <c r="B2712">
        <v>96297</v>
      </c>
      <c r="C2712">
        <v>2</v>
      </c>
      <c r="D2712">
        <v>32</v>
      </c>
      <c r="F2712">
        <v>166.8</v>
      </c>
      <c r="G2712">
        <v>74.7</v>
      </c>
    </row>
    <row r="2713" spans="2:7">
      <c r="B2713">
        <v>96298</v>
      </c>
      <c r="C2713">
        <v>1</v>
      </c>
      <c r="D2713">
        <v>17</v>
      </c>
      <c r="F2713">
        <v>178.4</v>
      </c>
      <c r="G2713">
        <v>67.8</v>
      </c>
    </row>
    <row r="2714" spans="2:7">
      <c r="B2714">
        <v>96299</v>
      </c>
      <c r="C2714">
        <v>1</v>
      </c>
      <c r="D2714">
        <v>29</v>
      </c>
      <c r="F2714">
        <v>172.2</v>
      </c>
      <c r="G2714">
        <v>62.1</v>
      </c>
    </row>
    <row r="2715" spans="2:7">
      <c r="B2715">
        <v>96300</v>
      </c>
      <c r="C2715">
        <v>2</v>
      </c>
      <c r="D2715">
        <v>7</v>
      </c>
      <c r="F2715">
        <v>117.8</v>
      </c>
      <c r="G2715">
        <v>20.5</v>
      </c>
    </row>
    <row r="2716" spans="2:7">
      <c r="B2716">
        <v>96301</v>
      </c>
      <c r="C2716">
        <v>1</v>
      </c>
      <c r="D2716">
        <v>54</v>
      </c>
      <c r="F2716">
        <v>195.5</v>
      </c>
      <c r="G2716">
        <v>105.7</v>
      </c>
    </row>
    <row r="2717" spans="2:7">
      <c r="B2717">
        <v>96302</v>
      </c>
      <c r="C2717">
        <v>1</v>
      </c>
      <c r="D2717">
        <v>72</v>
      </c>
      <c r="F2717">
        <v>169.9</v>
      </c>
      <c r="G2717">
        <v>81.400000000000006</v>
      </c>
    </row>
    <row r="2718" spans="2:7">
      <c r="B2718">
        <v>96304</v>
      </c>
      <c r="C2718">
        <v>2</v>
      </c>
      <c r="D2718">
        <v>60</v>
      </c>
      <c r="F2718">
        <v>163.1</v>
      </c>
      <c r="G2718">
        <v>96.4</v>
      </c>
    </row>
    <row r="2719" spans="2:7">
      <c r="B2719">
        <v>96305</v>
      </c>
      <c r="C2719">
        <v>1</v>
      </c>
      <c r="D2719">
        <v>12</v>
      </c>
      <c r="F2719">
        <v>140.19999999999999</v>
      </c>
      <c r="G2719">
        <v>31.7</v>
      </c>
    </row>
    <row r="2720" spans="2:7">
      <c r="B2720">
        <v>96306</v>
      </c>
      <c r="C2720">
        <v>2</v>
      </c>
      <c r="D2720">
        <v>80</v>
      </c>
      <c r="F2720">
        <v>156.80000000000001</v>
      </c>
      <c r="G2720">
        <v>84.1</v>
      </c>
    </row>
    <row r="2721" spans="2:7">
      <c r="B2721">
        <v>96307</v>
      </c>
      <c r="C2721">
        <v>2</v>
      </c>
      <c r="D2721">
        <v>0</v>
      </c>
      <c r="E2721">
        <v>4</v>
      </c>
      <c r="F2721">
        <v>0</v>
      </c>
      <c r="G2721">
        <v>5.9</v>
      </c>
    </row>
    <row r="2722" spans="2:7">
      <c r="B2722">
        <v>96308</v>
      </c>
      <c r="C2722">
        <v>1</v>
      </c>
      <c r="D2722">
        <v>53</v>
      </c>
      <c r="F2722">
        <v>165.2</v>
      </c>
      <c r="G2722">
        <v>84.2</v>
      </c>
    </row>
    <row r="2723" spans="2:7">
      <c r="B2723">
        <v>96309</v>
      </c>
      <c r="C2723">
        <v>2</v>
      </c>
      <c r="D2723">
        <v>76</v>
      </c>
      <c r="F2723">
        <v>154.6</v>
      </c>
      <c r="G2723">
        <v>49.4</v>
      </c>
    </row>
    <row r="2724" spans="2:7">
      <c r="B2724">
        <v>96310</v>
      </c>
      <c r="C2724">
        <v>1</v>
      </c>
      <c r="D2724">
        <v>54</v>
      </c>
      <c r="F2724">
        <v>154</v>
      </c>
      <c r="G2724">
        <v>64.400000000000006</v>
      </c>
    </row>
    <row r="2725" spans="2:7">
      <c r="B2725">
        <v>96311</v>
      </c>
      <c r="C2725">
        <v>2</v>
      </c>
      <c r="D2725">
        <v>19</v>
      </c>
      <c r="F2725">
        <v>170.9</v>
      </c>
      <c r="G2725">
        <v>54.6</v>
      </c>
    </row>
    <row r="2726" spans="2:7">
      <c r="B2726">
        <v>96312</v>
      </c>
      <c r="C2726">
        <v>2</v>
      </c>
      <c r="D2726">
        <v>31</v>
      </c>
      <c r="F2726">
        <v>154.9</v>
      </c>
      <c r="G2726">
        <v>66.400000000000006</v>
      </c>
    </row>
    <row r="2727" spans="2:7">
      <c r="B2727">
        <v>96313</v>
      </c>
      <c r="C2727">
        <v>2</v>
      </c>
      <c r="D2727">
        <v>29</v>
      </c>
      <c r="F2727">
        <v>155.1</v>
      </c>
      <c r="G2727">
        <v>56.9</v>
      </c>
    </row>
    <row r="2728" spans="2:7">
      <c r="B2728">
        <v>96314</v>
      </c>
      <c r="C2728">
        <v>2</v>
      </c>
      <c r="D2728">
        <v>3</v>
      </c>
      <c r="F2728">
        <v>90.2</v>
      </c>
      <c r="G2728">
        <v>12.5</v>
      </c>
    </row>
    <row r="2729" spans="2:7">
      <c r="B2729">
        <v>96315</v>
      </c>
      <c r="C2729">
        <v>1</v>
      </c>
      <c r="D2729">
        <v>13</v>
      </c>
      <c r="F2729">
        <v>162.19999999999999</v>
      </c>
      <c r="G2729">
        <v>57.4</v>
      </c>
    </row>
    <row r="2730" spans="2:7">
      <c r="B2730">
        <v>96316</v>
      </c>
      <c r="C2730">
        <v>1</v>
      </c>
      <c r="D2730">
        <v>0</v>
      </c>
      <c r="E2730">
        <v>8</v>
      </c>
      <c r="F2730">
        <v>0</v>
      </c>
      <c r="G2730">
        <v>9.6999999999999993</v>
      </c>
    </row>
    <row r="2731" spans="2:7">
      <c r="B2731">
        <v>96317</v>
      </c>
      <c r="C2731">
        <v>1</v>
      </c>
      <c r="D2731">
        <v>68</v>
      </c>
      <c r="F2731">
        <v>176</v>
      </c>
      <c r="G2731">
        <v>120.8</v>
      </c>
    </row>
    <row r="2732" spans="2:7">
      <c r="B2732">
        <v>96318</v>
      </c>
      <c r="C2732">
        <v>2</v>
      </c>
      <c r="D2732">
        <v>41</v>
      </c>
      <c r="F2732">
        <v>172.4</v>
      </c>
      <c r="G2732">
        <v>76.900000000000006</v>
      </c>
    </row>
    <row r="2733" spans="2:7">
      <c r="B2733">
        <v>96319</v>
      </c>
      <c r="C2733">
        <v>2</v>
      </c>
      <c r="D2733">
        <v>70</v>
      </c>
      <c r="F2733">
        <v>161.19999999999999</v>
      </c>
      <c r="G2733">
        <v>87.4</v>
      </c>
    </row>
    <row r="2734" spans="2:7">
      <c r="B2734">
        <v>96320</v>
      </c>
      <c r="C2734">
        <v>1</v>
      </c>
      <c r="D2734">
        <v>46</v>
      </c>
      <c r="F2734">
        <v>170</v>
      </c>
      <c r="G2734">
        <v>87.4</v>
      </c>
    </row>
    <row r="2735" spans="2:7">
      <c r="B2735">
        <v>96321</v>
      </c>
      <c r="C2735">
        <v>1</v>
      </c>
      <c r="D2735">
        <v>69</v>
      </c>
      <c r="F2735">
        <v>168.4</v>
      </c>
      <c r="G2735">
        <v>47.3</v>
      </c>
    </row>
    <row r="2736" spans="2:7">
      <c r="B2736">
        <v>96322</v>
      </c>
      <c r="C2736">
        <v>2</v>
      </c>
      <c r="D2736">
        <v>34</v>
      </c>
      <c r="F2736">
        <v>147.5</v>
      </c>
      <c r="G2736">
        <v>52.2</v>
      </c>
    </row>
    <row r="2737" spans="2:7">
      <c r="B2737">
        <v>96323</v>
      </c>
      <c r="C2737">
        <v>1</v>
      </c>
      <c r="D2737">
        <v>63</v>
      </c>
      <c r="F2737">
        <v>168.7</v>
      </c>
      <c r="G2737">
        <v>79.5</v>
      </c>
    </row>
    <row r="2738" spans="2:7">
      <c r="B2738">
        <v>96324</v>
      </c>
      <c r="C2738">
        <v>1</v>
      </c>
      <c r="D2738">
        <v>0</v>
      </c>
      <c r="E2738">
        <v>4</v>
      </c>
      <c r="F2738">
        <v>0</v>
      </c>
      <c r="G2738">
        <v>7</v>
      </c>
    </row>
    <row r="2739" spans="2:7">
      <c r="B2739">
        <v>96325</v>
      </c>
      <c r="C2739">
        <v>2</v>
      </c>
      <c r="D2739">
        <v>26</v>
      </c>
      <c r="F2739">
        <v>148.19999999999999</v>
      </c>
      <c r="G2739">
        <v>73.099999999999994</v>
      </c>
    </row>
    <row r="2740" spans="2:7">
      <c r="B2740">
        <v>96326</v>
      </c>
      <c r="C2740">
        <v>1</v>
      </c>
      <c r="D2740">
        <v>14</v>
      </c>
      <c r="F2740">
        <v>175.9</v>
      </c>
      <c r="G2740">
        <v>90.3</v>
      </c>
    </row>
    <row r="2741" spans="2:7">
      <c r="B2741">
        <v>96327</v>
      </c>
      <c r="C2741">
        <v>2</v>
      </c>
      <c r="D2741">
        <v>10</v>
      </c>
      <c r="F2741">
        <v>139.19999999999999</v>
      </c>
      <c r="G2741">
        <v>45.3</v>
      </c>
    </row>
    <row r="2742" spans="2:7">
      <c r="B2742">
        <v>96328</v>
      </c>
      <c r="C2742">
        <v>1</v>
      </c>
      <c r="D2742">
        <v>12</v>
      </c>
      <c r="F2742">
        <v>157.6</v>
      </c>
      <c r="G2742">
        <v>47.1</v>
      </c>
    </row>
    <row r="2743" spans="2:7">
      <c r="B2743">
        <v>96329</v>
      </c>
      <c r="C2743">
        <v>2</v>
      </c>
      <c r="D2743">
        <v>42</v>
      </c>
      <c r="F2743">
        <v>166.1</v>
      </c>
      <c r="G2743">
        <v>64.5</v>
      </c>
    </row>
    <row r="2744" spans="2:7">
      <c r="B2744">
        <v>96330</v>
      </c>
      <c r="C2744">
        <v>1</v>
      </c>
      <c r="D2744">
        <v>64</v>
      </c>
      <c r="F2744">
        <v>183.6</v>
      </c>
      <c r="G2744">
        <v>94.7</v>
      </c>
    </row>
    <row r="2745" spans="2:7">
      <c r="B2745">
        <v>96332</v>
      </c>
      <c r="C2745">
        <v>1</v>
      </c>
      <c r="D2745">
        <v>49</v>
      </c>
      <c r="F2745">
        <v>179</v>
      </c>
      <c r="G2745">
        <v>58.5</v>
      </c>
    </row>
    <row r="2746" spans="2:7">
      <c r="B2746">
        <v>96333</v>
      </c>
      <c r="C2746">
        <v>2</v>
      </c>
      <c r="D2746">
        <v>60</v>
      </c>
      <c r="F2746">
        <v>151.30000000000001</v>
      </c>
      <c r="G2746">
        <v>59.8</v>
      </c>
    </row>
    <row r="2747" spans="2:7">
      <c r="B2747">
        <v>96334</v>
      </c>
      <c r="C2747">
        <v>2</v>
      </c>
      <c r="D2747">
        <v>10</v>
      </c>
      <c r="F2747">
        <v>142</v>
      </c>
      <c r="G2747">
        <v>48.7</v>
      </c>
    </row>
    <row r="2748" spans="2:7">
      <c r="B2748">
        <v>96335</v>
      </c>
      <c r="C2748">
        <v>1</v>
      </c>
      <c r="D2748">
        <v>80</v>
      </c>
      <c r="F2748">
        <v>178.9</v>
      </c>
      <c r="G2748">
        <v>104.2</v>
      </c>
    </row>
    <row r="2749" spans="2:7">
      <c r="B2749">
        <v>96336</v>
      </c>
      <c r="C2749">
        <v>1</v>
      </c>
      <c r="D2749">
        <v>74</v>
      </c>
      <c r="F2749">
        <v>170.4</v>
      </c>
      <c r="G2749">
        <v>76</v>
      </c>
    </row>
    <row r="2750" spans="2:7">
      <c r="B2750">
        <v>96337</v>
      </c>
      <c r="C2750">
        <v>1</v>
      </c>
      <c r="D2750">
        <v>20</v>
      </c>
      <c r="F2750">
        <v>178.1</v>
      </c>
      <c r="G2750">
        <v>93.1</v>
      </c>
    </row>
    <row r="2751" spans="2:7">
      <c r="B2751">
        <v>96338</v>
      </c>
      <c r="C2751">
        <v>2</v>
      </c>
      <c r="D2751">
        <v>19</v>
      </c>
      <c r="F2751">
        <v>0</v>
      </c>
      <c r="G2751">
        <v>0</v>
      </c>
    </row>
    <row r="2752" spans="2:7">
      <c r="B2752">
        <v>96339</v>
      </c>
      <c r="C2752">
        <v>2</v>
      </c>
      <c r="D2752">
        <v>71</v>
      </c>
      <c r="F2752">
        <v>163.4</v>
      </c>
      <c r="G2752">
        <v>61</v>
      </c>
    </row>
    <row r="2753" spans="2:7">
      <c r="B2753">
        <v>96340</v>
      </c>
      <c r="C2753">
        <v>1</v>
      </c>
      <c r="D2753">
        <v>49</v>
      </c>
      <c r="F2753">
        <v>171.6</v>
      </c>
      <c r="G2753">
        <v>89</v>
      </c>
    </row>
    <row r="2754" spans="2:7">
      <c r="B2754">
        <v>96341</v>
      </c>
      <c r="C2754">
        <v>1</v>
      </c>
      <c r="D2754">
        <v>7</v>
      </c>
      <c r="F2754">
        <v>117.8</v>
      </c>
      <c r="G2754">
        <v>30.6</v>
      </c>
    </row>
    <row r="2755" spans="2:7">
      <c r="B2755">
        <v>96342</v>
      </c>
      <c r="C2755">
        <v>2</v>
      </c>
      <c r="D2755">
        <v>80</v>
      </c>
      <c r="F2755">
        <v>160.5</v>
      </c>
      <c r="G2755">
        <v>75.7</v>
      </c>
    </row>
    <row r="2756" spans="2:7">
      <c r="B2756">
        <v>96343</v>
      </c>
      <c r="C2756">
        <v>1</v>
      </c>
      <c r="D2756">
        <v>8</v>
      </c>
      <c r="F2756">
        <v>137.4</v>
      </c>
      <c r="G2756">
        <v>39.4</v>
      </c>
    </row>
    <row r="2757" spans="2:7">
      <c r="B2757">
        <v>96344</v>
      </c>
      <c r="C2757">
        <v>2</v>
      </c>
      <c r="D2757">
        <v>42</v>
      </c>
      <c r="F2757">
        <v>156.19999999999999</v>
      </c>
      <c r="G2757">
        <v>88.7</v>
      </c>
    </row>
    <row r="2758" spans="2:7">
      <c r="B2758">
        <v>96345</v>
      </c>
      <c r="C2758">
        <v>1</v>
      </c>
      <c r="D2758">
        <v>13</v>
      </c>
      <c r="F2758">
        <v>172.3</v>
      </c>
      <c r="G2758">
        <v>82.9</v>
      </c>
    </row>
    <row r="2759" spans="2:7">
      <c r="B2759">
        <v>96346</v>
      </c>
      <c r="C2759">
        <v>1</v>
      </c>
      <c r="D2759">
        <v>29</v>
      </c>
      <c r="F2759">
        <v>159.69999999999999</v>
      </c>
      <c r="G2759">
        <v>94.6</v>
      </c>
    </row>
    <row r="2760" spans="2:7">
      <c r="B2760">
        <v>96347</v>
      </c>
      <c r="C2760">
        <v>2</v>
      </c>
      <c r="D2760">
        <v>15</v>
      </c>
      <c r="F2760">
        <v>164.6</v>
      </c>
      <c r="G2760">
        <v>50.5</v>
      </c>
    </row>
    <row r="2761" spans="2:7">
      <c r="B2761">
        <v>96348</v>
      </c>
      <c r="C2761">
        <v>1</v>
      </c>
      <c r="D2761">
        <v>54</v>
      </c>
      <c r="F2761">
        <v>187.7</v>
      </c>
      <c r="G2761">
        <v>71.8</v>
      </c>
    </row>
    <row r="2762" spans="2:7">
      <c r="B2762">
        <v>96349</v>
      </c>
      <c r="C2762">
        <v>1</v>
      </c>
      <c r="D2762">
        <v>76</v>
      </c>
      <c r="F2762">
        <v>171</v>
      </c>
      <c r="G2762">
        <v>106.4</v>
      </c>
    </row>
    <row r="2763" spans="2:7">
      <c r="B2763">
        <v>96350</v>
      </c>
      <c r="C2763">
        <v>1</v>
      </c>
      <c r="D2763">
        <v>19</v>
      </c>
      <c r="F2763">
        <v>170</v>
      </c>
      <c r="G2763">
        <v>49.8</v>
      </c>
    </row>
    <row r="2764" spans="2:7">
      <c r="B2764">
        <v>96351</v>
      </c>
      <c r="C2764">
        <v>1</v>
      </c>
      <c r="D2764">
        <v>60</v>
      </c>
      <c r="F2764">
        <v>173.4</v>
      </c>
      <c r="G2764">
        <v>80.5</v>
      </c>
    </row>
    <row r="2765" spans="2:7">
      <c r="B2765">
        <v>96352</v>
      </c>
      <c r="C2765">
        <v>1</v>
      </c>
      <c r="D2765">
        <v>67</v>
      </c>
      <c r="F2765">
        <v>172.6</v>
      </c>
      <c r="G2765">
        <v>83.7</v>
      </c>
    </row>
    <row r="2766" spans="2:7">
      <c r="B2766">
        <v>96353</v>
      </c>
      <c r="C2766">
        <v>1</v>
      </c>
      <c r="D2766">
        <v>1</v>
      </c>
      <c r="E2766">
        <v>16</v>
      </c>
      <c r="F2766">
        <v>0</v>
      </c>
      <c r="G2766">
        <v>12.3</v>
      </c>
    </row>
    <row r="2767" spans="2:7">
      <c r="B2767">
        <v>96354</v>
      </c>
      <c r="C2767">
        <v>2</v>
      </c>
      <c r="D2767">
        <v>3</v>
      </c>
      <c r="F2767">
        <v>92.2</v>
      </c>
      <c r="G2767">
        <v>14.4</v>
      </c>
    </row>
    <row r="2768" spans="2:7">
      <c r="B2768">
        <v>96355</v>
      </c>
      <c r="C2768">
        <v>2</v>
      </c>
      <c r="D2768">
        <v>20</v>
      </c>
      <c r="F2768">
        <v>149.5</v>
      </c>
      <c r="G2768">
        <v>39.1</v>
      </c>
    </row>
    <row r="2769" spans="2:7">
      <c r="B2769">
        <v>96357</v>
      </c>
      <c r="C2769">
        <v>1</v>
      </c>
      <c r="D2769">
        <v>69</v>
      </c>
      <c r="F2769">
        <v>174.6</v>
      </c>
      <c r="G2769">
        <v>72.5</v>
      </c>
    </row>
    <row r="2770" spans="2:7">
      <c r="B2770">
        <v>96358</v>
      </c>
      <c r="C2770">
        <v>2</v>
      </c>
      <c r="D2770">
        <v>48</v>
      </c>
      <c r="F2770">
        <v>151.1</v>
      </c>
      <c r="G2770">
        <v>66.400000000000006</v>
      </c>
    </row>
    <row r="2771" spans="2:7">
      <c r="B2771">
        <v>96359</v>
      </c>
      <c r="C2771">
        <v>1</v>
      </c>
      <c r="D2771">
        <v>0</v>
      </c>
      <c r="E2771">
        <v>11</v>
      </c>
      <c r="F2771">
        <v>0</v>
      </c>
      <c r="G2771">
        <v>10.1</v>
      </c>
    </row>
    <row r="2772" spans="2:7">
      <c r="B2772">
        <v>96360</v>
      </c>
      <c r="C2772">
        <v>2</v>
      </c>
      <c r="D2772">
        <v>72</v>
      </c>
      <c r="F2772">
        <v>156.19999999999999</v>
      </c>
      <c r="G2772">
        <v>67.400000000000006</v>
      </c>
    </row>
    <row r="2773" spans="2:7">
      <c r="B2773">
        <v>96361</v>
      </c>
      <c r="C2773">
        <v>2</v>
      </c>
      <c r="D2773">
        <v>17</v>
      </c>
      <c r="F2773">
        <v>168</v>
      </c>
      <c r="G2773">
        <v>63.8</v>
      </c>
    </row>
    <row r="2774" spans="2:7">
      <c r="B2774">
        <v>96362</v>
      </c>
      <c r="C2774">
        <v>2</v>
      </c>
      <c r="D2774">
        <v>61</v>
      </c>
      <c r="F2774">
        <v>159.9</v>
      </c>
      <c r="G2774">
        <v>69.900000000000006</v>
      </c>
    </row>
    <row r="2775" spans="2:7">
      <c r="B2775">
        <v>96363</v>
      </c>
      <c r="C2775">
        <v>2</v>
      </c>
      <c r="D2775">
        <v>10</v>
      </c>
      <c r="F2775">
        <v>136.80000000000001</v>
      </c>
      <c r="G2775">
        <v>31.1</v>
      </c>
    </row>
    <row r="2776" spans="2:7">
      <c r="B2776">
        <v>96364</v>
      </c>
      <c r="C2776">
        <v>2</v>
      </c>
      <c r="D2776">
        <v>6</v>
      </c>
      <c r="F2776">
        <v>107.1</v>
      </c>
      <c r="G2776">
        <v>15.5</v>
      </c>
    </row>
    <row r="2777" spans="2:7">
      <c r="B2777">
        <v>96365</v>
      </c>
      <c r="C2777">
        <v>2</v>
      </c>
      <c r="D2777">
        <v>39</v>
      </c>
      <c r="F2777">
        <v>165.6</v>
      </c>
      <c r="G2777">
        <v>71.7</v>
      </c>
    </row>
    <row r="2778" spans="2:7">
      <c r="B2778">
        <v>96366</v>
      </c>
      <c r="C2778">
        <v>2</v>
      </c>
      <c r="D2778">
        <v>61</v>
      </c>
      <c r="F2778">
        <v>154.19999999999999</v>
      </c>
      <c r="G2778">
        <v>117.9</v>
      </c>
    </row>
    <row r="2779" spans="2:7">
      <c r="B2779">
        <v>96367</v>
      </c>
      <c r="C2779">
        <v>1</v>
      </c>
      <c r="D2779">
        <v>58</v>
      </c>
      <c r="F2779">
        <v>183.4</v>
      </c>
      <c r="G2779">
        <v>95.1</v>
      </c>
    </row>
    <row r="2780" spans="2:7">
      <c r="B2780">
        <v>96368</v>
      </c>
      <c r="C2780">
        <v>2</v>
      </c>
      <c r="D2780">
        <v>31</v>
      </c>
      <c r="F2780">
        <v>157.9</v>
      </c>
      <c r="G2780">
        <v>103.9</v>
      </c>
    </row>
    <row r="2781" spans="2:7">
      <c r="B2781">
        <v>96369</v>
      </c>
      <c r="C2781">
        <v>1</v>
      </c>
      <c r="D2781">
        <v>15</v>
      </c>
      <c r="F2781">
        <v>172</v>
      </c>
      <c r="G2781">
        <v>88.3</v>
      </c>
    </row>
    <row r="2782" spans="2:7">
      <c r="B2782">
        <v>96370</v>
      </c>
      <c r="C2782">
        <v>2</v>
      </c>
      <c r="D2782">
        <v>77</v>
      </c>
      <c r="F2782">
        <v>164.9</v>
      </c>
      <c r="G2782">
        <v>59.9</v>
      </c>
    </row>
    <row r="2783" spans="2:7">
      <c r="B2783">
        <v>96371</v>
      </c>
      <c r="C2783">
        <v>2</v>
      </c>
      <c r="D2783">
        <v>14</v>
      </c>
      <c r="F2783">
        <v>161.5</v>
      </c>
      <c r="G2783">
        <v>50.7</v>
      </c>
    </row>
    <row r="2784" spans="2:7">
      <c r="B2784">
        <v>96372</v>
      </c>
      <c r="C2784">
        <v>1</v>
      </c>
      <c r="D2784">
        <v>50</v>
      </c>
      <c r="F2784">
        <v>180.9</v>
      </c>
      <c r="G2784">
        <v>84.9</v>
      </c>
    </row>
    <row r="2785" spans="2:7">
      <c r="B2785">
        <v>96373</v>
      </c>
      <c r="C2785">
        <v>1</v>
      </c>
      <c r="D2785">
        <v>53</v>
      </c>
      <c r="F2785">
        <v>177.6</v>
      </c>
      <c r="G2785">
        <v>109.5</v>
      </c>
    </row>
    <row r="2786" spans="2:7">
      <c r="B2786">
        <v>96374</v>
      </c>
      <c r="C2786">
        <v>2</v>
      </c>
      <c r="D2786">
        <v>16</v>
      </c>
      <c r="F2786">
        <v>163.5</v>
      </c>
      <c r="G2786">
        <v>58.8</v>
      </c>
    </row>
    <row r="2787" spans="2:7">
      <c r="B2787">
        <v>96375</v>
      </c>
      <c r="C2787">
        <v>1</v>
      </c>
      <c r="D2787">
        <v>80</v>
      </c>
      <c r="F2787">
        <v>170.6</v>
      </c>
      <c r="G2787">
        <v>73.3</v>
      </c>
    </row>
    <row r="2788" spans="2:7">
      <c r="B2788">
        <v>96376</v>
      </c>
      <c r="C2788">
        <v>1</v>
      </c>
      <c r="D2788">
        <v>12</v>
      </c>
      <c r="F2788">
        <v>151.69999999999999</v>
      </c>
      <c r="G2788">
        <v>41.4</v>
      </c>
    </row>
    <row r="2789" spans="2:7">
      <c r="B2789">
        <v>96377</v>
      </c>
      <c r="C2789">
        <v>2</v>
      </c>
      <c r="D2789">
        <v>52</v>
      </c>
      <c r="F2789">
        <v>154.30000000000001</v>
      </c>
      <c r="G2789">
        <v>51.2</v>
      </c>
    </row>
    <row r="2790" spans="2:7">
      <c r="B2790">
        <v>96378</v>
      </c>
      <c r="C2790">
        <v>1</v>
      </c>
      <c r="D2790">
        <v>7</v>
      </c>
      <c r="F2790">
        <v>128</v>
      </c>
      <c r="G2790">
        <v>24.1</v>
      </c>
    </row>
    <row r="2791" spans="2:7">
      <c r="B2791">
        <v>96379</v>
      </c>
      <c r="C2791">
        <v>2</v>
      </c>
      <c r="D2791">
        <v>21</v>
      </c>
      <c r="F2791">
        <v>175.8</v>
      </c>
      <c r="G2791">
        <v>72.3</v>
      </c>
    </row>
    <row r="2792" spans="2:7">
      <c r="B2792">
        <v>96380</v>
      </c>
      <c r="C2792">
        <v>1</v>
      </c>
      <c r="D2792">
        <v>43</v>
      </c>
      <c r="F2792">
        <v>176</v>
      </c>
      <c r="G2792">
        <v>99.7</v>
      </c>
    </row>
    <row r="2793" spans="2:7">
      <c r="B2793">
        <v>96381</v>
      </c>
      <c r="C2793">
        <v>2</v>
      </c>
      <c r="D2793">
        <v>4</v>
      </c>
      <c r="F2793">
        <v>102.6</v>
      </c>
      <c r="G2793">
        <v>17.3</v>
      </c>
    </row>
    <row r="2794" spans="2:7">
      <c r="B2794">
        <v>96382</v>
      </c>
      <c r="C2794">
        <v>1</v>
      </c>
      <c r="D2794">
        <v>29</v>
      </c>
      <c r="F2794">
        <v>169</v>
      </c>
      <c r="G2794">
        <v>62.8</v>
      </c>
    </row>
    <row r="2795" spans="2:7">
      <c r="B2795">
        <v>96383</v>
      </c>
      <c r="C2795">
        <v>2</v>
      </c>
      <c r="D2795">
        <v>17</v>
      </c>
      <c r="F2795">
        <v>154.9</v>
      </c>
      <c r="G2795">
        <v>51.8</v>
      </c>
    </row>
    <row r="2796" spans="2:7">
      <c r="B2796">
        <v>96384</v>
      </c>
      <c r="C2796">
        <v>1</v>
      </c>
      <c r="D2796">
        <v>0</v>
      </c>
      <c r="E2796">
        <v>0</v>
      </c>
      <c r="F2796">
        <v>0</v>
      </c>
      <c r="G2796">
        <v>4.8</v>
      </c>
    </row>
    <row r="2797" spans="2:7">
      <c r="B2797">
        <v>96385</v>
      </c>
      <c r="C2797">
        <v>2</v>
      </c>
      <c r="D2797">
        <v>59</v>
      </c>
      <c r="F2797">
        <v>159.9</v>
      </c>
      <c r="G2797">
        <v>79.2</v>
      </c>
    </row>
    <row r="2798" spans="2:7">
      <c r="B2798">
        <v>96386</v>
      </c>
      <c r="C2798">
        <v>1</v>
      </c>
      <c r="D2798">
        <v>62</v>
      </c>
      <c r="F2798">
        <v>175.5</v>
      </c>
      <c r="G2798">
        <v>68.2</v>
      </c>
    </row>
    <row r="2799" spans="2:7">
      <c r="B2799">
        <v>96387</v>
      </c>
      <c r="C2799">
        <v>2</v>
      </c>
      <c r="D2799">
        <v>4</v>
      </c>
      <c r="F2799">
        <v>101.7</v>
      </c>
      <c r="G2799">
        <v>17.399999999999999</v>
      </c>
    </row>
    <row r="2800" spans="2:7">
      <c r="B2800">
        <v>96389</v>
      </c>
      <c r="C2800">
        <v>2</v>
      </c>
      <c r="D2800">
        <v>77</v>
      </c>
      <c r="F2800">
        <v>152.4</v>
      </c>
      <c r="G2800">
        <v>57.1</v>
      </c>
    </row>
    <row r="2801" spans="2:7">
      <c r="B2801">
        <v>96390</v>
      </c>
      <c r="C2801">
        <v>1</v>
      </c>
      <c r="D2801">
        <v>46</v>
      </c>
      <c r="F2801">
        <v>185.8</v>
      </c>
      <c r="G2801">
        <v>98.5</v>
      </c>
    </row>
    <row r="2802" spans="2:7">
      <c r="B2802">
        <v>96391</v>
      </c>
      <c r="C2802">
        <v>1</v>
      </c>
      <c r="D2802">
        <v>16</v>
      </c>
      <c r="F2802">
        <v>173.8</v>
      </c>
      <c r="G2802">
        <v>97</v>
      </c>
    </row>
    <row r="2803" spans="2:7">
      <c r="B2803">
        <v>96392</v>
      </c>
      <c r="C2803">
        <v>2</v>
      </c>
      <c r="D2803">
        <v>28</v>
      </c>
      <c r="F2803">
        <v>164.1</v>
      </c>
      <c r="G2803">
        <v>81.599999999999994</v>
      </c>
    </row>
    <row r="2804" spans="2:7">
      <c r="B2804">
        <v>96393</v>
      </c>
      <c r="C2804">
        <v>1</v>
      </c>
      <c r="D2804">
        <v>71</v>
      </c>
      <c r="F2804">
        <v>177.7</v>
      </c>
      <c r="G2804">
        <v>87.8</v>
      </c>
    </row>
    <row r="2805" spans="2:7">
      <c r="B2805">
        <v>96394</v>
      </c>
      <c r="C2805">
        <v>2</v>
      </c>
      <c r="D2805">
        <v>7</v>
      </c>
      <c r="F2805">
        <v>128.5</v>
      </c>
      <c r="G2805">
        <v>34.4</v>
      </c>
    </row>
    <row r="2806" spans="2:7">
      <c r="B2806">
        <v>96395</v>
      </c>
      <c r="C2806">
        <v>2</v>
      </c>
      <c r="D2806">
        <v>10</v>
      </c>
      <c r="F2806">
        <v>0</v>
      </c>
      <c r="G2806">
        <v>0</v>
      </c>
    </row>
    <row r="2807" spans="2:7">
      <c r="B2807">
        <v>96396</v>
      </c>
      <c r="C2807">
        <v>1</v>
      </c>
      <c r="D2807">
        <v>38</v>
      </c>
      <c r="F2807">
        <v>184.7</v>
      </c>
      <c r="G2807">
        <v>98.2</v>
      </c>
    </row>
    <row r="2808" spans="2:7">
      <c r="B2808">
        <v>96397</v>
      </c>
      <c r="C2808">
        <v>1</v>
      </c>
      <c r="D2808">
        <v>9</v>
      </c>
      <c r="F2808">
        <v>144.4</v>
      </c>
      <c r="G2808">
        <v>32.299999999999997</v>
      </c>
    </row>
    <row r="2809" spans="2:7">
      <c r="B2809">
        <v>96398</v>
      </c>
      <c r="C2809">
        <v>1</v>
      </c>
      <c r="D2809">
        <v>32</v>
      </c>
      <c r="F2809">
        <v>190.2</v>
      </c>
      <c r="G2809">
        <v>97.8</v>
      </c>
    </row>
    <row r="2810" spans="2:7">
      <c r="B2810">
        <v>96399</v>
      </c>
      <c r="C2810">
        <v>1</v>
      </c>
      <c r="D2810">
        <v>42</v>
      </c>
      <c r="F2810">
        <v>166.2</v>
      </c>
      <c r="G2810">
        <v>107.6</v>
      </c>
    </row>
    <row r="2811" spans="2:7">
      <c r="B2811">
        <v>96400</v>
      </c>
      <c r="C2811">
        <v>1</v>
      </c>
      <c r="D2811">
        <v>32</v>
      </c>
      <c r="F2811">
        <v>171.9</v>
      </c>
      <c r="G2811">
        <v>84.9</v>
      </c>
    </row>
    <row r="2812" spans="2:7">
      <c r="B2812">
        <v>96401</v>
      </c>
      <c r="C2812">
        <v>2</v>
      </c>
      <c r="D2812">
        <v>13</v>
      </c>
      <c r="F2812">
        <v>165.1</v>
      </c>
      <c r="G2812">
        <v>98.9</v>
      </c>
    </row>
    <row r="2813" spans="2:7">
      <c r="B2813">
        <v>96402</v>
      </c>
      <c r="C2813">
        <v>1</v>
      </c>
      <c r="D2813">
        <v>18</v>
      </c>
      <c r="F2813">
        <v>180.2</v>
      </c>
      <c r="G2813">
        <v>101.6</v>
      </c>
    </row>
    <row r="2814" spans="2:7">
      <c r="B2814">
        <v>96403</v>
      </c>
      <c r="C2814">
        <v>1</v>
      </c>
      <c r="D2814">
        <v>23</v>
      </c>
      <c r="F2814">
        <v>168.6</v>
      </c>
      <c r="G2814">
        <v>60</v>
      </c>
    </row>
    <row r="2815" spans="2:7">
      <c r="B2815">
        <v>96404</v>
      </c>
      <c r="C2815">
        <v>2</v>
      </c>
      <c r="D2815">
        <v>74</v>
      </c>
      <c r="F2815">
        <v>153.1</v>
      </c>
      <c r="G2815">
        <v>67.8</v>
      </c>
    </row>
    <row r="2816" spans="2:7">
      <c r="B2816">
        <v>96405</v>
      </c>
      <c r="C2816">
        <v>2</v>
      </c>
      <c r="D2816">
        <v>23</v>
      </c>
      <c r="F2816">
        <v>147.9</v>
      </c>
      <c r="G2816">
        <v>64.8</v>
      </c>
    </row>
    <row r="2817" spans="2:7">
      <c r="B2817">
        <v>96406</v>
      </c>
      <c r="C2817">
        <v>2</v>
      </c>
      <c r="D2817">
        <v>73</v>
      </c>
      <c r="F2817">
        <v>162.1</v>
      </c>
      <c r="G2817">
        <v>92.8</v>
      </c>
    </row>
    <row r="2818" spans="2:7">
      <c r="B2818">
        <v>96408</v>
      </c>
      <c r="C2818">
        <v>2</v>
      </c>
      <c r="D2818">
        <v>44</v>
      </c>
      <c r="F2818">
        <v>142.69999999999999</v>
      </c>
      <c r="G2818">
        <v>90.8</v>
      </c>
    </row>
    <row r="2819" spans="2:7">
      <c r="B2819">
        <v>96409</v>
      </c>
      <c r="C2819">
        <v>2</v>
      </c>
      <c r="D2819">
        <v>80</v>
      </c>
      <c r="F2819">
        <v>0</v>
      </c>
      <c r="G2819">
        <v>0</v>
      </c>
    </row>
    <row r="2820" spans="2:7">
      <c r="B2820">
        <v>96410</v>
      </c>
      <c r="C2820">
        <v>1</v>
      </c>
      <c r="D2820">
        <v>14</v>
      </c>
      <c r="F2820">
        <v>163.5</v>
      </c>
      <c r="G2820">
        <v>48.3</v>
      </c>
    </row>
    <row r="2821" spans="2:7">
      <c r="B2821">
        <v>96411</v>
      </c>
      <c r="C2821">
        <v>2</v>
      </c>
      <c r="D2821">
        <v>60</v>
      </c>
      <c r="F2821">
        <v>167.8</v>
      </c>
      <c r="G2821">
        <v>71.3</v>
      </c>
    </row>
    <row r="2822" spans="2:7">
      <c r="B2822">
        <v>96412</v>
      </c>
      <c r="C2822">
        <v>2</v>
      </c>
      <c r="D2822">
        <v>11</v>
      </c>
      <c r="F2822">
        <v>150.6</v>
      </c>
      <c r="G2822">
        <v>36.5</v>
      </c>
    </row>
    <row r="2823" spans="2:7">
      <c r="B2823">
        <v>96413</v>
      </c>
      <c r="C2823">
        <v>1</v>
      </c>
      <c r="D2823">
        <v>71</v>
      </c>
      <c r="F2823">
        <v>179.8</v>
      </c>
      <c r="G2823">
        <v>104.9</v>
      </c>
    </row>
    <row r="2824" spans="2:7">
      <c r="B2824">
        <v>96414</v>
      </c>
      <c r="C2824">
        <v>1</v>
      </c>
      <c r="D2824">
        <v>1</v>
      </c>
      <c r="E2824">
        <v>12</v>
      </c>
      <c r="F2824">
        <v>0</v>
      </c>
      <c r="G2824">
        <v>12.2</v>
      </c>
    </row>
    <row r="2825" spans="2:7">
      <c r="B2825">
        <v>96415</v>
      </c>
      <c r="C2825">
        <v>1</v>
      </c>
      <c r="D2825">
        <v>36</v>
      </c>
      <c r="F2825">
        <v>176.4</v>
      </c>
      <c r="G2825">
        <v>89</v>
      </c>
    </row>
    <row r="2826" spans="2:7">
      <c r="B2826">
        <v>96416</v>
      </c>
      <c r="C2826">
        <v>2</v>
      </c>
      <c r="D2826">
        <v>42</v>
      </c>
      <c r="F2826">
        <v>172.4</v>
      </c>
      <c r="G2826">
        <v>69.8</v>
      </c>
    </row>
    <row r="2827" spans="2:7">
      <c r="B2827">
        <v>96417</v>
      </c>
      <c r="C2827">
        <v>2</v>
      </c>
      <c r="D2827">
        <v>33</v>
      </c>
      <c r="F2827">
        <v>156.1</v>
      </c>
      <c r="G2827">
        <v>54.2</v>
      </c>
    </row>
    <row r="2828" spans="2:7">
      <c r="B2828">
        <v>96418</v>
      </c>
      <c r="C2828">
        <v>2</v>
      </c>
      <c r="D2828">
        <v>15</v>
      </c>
      <c r="F2828">
        <v>162.9</v>
      </c>
      <c r="G2828">
        <v>46.7</v>
      </c>
    </row>
    <row r="2829" spans="2:7">
      <c r="B2829">
        <v>96419</v>
      </c>
      <c r="C2829">
        <v>2</v>
      </c>
      <c r="D2829">
        <v>15</v>
      </c>
      <c r="F2829">
        <v>161.19999999999999</v>
      </c>
      <c r="G2829">
        <v>67.2</v>
      </c>
    </row>
    <row r="2830" spans="2:7">
      <c r="B2830">
        <v>96420</v>
      </c>
      <c r="C2830">
        <v>1</v>
      </c>
      <c r="D2830">
        <v>60</v>
      </c>
      <c r="F2830">
        <v>178.7</v>
      </c>
      <c r="G2830">
        <v>76.7</v>
      </c>
    </row>
    <row r="2831" spans="2:7">
      <c r="B2831">
        <v>96421</v>
      </c>
      <c r="C2831">
        <v>2</v>
      </c>
      <c r="D2831">
        <v>12</v>
      </c>
      <c r="F2831">
        <v>157.4</v>
      </c>
      <c r="G2831">
        <v>41.4</v>
      </c>
    </row>
    <row r="2832" spans="2:7">
      <c r="B2832">
        <v>96422</v>
      </c>
      <c r="C2832">
        <v>2</v>
      </c>
      <c r="D2832">
        <v>66</v>
      </c>
      <c r="F2832">
        <v>151.4</v>
      </c>
      <c r="G2832">
        <v>64.3</v>
      </c>
    </row>
    <row r="2833" spans="2:7">
      <c r="B2833">
        <v>96423</v>
      </c>
      <c r="C2833">
        <v>1</v>
      </c>
      <c r="D2833">
        <v>2</v>
      </c>
      <c r="F2833">
        <v>0</v>
      </c>
      <c r="G2833">
        <v>15.8</v>
      </c>
    </row>
    <row r="2834" spans="2:7">
      <c r="B2834">
        <v>96424</v>
      </c>
      <c r="C2834">
        <v>1</v>
      </c>
      <c r="D2834">
        <v>1</v>
      </c>
      <c r="E2834">
        <v>20</v>
      </c>
      <c r="F2834">
        <v>0</v>
      </c>
      <c r="G2834">
        <v>11.6</v>
      </c>
    </row>
    <row r="2835" spans="2:7">
      <c r="B2835">
        <v>96425</v>
      </c>
      <c r="C2835">
        <v>1</v>
      </c>
      <c r="D2835">
        <v>15</v>
      </c>
      <c r="F2835">
        <v>172.5</v>
      </c>
      <c r="G2835">
        <v>56.2</v>
      </c>
    </row>
    <row r="2836" spans="2:7">
      <c r="B2836">
        <v>96426</v>
      </c>
      <c r="C2836">
        <v>1</v>
      </c>
      <c r="D2836">
        <v>80</v>
      </c>
      <c r="F2836">
        <v>155.80000000000001</v>
      </c>
      <c r="G2836">
        <v>92.1</v>
      </c>
    </row>
    <row r="2837" spans="2:7">
      <c r="B2837">
        <v>96428</v>
      </c>
      <c r="C2837">
        <v>2</v>
      </c>
      <c r="D2837">
        <v>37</v>
      </c>
      <c r="F2837">
        <v>162.4</v>
      </c>
      <c r="G2837">
        <v>70.099999999999994</v>
      </c>
    </row>
    <row r="2838" spans="2:7">
      <c r="B2838">
        <v>96430</v>
      </c>
      <c r="C2838">
        <v>1</v>
      </c>
      <c r="D2838">
        <v>8</v>
      </c>
      <c r="F2838">
        <v>125.5</v>
      </c>
      <c r="G2838">
        <v>29.5</v>
      </c>
    </row>
    <row r="2839" spans="2:7">
      <c r="B2839">
        <v>96431</v>
      </c>
      <c r="C2839">
        <v>1</v>
      </c>
      <c r="D2839">
        <v>47</v>
      </c>
      <c r="F2839">
        <v>172.3</v>
      </c>
      <c r="G2839">
        <v>115.1</v>
      </c>
    </row>
    <row r="2840" spans="2:7">
      <c r="B2840">
        <v>96432</v>
      </c>
      <c r="C2840">
        <v>2</v>
      </c>
      <c r="D2840">
        <v>47</v>
      </c>
      <c r="F2840">
        <v>160.69999999999999</v>
      </c>
      <c r="G2840">
        <v>56.4</v>
      </c>
    </row>
    <row r="2841" spans="2:7">
      <c r="B2841">
        <v>96433</v>
      </c>
      <c r="C2841">
        <v>2</v>
      </c>
      <c r="D2841">
        <v>35</v>
      </c>
      <c r="F2841">
        <v>160.69999999999999</v>
      </c>
      <c r="G2841">
        <v>89.9</v>
      </c>
    </row>
    <row r="2842" spans="2:7">
      <c r="B2842">
        <v>96434</v>
      </c>
      <c r="C2842">
        <v>2</v>
      </c>
      <c r="D2842">
        <v>3</v>
      </c>
      <c r="F2842">
        <v>96.7</v>
      </c>
      <c r="G2842">
        <v>17.2</v>
      </c>
    </row>
    <row r="2843" spans="2:7">
      <c r="B2843">
        <v>96435</v>
      </c>
      <c r="C2843">
        <v>2</v>
      </c>
      <c r="D2843">
        <v>10</v>
      </c>
      <c r="F2843">
        <v>143.1</v>
      </c>
      <c r="G2843">
        <v>41.9</v>
      </c>
    </row>
    <row r="2844" spans="2:7">
      <c r="B2844">
        <v>96436</v>
      </c>
      <c r="C2844">
        <v>1</v>
      </c>
      <c r="D2844">
        <v>74</v>
      </c>
      <c r="F2844">
        <v>179.2</v>
      </c>
      <c r="G2844">
        <v>99.8</v>
      </c>
    </row>
    <row r="2845" spans="2:7">
      <c r="B2845">
        <v>96437</v>
      </c>
      <c r="C2845">
        <v>2</v>
      </c>
      <c r="D2845">
        <v>3</v>
      </c>
      <c r="F2845">
        <v>88.7</v>
      </c>
      <c r="G2845">
        <v>11.7</v>
      </c>
    </row>
    <row r="2846" spans="2:7">
      <c r="B2846">
        <v>96439</v>
      </c>
      <c r="C2846">
        <v>1</v>
      </c>
      <c r="D2846">
        <v>63</v>
      </c>
      <c r="F2846">
        <v>174.4</v>
      </c>
      <c r="G2846">
        <v>73.5</v>
      </c>
    </row>
    <row r="2847" spans="2:7">
      <c r="B2847">
        <v>96441</v>
      </c>
      <c r="C2847">
        <v>2</v>
      </c>
      <c r="D2847">
        <v>61</v>
      </c>
      <c r="F2847">
        <v>158.4</v>
      </c>
      <c r="G2847">
        <v>73.099999999999994</v>
      </c>
    </row>
    <row r="2848" spans="2:7">
      <c r="B2848">
        <v>96442</v>
      </c>
      <c r="C2848">
        <v>1</v>
      </c>
      <c r="D2848">
        <v>14</v>
      </c>
      <c r="F2848">
        <v>181.9</v>
      </c>
      <c r="G2848">
        <v>93.1</v>
      </c>
    </row>
    <row r="2849" spans="2:7">
      <c r="B2849">
        <v>96443</v>
      </c>
      <c r="C2849">
        <v>2</v>
      </c>
      <c r="D2849">
        <v>24</v>
      </c>
      <c r="F2849">
        <v>165.3</v>
      </c>
      <c r="G2849">
        <v>54</v>
      </c>
    </row>
    <row r="2850" spans="2:7">
      <c r="B2850">
        <v>96444</v>
      </c>
      <c r="C2850">
        <v>2</v>
      </c>
      <c r="D2850">
        <v>21</v>
      </c>
      <c r="F2850">
        <v>0</v>
      </c>
      <c r="G2850">
        <v>0</v>
      </c>
    </row>
    <row r="2851" spans="2:7">
      <c r="B2851">
        <v>96445</v>
      </c>
      <c r="C2851">
        <v>1</v>
      </c>
      <c r="D2851">
        <v>66</v>
      </c>
      <c r="F2851">
        <v>167.8</v>
      </c>
      <c r="G2851">
        <v>102.4</v>
      </c>
    </row>
    <row r="2852" spans="2:7">
      <c r="B2852">
        <v>96446</v>
      </c>
      <c r="C2852">
        <v>2</v>
      </c>
      <c r="D2852">
        <v>62</v>
      </c>
      <c r="F2852">
        <v>162.4</v>
      </c>
      <c r="G2852">
        <v>84.8</v>
      </c>
    </row>
    <row r="2853" spans="2:7">
      <c r="B2853">
        <v>96447</v>
      </c>
      <c r="C2853">
        <v>1</v>
      </c>
      <c r="D2853">
        <v>0</v>
      </c>
      <c r="E2853">
        <v>3</v>
      </c>
      <c r="F2853">
        <v>0</v>
      </c>
      <c r="G2853">
        <v>7.9</v>
      </c>
    </row>
    <row r="2854" spans="2:7">
      <c r="B2854">
        <v>96448</v>
      </c>
      <c r="C2854">
        <v>2</v>
      </c>
      <c r="D2854">
        <v>50</v>
      </c>
      <c r="F2854">
        <v>164.2</v>
      </c>
      <c r="G2854">
        <v>72.2</v>
      </c>
    </row>
    <row r="2855" spans="2:7">
      <c r="B2855">
        <v>96449</v>
      </c>
      <c r="C2855">
        <v>2</v>
      </c>
      <c r="D2855">
        <v>61</v>
      </c>
      <c r="F2855">
        <v>150</v>
      </c>
      <c r="G2855">
        <v>80.400000000000006</v>
      </c>
    </row>
    <row r="2856" spans="2:7">
      <c r="B2856">
        <v>96450</v>
      </c>
      <c r="C2856">
        <v>2</v>
      </c>
      <c r="D2856">
        <v>53</v>
      </c>
      <c r="F2856">
        <v>160.6</v>
      </c>
      <c r="G2856">
        <v>83.3</v>
      </c>
    </row>
    <row r="2857" spans="2:7">
      <c r="B2857">
        <v>96451</v>
      </c>
      <c r="C2857">
        <v>2</v>
      </c>
      <c r="D2857">
        <v>80</v>
      </c>
      <c r="F2857">
        <v>0</v>
      </c>
      <c r="G2857">
        <v>0</v>
      </c>
    </row>
    <row r="2858" spans="2:7">
      <c r="B2858">
        <v>96452</v>
      </c>
      <c r="C2858">
        <v>1</v>
      </c>
      <c r="D2858">
        <v>38</v>
      </c>
      <c r="F2858">
        <v>159.5</v>
      </c>
      <c r="G2858">
        <v>73.2</v>
      </c>
    </row>
    <row r="2859" spans="2:7">
      <c r="B2859">
        <v>96453</v>
      </c>
      <c r="C2859">
        <v>2</v>
      </c>
      <c r="D2859">
        <v>24</v>
      </c>
      <c r="F2859">
        <v>150.80000000000001</v>
      </c>
      <c r="G2859">
        <v>51.5</v>
      </c>
    </row>
    <row r="2860" spans="2:7">
      <c r="B2860">
        <v>96455</v>
      </c>
      <c r="C2860">
        <v>1</v>
      </c>
      <c r="D2860">
        <v>34</v>
      </c>
      <c r="F2860">
        <v>185.7</v>
      </c>
      <c r="G2860">
        <v>145.19999999999999</v>
      </c>
    </row>
    <row r="2861" spans="2:7">
      <c r="B2861">
        <v>96456</v>
      </c>
      <c r="C2861">
        <v>2</v>
      </c>
      <c r="D2861">
        <v>69</v>
      </c>
      <c r="F2861">
        <v>154.9</v>
      </c>
      <c r="G2861">
        <v>60.4</v>
      </c>
    </row>
    <row r="2862" spans="2:7">
      <c r="B2862">
        <v>96457</v>
      </c>
      <c r="C2862">
        <v>1</v>
      </c>
      <c r="D2862">
        <v>58</v>
      </c>
      <c r="F2862">
        <v>181.6</v>
      </c>
      <c r="G2862">
        <v>98.7</v>
      </c>
    </row>
    <row r="2863" spans="2:7">
      <c r="B2863">
        <v>96458</v>
      </c>
      <c r="C2863">
        <v>1</v>
      </c>
      <c r="D2863">
        <v>1</v>
      </c>
      <c r="E2863">
        <v>21</v>
      </c>
      <c r="F2863">
        <v>0</v>
      </c>
      <c r="G2863">
        <v>11.6</v>
      </c>
    </row>
    <row r="2864" spans="2:7">
      <c r="B2864">
        <v>96459</v>
      </c>
      <c r="C2864">
        <v>2</v>
      </c>
      <c r="D2864">
        <v>5</v>
      </c>
      <c r="F2864">
        <v>110.1</v>
      </c>
      <c r="G2864">
        <v>16.7</v>
      </c>
    </row>
    <row r="2865" spans="2:7">
      <c r="B2865">
        <v>96460</v>
      </c>
      <c r="C2865">
        <v>2</v>
      </c>
      <c r="D2865">
        <v>2</v>
      </c>
      <c r="F2865">
        <v>87.6</v>
      </c>
      <c r="G2865">
        <v>12.4</v>
      </c>
    </row>
    <row r="2866" spans="2:7">
      <c r="B2866">
        <v>96461</v>
      </c>
      <c r="C2866">
        <v>1</v>
      </c>
      <c r="D2866">
        <v>3</v>
      </c>
      <c r="F2866">
        <v>96.9</v>
      </c>
      <c r="G2866">
        <v>15.6</v>
      </c>
    </row>
    <row r="2867" spans="2:7">
      <c r="B2867">
        <v>96462</v>
      </c>
      <c r="C2867">
        <v>1</v>
      </c>
      <c r="D2867">
        <v>65</v>
      </c>
      <c r="F2867">
        <v>164.4</v>
      </c>
      <c r="G2867">
        <v>64.7</v>
      </c>
    </row>
    <row r="2868" spans="2:7">
      <c r="B2868">
        <v>96463</v>
      </c>
      <c r="C2868">
        <v>1</v>
      </c>
      <c r="D2868">
        <v>26</v>
      </c>
      <c r="F2868">
        <v>176.9</v>
      </c>
      <c r="G2868">
        <v>62.3</v>
      </c>
    </row>
    <row r="2869" spans="2:7">
      <c r="B2869">
        <v>96465</v>
      </c>
      <c r="C2869">
        <v>2</v>
      </c>
      <c r="D2869">
        <v>41</v>
      </c>
      <c r="F2869">
        <v>160.30000000000001</v>
      </c>
      <c r="G2869">
        <v>56.2</v>
      </c>
    </row>
    <row r="2870" spans="2:7">
      <c r="B2870">
        <v>96466</v>
      </c>
      <c r="C2870">
        <v>2</v>
      </c>
      <c r="D2870">
        <v>31</v>
      </c>
      <c r="F2870">
        <v>170.6</v>
      </c>
      <c r="G2870">
        <v>60.4</v>
      </c>
    </row>
    <row r="2871" spans="2:7">
      <c r="B2871">
        <v>96467</v>
      </c>
      <c r="C2871">
        <v>2</v>
      </c>
      <c r="D2871">
        <v>16</v>
      </c>
      <c r="F2871">
        <v>155.9</v>
      </c>
      <c r="G2871">
        <v>70.400000000000006</v>
      </c>
    </row>
    <row r="2872" spans="2:7">
      <c r="B2872">
        <v>96468</v>
      </c>
      <c r="C2872">
        <v>2</v>
      </c>
      <c r="D2872">
        <v>66</v>
      </c>
      <c r="F2872">
        <v>154.30000000000001</v>
      </c>
      <c r="G2872">
        <v>77.2</v>
      </c>
    </row>
    <row r="2873" spans="2:7">
      <c r="B2873">
        <v>96469</v>
      </c>
      <c r="C2873">
        <v>2</v>
      </c>
      <c r="D2873">
        <v>42</v>
      </c>
      <c r="F2873">
        <v>152.69999999999999</v>
      </c>
      <c r="G2873">
        <v>61.5</v>
      </c>
    </row>
    <row r="2874" spans="2:7">
      <c r="B2874">
        <v>96470</v>
      </c>
      <c r="C2874">
        <v>1</v>
      </c>
      <c r="D2874">
        <v>47</v>
      </c>
      <c r="F2874">
        <v>166</v>
      </c>
      <c r="G2874">
        <v>77.7</v>
      </c>
    </row>
    <row r="2875" spans="2:7">
      <c r="B2875">
        <v>96471</v>
      </c>
      <c r="C2875">
        <v>1</v>
      </c>
      <c r="D2875">
        <v>65</v>
      </c>
      <c r="F2875">
        <v>197.7</v>
      </c>
      <c r="G2875">
        <v>97.5</v>
      </c>
    </row>
    <row r="2876" spans="2:7">
      <c r="B2876">
        <v>96472</v>
      </c>
      <c r="C2876">
        <v>1</v>
      </c>
      <c r="D2876">
        <v>5</v>
      </c>
      <c r="F2876">
        <v>114.8</v>
      </c>
      <c r="G2876">
        <v>22.8</v>
      </c>
    </row>
    <row r="2877" spans="2:7">
      <c r="B2877">
        <v>96473</v>
      </c>
      <c r="C2877">
        <v>1</v>
      </c>
      <c r="D2877">
        <v>79</v>
      </c>
      <c r="F2877">
        <v>161.1</v>
      </c>
      <c r="G2877">
        <v>67.8</v>
      </c>
    </row>
    <row r="2878" spans="2:7">
      <c r="B2878">
        <v>96474</v>
      </c>
      <c r="C2878">
        <v>2</v>
      </c>
      <c r="D2878">
        <v>37</v>
      </c>
      <c r="F2878">
        <v>156.1</v>
      </c>
      <c r="G2878">
        <v>52.3</v>
      </c>
    </row>
    <row r="2879" spans="2:7">
      <c r="B2879">
        <v>96475</v>
      </c>
      <c r="C2879">
        <v>1</v>
      </c>
      <c r="D2879">
        <v>51</v>
      </c>
      <c r="F2879">
        <v>180.3</v>
      </c>
      <c r="G2879">
        <v>109.7</v>
      </c>
    </row>
    <row r="2880" spans="2:7">
      <c r="B2880">
        <v>96476</v>
      </c>
      <c r="C2880">
        <v>2</v>
      </c>
      <c r="D2880">
        <v>37</v>
      </c>
      <c r="F2880">
        <v>166.7</v>
      </c>
      <c r="G2880">
        <v>148.6</v>
      </c>
    </row>
    <row r="2881" spans="2:7">
      <c r="B2881">
        <v>96477</v>
      </c>
      <c r="C2881">
        <v>1</v>
      </c>
      <c r="D2881">
        <v>65</v>
      </c>
      <c r="F2881">
        <v>176.6</v>
      </c>
      <c r="G2881">
        <v>122.8</v>
      </c>
    </row>
    <row r="2882" spans="2:7">
      <c r="B2882">
        <v>96478</v>
      </c>
      <c r="C2882">
        <v>1</v>
      </c>
      <c r="D2882">
        <v>18</v>
      </c>
      <c r="F2882">
        <v>168.6</v>
      </c>
      <c r="G2882">
        <v>59.6</v>
      </c>
    </row>
    <row r="2883" spans="2:7">
      <c r="B2883">
        <v>96479</v>
      </c>
      <c r="C2883">
        <v>2</v>
      </c>
      <c r="D2883">
        <v>56</v>
      </c>
      <c r="F2883">
        <v>164.4</v>
      </c>
      <c r="G2883">
        <v>87.6</v>
      </c>
    </row>
    <row r="2884" spans="2:7">
      <c r="B2884">
        <v>96480</v>
      </c>
      <c r="C2884">
        <v>1</v>
      </c>
      <c r="D2884">
        <v>65</v>
      </c>
      <c r="F2884">
        <v>161</v>
      </c>
      <c r="G2884">
        <v>52.1</v>
      </c>
    </row>
    <row r="2885" spans="2:7">
      <c r="B2885">
        <v>96481</v>
      </c>
      <c r="C2885">
        <v>1</v>
      </c>
      <c r="D2885">
        <v>29</v>
      </c>
      <c r="F2885">
        <v>185.9</v>
      </c>
      <c r="G2885">
        <v>88.9</v>
      </c>
    </row>
    <row r="2886" spans="2:7">
      <c r="B2886">
        <v>96482</v>
      </c>
      <c r="C2886">
        <v>1</v>
      </c>
      <c r="D2886">
        <v>11</v>
      </c>
      <c r="F2886">
        <v>149.1</v>
      </c>
      <c r="G2886">
        <v>45.1</v>
      </c>
    </row>
    <row r="2887" spans="2:7">
      <c r="B2887">
        <v>96483</v>
      </c>
      <c r="C2887">
        <v>2</v>
      </c>
      <c r="D2887">
        <v>49</v>
      </c>
      <c r="F2887">
        <v>169</v>
      </c>
      <c r="G2887">
        <v>70.599999999999994</v>
      </c>
    </row>
    <row r="2888" spans="2:7">
      <c r="B2888">
        <v>96484</v>
      </c>
      <c r="C2888">
        <v>1</v>
      </c>
      <c r="D2888">
        <v>27</v>
      </c>
      <c r="F2888">
        <v>174.9</v>
      </c>
      <c r="G2888">
        <v>63.5</v>
      </c>
    </row>
    <row r="2889" spans="2:7">
      <c r="B2889">
        <v>96485</v>
      </c>
      <c r="C2889">
        <v>2</v>
      </c>
      <c r="D2889">
        <v>21</v>
      </c>
      <c r="F2889">
        <v>154.80000000000001</v>
      </c>
      <c r="G2889">
        <v>75.3</v>
      </c>
    </row>
    <row r="2890" spans="2:7">
      <c r="B2890">
        <v>96486</v>
      </c>
      <c r="C2890">
        <v>1</v>
      </c>
      <c r="D2890">
        <v>77</v>
      </c>
      <c r="F2890">
        <v>174.9</v>
      </c>
      <c r="G2890">
        <v>99</v>
      </c>
    </row>
    <row r="2891" spans="2:7">
      <c r="B2891">
        <v>96487</v>
      </c>
      <c r="C2891">
        <v>1</v>
      </c>
      <c r="D2891">
        <v>19</v>
      </c>
      <c r="F2891">
        <v>186.2</v>
      </c>
      <c r="G2891">
        <v>82.5</v>
      </c>
    </row>
    <row r="2892" spans="2:7">
      <c r="B2892">
        <v>96488</v>
      </c>
      <c r="C2892">
        <v>1</v>
      </c>
      <c r="D2892">
        <v>62</v>
      </c>
      <c r="F2892">
        <v>164.5</v>
      </c>
      <c r="G2892">
        <v>79</v>
      </c>
    </row>
    <row r="2893" spans="2:7">
      <c r="B2893">
        <v>96489</v>
      </c>
      <c r="C2893">
        <v>2</v>
      </c>
      <c r="D2893">
        <v>57</v>
      </c>
      <c r="F2893">
        <v>150.4</v>
      </c>
      <c r="G2893">
        <v>94.3</v>
      </c>
    </row>
    <row r="2894" spans="2:7">
      <c r="B2894">
        <v>96490</v>
      </c>
      <c r="C2894">
        <v>2</v>
      </c>
      <c r="D2894">
        <v>39</v>
      </c>
      <c r="F2894">
        <v>157</v>
      </c>
      <c r="G2894">
        <v>54.3</v>
      </c>
    </row>
    <row r="2895" spans="2:7">
      <c r="B2895">
        <v>96491</v>
      </c>
      <c r="C2895">
        <v>2</v>
      </c>
      <c r="D2895">
        <v>53</v>
      </c>
      <c r="F2895">
        <v>154.80000000000001</v>
      </c>
      <c r="G2895">
        <v>75.5</v>
      </c>
    </row>
    <row r="2896" spans="2:7">
      <c r="B2896">
        <v>96492</v>
      </c>
      <c r="C2896">
        <v>1</v>
      </c>
      <c r="D2896">
        <v>4</v>
      </c>
      <c r="F2896">
        <v>105.3</v>
      </c>
      <c r="G2896">
        <v>15</v>
      </c>
    </row>
    <row r="2897" spans="2:7">
      <c r="B2897">
        <v>96493</v>
      </c>
      <c r="C2897">
        <v>1</v>
      </c>
      <c r="D2897">
        <v>8</v>
      </c>
      <c r="F2897">
        <v>135.69999999999999</v>
      </c>
      <c r="G2897">
        <v>33.5</v>
      </c>
    </row>
    <row r="2898" spans="2:7">
      <c r="B2898">
        <v>96494</v>
      </c>
      <c r="C2898">
        <v>1</v>
      </c>
      <c r="D2898">
        <v>5</v>
      </c>
      <c r="F2898">
        <v>118.2</v>
      </c>
      <c r="G2898">
        <v>20.9</v>
      </c>
    </row>
    <row r="2899" spans="2:7">
      <c r="B2899">
        <v>96495</v>
      </c>
      <c r="C2899">
        <v>1</v>
      </c>
      <c r="D2899">
        <v>22</v>
      </c>
      <c r="F2899">
        <v>173.2</v>
      </c>
      <c r="G2899">
        <v>69.3</v>
      </c>
    </row>
    <row r="2900" spans="2:7">
      <c r="B2900">
        <v>96496</v>
      </c>
      <c r="C2900">
        <v>1</v>
      </c>
      <c r="D2900">
        <v>1</v>
      </c>
      <c r="E2900">
        <v>14</v>
      </c>
      <c r="F2900">
        <v>0</v>
      </c>
      <c r="G2900">
        <v>9.1999999999999993</v>
      </c>
    </row>
    <row r="2901" spans="2:7">
      <c r="B2901">
        <v>96497</v>
      </c>
      <c r="C2901">
        <v>2</v>
      </c>
      <c r="D2901">
        <v>22</v>
      </c>
      <c r="F2901">
        <v>168</v>
      </c>
      <c r="G2901">
        <v>103.9</v>
      </c>
    </row>
    <row r="2902" spans="2:7">
      <c r="B2902">
        <v>96498</v>
      </c>
      <c r="C2902">
        <v>1</v>
      </c>
      <c r="D2902">
        <v>10</v>
      </c>
      <c r="F2902">
        <v>143.80000000000001</v>
      </c>
      <c r="G2902">
        <v>55.4</v>
      </c>
    </row>
    <row r="2903" spans="2:7">
      <c r="B2903">
        <v>96500</v>
      </c>
      <c r="C2903">
        <v>1</v>
      </c>
      <c r="D2903">
        <v>24</v>
      </c>
      <c r="F2903">
        <v>163.9</v>
      </c>
      <c r="G2903">
        <v>54.4</v>
      </c>
    </row>
    <row r="2904" spans="2:7">
      <c r="B2904">
        <v>96501</v>
      </c>
      <c r="C2904">
        <v>1</v>
      </c>
      <c r="D2904">
        <v>50</v>
      </c>
      <c r="F2904">
        <v>171.1</v>
      </c>
      <c r="G2904">
        <v>124.1</v>
      </c>
    </row>
    <row r="2905" spans="2:7">
      <c r="B2905">
        <v>96502</v>
      </c>
      <c r="C2905">
        <v>2</v>
      </c>
      <c r="D2905">
        <v>60</v>
      </c>
      <c r="F2905">
        <v>158.9</v>
      </c>
      <c r="G2905">
        <v>69.5</v>
      </c>
    </row>
    <row r="2906" spans="2:7">
      <c r="B2906">
        <v>96503</v>
      </c>
      <c r="C2906">
        <v>2</v>
      </c>
      <c r="D2906">
        <v>72</v>
      </c>
      <c r="F2906">
        <v>153.6</v>
      </c>
      <c r="G2906">
        <v>70.3</v>
      </c>
    </row>
    <row r="2907" spans="2:7">
      <c r="B2907">
        <v>96504</v>
      </c>
      <c r="C2907">
        <v>2</v>
      </c>
      <c r="D2907">
        <v>13</v>
      </c>
      <c r="F2907">
        <v>165.3</v>
      </c>
      <c r="G2907">
        <v>52.2</v>
      </c>
    </row>
    <row r="2908" spans="2:7">
      <c r="B2908">
        <v>96505</v>
      </c>
      <c r="C2908">
        <v>2</v>
      </c>
      <c r="D2908">
        <v>40</v>
      </c>
      <c r="F2908">
        <v>168</v>
      </c>
      <c r="G2908">
        <v>120.8</v>
      </c>
    </row>
    <row r="2909" spans="2:7">
      <c r="B2909">
        <v>96507</v>
      </c>
      <c r="C2909">
        <v>2</v>
      </c>
      <c r="D2909">
        <v>37</v>
      </c>
      <c r="F2909">
        <v>150.1</v>
      </c>
      <c r="G2909">
        <v>55.3</v>
      </c>
    </row>
    <row r="2910" spans="2:7">
      <c r="B2910">
        <v>96508</v>
      </c>
      <c r="C2910">
        <v>2</v>
      </c>
      <c r="D2910">
        <v>46</v>
      </c>
      <c r="F2910">
        <v>158.6</v>
      </c>
      <c r="G2910">
        <v>71.2</v>
      </c>
    </row>
    <row r="2911" spans="2:7">
      <c r="B2911">
        <v>96509</v>
      </c>
      <c r="C2911">
        <v>1</v>
      </c>
      <c r="D2911">
        <v>21</v>
      </c>
      <c r="F2911">
        <v>185.2</v>
      </c>
      <c r="G2911">
        <v>104.8</v>
      </c>
    </row>
    <row r="2912" spans="2:7">
      <c r="B2912">
        <v>96510</v>
      </c>
      <c r="C2912">
        <v>2</v>
      </c>
      <c r="D2912">
        <v>32</v>
      </c>
      <c r="F2912">
        <v>160</v>
      </c>
      <c r="G2912">
        <v>74.599999999999994</v>
      </c>
    </row>
    <row r="2913" spans="2:7">
      <c r="B2913">
        <v>96511</v>
      </c>
      <c r="C2913">
        <v>1</v>
      </c>
      <c r="D2913">
        <v>41</v>
      </c>
      <c r="F2913">
        <v>177.4</v>
      </c>
      <c r="G2913">
        <v>89.7</v>
      </c>
    </row>
    <row r="2914" spans="2:7">
      <c r="B2914">
        <v>96512</v>
      </c>
      <c r="C2914">
        <v>1</v>
      </c>
      <c r="D2914">
        <v>64</v>
      </c>
      <c r="F2914">
        <v>174.7</v>
      </c>
      <c r="G2914">
        <v>102.3</v>
      </c>
    </row>
    <row r="2915" spans="2:7">
      <c r="B2915">
        <v>96513</v>
      </c>
      <c r="C2915">
        <v>1</v>
      </c>
      <c r="D2915">
        <v>24</v>
      </c>
      <c r="F2915">
        <v>180.9</v>
      </c>
      <c r="G2915">
        <v>56.3</v>
      </c>
    </row>
    <row r="2916" spans="2:7">
      <c r="B2916">
        <v>96514</v>
      </c>
      <c r="C2916">
        <v>2</v>
      </c>
      <c r="D2916">
        <v>80</v>
      </c>
      <c r="F2916">
        <v>159.1</v>
      </c>
      <c r="G2916">
        <v>60.3</v>
      </c>
    </row>
    <row r="2917" spans="2:7">
      <c r="B2917">
        <v>96515</v>
      </c>
      <c r="C2917">
        <v>1</v>
      </c>
      <c r="D2917">
        <v>69</v>
      </c>
      <c r="F2917">
        <v>167.3</v>
      </c>
      <c r="G2917">
        <v>55.7</v>
      </c>
    </row>
    <row r="2918" spans="2:7">
      <c r="B2918">
        <v>96516</v>
      </c>
      <c r="C2918">
        <v>2</v>
      </c>
      <c r="D2918">
        <v>18</v>
      </c>
      <c r="F2918">
        <v>160.5</v>
      </c>
      <c r="G2918">
        <v>64.900000000000006</v>
      </c>
    </row>
    <row r="2919" spans="2:7">
      <c r="B2919">
        <v>96517</v>
      </c>
      <c r="C2919">
        <v>2</v>
      </c>
      <c r="D2919">
        <v>54</v>
      </c>
      <c r="F2919">
        <v>168</v>
      </c>
      <c r="G2919">
        <v>76.099999999999994</v>
      </c>
    </row>
    <row r="2920" spans="2:7">
      <c r="B2920">
        <v>96518</v>
      </c>
      <c r="C2920">
        <v>2</v>
      </c>
      <c r="D2920">
        <v>14</v>
      </c>
      <c r="F2920">
        <v>152.9</v>
      </c>
      <c r="G2920">
        <v>65.2</v>
      </c>
    </row>
    <row r="2921" spans="2:7">
      <c r="B2921">
        <v>96519</v>
      </c>
      <c r="C2921">
        <v>2</v>
      </c>
      <c r="D2921">
        <v>33</v>
      </c>
      <c r="F2921">
        <v>154</v>
      </c>
      <c r="G2921">
        <v>53.6</v>
      </c>
    </row>
    <row r="2922" spans="2:7">
      <c r="B2922">
        <v>96520</v>
      </c>
      <c r="C2922">
        <v>1</v>
      </c>
      <c r="D2922">
        <v>6</v>
      </c>
      <c r="F2922">
        <v>117.1</v>
      </c>
      <c r="G2922">
        <v>22.2</v>
      </c>
    </row>
    <row r="2923" spans="2:7">
      <c r="B2923">
        <v>96521</v>
      </c>
      <c r="C2923">
        <v>1</v>
      </c>
      <c r="D2923">
        <v>62</v>
      </c>
      <c r="F2923">
        <v>172.1</v>
      </c>
      <c r="G2923">
        <v>80.400000000000006</v>
      </c>
    </row>
    <row r="2924" spans="2:7">
      <c r="B2924">
        <v>96522</v>
      </c>
      <c r="C2924">
        <v>2</v>
      </c>
      <c r="D2924">
        <v>52</v>
      </c>
      <c r="F2924">
        <v>163.80000000000001</v>
      </c>
      <c r="G2924">
        <v>48.7</v>
      </c>
    </row>
    <row r="2925" spans="2:7">
      <c r="B2925">
        <v>96523</v>
      </c>
      <c r="C2925">
        <v>2</v>
      </c>
      <c r="D2925">
        <v>21</v>
      </c>
      <c r="F2925">
        <v>166.8</v>
      </c>
      <c r="G2925">
        <v>106.4</v>
      </c>
    </row>
    <row r="2926" spans="2:7">
      <c r="B2926">
        <v>96524</v>
      </c>
      <c r="C2926">
        <v>1</v>
      </c>
      <c r="D2926">
        <v>8</v>
      </c>
      <c r="F2926">
        <v>127.4</v>
      </c>
      <c r="G2926">
        <v>26.5</v>
      </c>
    </row>
    <row r="2927" spans="2:7">
      <c r="B2927">
        <v>96525</v>
      </c>
      <c r="C2927">
        <v>1</v>
      </c>
      <c r="D2927">
        <v>80</v>
      </c>
      <c r="F2927">
        <v>172.2</v>
      </c>
      <c r="G2927">
        <v>72</v>
      </c>
    </row>
    <row r="2928" spans="2:7">
      <c r="B2928">
        <v>96526</v>
      </c>
      <c r="C2928">
        <v>1</v>
      </c>
      <c r="D2928">
        <v>63</v>
      </c>
      <c r="F2928">
        <v>0</v>
      </c>
      <c r="G2928">
        <v>0</v>
      </c>
    </row>
    <row r="2929" spans="2:7">
      <c r="B2929">
        <v>96527</v>
      </c>
      <c r="C2929">
        <v>1</v>
      </c>
      <c r="D2929">
        <v>6</v>
      </c>
      <c r="F2929">
        <v>125.5</v>
      </c>
      <c r="G2929">
        <v>26.2</v>
      </c>
    </row>
    <row r="2930" spans="2:7">
      <c r="B2930">
        <v>96529</v>
      </c>
      <c r="C2930">
        <v>1</v>
      </c>
      <c r="D2930">
        <v>66</v>
      </c>
      <c r="F2930">
        <v>165.8</v>
      </c>
      <c r="G2930">
        <v>62.7</v>
      </c>
    </row>
    <row r="2931" spans="2:7">
      <c r="B2931">
        <v>96530</v>
      </c>
      <c r="C2931">
        <v>1</v>
      </c>
      <c r="D2931">
        <v>8</v>
      </c>
      <c r="F2931">
        <v>130.69999999999999</v>
      </c>
      <c r="G2931">
        <v>25.9</v>
      </c>
    </row>
    <row r="2932" spans="2:7">
      <c r="B2932">
        <v>96531</v>
      </c>
      <c r="C2932">
        <v>2</v>
      </c>
      <c r="D2932">
        <v>3</v>
      </c>
      <c r="F2932">
        <v>97.3</v>
      </c>
      <c r="G2932">
        <v>14.8</v>
      </c>
    </row>
    <row r="2933" spans="2:7">
      <c r="B2933">
        <v>96532</v>
      </c>
      <c r="C2933">
        <v>2</v>
      </c>
      <c r="D2933">
        <v>45</v>
      </c>
      <c r="F2933">
        <v>161.80000000000001</v>
      </c>
      <c r="G2933">
        <v>105.1</v>
      </c>
    </row>
    <row r="2934" spans="2:7">
      <c r="B2934">
        <v>96533</v>
      </c>
      <c r="C2934">
        <v>1</v>
      </c>
      <c r="D2934">
        <v>15</v>
      </c>
      <c r="F2934">
        <v>174.7</v>
      </c>
      <c r="G2934">
        <v>93</v>
      </c>
    </row>
    <row r="2935" spans="2:7">
      <c r="B2935">
        <v>96534</v>
      </c>
      <c r="C2935">
        <v>2</v>
      </c>
      <c r="D2935">
        <v>48</v>
      </c>
      <c r="F2935">
        <v>159.19999999999999</v>
      </c>
      <c r="G2935">
        <v>60.8</v>
      </c>
    </row>
    <row r="2936" spans="2:7">
      <c r="B2936">
        <v>96535</v>
      </c>
      <c r="C2936">
        <v>1</v>
      </c>
      <c r="D2936">
        <v>4</v>
      </c>
      <c r="F2936">
        <v>108.8</v>
      </c>
      <c r="G2936">
        <v>19</v>
      </c>
    </row>
    <row r="2937" spans="2:7">
      <c r="B2937">
        <v>96536</v>
      </c>
      <c r="C2937">
        <v>1</v>
      </c>
      <c r="D2937">
        <v>9</v>
      </c>
      <c r="F2937">
        <v>130</v>
      </c>
      <c r="G2937">
        <v>28.4</v>
      </c>
    </row>
    <row r="2938" spans="2:7">
      <c r="B2938">
        <v>96537</v>
      </c>
      <c r="C2938">
        <v>2</v>
      </c>
      <c r="D2938">
        <v>66</v>
      </c>
      <c r="F2938">
        <v>151.9</v>
      </c>
      <c r="G2938">
        <v>61.5</v>
      </c>
    </row>
    <row r="2939" spans="2:7">
      <c r="B2939">
        <v>96538</v>
      </c>
      <c r="C2939">
        <v>2</v>
      </c>
      <c r="D2939">
        <v>51</v>
      </c>
      <c r="F2939">
        <v>154.80000000000001</v>
      </c>
      <c r="G2939">
        <v>83</v>
      </c>
    </row>
    <row r="2940" spans="2:7">
      <c r="B2940">
        <v>96539</v>
      </c>
      <c r="C2940">
        <v>2</v>
      </c>
      <c r="D2940">
        <v>9</v>
      </c>
      <c r="F2940">
        <v>139.1</v>
      </c>
      <c r="G2940">
        <v>28.8</v>
      </c>
    </row>
    <row r="2941" spans="2:7">
      <c r="B2941">
        <v>96540</v>
      </c>
      <c r="C2941">
        <v>1</v>
      </c>
      <c r="D2941">
        <v>66</v>
      </c>
      <c r="F2941">
        <v>160.80000000000001</v>
      </c>
      <c r="G2941">
        <v>60.9</v>
      </c>
    </row>
    <row r="2942" spans="2:7">
      <c r="B2942">
        <v>96541</v>
      </c>
      <c r="C2942">
        <v>1</v>
      </c>
      <c r="D2942">
        <v>5</v>
      </c>
      <c r="F2942">
        <v>119.3</v>
      </c>
      <c r="G2942">
        <v>21.4</v>
      </c>
    </row>
    <row r="2943" spans="2:7">
      <c r="B2943">
        <v>96542</v>
      </c>
      <c r="C2943">
        <v>2</v>
      </c>
      <c r="D2943">
        <v>17</v>
      </c>
      <c r="F2943">
        <v>168.6</v>
      </c>
      <c r="G2943">
        <v>51.6</v>
      </c>
    </row>
    <row r="2944" spans="2:7">
      <c r="B2944">
        <v>96543</v>
      </c>
      <c r="C2944">
        <v>2</v>
      </c>
      <c r="D2944">
        <v>46</v>
      </c>
      <c r="F2944">
        <v>159.6</v>
      </c>
      <c r="G2944">
        <v>63.4</v>
      </c>
    </row>
    <row r="2945" spans="2:7">
      <c r="B2945">
        <v>96544</v>
      </c>
      <c r="C2945">
        <v>1</v>
      </c>
      <c r="D2945">
        <v>13</v>
      </c>
      <c r="F2945">
        <v>170.1</v>
      </c>
      <c r="G2945">
        <v>45.5</v>
      </c>
    </row>
    <row r="2946" spans="2:7">
      <c r="B2946">
        <v>96545</v>
      </c>
      <c r="C2946">
        <v>2</v>
      </c>
      <c r="D2946">
        <v>17</v>
      </c>
      <c r="F2946">
        <v>165.4</v>
      </c>
      <c r="G2946">
        <v>62.7</v>
      </c>
    </row>
    <row r="2947" spans="2:7">
      <c r="B2947">
        <v>96546</v>
      </c>
      <c r="C2947">
        <v>1</v>
      </c>
      <c r="D2947">
        <v>44</v>
      </c>
      <c r="F2947">
        <v>176.6</v>
      </c>
      <c r="G2947">
        <v>92</v>
      </c>
    </row>
    <row r="2948" spans="2:7">
      <c r="B2948">
        <v>96547</v>
      </c>
      <c r="C2948">
        <v>2</v>
      </c>
      <c r="D2948">
        <v>44</v>
      </c>
      <c r="F2948">
        <v>162.30000000000001</v>
      </c>
      <c r="G2948">
        <v>79.7</v>
      </c>
    </row>
    <row r="2949" spans="2:7">
      <c r="B2949">
        <v>96548</v>
      </c>
      <c r="C2949">
        <v>2</v>
      </c>
      <c r="D2949">
        <v>28</v>
      </c>
      <c r="F2949">
        <v>171.5</v>
      </c>
      <c r="G2949">
        <v>70.8</v>
      </c>
    </row>
    <row r="2950" spans="2:7">
      <c r="B2950">
        <v>96549</v>
      </c>
      <c r="C2950">
        <v>1</v>
      </c>
      <c r="D2950">
        <v>0</v>
      </c>
      <c r="E2950">
        <v>10</v>
      </c>
      <c r="F2950">
        <v>0</v>
      </c>
      <c r="G2950">
        <v>9.4</v>
      </c>
    </row>
    <row r="2951" spans="2:7">
      <c r="B2951">
        <v>96550</v>
      </c>
      <c r="C2951">
        <v>1</v>
      </c>
      <c r="D2951">
        <v>15</v>
      </c>
      <c r="F2951">
        <v>175</v>
      </c>
      <c r="G2951">
        <v>66</v>
      </c>
    </row>
    <row r="2952" spans="2:7">
      <c r="B2952">
        <v>96551</v>
      </c>
      <c r="C2952">
        <v>2</v>
      </c>
      <c r="D2952">
        <v>36</v>
      </c>
      <c r="F2952">
        <v>163</v>
      </c>
      <c r="G2952">
        <v>99.1</v>
      </c>
    </row>
    <row r="2953" spans="2:7">
      <c r="B2953">
        <v>96552</v>
      </c>
      <c r="C2953">
        <v>1</v>
      </c>
      <c r="D2953">
        <v>43</v>
      </c>
      <c r="F2953">
        <v>171.1</v>
      </c>
      <c r="G2953">
        <v>80</v>
      </c>
    </row>
    <row r="2954" spans="2:7">
      <c r="B2954">
        <v>96553</v>
      </c>
      <c r="C2954">
        <v>1</v>
      </c>
      <c r="D2954">
        <v>58</v>
      </c>
      <c r="F2954">
        <v>177.2</v>
      </c>
      <c r="G2954">
        <v>88</v>
      </c>
    </row>
    <row r="2955" spans="2:7">
      <c r="B2955">
        <v>96554</v>
      </c>
      <c r="C2955">
        <v>1</v>
      </c>
      <c r="D2955">
        <v>31</v>
      </c>
      <c r="F2955">
        <v>192.5</v>
      </c>
      <c r="G2955">
        <v>146.6</v>
      </c>
    </row>
    <row r="2956" spans="2:7">
      <c r="B2956">
        <v>96555</v>
      </c>
      <c r="C2956">
        <v>1</v>
      </c>
      <c r="D2956">
        <v>46</v>
      </c>
      <c r="F2956">
        <v>184.8</v>
      </c>
      <c r="G2956">
        <v>85.9</v>
      </c>
    </row>
    <row r="2957" spans="2:7">
      <c r="B2957">
        <v>96556</v>
      </c>
      <c r="C2957">
        <v>2</v>
      </c>
      <c r="D2957">
        <v>0</v>
      </c>
      <c r="E2957">
        <v>1</v>
      </c>
      <c r="F2957">
        <v>0</v>
      </c>
      <c r="G2957">
        <v>5.7</v>
      </c>
    </row>
    <row r="2958" spans="2:7">
      <c r="B2958">
        <v>96557</v>
      </c>
      <c r="C2958">
        <v>1</v>
      </c>
      <c r="D2958">
        <v>38</v>
      </c>
      <c r="F2958">
        <v>182.8</v>
      </c>
      <c r="G2958">
        <v>90.4</v>
      </c>
    </row>
    <row r="2959" spans="2:7">
      <c r="B2959">
        <v>96558</v>
      </c>
      <c r="C2959">
        <v>1</v>
      </c>
      <c r="D2959">
        <v>29</v>
      </c>
      <c r="F2959">
        <v>167.5</v>
      </c>
      <c r="G2959">
        <v>95.3</v>
      </c>
    </row>
    <row r="2960" spans="2:7">
      <c r="B2960">
        <v>96559</v>
      </c>
      <c r="C2960">
        <v>1</v>
      </c>
      <c r="D2960">
        <v>13</v>
      </c>
      <c r="F2960">
        <v>160.69999999999999</v>
      </c>
      <c r="G2960">
        <v>42.4</v>
      </c>
    </row>
    <row r="2961" spans="2:7">
      <c r="B2961">
        <v>96560</v>
      </c>
      <c r="C2961">
        <v>1</v>
      </c>
      <c r="D2961">
        <v>71</v>
      </c>
      <c r="F2961">
        <v>173.3</v>
      </c>
      <c r="G2961">
        <v>54.5</v>
      </c>
    </row>
    <row r="2962" spans="2:7">
      <c r="B2962">
        <v>96561</v>
      </c>
      <c r="C2962">
        <v>1</v>
      </c>
      <c r="D2962">
        <v>53</v>
      </c>
      <c r="F2962">
        <v>184.9</v>
      </c>
      <c r="G2962">
        <v>124.8</v>
      </c>
    </row>
    <row r="2963" spans="2:7">
      <c r="B2963">
        <v>96562</v>
      </c>
      <c r="C2963">
        <v>2</v>
      </c>
      <c r="D2963">
        <v>9</v>
      </c>
      <c r="F2963">
        <v>136.69999999999999</v>
      </c>
      <c r="G2963">
        <v>46.2</v>
      </c>
    </row>
    <row r="2964" spans="2:7">
      <c r="B2964">
        <v>96563</v>
      </c>
      <c r="C2964">
        <v>2</v>
      </c>
      <c r="D2964">
        <v>15</v>
      </c>
      <c r="F2964">
        <v>154.5</v>
      </c>
      <c r="G2964">
        <v>40.9</v>
      </c>
    </row>
    <row r="2965" spans="2:7">
      <c r="B2965">
        <v>96565</v>
      </c>
      <c r="C2965">
        <v>2</v>
      </c>
      <c r="D2965">
        <v>18</v>
      </c>
      <c r="F2965">
        <v>168.8</v>
      </c>
      <c r="G2965">
        <v>110.9</v>
      </c>
    </row>
    <row r="2966" spans="2:7">
      <c r="B2966">
        <v>96566</v>
      </c>
      <c r="C2966">
        <v>1</v>
      </c>
      <c r="D2966">
        <v>23</v>
      </c>
      <c r="F2966">
        <v>183.7</v>
      </c>
      <c r="G2966">
        <v>94</v>
      </c>
    </row>
    <row r="2967" spans="2:7">
      <c r="B2967">
        <v>96567</v>
      </c>
      <c r="C2967">
        <v>2</v>
      </c>
      <c r="D2967">
        <v>2</v>
      </c>
      <c r="F2967">
        <v>89.7</v>
      </c>
      <c r="G2967">
        <v>14.6</v>
      </c>
    </row>
    <row r="2968" spans="2:7">
      <c r="B2968">
        <v>96568</v>
      </c>
      <c r="C2968">
        <v>1</v>
      </c>
      <c r="D2968">
        <v>80</v>
      </c>
      <c r="F2968">
        <v>168.8</v>
      </c>
      <c r="G2968">
        <v>67.400000000000006</v>
      </c>
    </row>
    <row r="2969" spans="2:7">
      <c r="B2969">
        <v>96569</v>
      </c>
      <c r="C2969">
        <v>1</v>
      </c>
      <c r="D2969">
        <v>77</v>
      </c>
      <c r="F2969">
        <v>166.3</v>
      </c>
      <c r="G2969">
        <v>78.8</v>
      </c>
    </row>
    <row r="2970" spans="2:7">
      <c r="B2970">
        <v>96570</v>
      </c>
      <c r="C2970">
        <v>1</v>
      </c>
      <c r="D2970">
        <v>10</v>
      </c>
      <c r="F2970">
        <v>139.69999999999999</v>
      </c>
      <c r="G2970">
        <v>56</v>
      </c>
    </row>
    <row r="2971" spans="2:7">
      <c r="B2971">
        <v>96571</v>
      </c>
      <c r="C2971">
        <v>2</v>
      </c>
      <c r="D2971">
        <v>58</v>
      </c>
      <c r="F2971">
        <v>161.4</v>
      </c>
      <c r="G2971">
        <v>119</v>
      </c>
    </row>
    <row r="2972" spans="2:7">
      <c r="B2972">
        <v>96572</v>
      </c>
      <c r="C2972">
        <v>1</v>
      </c>
      <c r="D2972">
        <v>8</v>
      </c>
      <c r="F2972">
        <v>143.5</v>
      </c>
      <c r="G2972">
        <v>33.5</v>
      </c>
    </row>
    <row r="2973" spans="2:7">
      <c r="B2973">
        <v>96573</v>
      </c>
      <c r="C2973">
        <v>2</v>
      </c>
      <c r="D2973">
        <v>46</v>
      </c>
      <c r="F2973">
        <v>165.8</v>
      </c>
      <c r="G2973">
        <v>75.2</v>
      </c>
    </row>
    <row r="2974" spans="2:7">
      <c r="B2974">
        <v>96574</v>
      </c>
      <c r="C2974">
        <v>2</v>
      </c>
      <c r="D2974">
        <v>39</v>
      </c>
      <c r="F2974">
        <v>155.30000000000001</v>
      </c>
      <c r="G2974">
        <v>58.1</v>
      </c>
    </row>
    <row r="2975" spans="2:7">
      <c r="B2975">
        <v>96575</v>
      </c>
      <c r="C2975">
        <v>1</v>
      </c>
      <c r="D2975">
        <v>0</v>
      </c>
      <c r="E2975">
        <v>6</v>
      </c>
      <c r="F2975">
        <v>0</v>
      </c>
      <c r="G2975">
        <v>9.3000000000000007</v>
      </c>
    </row>
    <row r="2976" spans="2:7">
      <c r="B2976">
        <v>96576</v>
      </c>
      <c r="C2976">
        <v>1</v>
      </c>
      <c r="D2976">
        <v>56</v>
      </c>
      <c r="F2976">
        <v>170.1</v>
      </c>
      <c r="G2976">
        <v>90</v>
      </c>
    </row>
    <row r="2977" spans="2:7">
      <c r="B2977">
        <v>96577</v>
      </c>
      <c r="C2977">
        <v>1</v>
      </c>
      <c r="D2977">
        <v>9</v>
      </c>
      <c r="F2977">
        <v>123.5</v>
      </c>
      <c r="G2977">
        <v>46</v>
      </c>
    </row>
    <row r="2978" spans="2:7">
      <c r="B2978">
        <v>96578</v>
      </c>
      <c r="C2978">
        <v>1</v>
      </c>
      <c r="D2978">
        <v>54</v>
      </c>
      <c r="F2978">
        <v>169.1</v>
      </c>
      <c r="G2978">
        <v>91.8</v>
      </c>
    </row>
    <row r="2979" spans="2:7">
      <c r="B2979">
        <v>96579</v>
      </c>
      <c r="C2979">
        <v>2</v>
      </c>
      <c r="D2979">
        <v>10</v>
      </c>
      <c r="F2979">
        <v>144.80000000000001</v>
      </c>
      <c r="G2979">
        <v>36.299999999999997</v>
      </c>
    </row>
    <row r="2980" spans="2:7">
      <c r="B2980">
        <v>96580</v>
      </c>
      <c r="C2980">
        <v>1</v>
      </c>
      <c r="D2980">
        <v>27</v>
      </c>
      <c r="F2980">
        <v>178</v>
      </c>
      <c r="G2980">
        <v>100.7</v>
      </c>
    </row>
    <row r="2981" spans="2:7">
      <c r="B2981">
        <v>96581</v>
      </c>
      <c r="C2981">
        <v>1</v>
      </c>
      <c r="D2981">
        <v>9</v>
      </c>
      <c r="F2981">
        <v>139.30000000000001</v>
      </c>
      <c r="G2981">
        <v>32.9</v>
      </c>
    </row>
    <row r="2982" spans="2:7">
      <c r="B2982">
        <v>96582</v>
      </c>
      <c r="C2982">
        <v>1</v>
      </c>
      <c r="D2982">
        <v>47</v>
      </c>
      <c r="F2982">
        <v>174.4</v>
      </c>
      <c r="G2982">
        <v>81.099999999999994</v>
      </c>
    </row>
    <row r="2983" spans="2:7">
      <c r="B2983">
        <v>96583</v>
      </c>
      <c r="C2983">
        <v>1</v>
      </c>
      <c r="D2983">
        <v>79</v>
      </c>
      <c r="F2983">
        <v>171.1</v>
      </c>
      <c r="G2983">
        <v>79.3</v>
      </c>
    </row>
    <row r="2984" spans="2:7">
      <c r="B2984">
        <v>96584</v>
      </c>
      <c r="C2984">
        <v>2</v>
      </c>
      <c r="D2984">
        <v>10</v>
      </c>
      <c r="F2984">
        <v>158.19999999999999</v>
      </c>
      <c r="G2984">
        <v>52.8</v>
      </c>
    </row>
    <row r="2985" spans="2:7">
      <c r="B2985">
        <v>96585</v>
      </c>
      <c r="C2985">
        <v>1</v>
      </c>
      <c r="D2985">
        <v>62</v>
      </c>
      <c r="F2985">
        <v>172.6</v>
      </c>
      <c r="G2985">
        <v>75.099999999999994</v>
      </c>
    </row>
    <row r="2986" spans="2:7">
      <c r="B2986">
        <v>96586</v>
      </c>
      <c r="C2986">
        <v>2</v>
      </c>
      <c r="D2986">
        <v>65</v>
      </c>
      <c r="F2986">
        <v>161.80000000000001</v>
      </c>
      <c r="G2986">
        <v>84.4</v>
      </c>
    </row>
    <row r="2987" spans="2:7">
      <c r="B2987">
        <v>96587</v>
      </c>
      <c r="C2987">
        <v>1</v>
      </c>
      <c r="D2987">
        <v>30</v>
      </c>
      <c r="F2987">
        <v>175.8</v>
      </c>
      <c r="G2987">
        <v>191.4</v>
      </c>
    </row>
    <row r="2988" spans="2:7">
      <c r="B2988">
        <v>96588</v>
      </c>
      <c r="C2988">
        <v>1</v>
      </c>
      <c r="D2988">
        <v>40</v>
      </c>
      <c r="F2988">
        <v>157.5</v>
      </c>
      <c r="G2988">
        <v>73.2</v>
      </c>
    </row>
    <row r="2989" spans="2:7">
      <c r="B2989">
        <v>96589</v>
      </c>
      <c r="C2989">
        <v>2</v>
      </c>
      <c r="D2989">
        <v>15</v>
      </c>
      <c r="F2989">
        <v>156.1</v>
      </c>
      <c r="G2989">
        <v>80.8</v>
      </c>
    </row>
    <row r="2990" spans="2:7">
      <c r="B2990">
        <v>96590</v>
      </c>
      <c r="C2990">
        <v>2</v>
      </c>
      <c r="D2990">
        <v>27</v>
      </c>
      <c r="F2990">
        <v>153.6</v>
      </c>
      <c r="G2990">
        <v>96.4</v>
      </c>
    </row>
    <row r="2991" spans="2:7">
      <c r="B2991">
        <v>96591</v>
      </c>
      <c r="C2991">
        <v>1</v>
      </c>
      <c r="D2991">
        <v>1</v>
      </c>
      <c r="E2991">
        <v>23</v>
      </c>
      <c r="F2991">
        <v>0</v>
      </c>
      <c r="G2991">
        <v>11.3</v>
      </c>
    </row>
    <row r="2992" spans="2:7">
      <c r="B2992">
        <v>96592</v>
      </c>
      <c r="C2992">
        <v>1</v>
      </c>
      <c r="D2992">
        <v>80</v>
      </c>
      <c r="F2992">
        <v>170.4</v>
      </c>
      <c r="G2992">
        <v>91.3</v>
      </c>
    </row>
    <row r="2993" spans="2:7">
      <c r="B2993">
        <v>96593</v>
      </c>
      <c r="C2993">
        <v>1</v>
      </c>
      <c r="D2993">
        <v>30</v>
      </c>
      <c r="F2993">
        <v>177.4</v>
      </c>
      <c r="G2993">
        <v>77.5</v>
      </c>
    </row>
    <row r="2994" spans="2:7">
      <c r="B2994">
        <v>96594</v>
      </c>
      <c r="C2994">
        <v>1</v>
      </c>
      <c r="D2994">
        <v>39</v>
      </c>
      <c r="F2994">
        <v>180.3</v>
      </c>
      <c r="G2994">
        <v>155.6</v>
      </c>
    </row>
    <row r="2995" spans="2:7">
      <c r="B2995">
        <v>96595</v>
      </c>
      <c r="C2995">
        <v>2</v>
      </c>
      <c r="D2995">
        <v>64</v>
      </c>
      <c r="F2995">
        <v>151.4</v>
      </c>
      <c r="G2995">
        <v>70.099999999999994</v>
      </c>
    </row>
    <row r="2996" spans="2:7">
      <c r="B2996">
        <v>96596</v>
      </c>
      <c r="C2996">
        <v>1</v>
      </c>
      <c r="D2996">
        <v>35</v>
      </c>
      <c r="F2996">
        <v>170.2</v>
      </c>
      <c r="G2996">
        <v>83.1</v>
      </c>
    </row>
    <row r="2997" spans="2:7">
      <c r="B2997">
        <v>96597</v>
      </c>
      <c r="C2997">
        <v>2</v>
      </c>
      <c r="D2997">
        <v>4</v>
      </c>
      <c r="F2997">
        <v>105.2</v>
      </c>
      <c r="G2997">
        <v>17.600000000000001</v>
      </c>
    </row>
    <row r="2998" spans="2:7">
      <c r="B2998">
        <v>96598</v>
      </c>
      <c r="C2998">
        <v>2</v>
      </c>
      <c r="D2998">
        <v>67</v>
      </c>
      <c r="F2998">
        <v>158.6</v>
      </c>
      <c r="G2998">
        <v>87.8</v>
      </c>
    </row>
    <row r="2999" spans="2:7">
      <c r="B2999">
        <v>96599</v>
      </c>
      <c r="C2999">
        <v>1</v>
      </c>
      <c r="D2999">
        <v>72</v>
      </c>
      <c r="F2999">
        <v>167.7</v>
      </c>
      <c r="G2999">
        <v>90.7</v>
      </c>
    </row>
    <row r="3000" spans="2:7">
      <c r="B3000">
        <v>96600</v>
      </c>
      <c r="C3000">
        <v>2</v>
      </c>
      <c r="D3000">
        <v>25</v>
      </c>
      <c r="F3000">
        <v>155.80000000000001</v>
      </c>
      <c r="G3000">
        <v>103.1</v>
      </c>
    </row>
    <row r="3001" spans="2:7">
      <c r="B3001">
        <v>96601</v>
      </c>
      <c r="C3001">
        <v>1</v>
      </c>
      <c r="D3001">
        <v>3</v>
      </c>
      <c r="F3001">
        <v>0</v>
      </c>
      <c r="G3001">
        <v>0</v>
      </c>
    </row>
    <row r="3002" spans="2:7">
      <c r="B3002">
        <v>96602</v>
      </c>
      <c r="C3002">
        <v>1</v>
      </c>
      <c r="D3002">
        <v>80</v>
      </c>
      <c r="F3002">
        <v>168.4</v>
      </c>
      <c r="G3002">
        <v>85.6</v>
      </c>
    </row>
    <row r="3003" spans="2:7">
      <c r="B3003">
        <v>96603</v>
      </c>
      <c r="C3003">
        <v>1</v>
      </c>
      <c r="D3003">
        <v>60</v>
      </c>
      <c r="F3003">
        <v>179.3</v>
      </c>
      <c r="G3003">
        <v>129.6</v>
      </c>
    </row>
    <row r="3004" spans="2:7">
      <c r="B3004">
        <v>96606</v>
      </c>
      <c r="C3004">
        <v>1</v>
      </c>
      <c r="D3004">
        <v>14</v>
      </c>
      <c r="F3004">
        <v>164.1</v>
      </c>
      <c r="G3004">
        <v>58.4</v>
      </c>
    </row>
    <row r="3005" spans="2:7">
      <c r="B3005">
        <v>96607</v>
      </c>
      <c r="C3005">
        <v>1</v>
      </c>
      <c r="D3005">
        <v>71</v>
      </c>
      <c r="F3005">
        <v>184.8</v>
      </c>
      <c r="G3005">
        <v>120.1</v>
      </c>
    </row>
    <row r="3006" spans="2:7">
      <c r="B3006">
        <v>96608</v>
      </c>
      <c r="C3006">
        <v>1</v>
      </c>
      <c r="D3006">
        <v>30</v>
      </c>
      <c r="F3006">
        <v>172.4</v>
      </c>
      <c r="G3006">
        <v>73.2</v>
      </c>
    </row>
    <row r="3007" spans="2:7">
      <c r="B3007">
        <v>96609</v>
      </c>
      <c r="C3007">
        <v>2</v>
      </c>
      <c r="D3007">
        <v>36</v>
      </c>
      <c r="F3007">
        <v>160.80000000000001</v>
      </c>
      <c r="G3007">
        <v>65.099999999999994</v>
      </c>
    </row>
    <row r="3008" spans="2:7">
      <c r="B3008">
        <v>96610</v>
      </c>
      <c r="C3008">
        <v>2</v>
      </c>
      <c r="D3008">
        <v>34</v>
      </c>
      <c r="F3008">
        <v>157.4</v>
      </c>
      <c r="G3008">
        <v>51.9</v>
      </c>
    </row>
    <row r="3009" spans="2:7">
      <c r="B3009">
        <v>96611</v>
      </c>
      <c r="C3009">
        <v>1</v>
      </c>
      <c r="D3009">
        <v>10</v>
      </c>
      <c r="F3009">
        <v>154.4</v>
      </c>
      <c r="G3009">
        <v>105.1</v>
      </c>
    </row>
    <row r="3010" spans="2:7">
      <c r="B3010">
        <v>96612</v>
      </c>
      <c r="C3010">
        <v>2</v>
      </c>
      <c r="D3010">
        <v>5</v>
      </c>
      <c r="F3010">
        <v>112.2</v>
      </c>
      <c r="G3010">
        <v>21.6</v>
      </c>
    </row>
    <row r="3011" spans="2:7">
      <c r="B3011">
        <v>96613</v>
      </c>
      <c r="C3011">
        <v>2</v>
      </c>
      <c r="D3011">
        <v>7</v>
      </c>
      <c r="F3011">
        <v>125.1</v>
      </c>
      <c r="G3011">
        <v>26.4</v>
      </c>
    </row>
    <row r="3012" spans="2:7">
      <c r="B3012">
        <v>96614</v>
      </c>
      <c r="C3012">
        <v>1</v>
      </c>
      <c r="D3012">
        <v>79</v>
      </c>
      <c r="F3012">
        <v>175.8</v>
      </c>
      <c r="G3012">
        <v>68</v>
      </c>
    </row>
    <row r="3013" spans="2:7">
      <c r="B3013">
        <v>96615</v>
      </c>
      <c r="C3013">
        <v>1</v>
      </c>
      <c r="D3013">
        <v>62</v>
      </c>
      <c r="F3013">
        <v>166.8</v>
      </c>
      <c r="G3013">
        <v>81.3</v>
      </c>
    </row>
    <row r="3014" spans="2:7">
      <c r="B3014">
        <v>96616</v>
      </c>
      <c r="C3014">
        <v>1</v>
      </c>
      <c r="D3014">
        <v>51</v>
      </c>
      <c r="F3014">
        <v>165.9</v>
      </c>
      <c r="G3014">
        <v>69.2</v>
      </c>
    </row>
    <row r="3015" spans="2:7">
      <c r="B3015">
        <v>96617</v>
      </c>
      <c r="C3015">
        <v>2</v>
      </c>
      <c r="D3015">
        <v>7</v>
      </c>
      <c r="F3015">
        <v>124.8</v>
      </c>
      <c r="G3015">
        <v>24.8</v>
      </c>
    </row>
    <row r="3016" spans="2:7">
      <c r="B3016">
        <v>96618</v>
      </c>
      <c r="C3016">
        <v>2</v>
      </c>
      <c r="D3016">
        <v>36</v>
      </c>
      <c r="F3016">
        <v>166.6</v>
      </c>
      <c r="G3016">
        <v>57.2</v>
      </c>
    </row>
    <row r="3017" spans="2:7">
      <c r="B3017">
        <v>96619</v>
      </c>
      <c r="C3017">
        <v>2</v>
      </c>
      <c r="D3017">
        <v>23</v>
      </c>
      <c r="F3017">
        <v>172.9</v>
      </c>
      <c r="G3017">
        <v>44.3</v>
      </c>
    </row>
    <row r="3018" spans="2:7">
      <c r="B3018">
        <v>96620</v>
      </c>
      <c r="C3018">
        <v>1</v>
      </c>
      <c r="D3018">
        <v>2</v>
      </c>
      <c r="F3018">
        <v>94.8</v>
      </c>
      <c r="G3018">
        <v>14.4</v>
      </c>
    </row>
    <row r="3019" spans="2:7">
      <c r="B3019">
        <v>96622</v>
      </c>
      <c r="C3019">
        <v>2</v>
      </c>
      <c r="D3019">
        <v>40</v>
      </c>
      <c r="F3019">
        <v>159.6</v>
      </c>
      <c r="G3019">
        <v>120.1</v>
      </c>
    </row>
    <row r="3020" spans="2:7">
      <c r="B3020">
        <v>96623</v>
      </c>
      <c r="C3020">
        <v>1</v>
      </c>
      <c r="D3020">
        <v>53</v>
      </c>
      <c r="F3020">
        <v>167.3</v>
      </c>
      <c r="G3020">
        <v>78.7</v>
      </c>
    </row>
    <row r="3021" spans="2:7">
      <c r="B3021">
        <v>96624</v>
      </c>
      <c r="C3021">
        <v>1</v>
      </c>
      <c r="D3021">
        <v>36</v>
      </c>
      <c r="F3021">
        <v>169</v>
      </c>
      <c r="G3021">
        <v>81.8</v>
      </c>
    </row>
    <row r="3022" spans="2:7">
      <c r="B3022">
        <v>96625</v>
      </c>
      <c r="C3022">
        <v>1</v>
      </c>
      <c r="D3022">
        <v>26</v>
      </c>
      <c r="F3022">
        <v>166.9</v>
      </c>
      <c r="G3022">
        <v>66.900000000000006</v>
      </c>
    </row>
    <row r="3023" spans="2:7">
      <c r="B3023">
        <v>96626</v>
      </c>
      <c r="C3023">
        <v>1</v>
      </c>
      <c r="D3023">
        <v>23</v>
      </c>
      <c r="F3023">
        <v>179.5</v>
      </c>
      <c r="G3023">
        <v>69.2</v>
      </c>
    </row>
    <row r="3024" spans="2:7">
      <c r="B3024">
        <v>96628</v>
      </c>
      <c r="C3024">
        <v>1</v>
      </c>
      <c r="D3024">
        <v>32</v>
      </c>
      <c r="F3024">
        <v>171</v>
      </c>
      <c r="G3024">
        <v>104.4</v>
      </c>
    </row>
    <row r="3025" spans="2:7">
      <c r="B3025">
        <v>96629</v>
      </c>
      <c r="C3025">
        <v>2</v>
      </c>
      <c r="D3025">
        <v>46</v>
      </c>
      <c r="F3025">
        <v>173.4</v>
      </c>
      <c r="G3025">
        <v>89.2</v>
      </c>
    </row>
    <row r="3026" spans="2:7">
      <c r="B3026">
        <v>96630</v>
      </c>
      <c r="C3026">
        <v>1</v>
      </c>
      <c r="D3026">
        <v>41</v>
      </c>
      <c r="F3026">
        <v>175.6</v>
      </c>
      <c r="G3026">
        <v>111.6</v>
      </c>
    </row>
    <row r="3027" spans="2:7">
      <c r="B3027">
        <v>96631</v>
      </c>
      <c r="C3027">
        <v>1</v>
      </c>
      <c r="D3027">
        <v>37</v>
      </c>
      <c r="F3027">
        <v>177.5</v>
      </c>
      <c r="G3027">
        <v>104.7</v>
      </c>
    </row>
    <row r="3028" spans="2:7">
      <c r="B3028">
        <v>96633</v>
      </c>
      <c r="C3028">
        <v>1</v>
      </c>
      <c r="D3028">
        <v>65</v>
      </c>
      <c r="F3028">
        <v>171.8</v>
      </c>
      <c r="G3028">
        <v>81.400000000000006</v>
      </c>
    </row>
    <row r="3029" spans="2:7">
      <c r="B3029">
        <v>96634</v>
      </c>
      <c r="C3029">
        <v>1</v>
      </c>
      <c r="D3029">
        <v>59</v>
      </c>
      <c r="F3029">
        <v>161.30000000000001</v>
      </c>
      <c r="G3029">
        <v>57.8</v>
      </c>
    </row>
    <row r="3030" spans="2:7">
      <c r="B3030">
        <v>96635</v>
      </c>
      <c r="C3030">
        <v>1</v>
      </c>
      <c r="D3030">
        <v>2</v>
      </c>
      <c r="F3030">
        <v>97.2</v>
      </c>
      <c r="G3030">
        <v>17.399999999999999</v>
      </c>
    </row>
    <row r="3031" spans="2:7">
      <c r="B3031">
        <v>96636</v>
      </c>
      <c r="C3031">
        <v>2</v>
      </c>
      <c r="D3031">
        <v>40</v>
      </c>
      <c r="F3031">
        <v>164.2</v>
      </c>
      <c r="G3031">
        <v>76.3</v>
      </c>
    </row>
    <row r="3032" spans="2:7">
      <c r="B3032">
        <v>96637</v>
      </c>
      <c r="C3032">
        <v>1</v>
      </c>
      <c r="D3032">
        <v>17</v>
      </c>
      <c r="F3032">
        <v>186.5</v>
      </c>
      <c r="G3032">
        <v>80.599999999999994</v>
      </c>
    </row>
    <row r="3033" spans="2:7">
      <c r="B3033">
        <v>96638</v>
      </c>
      <c r="C3033">
        <v>1</v>
      </c>
      <c r="D3033">
        <v>58</v>
      </c>
      <c r="F3033">
        <v>175.3</v>
      </c>
      <c r="G3033">
        <v>79.8</v>
      </c>
    </row>
    <row r="3034" spans="2:7">
      <c r="B3034">
        <v>96639</v>
      </c>
      <c r="C3034">
        <v>1</v>
      </c>
      <c r="D3034">
        <v>78</v>
      </c>
      <c r="F3034">
        <v>159.9</v>
      </c>
      <c r="G3034">
        <v>68.5</v>
      </c>
    </row>
    <row r="3035" spans="2:7">
      <c r="B3035">
        <v>96640</v>
      </c>
      <c r="C3035">
        <v>1</v>
      </c>
      <c r="D3035">
        <v>5</v>
      </c>
      <c r="F3035">
        <v>109.3</v>
      </c>
      <c r="G3035">
        <v>16.600000000000001</v>
      </c>
    </row>
    <row r="3036" spans="2:7">
      <c r="B3036">
        <v>96641</v>
      </c>
      <c r="C3036">
        <v>1</v>
      </c>
      <c r="D3036">
        <v>35</v>
      </c>
      <c r="F3036">
        <v>190.5</v>
      </c>
      <c r="G3036">
        <v>94.3</v>
      </c>
    </row>
    <row r="3037" spans="2:7">
      <c r="B3037">
        <v>96642</v>
      </c>
      <c r="C3037">
        <v>1</v>
      </c>
      <c r="D3037">
        <v>67</v>
      </c>
      <c r="F3037">
        <v>159.6</v>
      </c>
      <c r="G3037">
        <v>61.9</v>
      </c>
    </row>
    <row r="3038" spans="2:7">
      <c r="B3038">
        <v>96643</v>
      </c>
      <c r="C3038">
        <v>1</v>
      </c>
      <c r="D3038">
        <v>2</v>
      </c>
      <c r="F3038">
        <v>92</v>
      </c>
      <c r="G3038">
        <v>13.2</v>
      </c>
    </row>
    <row r="3039" spans="2:7">
      <c r="B3039">
        <v>96644</v>
      </c>
      <c r="C3039">
        <v>1</v>
      </c>
      <c r="D3039">
        <v>66</v>
      </c>
      <c r="F3039">
        <v>163</v>
      </c>
      <c r="G3039">
        <v>85.7</v>
      </c>
    </row>
    <row r="3040" spans="2:7">
      <c r="B3040">
        <v>96646</v>
      </c>
      <c r="C3040">
        <v>1</v>
      </c>
      <c r="D3040">
        <v>44</v>
      </c>
      <c r="F3040">
        <v>165.9</v>
      </c>
      <c r="G3040">
        <v>73.3</v>
      </c>
    </row>
    <row r="3041" spans="2:7">
      <c r="B3041">
        <v>96647</v>
      </c>
      <c r="C3041">
        <v>2</v>
      </c>
      <c r="D3041">
        <v>14</v>
      </c>
      <c r="F3041">
        <v>165</v>
      </c>
      <c r="G3041">
        <v>72.900000000000006</v>
      </c>
    </row>
    <row r="3042" spans="2:7">
      <c r="B3042">
        <v>96649</v>
      </c>
      <c r="C3042">
        <v>1</v>
      </c>
      <c r="D3042">
        <v>51</v>
      </c>
      <c r="F3042">
        <v>181.9</v>
      </c>
      <c r="G3042">
        <v>132.30000000000001</v>
      </c>
    </row>
    <row r="3043" spans="2:7">
      <c r="B3043">
        <v>96650</v>
      </c>
      <c r="C3043">
        <v>2</v>
      </c>
      <c r="D3043">
        <v>1</v>
      </c>
      <c r="E3043">
        <v>14</v>
      </c>
      <c r="F3043">
        <v>0</v>
      </c>
      <c r="G3043">
        <v>10.8</v>
      </c>
    </row>
    <row r="3044" spans="2:7">
      <c r="B3044">
        <v>96651</v>
      </c>
      <c r="C3044">
        <v>2</v>
      </c>
      <c r="D3044">
        <v>49</v>
      </c>
      <c r="F3044">
        <v>163.9</v>
      </c>
      <c r="G3044">
        <v>110.4</v>
      </c>
    </row>
    <row r="3045" spans="2:7">
      <c r="B3045">
        <v>96652</v>
      </c>
      <c r="C3045">
        <v>1</v>
      </c>
      <c r="D3045">
        <v>63</v>
      </c>
      <c r="F3045">
        <v>173.4</v>
      </c>
      <c r="G3045">
        <v>100.7</v>
      </c>
    </row>
    <row r="3046" spans="2:7">
      <c r="B3046">
        <v>96653</v>
      </c>
      <c r="C3046">
        <v>1</v>
      </c>
      <c r="D3046">
        <v>28</v>
      </c>
      <c r="F3046">
        <v>169</v>
      </c>
      <c r="G3046">
        <v>86.2</v>
      </c>
    </row>
    <row r="3047" spans="2:7">
      <c r="B3047">
        <v>96654</v>
      </c>
      <c r="C3047">
        <v>1</v>
      </c>
      <c r="D3047">
        <v>80</v>
      </c>
      <c r="F3047">
        <v>166.3</v>
      </c>
      <c r="G3047">
        <v>65.400000000000006</v>
      </c>
    </row>
    <row r="3048" spans="2:7">
      <c r="B3048">
        <v>96655</v>
      </c>
      <c r="C3048">
        <v>1</v>
      </c>
      <c r="D3048">
        <v>13</v>
      </c>
      <c r="F3048">
        <v>184.8</v>
      </c>
      <c r="G3048">
        <v>77.599999999999994</v>
      </c>
    </row>
    <row r="3049" spans="2:7">
      <c r="B3049">
        <v>96656</v>
      </c>
      <c r="C3049">
        <v>1</v>
      </c>
      <c r="D3049">
        <v>24</v>
      </c>
      <c r="F3049">
        <v>157.6</v>
      </c>
      <c r="G3049">
        <v>62.2</v>
      </c>
    </row>
    <row r="3050" spans="2:7">
      <c r="B3050">
        <v>96657</v>
      </c>
      <c r="C3050">
        <v>1</v>
      </c>
      <c r="D3050">
        <v>26</v>
      </c>
      <c r="F3050">
        <v>181.8</v>
      </c>
      <c r="G3050">
        <v>85.9</v>
      </c>
    </row>
    <row r="3051" spans="2:7">
      <c r="B3051">
        <v>96658</v>
      </c>
      <c r="C3051">
        <v>1</v>
      </c>
      <c r="D3051">
        <v>60</v>
      </c>
      <c r="F3051">
        <v>175</v>
      </c>
      <c r="G3051">
        <v>78.7</v>
      </c>
    </row>
    <row r="3052" spans="2:7">
      <c r="B3052">
        <v>96659</v>
      </c>
      <c r="C3052">
        <v>2</v>
      </c>
      <c r="D3052">
        <v>58</v>
      </c>
      <c r="F3052">
        <v>174.8</v>
      </c>
      <c r="G3052">
        <v>68.8</v>
      </c>
    </row>
    <row r="3053" spans="2:7">
      <c r="B3053">
        <v>96660</v>
      </c>
      <c r="C3053">
        <v>2</v>
      </c>
      <c r="D3053">
        <v>61</v>
      </c>
      <c r="F3053">
        <v>167</v>
      </c>
      <c r="G3053">
        <v>72.599999999999994</v>
      </c>
    </row>
    <row r="3054" spans="2:7">
      <c r="B3054">
        <v>96661</v>
      </c>
      <c r="C3054">
        <v>2</v>
      </c>
      <c r="D3054">
        <v>24</v>
      </c>
      <c r="F3054">
        <v>164.9</v>
      </c>
      <c r="G3054">
        <v>53.9</v>
      </c>
    </row>
    <row r="3055" spans="2:7">
      <c r="B3055">
        <v>96662</v>
      </c>
      <c r="C3055">
        <v>1</v>
      </c>
      <c r="D3055">
        <v>0</v>
      </c>
      <c r="E3055">
        <v>7</v>
      </c>
      <c r="F3055">
        <v>0</v>
      </c>
      <c r="G3055">
        <v>9.1999999999999993</v>
      </c>
    </row>
    <row r="3056" spans="2:7">
      <c r="B3056">
        <v>96663</v>
      </c>
      <c r="C3056">
        <v>2</v>
      </c>
      <c r="D3056">
        <v>20</v>
      </c>
      <c r="F3056">
        <v>163.4</v>
      </c>
      <c r="G3056">
        <v>57.4</v>
      </c>
    </row>
    <row r="3057" spans="2:7">
      <c r="B3057">
        <v>96664</v>
      </c>
      <c r="C3057">
        <v>2</v>
      </c>
      <c r="D3057">
        <v>1</v>
      </c>
      <c r="E3057">
        <v>22</v>
      </c>
      <c r="F3057">
        <v>0</v>
      </c>
      <c r="G3057">
        <v>10.199999999999999</v>
      </c>
    </row>
    <row r="3058" spans="2:7">
      <c r="B3058">
        <v>96665</v>
      </c>
      <c r="C3058">
        <v>2</v>
      </c>
      <c r="D3058">
        <v>1</v>
      </c>
      <c r="E3058">
        <v>17</v>
      </c>
      <c r="F3058">
        <v>0</v>
      </c>
      <c r="G3058">
        <v>12.2</v>
      </c>
    </row>
    <row r="3059" spans="2:7">
      <c r="B3059">
        <v>96666</v>
      </c>
      <c r="C3059">
        <v>1</v>
      </c>
      <c r="D3059">
        <v>52</v>
      </c>
      <c r="F3059">
        <v>167.7</v>
      </c>
      <c r="G3059">
        <v>123.9</v>
      </c>
    </row>
    <row r="3060" spans="2:7">
      <c r="B3060">
        <v>96667</v>
      </c>
      <c r="C3060">
        <v>1</v>
      </c>
      <c r="D3060">
        <v>69</v>
      </c>
      <c r="F3060">
        <v>165.2</v>
      </c>
      <c r="G3060">
        <v>94.6</v>
      </c>
    </row>
    <row r="3061" spans="2:7">
      <c r="B3061">
        <v>96668</v>
      </c>
      <c r="C3061">
        <v>2</v>
      </c>
      <c r="D3061">
        <v>0</v>
      </c>
      <c r="E3061">
        <v>10</v>
      </c>
      <c r="F3061">
        <v>0</v>
      </c>
      <c r="G3061">
        <v>8.6</v>
      </c>
    </row>
    <row r="3062" spans="2:7">
      <c r="B3062">
        <v>96669</v>
      </c>
      <c r="C3062">
        <v>2</v>
      </c>
      <c r="D3062">
        <v>55</v>
      </c>
      <c r="F3062">
        <v>159.69999999999999</v>
      </c>
      <c r="G3062">
        <v>42.5</v>
      </c>
    </row>
    <row r="3063" spans="2:7">
      <c r="B3063">
        <v>96670</v>
      </c>
      <c r="C3063">
        <v>2</v>
      </c>
      <c r="D3063">
        <v>12</v>
      </c>
      <c r="F3063">
        <v>152.6</v>
      </c>
      <c r="G3063">
        <v>43.1</v>
      </c>
    </row>
    <row r="3064" spans="2:7">
      <c r="B3064">
        <v>96671</v>
      </c>
      <c r="C3064">
        <v>2</v>
      </c>
      <c r="D3064">
        <v>37</v>
      </c>
      <c r="F3064">
        <v>162.80000000000001</v>
      </c>
      <c r="G3064">
        <v>65</v>
      </c>
    </row>
    <row r="3065" spans="2:7">
      <c r="B3065">
        <v>96672</v>
      </c>
      <c r="C3065">
        <v>1</v>
      </c>
      <c r="D3065">
        <v>32</v>
      </c>
      <c r="F3065">
        <v>173</v>
      </c>
      <c r="G3065">
        <v>78.2</v>
      </c>
    </row>
    <row r="3066" spans="2:7">
      <c r="B3066">
        <v>96673</v>
      </c>
      <c r="C3066">
        <v>1</v>
      </c>
      <c r="D3066">
        <v>6</v>
      </c>
      <c r="F3066">
        <v>117.7</v>
      </c>
      <c r="G3066">
        <v>24.7</v>
      </c>
    </row>
    <row r="3067" spans="2:7">
      <c r="B3067">
        <v>96674</v>
      </c>
      <c r="C3067">
        <v>1</v>
      </c>
      <c r="D3067">
        <v>30</v>
      </c>
      <c r="F3067">
        <v>180.4</v>
      </c>
      <c r="G3067">
        <v>96.6</v>
      </c>
    </row>
    <row r="3068" spans="2:7">
      <c r="B3068">
        <v>96675</v>
      </c>
      <c r="C3068">
        <v>2</v>
      </c>
      <c r="D3068">
        <v>18</v>
      </c>
      <c r="F3068">
        <v>168.1</v>
      </c>
      <c r="G3068">
        <v>87.2</v>
      </c>
    </row>
    <row r="3069" spans="2:7">
      <c r="B3069">
        <v>96677</v>
      </c>
      <c r="C3069">
        <v>2</v>
      </c>
      <c r="D3069">
        <v>25</v>
      </c>
      <c r="F3069">
        <v>165.3</v>
      </c>
      <c r="G3069">
        <v>93.9</v>
      </c>
    </row>
    <row r="3070" spans="2:7">
      <c r="B3070">
        <v>96678</v>
      </c>
      <c r="C3070">
        <v>2</v>
      </c>
      <c r="D3070">
        <v>1</v>
      </c>
      <c r="E3070">
        <v>18</v>
      </c>
      <c r="F3070">
        <v>0</v>
      </c>
      <c r="G3070">
        <v>11</v>
      </c>
    </row>
    <row r="3071" spans="2:7">
      <c r="B3071">
        <v>96679</v>
      </c>
      <c r="C3071">
        <v>2</v>
      </c>
      <c r="D3071">
        <v>30</v>
      </c>
      <c r="F3071">
        <v>163.6</v>
      </c>
      <c r="G3071">
        <v>51.2</v>
      </c>
    </row>
    <row r="3072" spans="2:7">
      <c r="B3072">
        <v>96680</v>
      </c>
      <c r="C3072">
        <v>2</v>
      </c>
      <c r="D3072">
        <v>6</v>
      </c>
      <c r="F3072">
        <v>126.2</v>
      </c>
      <c r="G3072">
        <v>23.3</v>
      </c>
    </row>
    <row r="3073" spans="2:7">
      <c r="B3073">
        <v>96681</v>
      </c>
      <c r="C3073">
        <v>2</v>
      </c>
      <c r="D3073">
        <v>33</v>
      </c>
      <c r="F3073">
        <v>167.7</v>
      </c>
      <c r="G3073">
        <v>91.5</v>
      </c>
    </row>
    <row r="3074" spans="2:7">
      <c r="B3074">
        <v>96682</v>
      </c>
      <c r="C3074">
        <v>1</v>
      </c>
      <c r="D3074">
        <v>10</v>
      </c>
      <c r="F3074">
        <v>146.1</v>
      </c>
      <c r="G3074">
        <v>36.9</v>
      </c>
    </row>
    <row r="3075" spans="2:7">
      <c r="B3075">
        <v>96683</v>
      </c>
      <c r="C3075">
        <v>2</v>
      </c>
      <c r="D3075">
        <v>41</v>
      </c>
      <c r="F3075">
        <v>0</v>
      </c>
      <c r="G3075">
        <v>0</v>
      </c>
    </row>
    <row r="3076" spans="2:7">
      <c r="B3076">
        <v>96685</v>
      </c>
      <c r="C3076">
        <v>2</v>
      </c>
      <c r="D3076">
        <v>17</v>
      </c>
      <c r="F3076">
        <v>162.80000000000001</v>
      </c>
      <c r="G3076">
        <v>85.9</v>
      </c>
    </row>
    <row r="3077" spans="2:7">
      <c r="B3077">
        <v>96687</v>
      </c>
      <c r="C3077">
        <v>2</v>
      </c>
      <c r="D3077">
        <v>80</v>
      </c>
      <c r="F3077">
        <v>156.69999999999999</v>
      </c>
      <c r="G3077">
        <v>71.7</v>
      </c>
    </row>
    <row r="3078" spans="2:7">
      <c r="B3078">
        <v>96688</v>
      </c>
      <c r="C3078">
        <v>1</v>
      </c>
      <c r="D3078">
        <v>58</v>
      </c>
      <c r="F3078">
        <v>179</v>
      </c>
      <c r="G3078">
        <v>106.5</v>
      </c>
    </row>
    <row r="3079" spans="2:7">
      <c r="B3079">
        <v>96689</v>
      </c>
      <c r="C3079">
        <v>2</v>
      </c>
      <c r="D3079">
        <v>11</v>
      </c>
      <c r="F3079">
        <v>155.9</v>
      </c>
      <c r="G3079">
        <v>51.1</v>
      </c>
    </row>
    <row r="3080" spans="2:7">
      <c r="B3080">
        <v>96690</v>
      </c>
      <c r="C3080">
        <v>2</v>
      </c>
      <c r="D3080">
        <v>5</v>
      </c>
      <c r="F3080">
        <v>98.9</v>
      </c>
      <c r="G3080">
        <v>15</v>
      </c>
    </row>
    <row r="3081" spans="2:7">
      <c r="B3081">
        <v>96691</v>
      </c>
      <c r="C3081">
        <v>1</v>
      </c>
      <c r="D3081">
        <v>5</v>
      </c>
      <c r="F3081">
        <v>110.5</v>
      </c>
      <c r="G3081">
        <v>19.5</v>
      </c>
    </row>
    <row r="3082" spans="2:7">
      <c r="B3082">
        <v>96692</v>
      </c>
      <c r="C3082">
        <v>1</v>
      </c>
      <c r="D3082">
        <v>29</v>
      </c>
      <c r="F3082">
        <v>174.1</v>
      </c>
      <c r="G3082">
        <v>79.3</v>
      </c>
    </row>
    <row r="3083" spans="2:7">
      <c r="B3083">
        <v>96693</v>
      </c>
      <c r="C3083">
        <v>2</v>
      </c>
      <c r="D3083">
        <v>18</v>
      </c>
      <c r="F3083">
        <v>153.80000000000001</v>
      </c>
      <c r="G3083">
        <v>47.2</v>
      </c>
    </row>
    <row r="3084" spans="2:7">
      <c r="B3084">
        <v>96694</v>
      </c>
      <c r="C3084">
        <v>1</v>
      </c>
      <c r="D3084">
        <v>39</v>
      </c>
      <c r="F3084">
        <v>181</v>
      </c>
      <c r="G3084">
        <v>75.3</v>
      </c>
    </row>
    <row r="3085" spans="2:7">
      <c r="B3085">
        <v>96695</v>
      </c>
      <c r="C3085">
        <v>2</v>
      </c>
      <c r="D3085">
        <v>25</v>
      </c>
      <c r="F3085">
        <v>156.30000000000001</v>
      </c>
      <c r="G3085">
        <v>68.2</v>
      </c>
    </row>
    <row r="3086" spans="2:7">
      <c r="B3086">
        <v>96696</v>
      </c>
      <c r="C3086">
        <v>1</v>
      </c>
      <c r="D3086">
        <v>18</v>
      </c>
      <c r="F3086">
        <v>179.8</v>
      </c>
      <c r="G3086">
        <v>117</v>
      </c>
    </row>
    <row r="3087" spans="2:7">
      <c r="B3087">
        <v>96697</v>
      </c>
      <c r="C3087">
        <v>1</v>
      </c>
      <c r="D3087">
        <v>25</v>
      </c>
      <c r="F3087">
        <v>180.5</v>
      </c>
      <c r="G3087">
        <v>74.3</v>
      </c>
    </row>
    <row r="3088" spans="2:7">
      <c r="B3088">
        <v>96698</v>
      </c>
      <c r="C3088">
        <v>1</v>
      </c>
      <c r="D3088">
        <v>40</v>
      </c>
      <c r="F3088">
        <v>173.6</v>
      </c>
      <c r="G3088">
        <v>119.6</v>
      </c>
    </row>
    <row r="3089" spans="2:7">
      <c r="B3089">
        <v>96699</v>
      </c>
      <c r="C3089">
        <v>2</v>
      </c>
      <c r="D3089">
        <v>59</v>
      </c>
      <c r="F3089">
        <v>156.30000000000001</v>
      </c>
      <c r="G3089">
        <v>87</v>
      </c>
    </row>
    <row r="3090" spans="2:7">
      <c r="B3090">
        <v>96700</v>
      </c>
      <c r="C3090">
        <v>1</v>
      </c>
      <c r="D3090">
        <v>68</v>
      </c>
      <c r="F3090">
        <v>172.4</v>
      </c>
      <c r="G3090">
        <v>95.1</v>
      </c>
    </row>
    <row r="3091" spans="2:7">
      <c r="B3091">
        <v>96701</v>
      </c>
      <c r="C3091">
        <v>1</v>
      </c>
      <c r="D3091">
        <v>74</v>
      </c>
      <c r="F3091">
        <v>166.4</v>
      </c>
      <c r="G3091">
        <v>67</v>
      </c>
    </row>
    <row r="3092" spans="2:7">
      <c r="B3092">
        <v>96703</v>
      </c>
      <c r="C3092">
        <v>2</v>
      </c>
      <c r="D3092">
        <v>0</v>
      </c>
      <c r="E3092">
        <v>3</v>
      </c>
      <c r="F3092">
        <v>0</v>
      </c>
      <c r="G3092">
        <v>7.2</v>
      </c>
    </row>
    <row r="3093" spans="2:7">
      <c r="B3093">
        <v>96704</v>
      </c>
      <c r="C3093">
        <v>2</v>
      </c>
      <c r="D3093">
        <v>80</v>
      </c>
      <c r="F3093">
        <v>160.6</v>
      </c>
      <c r="G3093">
        <v>82.1</v>
      </c>
    </row>
    <row r="3094" spans="2:7">
      <c r="B3094">
        <v>96705</v>
      </c>
      <c r="C3094">
        <v>1</v>
      </c>
      <c r="D3094">
        <v>40</v>
      </c>
      <c r="F3094">
        <v>166</v>
      </c>
      <c r="G3094">
        <v>75.7</v>
      </c>
    </row>
    <row r="3095" spans="2:7">
      <c r="B3095">
        <v>96706</v>
      </c>
      <c r="C3095">
        <v>1</v>
      </c>
      <c r="D3095">
        <v>40</v>
      </c>
      <c r="F3095">
        <v>174.2</v>
      </c>
      <c r="G3095">
        <v>86.2</v>
      </c>
    </row>
    <row r="3096" spans="2:7">
      <c r="B3096">
        <v>96707</v>
      </c>
      <c r="C3096">
        <v>2</v>
      </c>
      <c r="D3096">
        <v>64</v>
      </c>
      <c r="F3096">
        <v>165.9</v>
      </c>
      <c r="G3096">
        <v>70</v>
      </c>
    </row>
    <row r="3097" spans="2:7">
      <c r="B3097">
        <v>96708</v>
      </c>
      <c r="C3097">
        <v>2</v>
      </c>
      <c r="D3097">
        <v>52</v>
      </c>
      <c r="F3097">
        <v>162.4</v>
      </c>
      <c r="G3097">
        <v>77</v>
      </c>
    </row>
    <row r="3098" spans="2:7">
      <c r="B3098">
        <v>96709</v>
      </c>
      <c r="C3098">
        <v>1</v>
      </c>
      <c r="D3098">
        <v>1</v>
      </c>
      <c r="E3098">
        <v>12</v>
      </c>
      <c r="F3098">
        <v>0</v>
      </c>
      <c r="G3098">
        <v>11.1</v>
      </c>
    </row>
    <row r="3099" spans="2:7">
      <c r="B3099">
        <v>96711</v>
      </c>
      <c r="C3099">
        <v>2</v>
      </c>
      <c r="D3099">
        <v>36</v>
      </c>
      <c r="F3099">
        <v>160.69999999999999</v>
      </c>
      <c r="G3099">
        <v>66.400000000000006</v>
      </c>
    </row>
    <row r="3100" spans="2:7">
      <c r="B3100">
        <v>96712</v>
      </c>
      <c r="C3100">
        <v>2</v>
      </c>
      <c r="D3100">
        <v>80</v>
      </c>
      <c r="F3100">
        <v>156.5</v>
      </c>
      <c r="G3100">
        <v>80.599999999999994</v>
      </c>
    </row>
    <row r="3101" spans="2:7">
      <c r="B3101">
        <v>96714</v>
      </c>
      <c r="C3101">
        <v>1</v>
      </c>
      <c r="D3101">
        <v>0</v>
      </c>
      <c r="E3101">
        <v>5</v>
      </c>
      <c r="F3101">
        <v>0</v>
      </c>
      <c r="G3101">
        <v>7.7</v>
      </c>
    </row>
    <row r="3102" spans="2:7">
      <c r="B3102">
        <v>96715</v>
      </c>
      <c r="C3102">
        <v>1</v>
      </c>
      <c r="D3102">
        <v>13</v>
      </c>
      <c r="F3102">
        <v>168.6</v>
      </c>
      <c r="G3102">
        <v>75.5</v>
      </c>
    </row>
    <row r="3103" spans="2:7">
      <c r="B3103">
        <v>96716</v>
      </c>
      <c r="C3103">
        <v>2</v>
      </c>
      <c r="D3103">
        <v>3</v>
      </c>
      <c r="F3103">
        <v>101</v>
      </c>
      <c r="G3103">
        <v>19</v>
      </c>
    </row>
    <row r="3104" spans="2:7">
      <c r="B3104">
        <v>96718</v>
      </c>
      <c r="C3104">
        <v>1</v>
      </c>
      <c r="D3104">
        <v>80</v>
      </c>
      <c r="F3104">
        <v>159.9</v>
      </c>
      <c r="G3104">
        <v>66.900000000000006</v>
      </c>
    </row>
    <row r="3105" spans="2:7">
      <c r="B3105">
        <v>96719</v>
      </c>
      <c r="C3105">
        <v>2</v>
      </c>
      <c r="D3105">
        <v>50</v>
      </c>
      <c r="F3105">
        <v>169.7</v>
      </c>
      <c r="G3105">
        <v>124.8</v>
      </c>
    </row>
    <row r="3106" spans="2:7">
      <c r="B3106">
        <v>96720</v>
      </c>
      <c r="C3106">
        <v>1</v>
      </c>
      <c r="D3106">
        <v>80</v>
      </c>
      <c r="F3106">
        <v>167.6</v>
      </c>
      <c r="G3106">
        <v>98.4</v>
      </c>
    </row>
    <row r="3107" spans="2:7">
      <c r="B3107">
        <v>96721</v>
      </c>
      <c r="C3107">
        <v>2</v>
      </c>
      <c r="D3107">
        <v>32</v>
      </c>
      <c r="F3107">
        <v>167</v>
      </c>
      <c r="G3107">
        <v>144.6</v>
      </c>
    </row>
    <row r="3108" spans="2:7">
      <c r="B3108">
        <v>96722</v>
      </c>
      <c r="C3108">
        <v>1</v>
      </c>
      <c r="D3108">
        <v>68</v>
      </c>
      <c r="F3108">
        <v>172.9</v>
      </c>
      <c r="G3108">
        <v>153.9</v>
      </c>
    </row>
    <row r="3109" spans="2:7">
      <c r="B3109">
        <v>96723</v>
      </c>
      <c r="C3109">
        <v>2</v>
      </c>
      <c r="D3109">
        <v>38</v>
      </c>
      <c r="F3109">
        <v>163.19999999999999</v>
      </c>
      <c r="G3109">
        <v>51.9</v>
      </c>
    </row>
    <row r="3110" spans="2:7">
      <c r="B3110">
        <v>96724</v>
      </c>
      <c r="C3110">
        <v>2</v>
      </c>
      <c r="D3110">
        <v>8</v>
      </c>
      <c r="F3110">
        <v>129.6</v>
      </c>
      <c r="G3110">
        <v>27.7</v>
      </c>
    </row>
    <row r="3111" spans="2:7">
      <c r="B3111">
        <v>96725</v>
      </c>
      <c r="C3111">
        <v>2</v>
      </c>
      <c r="D3111">
        <v>33</v>
      </c>
      <c r="F3111">
        <v>156.4</v>
      </c>
      <c r="G3111">
        <v>79.3</v>
      </c>
    </row>
    <row r="3112" spans="2:7">
      <c r="B3112">
        <v>96726</v>
      </c>
      <c r="C3112">
        <v>2</v>
      </c>
      <c r="D3112">
        <v>61</v>
      </c>
      <c r="F3112">
        <v>177.1</v>
      </c>
      <c r="G3112">
        <v>198.7</v>
      </c>
    </row>
    <row r="3113" spans="2:7">
      <c r="B3113">
        <v>96727</v>
      </c>
      <c r="C3113">
        <v>2</v>
      </c>
      <c r="D3113">
        <v>76</v>
      </c>
      <c r="F3113">
        <v>157.80000000000001</v>
      </c>
      <c r="G3113">
        <v>91.1</v>
      </c>
    </row>
    <row r="3114" spans="2:7">
      <c r="B3114">
        <v>96728</v>
      </c>
      <c r="C3114">
        <v>1</v>
      </c>
      <c r="D3114">
        <v>6</v>
      </c>
      <c r="F3114">
        <v>121.7</v>
      </c>
      <c r="G3114">
        <v>25.2</v>
      </c>
    </row>
    <row r="3115" spans="2:7">
      <c r="B3115">
        <v>96729</v>
      </c>
      <c r="C3115">
        <v>2</v>
      </c>
      <c r="D3115">
        <v>8</v>
      </c>
      <c r="F3115">
        <v>115.9</v>
      </c>
      <c r="G3115">
        <v>21.1</v>
      </c>
    </row>
    <row r="3116" spans="2:7">
      <c r="B3116">
        <v>96730</v>
      </c>
      <c r="C3116">
        <v>2</v>
      </c>
      <c r="D3116">
        <v>53</v>
      </c>
      <c r="F3116">
        <v>151.5</v>
      </c>
      <c r="G3116">
        <v>64.7</v>
      </c>
    </row>
    <row r="3117" spans="2:7">
      <c r="B3117">
        <v>96731</v>
      </c>
      <c r="C3117">
        <v>1</v>
      </c>
      <c r="D3117">
        <v>41</v>
      </c>
      <c r="F3117">
        <v>169.8</v>
      </c>
      <c r="G3117">
        <v>103.1</v>
      </c>
    </row>
    <row r="3118" spans="2:7">
      <c r="B3118">
        <v>96732</v>
      </c>
      <c r="C3118">
        <v>1</v>
      </c>
      <c r="D3118">
        <v>57</v>
      </c>
      <c r="F3118">
        <v>180.7</v>
      </c>
      <c r="G3118">
        <v>111.1</v>
      </c>
    </row>
    <row r="3119" spans="2:7">
      <c r="B3119">
        <v>96733</v>
      </c>
      <c r="C3119">
        <v>2</v>
      </c>
      <c r="D3119">
        <v>12</v>
      </c>
      <c r="F3119">
        <v>152.6</v>
      </c>
      <c r="G3119">
        <v>48</v>
      </c>
    </row>
    <row r="3120" spans="2:7">
      <c r="B3120">
        <v>96734</v>
      </c>
      <c r="C3120">
        <v>2</v>
      </c>
      <c r="D3120">
        <v>19</v>
      </c>
      <c r="F3120">
        <v>154.69999999999999</v>
      </c>
      <c r="G3120">
        <v>62.5</v>
      </c>
    </row>
    <row r="3121" spans="2:7">
      <c r="B3121">
        <v>96735</v>
      </c>
      <c r="C3121">
        <v>1</v>
      </c>
      <c r="D3121">
        <v>3</v>
      </c>
      <c r="F3121">
        <v>106.7</v>
      </c>
      <c r="G3121">
        <v>20</v>
      </c>
    </row>
    <row r="3122" spans="2:7">
      <c r="B3122">
        <v>96736</v>
      </c>
      <c r="C3122">
        <v>1</v>
      </c>
      <c r="D3122">
        <v>72</v>
      </c>
      <c r="F3122">
        <v>168.1</v>
      </c>
      <c r="G3122">
        <v>84.8</v>
      </c>
    </row>
    <row r="3123" spans="2:7">
      <c r="B3123">
        <v>96737</v>
      </c>
      <c r="C3123">
        <v>2</v>
      </c>
      <c r="D3123">
        <v>34</v>
      </c>
      <c r="F3123">
        <v>160.30000000000001</v>
      </c>
      <c r="G3123">
        <v>52.6</v>
      </c>
    </row>
    <row r="3124" spans="2:7">
      <c r="B3124">
        <v>96738</v>
      </c>
      <c r="C3124">
        <v>1</v>
      </c>
      <c r="D3124">
        <v>1</v>
      </c>
      <c r="E3124">
        <v>13</v>
      </c>
      <c r="F3124">
        <v>0</v>
      </c>
      <c r="G3124">
        <v>11.9</v>
      </c>
    </row>
    <row r="3125" spans="2:7">
      <c r="B3125">
        <v>96739</v>
      </c>
      <c r="C3125">
        <v>1</v>
      </c>
      <c r="D3125">
        <v>20</v>
      </c>
      <c r="F3125">
        <v>174.4</v>
      </c>
      <c r="G3125">
        <v>95.1</v>
      </c>
    </row>
    <row r="3126" spans="2:7">
      <c r="B3126">
        <v>96740</v>
      </c>
      <c r="C3126">
        <v>1</v>
      </c>
      <c r="D3126">
        <v>27</v>
      </c>
      <c r="F3126">
        <v>176.2</v>
      </c>
      <c r="G3126">
        <v>105.8</v>
      </c>
    </row>
    <row r="3127" spans="2:7">
      <c r="B3127">
        <v>96741</v>
      </c>
      <c r="C3127">
        <v>2</v>
      </c>
      <c r="D3127">
        <v>10</v>
      </c>
      <c r="F3127">
        <v>158.19999999999999</v>
      </c>
      <c r="G3127">
        <v>54.6</v>
      </c>
    </row>
    <row r="3128" spans="2:7">
      <c r="B3128">
        <v>96743</v>
      </c>
      <c r="C3128">
        <v>1</v>
      </c>
      <c r="D3128">
        <v>33</v>
      </c>
      <c r="F3128">
        <v>185.2</v>
      </c>
      <c r="G3128">
        <v>147.1</v>
      </c>
    </row>
    <row r="3129" spans="2:7">
      <c r="B3129">
        <v>96744</v>
      </c>
      <c r="C3129">
        <v>1</v>
      </c>
      <c r="D3129">
        <v>33</v>
      </c>
      <c r="F3129">
        <v>167.1</v>
      </c>
      <c r="G3129">
        <v>133.69999999999999</v>
      </c>
    </row>
    <row r="3130" spans="2:7">
      <c r="B3130">
        <v>96745</v>
      </c>
      <c r="C3130">
        <v>2</v>
      </c>
      <c r="D3130">
        <v>52</v>
      </c>
      <c r="F3130">
        <v>160.9</v>
      </c>
      <c r="G3130">
        <v>136.6</v>
      </c>
    </row>
    <row r="3131" spans="2:7">
      <c r="B3131">
        <v>96746</v>
      </c>
      <c r="C3131">
        <v>1</v>
      </c>
      <c r="D3131">
        <v>17</v>
      </c>
      <c r="F3131">
        <v>188.7</v>
      </c>
      <c r="G3131">
        <v>83.7</v>
      </c>
    </row>
    <row r="3132" spans="2:7">
      <c r="B3132">
        <v>96747</v>
      </c>
      <c r="C3132">
        <v>2</v>
      </c>
      <c r="D3132">
        <v>0</v>
      </c>
      <c r="E3132">
        <v>3</v>
      </c>
      <c r="F3132">
        <v>0</v>
      </c>
      <c r="G3132">
        <v>5.8</v>
      </c>
    </row>
    <row r="3133" spans="2:7">
      <c r="B3133">
        <v>96748</v>
      </c>
      <c r="C3133">
        <v>2</v>
      </c>
      <c r="D3133">
        <v>37</v>
      </c>
      <c r="F3133">
        <v>150.30000000000001</v>
      </c>
      <c r="G3133">
        <v>97.7</v>
      </c>
    </row>
    <row r="3134" spans="2:7">
      <c r="B3134">
        <v>96749</v>
      </c>
      <c r="C3134">
        <v>1</v>
      </c>
      <c r="D3134">
        <v>8</v>
      </c>
      <c r="F3134">
        <v>134.19999999999999</v>
      </c>
      <c r="G3134">
        <v>33.4</v>
      </c>
    </row>
    <row r="3135" spans="2:7">
      <c r="B3135">
        <v>96750</v>
      </c>
      <c r="C3135">
        <v>2</v>
      </c>
      <c r="D3135">
        <v>53</v>
      </c>
      <c r="F3135">
        <v>146.1</v>
      </c>
      <c r="G3135">
        <v>80.2</v>
      </c>
    </row>
    <row r="3136" spans="2:7">
      <c r="B3136">
        <v>96751</v>
      </c>
      <c r="C3136">
        <v>2</v>
      </c>
      <c r="D3136">
        <v>12</v>
      </c>
      <c r="F3136">
        <v>160.19999999999999</v>
      </c>
      <c r="G3136">
        <v>73.599999999999994</v>
      </c>
    </row>
    <row r="3137" spans="2:7">
      <c r="B3137">
        <v>96752</v>
      </c>
      <c r="C3137">
        <v>2</v>
      </c>
      <c r="D3137">
        <v>54</v>
      </c>
      <c r="F3137">
        <v>0</v>
      </c>
      <c r="G3137">
        <v>0</v>
      </c>
    </row>
    <row r="3138" spans="2:7">
      <c r="B3138">
        <v>96753</v>
      </c>
      <c r="C3138">
        <v>1</v>
      </c>
      <c r="D3138">
        <v>78</v>
      </c>
      <c r="F3138">
        <v>176.4</v>
      </c>
      <c r="G3138">
        <v>76.900000000000006</v>
      </c>
    </row>
    <row r="3139" spans="2:7">
      <c r="B3139">
        <v>96754</v>
      </c>
      <c r="C3139">
        <v>2</v>
      </c>
      <c r="D3139">
        <v>79</v>
      </c>
      <c r="F3139">
        <v>148.69999999999999</v>
      </c>
      <c r="G3139">
        <v>52.7</v>
      </c>
    </row>
    <row r="3140" spans="2:7">
      <c r="B3140">
        <v>96756</v>
      </c>
      <c r="C3140">
        <v>2</v>
      </c>
      <c r="D3140">
        <v>23</v>
      </c>
      <c r="F3140">
        <v>163.19999999999999</v>
      </c>
      <c r="G3140">
        <v>88.1</v>
      </c>
    </row>
    <row r="3141" spans="2:7">
      <c r="B3141">
        <v>96758</v>
      </c>
      <c r="C3141">
        <v>1</v>
      </c>
      <c r="D3141">
        <v>47</v>
      </c>
      <c r="F3141">
        <v>178.9</v>
      </c>
      <c r="G3141">
        <v>131.30000000000001</v>
      </c>
    </row>
    <row r="3142" spans="2:7">
      <c r="B3142">
        <v>96759</v>
      </c>
      <c r="C3142">
        <v>2</v>
      </c>
      <c r="D3142">
        <v>19</v>
      </c>
      <c r="F3142">
        <v>166.4</v>
      </c>
      <c r="G3142">
        <v>123</v>
      </c>
    </row>
    <row r="3143" spans="2:7">
      <c r="B3143">
        <v>96760</v>
      </c>
      <c r="C3143">
        <v>1</v>
      </c>
      <c r="D3143">
        <v>48</v>
      </c>
      <c r="F3143">
        <v>178.3</v>
      </c>
      <c r="G3143">
        <v>118.1</v>
      </c>
    </row>
    <row r="3144" spans="2:7">
      <c r="B3144">
        <v>96761</v>
      </c>
      <c r="C3144">
        <v>2</v>
      </c>
      <c r="D3144">
        <v>7</v>
      </c>
      <c r="F3144">
        <v>124.2</v>
      </c>
      <c r="G3144">
        <v>25.2</v>
      </c>
    </row>
    <row r="3145" spans="2:7">
      <c r="B3145">
        <v>96762</v>
      </c>
      <c r="C3145">
        <v>1</v>
      </c>
      <c r="D3145">
        <v>8</v>
      </c>
      <c r="F3145">
        <v>135.5</v>
      </c>
      <c r="G3145">
        <v>54.3</v>
      </c>
    </row>
    <row r="3146" spans="2:7">
      <c r="B3146">
        <v>96763</v>
      </c>
      <c r="C3146">
        <v>1</v>
      </c>
      <c r="D3146">
        <v>14</v>
      </c>
      <c r="F3146">
        <v>174.7</v>
      </c>
      <c r="G3146">
        <v>58.3</v>
      </c>
    </row>
    <row r="3147" spans="2:7">
      <c r="B3147">
        <v>96764</v>
      </c>
      <c r="C3147">
        <v>1</v>
      </c>
      <c r="D3147">
        <v>27</v>
      </c>
      <c r="F3147">
        <v>161.80000000000001</v>
      </c>
      <c r="G3147">
        <v>54.8</v>
      </c>
    </row>
    <row r="3148" spans="2:7">
      <c r="B3148">
        <v>96765</v>
      </c>
      <c r="C3148">
        <v>2</v>
      </c>
      <c r="D3148">
        <v>12</v>
      </c>
      <c r="F3148">
        <v>160.5</v>
      </c>
      <c r="G3148">
        <v>59.7</v>
      </c>
    </row>
    <row r="3149" spans="2:7">
      <c r="B3149">
        <v>96766</v>
      </c>
      <c r="C3149">
        <v>2</v>
      </c>
      <c r="D3149">
        <v>52</v>
      </c>
      <c r="F3149">
        <v>161.4</v>
      </c>
      <c r="G3149">
        <v>91.6</v>
      </c>
    </row>
    <row r="3150" spans="2:7">
      <c r="B3150">
        <v>96768</v>
      </c>
      <c r="C3150">
        <v>2</v>
      </c>
      <c r="D3150">
        <v>56</v>
      </c>
      <c r="F3150">
        <v>174.7</v>
      </c>
      <c r="G3150">
        <v>79.400000000000006</v>
      </c>
    </row>
    <row r="3151" spans="2:7">
      <c r="B3151">
        <v>96770</v>
      </c>
      <c r="C3151">
        <v>2</v>
      </c>
      <c r="D3151">
        <v>78</v>
      </c>
      <c r="F3151">
        <v>158.30000000000001</v>
      </c>
      <c r="G3151">
        <v>68</v>
      </c>
    </row>
    <row r="3152" spans="2:7">
      <c r="B3152">
        <v>96771</v>
      </c>
      <c r="C3152">
        <v>2</v>
      </c>
      <c r="D3152">
        <v>67</v>
      </c>
      <c r="F3152">
        <v>158.69999999999999</v>
      </c>
      <c r="G3152">
        <v>68.8</v>
      </c>
    </row>
    <row r="3153" spans="2:7">
      <c r="B3153">
        <v>96773</v>
      </c>
      <c r="C3153">
        <v>2</v>
      </c>
      <c r="D3153">
        <v>5</v>
      </c>
      <c r="F3153">
        <v>117.6</v>
      </c>
      <c r="G3153">
        <v>28.9</v>
      </c>
    </row>
    <row r="3154" spans="2:7">
      <c r="B3154">
        <v>96774</v>
      </c>
      <c r="C3154">
        <v>2</v>
      </c>
      <c r="D3154">
        <v>28</v>
      </c>
      <c r="F3154">
        <v>153.9</v>
      </c>
      <c r="G3154">
        <v>52.3</v>
      </c>
    </row>
    <row r="3155" spans="2:7">
      <c r="B3155">
        <v>96775</v>
      </c>
      <c r="C3155">
        <v>2</v>
      </c>
      <c r="D3155">
        <v>80</v>
      </c>
      <c r="F3155">
        <v>159.80000000000001</v>
      </c>
      <c r="G3155">
        <v>51.2</v>
      </c>
    </row>
    <row r="3156" spans="2:7">
      <c r="B3156">
        <v>96776</v>
      </c>
      <c r="C3156">
        <v>1</v>
      </c>
      <c r="D3156">
        <v>19</v>
      </c>
      <c r="F3156">
        <v>163.19999999999999</v>
      </c>
      <c r="G3156">
        <v>57</v>
      </c>
    </row>
    <row r="3157" spans="2:7">
      <c r="B3157">
        <v>96777</v>
      </c>
      <c r="C3157">
        <v>1</v>
      </c>
      <c r="D3157">
        <v>60</v>
      </c>
      <c r="F3157">
        <v>185</v>
      </c>
      <c r="G3157">
        <v>150.69999999999999</v>
      </c>
    </row>
    <row r="3158" spans="2:7">
      <c r="B3158">
        <v>96778</v>
      </c>
      <c r="C3158">
        <v>2</v>
      </c>
      <c r="D3158">
        <v>17</v>
      </c>
      <c r="F3158">
        <v>182</v>
      </c>
      <c r="G3158">
        <v>71.7</v>
      </c>
    </row>
    <row r="3159" spans="2:7">
      <c r="B3159">
        <v>96779</v>
      </c>
      <c r="C3159">
        <v>1</v>
      </c>
      <c r="D3159">
        <v>0</v>
      </c>
      <c r="E3159">
        <v>7</v>
      </c>
      <c r="F3159">
        <v>0</v>
      </c>
      <c r="G3159">
        <v>9.6</v>
      </c>
    </row>
    <row r="3160" spans="2:7">
      <c r="B3160">
        <v>96780</v>
      </c>
      <c r="C3160">
        <v>1</v>
      </c>
      <c r="D3160">
        <v>80</v>
      </c>
      <c r="F3160">
        <v>184</v>
      </c>
      <c r="G3160">
        <v>79.2</v>
      </c>
    </row>
    <row r="3161" spans="2:7">
      <c r="B3161">
        <v>96781</v>
      </c>
      <c r="C3161">
        <v>1</v>
      </c>
      <c r="D3161">
        <v>7</v>
      </c>
      <c r="F3161">
        <v>128</v>
      </c>
      <c r="G3161">
        <v>23.8</v>
      </c>
    </row>
    <row r="3162" spans="2:7">
      <c r="B3162">
        <v>96782</v>
      </c>
      <c r="C3162">
        <v>1</v>
      </c>
      <c r="D3162">
        <v>10</v>
      </c>
      <c r="F3162">
        <v>0</v>
      </c>
      <c r="G3162">
        <v>0</v>
      </c>
    </row>
    <row r="3163" spans="2:7">
      <c r="B3163">
        <v>96783</v>
      </c>
      <c r="C3163">
        <v>2</v>
      </c>
      <c r="D3163">
        <v>58</v>
      </c>
      <c r="F3163">
        <v>158.5</v>
      </c>
      <c r="G3163">
        <v>60.6</v>
      </c>
    </row>
    <row r="3164" spans="2:7">
      <c r="B3164">
        <v>96784</v>
      </c>
      <c r="C3164">
        <v>1</v>
      </c>
      <c r="D3164">
        <v>74</v>
      </c>
      <c r="F3164">
        <v>160.1</v>
      </c>
      <c r="G3164">
        <v>63.4</v>
      </c>
    </row>
    <row r="3165" spans="2:7">
      <c r="B3165">
        <v>96785</v>
      </c>
      <c r="C3165">
        <v>2</v>
      </c>
      <c r="D3165">
        <v>80</v>
      </c>
      <c r="F3165">
        <v>0</v>
      </c>
      <c r="G3165">
        <v>0</v>
      </c>
    </row>
    <row r="3166" spans="2:7">
      <c r="B3166">
        <v>96787</v>
      </c>
      <c r="C3166">
        <v>2</v>
      </c>
      <c r="D3166">
        <v>79</v>
      </c>
      <c r="F3166">
        <v>163.1</v>
      </c>
      <c r="G3166">
        <v>64.099999999999994</v>
      </c>
    </row>
    <row r="3167" spans="2:7">
      <c r="B3167">
        <v>96788</v>
      </c>
      <c r="C3167">
        <v>2</v>
      </c>
      <c r="D3167">
        <v>29</v>
      </c>
      <c r="F3167">
        <v>164.4</v>
      </c>
      <c r="G3167">
        <v>106.8</v>
      </c>
    </row>
    <row r="3168" spans="2:7">
      <c r="B3168">
        <v>96789</v>
      </c>
      <c r="C3168">
        <v>2</v>
      </c>
      <c r="D3168">
        <v>80</v>
      </c>
      <c r="F3168">
        <v>151.1</v>
      </c>
      <c r="G3168">
        <v>64.3</v>
      </c>
    </row>
    <row r="3169" spans="2:7">
      <c r="B3169">
        <v>96790</v>
      </c>
      <c r="C3169">
        <v>1</v>
      </c>
      <c r="D3169">
        <v>34</v>
      </c>
      <c r="F3169">
        <v>0</v>
      </c>
      <c r="G3169">
        <v>0</v>
      </c>
    </row>
    <row r="3170" spans="2:7">
      <c r="B3170">
        <v>96791</v>
      </c>
      <c r="C3170">
        <v>2</v>
      </c>
      <c r="D3170">
        <v>1</v>
      </c>
      <c r="E3170">
        <v>19</v>
      </c>
      <c r="F3170">
        <v>0</v>
      </c>
      <c r="G3170">
        <v>10.9</v>
      </c>
    </row>
    <row r="3171" spans="2:7">
      <c r="B3171">
        <v>96792</v>
      </c>
      <c r="C3171">
        <v>2</v>
      </c>
      <c r="D3171">
        <v>61</v>
      </c>
      <c r="F3171">
        <v>164.5</v>
      </c>
      <c r="G3171">
        <v>71.599999999999994</v>
      </c>
    </row>
    <row r="3172" spans="2:7">
      <c r="B3172">
        <v>96793</v>
      </c>
      <c r="C3172">
        <v>1</v>
      </c>
      <c r="D3172">
        <v>54</v>
      </c>
      <c r="F3172">
        <v>175.1</v>
      </c>
      <c r="G3172">
        <v>107</v>
      </c>
    </row>
    <row r="3173" spans="2:7">
      <c r="B3173">
        <v>96794</v>
      </c>
      <c r="C3173">
        <v>1</v>
      </c>
      <c r="D3173">
        <v>8</v>
      </c>
      <c r="F3173">
        <v>128</v>
      </c>
      <c r="G3173">
        <v>28.4</v>
      </c>
    </row>
    <row r="3174" spans="2:7">
      <c r="B3174">
        <v>96795</v>
      </c>
      <c r="C3174">
        <v>1</v>
      </c>
      <c r="D3174">
        <v>22</v>
      </c>
      <c r="F3174">
        <v>186.2</v>
      </c>
      <c r="G3174">
        <v>137.19999999999999</v>
      </c>
    </row>
    <row r="3175" spans="2:7">
      <c r="B3175">
        <v>96797</v>
      </c>
      <c r="C3175">
        <v>2</v>
      </c>
      <c r="D3175">
        <v>8</v>
      </c>
      <c r="F3175">
        <v>131</v>
      </c>
      <c r="G3175">
        <v>30.2</v>
      </c>
    </row>
    <row r="3176" spans="2:7">
      <c r="B3176">
        <v>96798</v>
      </c>
      <c r="C3176">
        <v>1</v>
      </c>
      <c r="D3176">
        <v>70</v>
      </c>
      <c r="F3176">
        <v>180.4</v>
      </c>
      <c r="G3176">
        <v>115.7</v>
      </c>
    </row>
    <row r="3177" spans="2:7">
      <c r="B3177">
        <v>96799</v>
      </c>
      <c r="C3177">
        <v>1</v>
      </c>
      <c r="D3177">
        <v>75</v>
      </c>
      <c r="F3177">
        <v>174.2</v>
      </c>
      <c r="G3177">
        <v>81.7</v>
      </c>
    </row>
    <row r="3178" spans="2:7">
      <c r="B3178">
        <v>96800</v>
      </c>
      <c r="C3178">
        <v>1</v>
      </c>
      <c r="D3178">
        <v>53</v>
      </c>
      <c r="F3178">
        <v>171.5</v>
      </c>
      <c r="G3178">
        <v>90.1</v>
      </c>
    </row>
    <row r="3179" spans="2:7">
      <c r="B3179">
        <v>96801</v>
      </c>
      <c r="C3179">
        <v>1</v>
      </c>
      <c r="D3179">
        <v>5</v>
      </c>
      <c r="F3179">
        <v>114.8</v>
      </c>
      <c r="G3179">
        <v>22.7</v>
      </c>
    </row>
    <row r="3180" spans="2:7">
      <c r="B3180">
        <v>96802</v>
      </c>
      <c r="C3180">
        <v>2</v>
      </c>
      <c r="D3180">
        <v>5</v>
      </c>
      <c r="F3180">
        <v>106.6</v>
      </c>
      <c r="G3180">
        <v>16.8</v>
      </c>
    </row>
    <row r="3181" spans="2:7">
      <c r="B3181">
        <v>96803</v>
      </c>
      <c r="C3181">
        <v>1</v>
      </c>
      <c r="D3181">
        <v>4</v>
      </c>
      <c r="F3181">
        <v>108.2</v>
      </c>
      <c r="G3181">
        <v>17.399999999999999</v>
      </c>
    </row>
    <row r="3182" spans="2:7">
      <c r="B3182">
        <v>96804</v>
      </c>
      <c r="C3182">
        <v>1</v>
      </c>
      <c r="D3182">
        <v>67</v>
      </c>
      <c r="F3182">
        <v>174.6</v>
      </c>
      <c r="G3182">
        <v>125.3</v>
      </c>
    </row>
    <row r="3183" spans="2:7">
      <c r="B3183">
        <v>96805</v>
      </c>
      <c r="C3183">
        <v>2</v>
      </c>
      <c r="D3183">
        <v>64</v>
      </c>
      <c r="F3183">
        <v>163.30000000000001</v>
      </c>
      <c r="G3183">
        <v>100.9</v>
      </c>
    </row>
    <row r="3184" spans="2:7">
      <c r="B3184">
        <v>96806</v>
      </c>
      <c r="C3184">
        <v>1</v>
      </c>
      <c r="D3184">
        <v>14</v>
      </c>
      <c r="F3184">
        <v>171.9</v>
      </c>
      <c r="G3184">
        <v>63.5</v>
      </c>
    </row>
    <row r="3185" spans="2:7">
      <c r="B3185">
        <v>96807</v>
      </c>
      <c r="C3185">
        <v>1</v>
      </c>
      <c r="D3185">
        <v>0</v>
      </c>
      <c r="E3185">
        <v>1</v>
      </c>
      <c r="F3185">
        <v>0</v>
      </c>
      <c r="G3185">
        <v>5</v>
      </c>
    </row>
    <row r="3186" spans="2:7">
      <c r="B3186">
        <v>96808</v>
      </c>
      <c r="C3186">
        <v>1</v>
      </c>
      <c r="D3186">
        <v>5</v>
      </c>
      <c r="F3186">
        <v>112.7</v>
      </c>
      <c r="G3186">
        <v>18.600000000000001</v>
      </c>
    </row>
    <row r="3187" spans="2:7">
      <c r="B3187">
        <v>96809</v>
      </c>
      <c r="C3187">
        <v>1</v>
      </c>
      <c r="D3187">
        <v>80</v>
      </c>
      <c r="F3187">
        <v>176.2</v>
      </c>
      <c r="G3187">
        <v>85.4</v>
      </c>
    </row>
    <row r="3188" spans="2:7">
      <c r="B3188">
        <v>96810</v>
      </c>
      <c r="C3188">
        <v>2</v>
      </c>
      <c r="D3188">
        <v>39</v>
      </c>
      <c r="F3188">
        <v>153.1</v>
      </c>
      <c r="G3188">
        <v>65.099999999999994</v>
      </c>
    </row>
    <row r="3189" spans="2:7">
      <c r="B3189">
        <v>96811</v>
      </c>
      <c r="C3189">
        <v>2</v>
      </c>
      <c r="D3189">
        <v>35</v>
      </c>
      <c r="F3189">
        <v>159.6</v>
      </c>
      <c r="G3189">
        <v>78.5</v>
      </c>
    </row>
    <row r="3190" spans="2:7">
      <c r="B3190">
        <v>96812</v>
      </c>
      <c r="C3190">
        <v>1</v>
      </c>
      <c r="D3190">
        <v>72</v>
      </c>
      <c r="F3190">
        <v>157.5</v>
      </c>
      <c r="G3190">
        <v>60</v>
      </c>
    </row>
    <row r="3191" spans="2:7">
      <c r="B3191">
        <v>96813</v>
      </c>
      <c r="C3191">
        <v>1</v>
      </c>
      <c r="D3191">
        <v>30</v>
      </c>
      <c r="F3191">
        <v>178.2</v>
      </c>
      <c r="G3191">
        <v>90</v>
      </c>
    </row>
    <row r="3192" spans="2:7">
      <c r="B3192">
        <v>96814</v>
      </c>
      <c r="C3192">
        <v>2</v>
      </c>
      <c r="D3192">
        <v>0</v>
      </c>
      <c r="E3192">
        <v>5</v>
      </c>
      <c r="F3192">
        <v>0</v>
      </c>
      <c r="G3192">
        <v>7.1</v>
      </c>
    </row>
    <row r="3193" spans="2:7">
      <c r="B3193">
        <v>96815</v>
      </c>
      <c r="C3193">
        <v>1</v>
      </c>
      <c r="D3193">
        <v>77</v>
      </c>
      <c r="F3193">
        <v>178.1</v>
      </c>
      <c r="G3193">
        <v>89.5</v>
      </c>
    </row>
    <row r="3194" spans="2:7">
      <c r="B3194">
        <v>96816</v>
      </c>
      <c r="C3194">
        <v>2</v>
      </c>
      <c r="D3194">
        <v>60</v>
      </c>
      <c r="F3194">
        <v>164</v>
      </c>
      <c r="G3194">
        <v>68.900000000000006</v>
      </c>
    </row>
    <row r="3195" spans="2:7">
      <c r="B3195">
        <v>96817</v>
      </c>
      <c r="C3195">
        <v>2</v>
      </c>
      <c r="D3195">
        <v>13</v>
      </c>
      <c r="F3195">
        <v>156</v>
      </c>
      <c r="G3195">
        <v>54.4</v>
      </c>
    </row>
    <row r="3196" spans="2:7">
      <c r="B3196">
        <v>96818</v>
      </c>
      <c r="C3196">
        <v>1</v>
      </c>
      <c r="D3196">
        <v>49</v>
      </c>
      <c r="F3196">
        <v>183</v>
      </c>
      <c r="G3196">
        <v>76.400000000000006</v>
      </c>
    </row>
    <row r="3197" spans="2:7">
      <c r="B3197">
        <v>96819</v>
      </c>
      <c r="C3197">
        <v>2</v>
      </c>
      <c r="D3197">
        <v>6</v>
      </c>
      <c r="F3197">
        <v>114.3</v>
      </c>
      <c r="G3197">
        <v>22</v>
      </c>
    </row>
    <row r="3198" spans="2:7">
      <c r="B3198">
        <v>96820</v>
      </c>
      <c r="C3198">
        <v>1</v>
      </c>
      <c r="D3198">
        <v>47</v>
      </c>
      <c r="F3198">
        <v>187</v>
      </c>
      <c r="G3198">
        <v>99.1</v>
      </c>
    </row>
    <row r="3199" spans="2:7">
      <c r="B3199">
        <v>96821</v>
      </c>
      <c r="C3199">
        <v>1</v>
      </c>
      <c r="D3199">
        <v>21</v>
      </c>
      <c r="F3199">
        <v>178.7</v>
      </c>
      <c r="G3199">
        <v>78</v>
      </c>
    </row>
    <row r="3200" spans="2:7">
      <c r="B3200">
        <v>96822</v>
      </c>
      <c r="C3200">
        <v>1</v>
      </c>
      <c r="D3200">
        <v>19</v>
      </c>
      <c r="F3200">
        <v>170.4</v>
      </c>
      <c r="G3200">
        <v>60.7</v>
      </c>
    </row>
    <row r="3201" spans="2:7">
      <c r="B3201">
        <v>96823</v>
      </c>
      <c r="C3201">
        <v>1</v>
      </c>
      <c r="D3201">
        <v>18</v>
      </c>
      <c r="F3201">
        <v>173.5</v>
      </c>
      <c r="G3201">
        <v>58.6</v>
      </c>
    </row>
    <row r="3202" spans="2:7">
      <c r="B3202">
        <v>96824</v>
      </c>
      <c r="C3202">
        <v>1</v>
      </c>
      <c r="D3202">
        <v>3</v>
      </c>
      <c r="F3202">
        <v>97.7</v>
      </c>
      <c r="G3202">
        <v>12.8</v>
      </c>
    </row>
    <row r="3203" spans="2:7">
      <c r="B3203">
        <v>96826</v>
      </c>
      <c r="C3203">
        <v>1</v>
      </c>
      <c r="D3203">
        <v>29</v>
      </c>
      <c r="F3203">
        <v>176.8</v>
      </c>
      <c r="G3203">
        <v>85.9</v>
      </c>
    </row>
    <row r="3204" spans="2:7">
      <c r="B3204">
        <v>96827</v>
      </c>
      <c r="C3204">
        <v>1</v>
      </c>
      <c r="D3204">
        <v>73</v>
      </c>
      <c r="F3204">
        <v>172.2</v>
      </c>
      <c r="G3204">
        <v>78</v>
      </c>
    </row>
    <row r="3205" spans="2:7">
      <c r="B3205">
        <v>96828</v>
      </c>
      <c r="C3205">
        <v>1</v>
      </c>
      <c r="D3205">
        <v>11</v>
      </c>
      <c r="F3205">
        <v>148.69999999999999</v>
      </c>
      <c r="G3205">
        <v>34.700000000000003</v>
      </c>
    </row>
    <row r="3206" spans="2:7">
      <c r="B3206">
        <v>96829</v>
      </c>
      <c r="C3206">
        <v>2</v>
      </c>
      <c r="D3206">
        <v>38</v>
      </c>
      <c r="F3206">
        <v>165.3</v>
      </c>
      <c r="G3206">
        <v>88.8</v>
      </c>
    </row>
    <row r="3207" spans="2:7">
      <c r="B3207">
        <v>96830</v>
      </c>
      <c r="C3207">
        <v>1</v>
      </c>
      <c r="D3207">
        <v>63</v>
      </c>
      <c r="F3207">
        <v>181.2</v>
      </c>
      <c r="G3207">
        <v>99.9</v>
      </c>
    </row>
    <row r="3208" spans="2:7">
      <c r="B3208">
        <v>96831</v>
      </c>
      <c r="C3208">
        <v>2</v>
      </c>
      <c r="D3208">
        <v>4</v>
      </c>
      <c r="F3208">
        <v>108.4</v>
      </c>
      <c r="G3208">
        <v>19</v>
      </c>
    </row>
    <row r="3209" spans="2:7">
      <c r="B3209">
        <v>96832</v>
      </c>
      <c r="C3209">
        <v>1</v>
      </c>
      <c r="D3209">
        <v>0</v>
      </c>
      <c r="E3209">
        <v>7</v>
      </c>
      <c r="F3209">
        <v>0</v>
      </c>
      <c r="G3209">
        <v>9.9</v>
      </c>
    </row>
    <row r="3210" spans="2:7">
      <c r="B3210">
        <v>96833</v>
      </c>
      <c r="C3210">
        <v>2</v>
      </c>
      <c r="D3210">
        <v>34</v>
      </c>
      <c r="F3210">
        <v>172.3</v>
      </c>
      <c r="G3210">
        <v>167.5</v>
      </c>
    </row>
    <row r="3211" spans="2:7">
      <c r="B3211">
        <v>96834</v>
      </c>
      <c r="C3211">
        <v>1</v>
      </c>
      <c r="D3211">
        <v>77</v>
      </c>
      <c r="F3211">
        <v>171.1</v>
      </c>
      <c r="G3211">
        <v>103.1</v>
      </c>
    </row>
    <row r="3212" spans="2:7">
      <c r="B3212">
        <v>96835</v>
      </c>
      <c r="C3212">
        <v>2</v>
      </c>
      <c r="D3212">
        <v>68</v>
      </c>
      <c r="F3212">
        <v>168.1</v>
      </c>
      <c r="G3212">
        <v>75.900000000000006</v>
      </c>
    </row>
    <row r="3213" spans="2:7">
      <c r="B3213">
        <v>96836</v>
      </c>
      <c r="C3213">
        <v>2</v>
      </c>
      <c r="D3213">
        <v>59</v>
      </c>
      <c r="F3213">
        <v>164.4</v>
      </c>
      <c r="G3213">
        <v>109.3</v>
      </c>
    </row>
    <row r="3214" spans="2:7">
      <c r="B3214">
        <v>96837</v>
      </c>
      <c r="C3214">
        <v>1</v>
      </c>
      <c r="D3214">
        <v>8</v>
      </c>
      <c r="F3214">
        <v>128.4</v>
      </c>
      <c r="G3214">
        <v>26.5</v>
      </c>
    </row>
    <row r="3215" spans="2:7">
      <c r="B3215">
        <v>96838</v>
      </c>
      <c r="C3215">
        <v>2</v>
      </c>
      <c r="D3215">
        <v>32</v>
      </c>
      <c r="F3215">
        <v>163</v>
      </c>
      <c r="G3215">
        <v>74.7</v>
      </c>
    </row>
    <row r="3216" spans="2:7">
      <c r="B3216">
        <v>96839</v>
      </c>
      <c r="C3216">
        <v>2</v>
      </c>
      <c r="D3216">
        <v>22</v>
      </c>
      <c r="F3216">
        <v>171.6</v>
      </c>
      <c r="G3216">
        <v>132.19999999999999</v>
      </c>
    </row>
    <row r="3217" spans="2:7">
      <c r="B3217">
        <v>96840</v>
      </c>
      <c r="C3217">
        <v>1</v>
      </c>
      <c r="D3217">
        <v>67</v>
      </c>
      <c r="F3217">
        <v>173.6</v>
      </c>
      <c r="G3217">
        <v>85.6</v>
      </c>
    </row>
    <row r="3218" spans="2:7">
      <c r="B3218">
        <v>96841</v>
      </c>
      <c r="C3218">
        <v>1</v>
      </c>
      <c r="D3218">
        <v>74</v>
      </c>
      <c r="F3218">
        <v>173.3</v>
      </c>
      <c r="G3218">
        <v>61.1</v>
      </c>
    </row>
    <row r="3219" spans="2:7">
      <c r="B3219">
        <v>96842</v>
      </c>
      <c r="C3219">
        <v>2</v>
      </c>
      <c r="D3219">
        <v>75</v>
      </c>
      <c r="F3219">
        <v>161.1</v>
      </c>
      <c r="G3219">
        <v>85.4</v>
      </c>
    </row>
    <row r="3220" spans="2:7">
      <c r="B3220">
        <v>96843</v>
      </c>
      <c r="C3220">
        <v>1</v>
      </c>
      <c r="D3220">
        <v>16</v>
      </c>
      <c r="F3220">
        <v>168.7</v>
      </c>
      <c r="G3220">
        <v>89.3</v>
      </c>
    </row>
    <row r="3221" spans="2:7">
      <c r="B3221">
        <v>96844</v>
      </c>
      <c r="C3221">
        <v>1</v>
      </c>
      <c r="D3221">
        <v>55</v>
      </c>
      <c r="F3221">
        <v>176.7</v>
      </c>
      <c r="G3221">
        <v>73.599999999999994</v>
      </c>
    </row>
    <row r="3222" spans="2:7">
      <c r="B3222">
        <v>96845</v>
      </c>
      <c r="C3222">
        <v>2</v>
      </c>
      <c r="D3222">
        <v>0</v>
      </c>
      <c r="E3222">
        <v>10</v>
      </c>
      <c r="F3222">
        <v>0</v>
      </c>
      <c r="G3222">
        <v>10.3</v>
      </c>
    </row>
    <row r="3223" spans="2:7">
      <c r="B3223">
        <v>96846</v>
      </c>
      <c r="C3223">
        <v>2</v>
      </c>
      <c r="D3223">
        <v>5</v>
      </c>
      <c r="F3223">
        <v>113.7</v>
      </c>
      <c r="G3223">
        <v>18.600000000000001</v>
      </c>
    </row>
    <row r="3224" spans="2:7">
      <c r="B3224">
        <v>96847</v>
      </c>
      <c r="C3224">
        <v>2</v>
      </c>
      <c r="D3224">
        <v>44</v>
      </c>
      <c r="F3224">
        <v>161</v>
      </c>
      <c r="G3224">
        <v>53.4</v>
      </c>
    </row>
    <row r="3225" spans="2:7">
      <c r="B3225">
        <v>96848</v>
      </c>
      <c r="C3225">
        <v>2</v>
      </c>
      <c r="D3225">
        <v>56</v>
      </c>
      <c r="F3225">
        <v>159.69999999999999</v>
      </c>
      <c r="G3225">
        <v>125.1</v>
      </c>
    </row>
    <row r="3226" spans="2:7">
      <c r="B3226">
        <v>96849</v>
      </c>
      <c r="C3226">
        <v>2</v>
      </c>
      <c r="D3226">
        <v>11</v>
      </c>
      <c r="F3226">
        <v>154.80000000000001</v>
      </c>
      <c r="G3226">
        <v>51.2</v>
      </c>
    </row>
    <row r="3227" spans="2:7">
      <c r="B3227">
        <v>96850</v>
      </c>
      <c r="C3227">
        <v>1</v>
      </c>
      <c r="D3227">
        <v>17</v>
      </c>
      <c r="F3227">
        <v>172.7</v>
      </c>
      <c r="G3227">
        <v>72.099999999999994</v>
      </c>
    </row>
    <row r="3228" spans="2:7">
      <c r="B3228">
        <v>96851</v>
      </c>
      <c r="C3228">
        <v>2</v>
      </c>
      <c r="D3228">
        <v>61</v>
      </c>
      <c r="F3228">
        <v>151.19999999999999</v>
      </c>
      <c r="G3228">
        <v>66</v>
      </c>
    </row>
    <row r="3229" spans="2:7">
      <c r="B3229">
        <v>96852</v>
      </c>
      <c r="C3229">
        <v>1</v>
      </c>
      <c r="D3229">
        <v>35</v>
      </c>
      <c r="F3229">
        <v>169.2</v>
      </c>
      <c r="G3229">
        <v>107.5</v>
      </c>
    </row>
    <row r="3230" spans="2:7">
      <c r="B3230">
        <v>96853</v>
      </c>
      <c r="C3230">
        <v>2</v>
      </c>
      <c r="D3230">
        <v>0</v>
      </c>
      <c r="E3230">
        <v>4</v>
      </c>
      <c r="F3230">
        <v>0</v>
      </c>
      <c r="G3230">
        <v>5.6</v>
      </c>
    </row>
    <row r="3231" spans="2:7">
      <c r="B3231">
        <v>96854</v>
      </c>
      <c r="C3231">
        <v>2</v>
      </c>
      <c r="D3231">
        <v>38</v>
      </c>
      <c r="F3231">
        <v>162.19999999999999</v>
      </c>
      <c r="G3231">
        <v>52.3</v>
      </c>
    </row>
    <row r="3232" spans="2:7">
      <c r="B3232">
        <v>96855</v>
      </c>
      <c r="C3232">
        <v>2</v>
      </c>
      <c r="D3232">
        <v>80</v>
      </c>
      <c r="F3232">
        <v>158</v>
      </c>
      <c r="G3232">
        <v>86.6</v>
      </c>
    </row>
    <row r="3233" spans="2:7">
      <c r="B3233">
        <v>96856</v>
      </c>
      <c r="C3233">
        <v>1</v>
      </c>
      <c r="D3233">
        <v>5</v>
      </c>
      <c r="F3233">
        <v>111.4</v>
      </c>
      <c r="G3233">
        <v>21.3</v>
      </c>
    </row>
    <row r="3234" spans="2:7">
      <c r="B3234">
        <v>96857</v>
      </c>
      <c r="C3234">
        <v>2</v>
      </c>
      <c r="D3234">
        <v>1</v>
      </c>
      <c r="E3234">
        <v>15</v>
      </c>
      <c r="F3234">
        <v>0</v>
      </c>
      <c r="G3234">
        <v>8.6999999999999993</v>
      </c>
    </row>
    <row r="3235" spans="2:7">
      <c r="B3235">
        <v>96858</v>
      </c>
      <c r="C3235">
        <v>1</v>
      </c>
      <c r="D3235">
        <v>11</v>
      </c>
      <c r="F3235">
        <v>148.19999999999999</v>
      </c>
      <c r="G3235">
        <v>43.6</v>
      </c>
    </row>
    <row r="3236" spans="2:7">
      <c r="B3236">
        <v>96859</v>
      </c>
      <c r="C3236">
        <v>1</v>
      </c>
      <c r="D3236">
        <v>17</v>
      </c>
      <c r="F3236">
        <v>167.5</v>
      </c>
      <c r="G3236">
        <v>50.6</v>
      </c>
    </row>
    <row r="3237" spans="2:7">
      <c r="B3237">
        <v>96860</v>
      </c>
      <c r="C3237">
        <v>2</v>
      </c>
      <c r="D3237">
        <v>22</v>
      </c>
      <c r="F3237">
        <v>163.30000000000001</v>
      </c>
      <c r="G3237">
        <v>74.2</v>
      </c>
    </row>
    <row r="3238" spans="2:7">
      <c r="B3238">
        <v>96861</v>
      </c>
      <c r="C3238">
        <v>1</v>
      </c>
      <c r="D3238">
        <v>11</v>
      </c>
      <c r="F3238">
        <v>165.3</v>
      </c>
      <c r="G3238">
        <v>67.2</v>
      </c>
    </row>
    <row r="3239" spans="2:7">
      <c r="B3239">
        <v>96862</v>
      </c>
      <c r="C3239">
        <v>2</v>
      </c>
      <c r="D3239">
        <v>51</v>
      </c>
      <c r="F3239">
        <v>171.3</v>
      </c>
      <c r="G3239">
        <v>101.7</v>
      </c>
    </row>
    <row r="3240" spans="2:7">
      <c r="B3240">
        <v>96863</v>
      </c>
      <c r="C3240">
        <v>1</v>
      </c>
      <c r="D3240">
        <v>56</v>
      </c>
      <c r="F3240">
        <v>183.2</v>
      </c>
      <c r="G3240">
        <v>103.7</v>
      </c>
    </row>
    <row r="3241" spans="2:7">
      <c r="B3241">
        <v>96864</v>
      </c>
      <c r="C3241">
        <v>2</v>
      </c>
      <c r="D3241">
        <v>6</v>
      </c>
      <c r="F3241">
        <v>109.5</v>
      </c>
      <c r="G3241">
        <v>18.100000000000001</v>
      </c>
    </row>
    <row r="3242" spans="2:7">
      <c r="B3242">
        <v>96865</v>
      </c>
      <c r="C3242">
        <v>2</v>
      </c>
      <c r="D3242">
        <v>28</v>
      </c>
      <c r="F3242">
        <v>172.5</v>
      </c>
      <c r="G3242">
        <v>67.400000000000006</v>
      </c>
    </row>
    <row r="3243" spans="2:7">
      <c r="B3243">
        <v>96866</v>
      </c>
      <c r="C3243">
        <v>1</v>
      </c>
      <c r="D3243">
        <v>80</v>
      </c>
      <c r="F3243">
        <v>165.7</v>
      </c>
      <c r="G3243">
        <v>70.900000000000006</v>
      </c>
    </row>
    <row r="3244" spans="2:7">
      <c r="B3244">
        <v>96867</v>
      </c>
      <c r="C3244">
        <v>2</v>
      </c>
      <c r="D3244">
        <v>5</v>
      </c>
      <c r="F3244">
        <v>109.9</v>
      </c>
      <c r="G3244">
        <v>24.4</v>
      </c>
    </row>
    <row r="3245" spans="2:7">
      <c r="B3245">
        <v>96868</v>
      </c>
      <c r="C3245">
        <v>2</v>
      </c>
      <c r="D3245">
        <v>42</v>
      </c>
      <c r="F3245">
        <v>162.1</v>
      </c>
      <c r="G3245">
        <v>62.4</v>
      </c>
    </row>
    <row r="3246" spans="2:7">
      <c r="B3246">
        <v>96869</v>
      </c>
      <c r="C3246">
        <v>1</v>
      </c>
      <c r="D3246">
        <v>49</v>
      </c>
      <c r="F3246">
        <v>179.9</v>
      </c>
      <c r="G3246">
        <v>136.1</v>
      </c>
    </row>
    <row r="3247" spans="2:7">
      <c r="B3247">
        <v>96871</v>
      </c>
      <c r="C3247">
        <v>1</v>
      </c>
      <c r="D3247">
        <v>72</v>
      </c>
      <c r="F3247">
        <v>172.5</v>
      </c>
      <c r="G3247">
        <v>87.6</v>
      </c>
    </row>
    <row r="3248" spans="2:7">
      <c r="B3248">
        <v>96872</v>
      </c>
      <c r="C3248">
        <v>1</v>
      </c>
      <c r="D3248">
        <v>2</v>
      </c>
      <c r="F3248">
        <v>98.6</v>
      </c>
      <c r="G3248">
        <v>17.100000000000001</v>
      </c>
    </row>
    <row r="3249" spans="2:7">
      <c r="B3249">
        <v>96873</v>
      </c>
      <c r="C3249">
        <v>2</v>
      </c>
      <c r="D3249">
        <v>80</v>
      </c>
      <c r="F3249">
        <v>158.1</v>
      </c>
      <c r="G3249">
        <v>109.9</v>
      </c>
    </row>
    <row r="3250" spans="2:7">
      <c r="B3250">
        <v>96874</v>
      </c>
      <c r="C3250">
        <v>2</v>
      </c>
      <c r="D3250">
        <v>55</v>
      </c>
      <c r="F3250">
        <v>161.80000000000001</v>
      </c>
      <c r="G3250">
        <v>67.3</v>
      </c>
    </row>
    <row r="3251" spans="2:7">
      <c r="B3251">
        <v>96875</v>
      </c>
      <c r="C3251">
        <v>2</v>
      </c>
      <c r="D3251">
        <v>56</v>
      </c>
      <c r="F3251">
        <v>164.6</v>
      </c>
      <c r="G3251">
        <v>135</v>
      </c>
    </row>
    <row r="3252" spans="2:7">
      <c r="B3252">
        <v>96876</v>
      </c>
      <c r="C3252">
        <v>2</v>
      </c>
      <c r="D3252">
        <v>60</v>
      </c>
      <c r="F3252">
        <v>166.2</v>
      </c>
      <c r="G3252">
        <v>86.5</v>
      </c>
    </row>
    <row r="3253" spans="2:7">
      <c r="B3253">
        <v>96877</v>
      </c>
      <c r="C3253">
        <v>1</v>
      </c>
      <c r="D3253">
        <v>60</v>
      </c>
      <c r="F3253">
        <v>168.5</v>
      </c>
      <c r="G3253">
        <v>92.3</v>
      </c>
    </row>
    <row r="3254" spans="2:7">
      <c r="B3254">
        <v>96878</v>
      </c>
      <c r="C3254">
        <v>1</v>
      </c>
      <c r="D3254">
        <v>80</v>
      </c>
      <c r="F3254">
        <v>179.4</v>
      </c>
      <c r="G3254">
        <v>100.5</v>
      </c>
    </row>
    <row r="3255" spans="2:7">
      <c r="B3255">
        <v>96879</v>
      </c>
      <c r="C3255">
        <v>2</v>
      </c>
      <c r="D3255">
        <v>25</v>
      </c>
      <c r="F3255">
        <v>164.1</v>
      </c>
      <c r="G3255">
        <v>85</v>
      </c>
    </row>
    <row r="3256" spans="2:7">
      <c r="B3256">
        <v>96880</v>
      </c>
      <c r="C3256">
        <v>2</v>
      </c>
      <c r="D3256">
        <v>0</v>
      </c>
      <c r="E3256">
        <v>0</v>
      </c>
      <c r="F3256">
        <v>0</v>
      </c>
      <c r="G3256">
        <v>3.5</v>
      </c>
    </row>
    <row r="3257" spans="2:7">
      <c r="B3257">
        <v>96881</v>
      </c>
      <c r="C3257">
        <v>2</v>
      </c>
      <c r="D3257">
        <v>16</v>
      </c>
      <c r="F3257">
        <v>165.9</v>
      </c>
      <c r="G3257">
        <v>86.8</v>
      </c>
    </row>
    <row r="3258" spans="2:7">
      <c r="B3258">
        <v>96882</v>
      </c>
      <c r="C3258">
        <v>2</v>
      </c>
      <c r="D3258">
        <v>44</v>
      </c>
      <c r="F3258">
        <v>146.69999999999999</v>
      </c>
      <c r="G3258">
        <v>76.599999999999994</v>
      </c>
    </row>
    <row r="3259" spans="2:7">
      <c r="B3259">
        <v>96884</v>
      </c>
      <c r="C3259">
        <v>2</v>
      </c>
      <c r="D3259">
        <v>55</v>
      </c>
      <c r="F3259">
        <v>160.30000000000001</v>
      </c>
      <c r="G3259">
        <v>70.2</v>
      </c>
    </row>
    <row r="3260" spans="2:7">
      <c r="B3260">
        <v>96885</v>
      </c>
      <c r="C3260">
        <v>1</v>
      </c>
      <c r="D3260">
        <v>24</v>
      </c>
      <c r="F3260">
        <v>168.2</v>
      </c>
      <c r="G3260">
        <v>85</v>
      </c>
    </row>
    <row r="3261" spans="2:7">
      <c r="B3261">
        <v>96886</v>
      </c>
      <c r="C3261">
        <v>2</v>
      </c>
      <c r="D3261">
        <v>1</v>
      </c>
      <c r="E3261">
        <v>22</v>
      </c>
      <c r="F3261">
        <v>0</v>
      </c>
      <c r="G3261">
        <v>11.5</v>
      </c>
    </row>
    <row r="3262" spans="2:7">
      <c r="B3262">
        <v>96887</v>
      </c>
      <c r="C3262">
        <v>2</v>
      </c>
      <c r="D3262">
        <v>57</v>
      </c>
      <c r="F3262">
        <v>152.5</v>
      </c>
      <c r="G3262">
        <v>65.099999999999994</v>
      </c>
    </row>
    <row r="3263" spans="2:7">
      <c r="B3263">
        <v>96888</v>
      </c>
      <c r="C3263">
        <v>2</v>
      </c>
      <c r="D3263">
        <v>4</v>
      </c>
      <c r="F3263">
        <v>105.7</v>
      </c>
      <c r="G3263">
        <v>18.899999999999999</v>
      </c>
    </row>
    <row r="3264" spans="2:7">
      <c r="B3264">
        <v>96889</v>
      </c>
      <c r="C3264">
        <v>2</v>
      </c>
      <c r="D3264">
        <v>5</v>
      </c>
      <c r="F3264">
        <v>111</v>
      </c>
      <c r="G3264">
        <v>16.899999999999999</v>
      </c>
    </row>
    <row r="3265" spans="2:7">
      <c r="B3265">
        <v>96890</v>
      </c>
      <c r="C3265">
        <v>1</v>
      </c>
      <c r="D3265">
        <v>20</v>
      </c>
      <c r="F3265">
        <v>175.9</v>
      </c>
      <c r="G3265">
        <v>66.8</v>
      </c>
    </row>
    <row r="3266" spans="2:7">
      <c r="B3266">
        <v>96891</v>
      </c>
      <c r="C3266">
        <v>1</v>
      </c>
      <c r="D3266">
        <v>41</v>
      </c>
      <c r="F3266">
        <v>179.2</v>
      </c>
      <c r="G3266">
        <v>86.9</v>
      </c>
    </row>
    <row r="3267" spans="2:7">
      <c r="B3267">
        <v>96892</v>
      </c>
      <c r="C3267">
        <v>2</v>
      </c>
      <c r="D3267">
        <v>65</v>
      </c>
      <c r="F3267">
        <v>149.30000000000001</v>
      </c>
      <c r="G3267">
        <v>71</v>
      </c>
    </row>
    <row r="3268" spans="2:7">
      <c r="B3268">
        <v>96893</v>
      </c>
      <c r="C3268">
        <v>1</v>
      </c>
      <c r="D3268">
        <v>42</v>
      </c>
      <c r="F3268">
        <v>170.7</v>
      </c>
      <c r="G3268">
        <v>86.7</v>
      </c>
    </row>
    <row r="3269" spans="2:7">
      <c r="B3269">
        <v>96894</v>
      </c>
      <c r="C3269">
        <v>1</v>
      </c>
      <c r="D3269">
        <v>48</v>
      </c>
      <c r="F3269">
        <v>176.2</v>
      </c>
      <c r="G3269">
        <v>122.4</v>
      </c>
    </row>
    <row r="3270" spans="2:7">
      <c r="B3270">
        <v>96895</v>
      </c>
      <c r="C3270">
        <v>2</v>
      </c>
      <c r="D3270">
        <v>60</v>
      </c>
      <c r="F3270">
        <v>159.5</v>
      </c>
      <c r="G3270">
        <v>67.599999999999994</v>
      </c>
    </row>
    <row r="3271" spans="2:7">
      <c r="B3271">
        <v>96896</v>
      </c>
      <c r="C3271">
        <v>2</v>
      </c>
      <c r="D3271">
        <v>80</v>
      </c>
      <c r="F3271">
        <v>157.4</v>
      </c>
      <c r="G3271">
        <v>57.2</v>
      </c>
    </row>
    <row r="3272" spans="2:7">
      <c r="B3272">
        <v>96897</v>
      </c>
      <c r="C3272">
        <v>1</v>
      </c>
      <c r="D3272">
        <v>15</v>
      </c>
      <c r="F3272">
        <v>171.2</v>
      </c>
      <c r="G3272">
        <v>53.1</v>
      </c>
    </row>
    <row r="3273" spans="2:7">
      <c r="B3273">
        <v>96898</v>
      </c>
      <c r="C3273">
        <v>1</v>
      </c>
      <c r="D3273">
        <v>56</v>
      </c>
      <c r="F3273">
        <v>169.3</v>
      </c>
      <c r="G3273">
        <v>88</v>
      </c>
    </row>
    <row r="3274" spans="2:7">
      <c r="B3274">
        <v>96899</v>
      </c>
      <c r="C3274">
        <v>1</v>
      </c>
      <c r="D3274">
        <v>21</v>
      </c>
      <c r="F3274">
        <v>179.6</v>
      </c>
      <c r="G3274">
        <v>82.3</v>
      </c>
    </row>
    <row r="3275" spans="2:7">
      <c r="B3275">
        <v>96900</v>
      </c>
      <c r="C3275">
        <v>1</v>
      </c>
      <c r="D3275">
        <v>24</v>
      </c>
      <c r="F3275">
        <v>162</v>
      </c>
      <c r="G3275">
        <v>74.099999999999994</v>
      </c>
    </row>
    <row r="3276" spans="2:7">
      <c r="B3276">
        <v>96901</v>
      </c>
      <c r="C3276">
        <v>2</v>
      </c>
      <c r="D3276">
        <v>33</v>
      </c>
      <c r="F3276">
        <v>156.5</v>
      </c>
      <c r="G3276">
        <v>64.099999999999994</v>
      </c>
    </row>
    <row r="3277" spans="2:7">
      <c r="B3277">
        <v>96902</v>
      </c>
      <c r="C3277">
        <v>1</v>
      </c>
      <c r="D3277">
        <v>75</v>
      </c>
      <c r="F3277">
        <v>169.8</v>
      </c>
      <c r="G3277">
        <v>69.599999999999994</v>
      </c>
    </row>
    <row r="3278" spans="2:7">
      <c r="B3278">
        <v>96903</v>
      </c>
      <c r="C3278">
        <v>1</v>
      </c>
      <c r="D3278">
        <v>51</v>
      </c>
      <c r="F3278">
        <v>170.3</v>
      </c>
      <c r="G3278">
        <v>70.2</v>
      </c>
    </row>
    <row r="3279" spans="2:7">
      <c r="B3279">
        <v>96904</v>
      </c>
      <c r="C3279">
        <v>2</v>
      </c>
      <c r="D3279">
        <v>8</v>
      </c>
      <c r="F3279">
        <v>130.69999999999999</v>
      </c>
      <c r="G3279">
        <v>28.2</v>
      </c>
    </row>
    <row r="3280" spans="2:7">
      <c r="B3280">
        <v>96905</v>
      </c>
      <c r="C3280">
        <v>2</v>
      </c>
      <c r="D3280">
        <v>3</v>
      </c>
      <c r="F3280">
        <v>94.9</v>
      </c>
      <c r="G3280">
        <v>14.9</v>
      </c>
    </row>
    <row r="3281" spans="2:7">
      <c r="B3281">
        <v>96906</v>
      </c>
      <c r="C3281">
        <v>1</v>
      </c>
      <c r="D3281">
        <v>74</v>
      </c>
      <c r="F3281">
        <v>172.3</v>
      </c>
      <c r="G3281">
        <v>94.2</v>
      </c>
    </row>
    <row r="3282" spans="2:7">
      <c r="B3282">
        <v>96907</v>
      </c>
      <c r="C3282">
        <v>2</v>
      </c>
      <c r="D3282">
        <v>35</v>
      </c>
      <c r="F3282">
        <v>171.6</v>
      </c>
      <c r="G3282">
        <v>105.6</v>
      </c>
    </row>
    <row r="3283" spans="2:7">
      <c r="B3283">
        <v>96908</v>
      </c>
      <c r="C3283">
        <v>2</v>
      </c>
      <c r="D3283">
        <v>73</v>
      </c>
      <c r="F3283">
        <v>151.5</v>
      </c>
      <c r="G3283">
        <v>63.2</v>
      </c>
    </row>
    <row r="3284" spans="2:7">
      <c r="B3284">
        <v>96910</v>
      </c>
      <c r="C3284">
        <v>2</v>
      </c>
      <c r="D3284">
        <v>10</v>
      </c>
      <c r="F3284">
        <v>145.19999999999999</v>
      </c>
      <c r="G3284">
        <v>41.1</v>
      </c>
    </row>
    <row r="3285" spans="2:7">
      <c r="B3285">
        <v>96911</v>
      </c>
      <c r="C3285">
        <v>2</v>
      </c>
      <c r="D3285">
        <v>4</v>
      </c>
      <c r="F3285">
        <v>103.3</v>
      </c>
      <c r="G3285">
        <v>15</v>
      </c>
    </row>
    <row r="3286" spans="2:7">
      <c r="B3286">
        <v>96912</v>
      </c>
      <c r="C3286">
        <v>1</v>
      </c>
      <c r="D3286">
        <v>50</v>
      </c>
      <c r="F3286">
        <v>191.8</v>
      </c>
      <c r="G3286">
        <v>125.2</v>
      </c>
    </row>
    <row r="3287" spans="2:7">
      <c r="B3287">
        <v>96913</v>
      </c>
      <c r="C3287">
        <v>2</v>
      </c>
      <c r="D3287">
        <v>25</v>
      </c>
      <c r="F3287">
        <v>149.80000000000001</v>
      </c>
      <c r="G3287">
        <v>58.5</v>
      </c>
    </row>
    <row r="3288" spans="2:7">
      <c r="B3288">
        <v>96914</v>
      </c>
      <c r="C3288">
        <v>2</v>
      </c>
      <c r="D3288">
        <v>4</v>
      </c>
      <c r="F3288">
        <v>107.9</v>
      </c>
      <c r="G3288">
        <v>18.2</v>
      </c>
    </row>
    <row r="3289" spans="2:7">
      <c r="B3289">
        <v>96915</v>
      </c>
      <c r="C3289">
        <v>1</v>
      </c>
      <c r="D3289">
        <v>49</v>
      </c>
      <c r="F3289">
        <v>191.9</v>
      </c>
      <c r="G3289">
        <v>105.8</v>
      </c>
    </row>
    <row r="3290" spans="2:7">
      <c r="B3290">
        <v>96916</v>
      </c>
      <c r="C3290">
        <v>2</v>
      </c>
      <c r="D3290">
        <v>69</v>
      </c>
      <c r="F3290">
        <v>155.1</v>
      </c>
      <c r="G3290">
        <v>91.7</v>
      </c>
    </row>
    <row r="3291" spans="2:7">
      <c r="B3291">
        <v>96917</v>
      </c>
      <c r="C3291">
        <v>1</v>
      </c>
      <c r="D3291">
        <v>3</v>
      </c>
      <c r="F3291">
        <v>98.9</v>
      </c>
      <c r="G3291">
        <v>16.2</v>
      </c>
    </row>
    <row r="3292" spans="2:7">
      <c r="B3292">
        <v>96918</v>
      </c>
      <c r="C3292">
        <v>1</v>
      </c>
      <c r="D3292">
        <v>7</v>
      </c>
      <c r="F3292">
        <v>136.19999999999999</v>
      </c>
      <c r="G3292">
        <v>32.6</v>
      </c>
    </row>
    <row r="3293" spans="2:7">
      <c r="B3293">
        <v>96919</v>
      </c>
      <c r="C3293">
        <v>2</v>
      </c>
      <c r="D3293">
        <v>12</v>
      </c>
      <c r="F3293">
        <v>135.5</v>
      </c>
      <c r="G3293">
        <v>31.2</v>
      </c>
    </row>
    <row r="3294" spans="2:7">
      <c r="B3294">
        <v>96920</v>
      </c>
      <c r="C3294">
        <v>2</v>
      </c>
      <c r="D3294">
        <v>0</v>
      </c>
      <c r="E3294">
        <v>0</v>
      </c>
      <c r="F3294">
        <v>0</v>
      </c>
      <c r="G3294">
        <v>3.9</v>
      </c>
    </row>
    <row r="3295" spans="2:7">
      <c r="B3295">
        <v>96921</v>
      </c>
      <c r="C3295">
        <v>1</v>
      </c>
      <c r="D3295">
        <v>57</v>
      </c>
      <c r="F3295">
        <v>177.9</v>
      </c>
      <c r="G3295">
        <v>140</v>
      </c>
    </row>
    <row r="3296" spans="2:7">
      <c r="B3296">
        <v>96922</v>
      </c>
      <c r="C3296">
        <v>1</v>
      </c>
      <c r="D3296">
        <v>57</v>
      </c>
      <c r="F3296">
        <v>178.3</v>
      </c>
      <c r="G3296">
        <v>97.6</v>
      </c>
    </row>
    <row r="3297" spans="2:7">
      <c r="B3297">
        <v>96923</v>
      </c>
      <c r="C3297">
        <v>2</v>
      </c>
      <c r="D3297">
        <v>9</v>
      </c>
      <c r="F3297">
        <v>133.69999999999999</v>
      </c>
      <c r="G3297">
        <v>29</v>
      </c>
    </row>
    <row r="3298" spans="2:7">
      <c r="B3298">
        <v>96924</v>
      </c>
      <c r="C3298">
        <v>2</v>
      </c>
      <c r="D3298">
        <v>16</v>
      </c>
      <c r="F3298">
        <v>176.6</v>
      </c>
      <c r="G3298">
        <v>57.3</v>
      </c>
    </row>
    <row r="3299" spans="2:7">
      <c r="B3299">
        <v>96925</v>
      </c>
      <c r="C3299">
        <v>1</v>
      </c>
      <c r="D3299">
        <v>27</v>
      </c>
      <c r="F3299">
        <v>170.4</v>
      </c>
      <c r="G3299">
        <v>108.1</v>
      </c>
    </row>
    <row r="3300" spans="2:7">
      <c r="B3300">
        <v>96926</v>
      </c>
      <c r="C3300">
        <v>1</v>
      </c>
      <c r="D3300">
        <v>59</v>
      </c>
      <c r="F3300">
        <v>185.6</v>
      </c>
      <c r="G3300">
        <v>77.2</v>
      </c>
    </row>
    <row r="3301" spans="2:7">
      <c r="B3301">
        <v>96927</v>
      </c>
      <c r="C3301">
        <v>1</v>
      </c>
      <c r="D3301">
        <v>70</v>
      </c>
      <c r="F3301">
        <v>176.4</v>
      </c>
      <c r="G3301">
        <v>100.8</v>
      </c>
    </row>
    <row r="3302" spans="2:7">
      <c r="B3302">
        <v>96928</v>
      </c>
      <c r="C3302">
        <v>1</v>
      </c>
      <c r="D3302">
        <v>71</v>
      </c>
      <c r="F3302">
        <v>159</v>
      </c>
      <c r="G3302">
        <v>59.9</v>
      </c>
    </row>
    <row r="3303" spans="2:7">
      <c r="B3303">
        <v>96929</v>
      </c>
      <c r="C3303">
        <v>2</v>
      </c>
      <c r="D3303">
        <v>7</v>
      </c>
      <c r="F3303">
        <v>123.4</v>
      </c>
      <c r="G3303">
        <v>19.899999999999999</v>
      </c>
    </row>
    <row r="3304" spans="2:7">
      <c r="B3304">
        <v>96930</v>
      </c>
      <c r="C3304">
        <v>1</v>
      </c>
      <c r="D3304">
        <v>70</v>
      </c>
      <c r="F3304">
        <v>173.2</v>
      </c>
      <c r="G3304">
        <v>68.3</v>
      </c>
    </row>
    <row r="3305" spans="2:7">
      <c r="B3305">
        <v>96931</v>
      </c>
      <c r="C3305">
        <v>2</v>
      </c>
      <c r="D3305">
        <v>10</v>
      </c>
      <c r="F3305">
        <v>135.9</v>
      </c>
      <c r="G3305">
        <v>26.3</v>
      </c>
    </row>
    <row r="3306" spans="2:7">
      <c r="B3306">
        <v>96932</v>
      </c>
      <c r="C3306">
        <v>1</v>
      </c>
      <c r="D3306">
        <v>1</v>
      </c>
      <c r="E3306">
        <v>21</v>
      </c>
      <c r="F3306">
        <v>0</v>
      </c>
      <c r="G3306">
        <v>13.1</v>
      </c>
    </row>
    <row r="3307" spans="2:7">
      <c r="B3307">
        <v>96933</v>
      </c>
      <c r="C3307">
        <v>1</v>
      </c>
      <c r="D3307">
        <v>59</v>
      </c>
      <c r="F3307">
        <v>167.8</v>
      </c>
      <c r="G3307">
        <v>65.2</v>
      </c>
    </row>
    <row r="3308" spans="2:7">
      <c r="B3308">
        <v>96934</v>
      </c>
      <c r="C3308">
        <v>2</v>
      </c>
      <c r="D3308">
        <v>55</v>
      </c>
      <c r="F3308">
        <v>160.6</v>
      </c>
      <c r="G3308">
        <v>39.9</v>
      </c>
    </row>
    <row r="3309" spans="2:7">
      <c r="B3309">
        <v>96935</v>
      </c>
      <c r="C3309">
        <v>1</v>
      </c>
      <c r="D3309">
        <v>41</v>
      </c>
      <c r="F3309">
        <v>165.1</v>
      </c>
      <c r="G3309">
        <v>105.5</v>
      </c>
    </row>
    <row r="3310" spans="2:7">
      <c r="B3310">
        <v>96936</v>
      </c>
      <c r="C3310">
        <v>2</v>
      </c>
      <c r="D3310">
        <v>7</v>
      </c>
      <c r="F3310">
        <v>130.4</v>
      </c>
      <c r="G3310">
        <v>41.8</v>
      </c>
    </row>
    <row r="3311" spans="2:7">
      <c r="B3311">
        <v>96937</v>
      </c>
      <c r="C3311">
        <v>1</v>
      </c>
      <c r="D3311">
        <v>13</v>
      </c>
      <c r="F3311">
        <v>167.7</v>
      </c>
      <c r="G3311">
        <v>62.2</v>
      </c>
    </row>
    <row r="3312" spans="2:7">
      <c r="B3312">
        <v>96938</v>
      </c>
      <c r="C3312">
        <v>2</v>
      </c>
      <c r="D3312">
        <v>65</v>
      </c>
      <c r="F3312">
        <v>156.6</v>
      </c>
      <c r="G3312">
        <v>65.8</v>
      </c>
    </row>
    <row r="3313" spans="2:7">
      <c r="B3313">
        <v>96939</v>
      </c>
      <c r="C3313">
        <v>2</v>
      </c>
      <c r="D3313">
        <v>32</v>
      </c>
      <c r="F3313">
        <v>158</v>
      </c>
      <c r="G3313">
        <v>75.900000000000006</v>
      </c>
    </row>
    <row r="3314" spans="2:7">
      <c r="B3314">
        <v>96940</v>
      </c>
      <c r="C3314">
        <v>2</v>
      </c>
      <c r="D3314">
        <v>59</v>
      </c>
      <c r="F3314">
        <v>159.19999999999999</v>
      </c>
      <c r="G3314">
        <v>56.1</v>
      </c>
    </row>
    <row r="3315" spans="2:7">
      <c r="B3315">
        <v>96941</v>
      </c>
      <c r="C3315">
        <v>2</v>
      </c>
      <c r="D3315">
        <v>39</v>
      </c>
      <c r="F3315">
        <v>155.4</v>
      </c>
      <c r="G3315">
        <v>89.6</v>
      </c>
    </row>
    <row r="3316" spans="2:7">
      <c r="B3316">
        <v>96942</v>
      </c>
      <c r="C3316">
        <v>1</v>
      </c>
      <c r="D3316">
        <v>15</v>
      </c>
      <c r="F3316">
        <v>158.5</v>
      </c>
      <c r="G3316">
        <v>67.599999999999994</v>
      </c>
    </row>
    <row r="3317" spans="2:7">
      <c r="B3317">
        <v>96943</v>
      </c>
      <c r="C3317">
        <v>1</v>
      </c>
      <c r="D3317">
        <v>9</v>
      </c>
      <c r="F3317">
        <v>125.7</v>
      </c>
      <c r="G3317">
        <v>25.2</v>
      </c>
    </row>
    <row r="3318" spans="2:7">
      <c r="B3318">
        <v>96944</v>
      </c>
      <c r="C3318">
        <v>2</v>
      </c>
      <c r="D3318">
        <v>70</v>
      </c>
      <c r="F3318">
        <v>160.19999999999999</v>
      </c>
      <c r="G3318">
        <v>71.7</v>
      </c>
    </row>
    <row r="3319" spans="2:7">
      <c r="B3319">
        <v>96945</v>
      </c>
      <c r="C3319">
        <v>1</v>
      </c>
      <c r="D3319">
        <v>18</v>
      </c>
      <c r="F3319">
        <v>173.9</v>
      </c>
      <c r="G3319">
        <v>121.4</v>
      </c>
    </row>
    <row r="3320" spans="2:7">
      <c r="B3320">
        <v>96946</v>
      </c>
      <c r="C3320">
        <v>1</v>
      </c>
      <c r="D3320">
        <v>77</v>
      </c>
      <c r="F3320">
        <v>159.6</v>
      </c>
      <c r="G3320">
        <v>76.5</v>
      </c>
    </row>
    <row r="3321" spans="2:7">
      <c r="B3321">
        <v>96948</v>
      </c>
      <c r="C3321">
        <v>1</v>
      </c>
      <c r="D3321">
        <v>33</v>
      </c>
      <c r="F3321">
        <v>176.8</v>
      </c>
      <c r="G3321">
        <v>176.5</v>
      </c>
    </row>
    <row r="3322" spans="2:7">
      <c r="B3322">
        <v>96949</v>
      </c>
      <c r="C3322">
        <v>2</v>
      </c>
      <c r="D3322">
        <v>0</v>
      </c>
      <c r="E3322">
        <v>9</v>
      </c>
      <c r="F3322">
        <v>0</v>
      </c>
      <c r="G3322">
        <v>10.5</v>
      </c>
    </row>
    <row r="3323" spans="2:7">
      <c r="B3323">
        <v>96950</v>
      </c>
      <c r="C3323">
        <v>2</v>
      </c>
      <c r="D3323">
        <v>6</v>
      </c>
      <c r="F3323">
        <v>124.1</v>
      </c>
      <c r="G3323">
        <v>45.2</v>
      </c>
    </row>
    <row r="3324" spans="2:7">
      <c r="B3324">
        <v>96951</v>
      </c>
      <c r="C3324">
        <v>2</v>
      </c>
      <c r="D3324">
        <v>36</v>
      </c>
      <c r="F3324">
        <v>165.1</v>
      </c>
      <c r="G3324">
        <v>92</v>
      </c>
    </row>
    <row r="3325" spans="2:7">
      <c r="B3325">
        <v>96952</v>
      </c>
      <c r="C3325">
        <v>2</v>
      </c>
      <c r="D3325">
        <v>63</v>
      </c>
      <c r="F3325">
        <v>153.5</v>
      </c>
      <c r="G3325">
        <v>53.2</v>
      </c>
    </row>
    <row r="3326" spans="2:7">
      <c r="B3326">
        <v>96953</v>
      </c>
      <c r="C3326">
        <v>2</v>
      </c>
      <c r="D3326">
        <v>60</v>
      </c>
      <c r="F3326">
        <v>173.3</v>
      </c>
      <c r="G3326">
        <v>97.1</v>
      </c>
    </row>
    <row r="3327" spans="2:7">
      <c r="B3327">
        <v>96954</v>
      </c>
      <c r="C3327">
        <v>1</v>
      </c>
      <c r="D3327">
        <v>55</v>
      </c>
      <c r="F3327">
        <v>160.30000000000001</v>
      </c>
      <c r="G3327">
        <v>76.7</v>
      </c>
    </row>
    <row r="3328" spans="2:7">
      <c r="B3328">
        <v>96955</v>
      </c>
      <c r="C3328">
        <v>1</v>
      </c>
      <c r="D3328">
        <v>64</v>
      </c>
      <c r="F3328">
        <v>169.7</v>
      </c>
      <c r="G3328">
        <v>79.900000000000006</v>
      </c>
    </row>
    <row r="3329" spans="2:7">
      <c r="B3329">
        <v>96956</v>
      </c>
      <c r="C3329">
        <v>1</v>
      </c>
      <c r="D3329">
        <v>70</v>
      </c>
      <c r="F3329">
        <v>173.2</v>
      </c>
      <c r="G3329">
        <v>83.7</v>
      </c>
    </row>
    <row r="3330" spans="2:7">
      <c r="B3330">
        <v>96957</v>
      </c>
      <c r="C3330">
        <v>1</v>
      </c>
      <c r="D3330">
        <v>9</v>
      </c>
      <c r="F3330">
        <v>130.19999999999999</v>
      </c>
      <c r="G3330">
        <v>26</v>
      </c>
    </row>
    <row r="3331" spans="2:7">
      <c r="B3331">
        <v>96958</v>
      </c>
      <c r="C3331">
        <v>2</v>
      </c>
      <c r="D3331">
        <v>24</v>
      </c>
      <c r="F3331">
        <v>163.5</v>
      </c>
      <c r="G3331">
        <v>104.5</v>
      </c>
    </row>
    <row r="3332" spans="2:7">
      <c r="B3332">
        <v>96959</v>
      </c>
      <c r="C3332">
        <v>1</v>
      </c>
      <c r="D3332">
        <v>33</v>
      </c>
      <c r="F3332">
        <v>174</v>
      </c>
      <c r="G3332">
        <v>75.400000000000006</v>
      </c>
    </row>
    <row r="3333" spans="2:7">
      <c r="B3333">
        <v>96960</v>
      </c>
      <c r="C3333">
        <v>2</v>
      </c>
      <c r="D3333">
        <v>47</v>
      </c>
      <c r="F3333">
        <v>169.7</v>
      </c>
      <c r="G3333">
        <v>126.4</v>
      </c>
    </row>
    <row r="3334" spans="2:7">
      <c r="B3334">
        <v>96961</v>
      </c>
      <c r="C3334">
        <v>1</v>
      </c>
      <c r="D3334">
        <v>15</v>
      </c>
      <c r="F3334">
        <v>173.8</v>
      </c>
      <c r="G3334">
        <v>57.9</v>
      </c>
    </row>
    <row r="3335" spans="2:7">
      <c r="B3335">
        <v>96962</v>
      </c>
      <c r="C3335">
        <v>2</v>
      </c>
      <c r="D3335">
        <v>71</v>
      </c>
      <c r="F3335">
        <v>156.80000000000001</v>
      </c>
      <c r="G3335">
        <v>62.8</v>
      </c>
    </row>
    <row r="3336" spans="2:7">
      <c r="B3336">
        <v>96963</v>
      </c>
      <c r="C3336">
        <v>2</v>
      </c>
      <c r="D3336">
        <v>6</v>
      </c>
      <c r="F3336">
        <v>124</v>
      </c>
      <c r="G3336">
        <v>27</v>
      </c>
    </row>
    <row r="3337" spans="2:7">
      <c r="B3337">
        <v>96964</v>
      </c>
      <c r="C3337">
        <v>2</v>
      </c>
      <c r="D3337">
        <v>65</v>
      </c>
      <c r="F3337">
        <v>167.9</v>
      </c>
      <c r="G3337">
        <v>77</v>
      </c>
    </row>
    <row r="3338" spans="2:7">
      <c r="B3338">
        <v>96965</v>
      </c>
      <c r="C3338">
        <v>1</v>
      </c>
      <c r="D3338">
        <v>52</v>
      </c>
      <c r="F3338">
        <v>164.5</v>
      </c>
      <c r="G3338">
        <v>82.8</v>
      </c>
    </row>
    <row r="3339" spans="2:7">
      <c r="B3339">
        <v>96966</v>
      </c>
      <c r="C3339">
        <v>2</v>
      </c>
      <c r="D3339">
        <v>25</v>
      </c>
      <c r="F3339">
        <v>160.80000000000001</v>
      </c>
      <c r="G3339">
        <v>67.900000000000006</v>
      </c>
    </row>
    <row r="3340" spans="2:7">
      <c r="B3340">
        <v>96967</v>
      </c>
      <c r="C3340">
        <v>2</v>
      </c>
      <c r="D3340">
        <v>21</v>
      </c>
      <c r="F3340">
        <v>157.69999999999999</v>
      </c>
      <c r="G3340">
        <v>48.1</v>
      </c>
    </row>
    <row r="3341" spans="2:7">
      <c r="B3341">
        <v>96968</v>
      </c>
      <c r="C3341">
        <v>1</v>
      </c>
      <c r="D3341">
        <v>13</v>
      </c>
      <c r="F3341">
        <v>167.4</v>
      </c>
      <c r="G3341">
        <v>93.2</v>
      </c>
    </row>
    <row r="3342" spans="2:7">
      <c r="B3342">
        <v>96969</v>
      </c>
      <c r="C3342">
        <v>1</v>
      </c>
      <c r="D3342">
        <v>38</v>
      </c>
      <c r="F3342">
        <v>164.9</v>
      </c>
      <c r="G3342">
        <v>73.099999999999994</v>
      </c>
    </row>
    <row r="3343" spans="2:7">
      <c r="B3343">
        <v>96970</v>
      </c>
      <c r="C3343">
        <v>2</v>
      </c>
      <c r="D3343">
        <v>49</v>
      </c>
      <c r="F3343">
        <v>153.19999999999999</v>
      </c>
      <c r="G3343">
        <v>51.1</v>
      </c>
    </row>
    <row r="3344" spans="2:7">
      <c r="B3344">
        <v>96971</v>
      </c>
      <c r="C3344">
        <v>1</v>
      </c>
      <c r="D3344">
        <v>16</v>
      </c>
      <c r="F3344">
        <v>171</v>
      </c>
      <c r="G3344">
        <v>77.3</v>
      </c>
    </row>
    <row r="3345" spans="2:7">
      <c r="B3345">
        <v>96972</v>
      </c>
      <c r="C3345">
        <v>2</v>
      </c>
      <c r="D3345">
        <v>62</v>
      </c>
      <c r="F3345">
        <v>168.7</v>
      </c>
      <c r="G3345">
        <v>68.099999999999994</v>
      </c>
    </row>
    <row r="3346" spans="2:7">
      <c r="B3346">
        <v>96974</v>
      </c>
      <c r="C3346">
        <v>1</v>
      </c>
      <c r="D3346">
        <v>2</v>
      </c>
      <c r="F3346">
        <v>92.6</v>
      </c>
      <c r="G3346">
        <v>13.6</v>
      </c>
    </row>
    <row r="3347" spans="2:7">
      <c r="B3347">
        <v>96975</v>
      </c>
      <c r="C3347">
        <v>2</v>
      </c>
      <c r="D3347">
        <v>30</v>
      </c>
      <c r="F3347">
        <v>154.5</v>
      </c>
      <c r="G3347">
        <v>58.9</v>
      </c>
    </row>
    <row r="3348" spans="2:7">
      <c r="B3348">
        <v>96976</v>
      </c>
      <c r="C3348">
        <v>1</v>
      </c>
      <c r="D3348">
        <v>63</v>
      </c>
      <c r="F3348">
        <v>172.2</v>
      </c>
      <c r="G3348">
        <v>74.599999999999994</v>
      </c>
    </row>
    <row r="3349" spans="2:7">
      <c r="B3349">
        <v>96977</v>
      </c>
      <c r="C3349">
        <v>2</v>
      </c>
      <c r="D3349">
        <v>7</v>
      </c>
      <c r="F3349">
        <v>117.1</v>
      </c>
      <c r="G3349">
        <v>19.7</v>
      </c>
    </row>
    <row r="3350" spans="2:7">
      <c r="B3350">
        <v>96978</v>
      </c>
      <c r="C3350">
        <v>1</v>
      </c>
      <c r="D3350">
        <v>60</v>
      </c>
      <c r="F3350">
        <v>180.5</v>
      </c>
      <c r="G3350">
        <v>83.9</v>
      </c>
    </row>
    <row r="3351" spans="2:7">
      <c r="B3351">
        <v>96979</v>
      </c>
      <c r="C3351">
        <v>2</v>
      </c>
      <c r="D3351">
        <v>34</v>
      </c>
      <c r="F3351">
        <v>157.1</v>
      </c>
      <c r="G3351">
        <v>82.8</v>
      </c>
    </row>
    <row r="3352" spans="2:7">
      <c r="B3352">
        <v>96980</v>
      </c>
      <c r="C3352">
        <v>1</v>
      </c>
      <c r="D3352">
        <v>15</v>
      </c>
      <c r="F3352">
        <v>171</v>
      </c>
      <c r="G3352">
        <v>82.5</v>
      </c>
    </row>
    <row r="3353" spans="2:7">
      <c r="B3353">
        <v>96981</v>
      </c>
      <c r="C3353">
        <v>1</v>
      </c>
      <c r="D3353">
        <v>13</v>
      </c>
      <c r="F3353">
        <v>178.4</v>
      </c>
      <c r="G3353">
        <v>88.4</v>
      </c>
    </row>
    <row r="3354" spans="2:7">
      <c r="B3354">
        <v>96983</v>
      </c>
      <c r="C3354">
        <v>1</v>
      </c>
      <c r="D3354">
        <v>80</v>
      </c>
      <c r="F3354">
        <v>166.4</v>
      </c>
      <c r="G3354">
        <v>88</v>
      </c>
    </row>
    <row r="3355" spans="2:7">
      <c r="B3355">
        <v>96984</v>
      </c>
      <c r="C3355">
        <v>2</v>
      </c>
      <c r="D3355">
        <v>38</v>
      </c>
      <c r="F3355">
        <v>170.1</v>
      </c>
      <c r="G3355">
        <v>101.3</v>
      </c>
    </row>
    <row r="3356" spans="2:7">
      <c r="B3356">
        <v>96985</v>
      </c>
      <c r="C3356">
        <v>2</v>
      </c>
      <c r="D3356">
        <v>80</v>
      </c>
      <c r="F3356">
        <v>153.4</v>
      </c>
      <c r="G3356">
        <v>79.099999999999994</v>
      </c>
    </row>
    <row r="3357" spans="2:7">
      <c r="B3357">
        <v>96986</v>
      </c>
      <c r="C3357">
        <v>1</v>
      </c>
      <c r="D3357">
        <v>0</v>
      </c>
      <c r="E3357">
        <v>9</v>
      </c>
      <c r="F3357">
        <v>0</v>
      </c>
      <c r="G3357">
        <v>10.8</v>
      </c>
    </row>
    <row r="3358" spans="2:7">
      <c r="B3358">
        <v>96988</v>
      </c>
      <c r="C3358">
        <v>1</v>
      </c>
      <c r="D3358">
        <v>3</v>
      </c>
      <c r="F3358">
        <v>98.9</v>
      </c>
      <c r="G3358">
        <v>18.399999999999999</v>
      </c>
    </row>
    <row r="3359" spans="2:7">
      <c r="B3359">
        <v>96989</v>
      </c>
      <c r="C3359">
        <v>2</v>
      </c>
      <c r="D3359">
        <v>64</v>
      </c>
      <c r="F3359">
        <v>159.9</v>
      </c>
      <c r="G3359">
        <v>86.6</v>
      </c>
    </row>
    <row r="3360" spans="2:7">
      <c r="B3360">
        <v>96990</v>
      </c>
      <c r="C3360">
        <v>1</v>
      </c>
      <c r="D3360">
        <v>30</v>
      </c>
      <c r="F3360">
        <v>175.5</v>
      </c>
      <c r="G3360">
        <v>92.6</v>
      </c>
    </row>
    <row r="3361" spans="2:7">
      <c r="B3361">
        <v>96991</v>
      </c>
      <c r="C3361">
        <v>2</v>
      </c>
      <c r="D3361">
        <v>4</v>
      </c>
      <c r="F3361">
        <v>105.2</v>
      </c>
      <c r="G3361">
        <v>18.3</v>
      </c>
    </row>
    <row r="3362" spans="2:7">
      <c r="B3362">
        <v>96992</v>
      </c>
      <c r="C3362">
        <v>1</v>
      </c>
      <c r="D3362">
        <v>28</v>
      </c>
      <c r="F3362">
        <v>161.5</v>
      </c>
      <c r="G3362">
        <v>73</v>
      </c>
    </row>
    <row r="3363" spans="2:7">
      <c r="B3363">
        <v>96993</v>
      </c>
      <c r="C3363">
        <v>1</v>
      </c>
      <c r="D3363">
        <v>52</v>
      </c>
      <c r="F3363">
        <v>182.6</v>
      </c>
      <c r="G3363">
        <v>149.80000000000001</v>
      </c>
    </row>
    <row r="3364" spans="2:7">
      <c r="B3364">
        <v>96994</v>
      </c>
      <c r="C3364">
        <v>1</v>
      </c>
      <c r="D3364">
        <v>61</v>
      </c>
      <c r="F3364">
        <v>177.6</v>
      </c>
      <c r="G3364">
        <v>146.80000000000001</v>
      </c>
    </row>
    <row r="3365" spans="2:7">
      <c r="B3365">
        <v>96995</v>
      </c>
      <c r="C3365">
        <v>2</v>
      </c>
      <c r="D3365">
        <v>6</v>
      </c>
      <c r="F3365">
        <v>114</v>
      </c>
      <c r="G3365">
        <v>23.4</v>
      </c>
    </row>
    <row r="3366" spans="2:7">
      <c r="B3366">
        <v>96996</v>
      </c>
      <c r="C3366">
        <v>2</v>
      </c>
      <c r="D3366">
        <v>38</v>
      </c>
      <c r="F3366">
        <v>161.30000000000001</v>
      </c>
      <c r="G3366">
        <v>79</v>
      </c>
    </row>
    <row r="3367" spans="2:7">
      <c r="B3367">
        <v>96997</v>
      </c>
      <c r="C3367">
        <v>1</v>
      </c>
      <c r="D3367">
        <v>9</v>
      </c>
      <c r="F3367">
        <v>136.4</v>
      </c>
      <c r="G3367">
        <v>34.299999999999997</v>
      </c>
    </row>
    <row r="3368" spans="2:7">
      <c r="B3368">
        <v>96998</v>
      </c>
      <c r="C3368">
        <v>2</v>
      </c>
      <c r="D3368">
        <v>68</v>
      </c>
      <c r="F3368">
        <v>157.69999999999999</v>
      </c>
      <c r="G3368">
        <v>106.3</v>
      </c>
    </row>
    <row r="3369" spans="2:7">
      <c r="B3369">
        <v>96999</v>
      </c>
      <c r="C3369">
        <v>2</v>
      </c>
      <c r="D3369">
        <v>2</v>
      </c>
      <c r="F3369">
        <v>90.2</v>
      </c>
      <c r="G3369">
        <v>13</v>
      </c>
    </row>
    <row r="3370" spans="2:7">
      <c r="B3370">
        <v>97000</v>
      </c>
      <c r="C3370">
        <v>1</v>
      </c>
      <c r="D3370">
        <v>33</v>
      </c>
      <c r="F3370">
        <v>181.5</v>
      </c>
      <c r="G3370">
        <v>84.7</v>
      </c>
    </row>
    <row r="3371" spans="2:7">
      <c r="B3371">
        <v>97001</v>
      </c>
      <c r="C3371">
        <v>1</v>
      </c>
      <c r="D3371">
        <v>11</v>
      </c>
      <c r="F3371">
        <v>141</v>
      </c>
      <c r="G3371">
        <v>52.8</v>
      </c>
    </row>
    <row r="3372" spans="2:7">
      <c r="B3372">
        <v>97002</v>
      </c>
      <c r="C3372">
        <v>2</v>
      </c>
      <c r="D3372">
        <v>4</v>
      </c>
      <c r="F3372">
        <v>104.3</v>
      </c>
      <c r="G3372">
        <v>17.2</v>
      </c>
    </row>
    <row r="3373" spans="2:7">
      <c r="B3373">
        <v>97003</v>
      </c>
      <c r="C3373">
        <v>1</v>
      </c>
      <c r="D3373">
        <v>20</v>
      </c>
      <c r="F3373">
        <v>181.6</v>
      </c>
      <c r="G3373">
        <v>66.099999999999994</v>
      </c>
    </row>
    <row r="3374" spans="2:7">
      <c r="B3374">
        <v>97004</v>
      </c>
      <c r="C3374">
        <v>2</v>
      </c>
      <c r="D3374">
        <v>16</v>
      </c>
      <c r="F3374">
        <v>155.9</v>
      </c>
      <c r="G3374">
        <v>46.7</v>
      </c>
    </row>
    <row r="3375" spans="2:7">
      <c r="B3375">
        <v>97005</v>
      </c>
      <c r="C3375">
        <v>1</v>
      </c>
      <c r="D3375">
        <v>0</v>
      </c>
      <c r="E3375">
        <v>7</v>
      </c>
      <c r="F3375">
        <v>0</v>
      </c>
      <c r="G3375">
        <v>8.1999999999999993</v>
      </c>
    </row>
    <row r="3376" spans="2:7">
      <c r="B3376">
        <v>97006</v>
      </c>
      <c r="C3376">
        <v>1</v>
      </c>
      <c r="D3376">
        <v>5</v>
      </c>
      <c r="F3376">
        <v>106</v>
      </c>
      <c r="G3376">
        <v>15.8</v>
      </c>
    </row>
    <row r="3377" spans="2:7">
      <c r="B3377">
        <v>97007</v>
      </c>
      <c r="C3377">
        <v>1</v>
      </c>
      <c r="D3377">
        <v>6</v>
      </c>
      <c r="F3377">
        <v>125.4</v>
      </c>
      <c r="G3377">
        <v>24.4</v>
      </c>
    </row>
    <row r="3378" spans="2:7">
      <c r="B3378">
        <v>97008</v>
      </c>
      <c r="C3378">
        <v>1</v>
      </c>
      <c r="D3378">
        <v>13</v>
      </c>
      <c r="F3378">
        <v>160.30000000000001</v>
      </c>
      <c r="G3378">
        <v>80.3</v>
      </c>
    </row>
    <row r="3379" spans="2:7">
      <c r="B3379">
        <v>97009</v>
      </c>
      <c r="C3379">
        <v>1</v>
      </c>
      <c r="D3379">
        <v>30</v>
      </c>
      <c r="F3379">
        <v>167.9</v>
      </c>
      <c r="G3379">
        <v>67.5</v>
      </c>
    </row>
    <row r="3380" spans="2:7">
      <c r="B3380">
        <v>97011</v>
      </c>
      <c r="C3380">
        <v>2</v>
      </c>
      <c r="D3380">
        <v>26</v>
      </c>
      <c r="F3380">
        <v>157.69999999999999</v>
      </c>
      <c r="G3380">
        <v>71.099999999999994</v>
      </c>
    </row>
    <row r="3381" spans="2:7">
      <c r="B3381">
        <v>97012</v>
      </c>
      <c r="C3381">
        <v>2</v>
      </c>
      <c r="D3381">
        <v>14</v>
      </c>
      <c r="F3381">
        <v>164.4</v>
      </c>
      <c r="G3381">
        <v>48.2</v>
      </c>
    </row>
    <row r="3382" spans="2:7">
      <c r="B3382">
        <v>97013</v>
      </c>
      <c r="C3382">
        <v>1</v>
      </c>
      <c r="D3382">
        <v>50</v>
      </c>
      <c r="F3382">
        <v>162.6</v>
      </c>
      <c r="G3382">
        <v>86.8</v>
      </c>
    </row>
    <row r="3383" spans="2:7">
      <c r="B3383">
        <v>97014</v>
      </c>
      <c r="C3383">
        <v>2</v>
      </c>
      <c r="D3383">
        <v>4</v>
      </c>
      <c r="F3383">
        <v>108</v>
      </c>
      <c r="G3383">
        <v>18.100000000000001</v>
      </c>
    </row>
    <row r="3384" spans="2:7">
      <c r="B3384">
        <v>97015</v>
      </c>
      <c r="C3384">
        <v>2</v>
      </c>
      <c r="D3384">
        <v>72</v>
      </c>
      <c r="F3384">
        <v>156.80000000000001</v>
      </c>
      <c r="G3384">
        <v>93.3</v>
      </c>
    </row>
    <row r="3385" spans="2:7">
      <c r="B3385">
        <v>97016</v>
      </c>
      <c r="C3385">
        <v>2</v>
      </c>
      <c r="D3385">
        <v>4</v>
      </c>
      <c r="F3385">
        <v>103.1</v>
      </c>
      <c r="G3385">
        <v>14.9</v>
      </c>
    </row>
    <row r="3386" spans="2:7">
      <c r="B3386">
        <v>97017</v>
      </c>
      <c r="C3386">
        <v>2</v>
      </c>
      <c r="D3386">
        <v>66</v>
      </c>
      <c r="F3386">
        <v>155.6</v>
      </c>
      <c r="G3386">
        <v>73.2</v>
      </c>
    </row>
    <row r="3387" spans="2:7">
      <c r="B3387">
        <v>97018</v>
      </c>
      <c r="C3387">
        <v>1</v>
      </c>
      <c r="D3387">
        <v>27</v>
      </c>
      <c r="F3387">
        <v>165.6</v>
      </c>
      <c r="G3387">
        <v>63.3</v>
      </c>
    </row>
    <row r="3388" spans="2:7">
      <c r="B3388">
        <v>97019</v>
      </c>
      <c r="C3388">
        <v>1</v>
      </c>
      <c r="D3388">
        <v>44</v>
      </c>
      <c r="F3388">
        <v>164.5</v>
      </c>
      <c r="G3388">
        <v>70.3</v>
      </c>
    </row>
    <row r="3389" spans="2:7">
      <c r="B3389">
        <v>97020</v>
      </c>
      <c r="C3389">
        <v>1</v>
      </c>
      <c r="D3389">
        <v>12</v>
      </c>
      <c r="F3389">
        <v>0</v>
      </c>
      <c r="G3389">
        <v>0</v>
      </c>
    </row>
    <row r="3390" spans="2:7">
      <c r="B3390">
        <v>97021</v>
      </c>
      <c r="C3390">
        <v>1</v>
      </c>
      <c r="D3390">
        <v>27</v>
      </c>
      <c r="F3390">
        <v>184.4</v>
      </c>
      <c r="G3390">
        <v>91.1</v>
      </c>
    </row>
    <row r="3391" spans="2:7">
      <c r="B3391">
        <v>97022</v>
      </c>
      <c r="C3391">
        <v>1</v>
      </c>
      <c r="D3391">
        <v>46</v>
      </c>
      <c r="F3391">
        <v>158.80000000000001</v>
      </c>
      <c r="G3391">
        <v>66.2</v>
      </c>
    </row>
    <row r="3392" spans="2:7">
      <c r="B3392">
        <v>97023</v>
      </c>
      <c r="C3392">
        <v>2</v>
      </c>
      <c r="D3392">
        <v>80</v>
      </c>
      <c r="F3392">
        <v>155.69999999999999</v>
      </c>
      <c r="G3392">
        <v>46.9</v>
      </c>
    </row>
    <row r="3393" spans="2:7">
      <c r="B3393">
        <v>97024</v>
      </c>
      <c r="C3393">
        <v>2</v>
      </c>
      <c r="D3393">
        <v>55</v>
      </c>
      <c r="F3393">
        <v>171.4</v>
      </c>
      <c r="G3393">
        <v>68.2</v>
      </c>
    </row>
    <row r="3394" spans="2:7">
      <c r="B3394">
        <v>97025</v>
      </c>
      <c r="C3394">
        <v>2</v>
      </c>
      <c r="D3394">
        <v>36</v>
      </c>
      <c r="F3394">
        <v>161.6</v>
      </c>
      <c r="G3394">
        <v>67.5</v>
      </c>
    </row>
    <row r="3395" spans="2:7">
      <c r="B3395">
        <v>97026</v>
      </c>
      <c r="C3395">
        <v>2</v>
      </c>
      <c r="D3395">
        <v>80</v>
      </c>
      <c r="F3395">
        <v>155.1</v>
      </c>
      <c r="G3395">
        <v>63.6</v>
      </c>
    </row>
    <row r="3396" spans="2:7">
      <c r="B3396">
        <v>97027</v>
      </c>
      <c r="C3396">
        <v>2</v>
      </c>
      <c r="D3396">
        <v>26</v>
      </c>
      <c r="F3396">
        <v>154.4</v>
      </c>
      <c r="G3396">
        <v>59.7</v>
      </c>
    </row>
    <row r="3397" spans="2:7">
      <c r="B3397">
        <v>97028</v>
      </c>
      <c r="C3397">
        <v>1</v>
      </c>
      <c r="D3397">
        <v>17</v>
      </c>
      <c r="F3397">
        <v>182.2</v>
      </c>
      <c r="G3397">
        <v>124</v>
      </c>
    </row>
    <row r="3398" spans="2:7">
      <c r="B3398">
        <v>97029</v>
      </c>
      <c r="C3398">
        <v>1</v>
      </c>
      <c r="D3398">
        <v>55</v>
      </c>
      <c r="F3398">
        <v>168.7</v>
      </c>
      <c r="G3398">
        <v>73.400000000000006</v>
      </c>
    </row>
    <row r="3399" spans="2:7">
      <c r="B3399">
        <v>97030</v>
      </c>
      <c r="C3399">
        <v>2</v>
      </c>
      <c r="D3399">
        <v>57</v>
      </c>
      <c r="F3399">
        <v>160.6</v>
      </c>
      <c r="G3399">
        <v>84.8</v>
      </c>
    </row>
    <row r="3400" spans="2:7">
      <c r="B3400">
        <v>97031</v>
      </c>
      <c r="C3400">
        <v>1</v>
      </c>
      <c r="D3400">
        <v>70</v>
      </c>
      <c r="F3400">
        <v>169.6</v>
      </c>
      <c r="G3400">
        <v>86.7</v>
      </c>
    </row>
    <row r="3401" spans="2:7">
      <c r="B3401">
        <v>97032</v>
      </c>
      <c r="C3401">
        <v>1</v>
      </c>
      <c r="D3401">
        <v>50</v>
      </c>
      <c r="F3401">
        <v>182.3</v>
      </c>
      <c r="G3401">
        <v>88</v>
      </c>
    </row>
    <row r="3402" spans="2:7">
      <c r="B3402">
        <v>97033</v>
      </c>
      <c r="C3402">
        <v>1</v>
      </c>
      <c r="D3402">
        <v>12</v>
      </c>
      <c r="F3402">
        <v>153</v>
      </c>
      <c r="G3402">
        <v>97.8</v>
      </c>
    </row>
    <row r="3403" spans="2:7">
      <c r="B3403">
        <v>97034</v>
      </c>
      <c r="C3403">
        <v>2</v>
      </c>
      <c r="D3403">
        <v>31</v>
      </c>
      <c r="F3403">
        <v>162</v>
      </c>
      <c r="G3403">
        <v>57.1</v>
      </c>
    </row>
    <row r="3404" spans="2:7">
      <c r="B3404">
        <v>97035</v>
      </c>
      <c r="C3404">
        <v>2</v>
      </c>
      <c r="D3404">
        <v>36</v>
      </c>
      <c r="F3404">
        <v>164.1</v>
      </c>
      <c r="G3404">
        <v>82.7</v>
      </c>
    </row>
    <row r="3405" spans="2:7">
      <c r="B3405">
        <v>97036</v>
      </c>
      <c r="C3405">
        <v>2</v>
      </c>
      <c r="D3405">
        <v>28</v>
      </c>
      <c r="F3405">
        <v>177.1</v>
      </c>
      <c r="G3405">
        <v>71.400000000000006</v>
      </c>
    </row>
    <row r="3406" spans="2:7">
      <c r="B3406">
        <v>97037</v>
      </c>
      <c r="C3406">
        <v>1</v>
      </c>
      <c r="D3406">
        <v>32</v>
      </c>
      <c r="F3406">
        <v>177.6</v>
      </c>
      <c r="G3406">
        <v>79.599999999999994</v>
      </c>
    </row>
    <row r="3407" spans="2:7">
      <c r="B3407">
        <v>97038</v>
      </c>
      <c r="C3407">
        <v>2</v>
      </c>
      <c r="D3407">
        <v>53</v>
      </c>
      <c r="F3407">
        <v>163.80000000000001</v>
      </c>
      <c r="G3407">
        <v>46.4</v>
      </c>
    </row>
    <row r="3408" spans="2:7">
      <c r="B3408">
        <v>97039</v>
      </c>
      <c r="C3408">
        <v>1</v>
      </c>
      <c r="D3408">
        <v>76</v>
      </c>
      <c r="F3408">
        <v>166.2</v>
      </c>
      <c r="G3408">
        <v>76.3</v>
      </c>
    </row>
    <row r="3409" spans="2:7">
      <c r="B3409">
        <v>97040</v>
      </c>
      <c r="C3409">
        <v>2</v>
      </c>
      <c r="D3409">
        <v>58</v>
      </c>
      <c r="F3409">
        <v>157</v>
      </c>
      <c r="G3409">
        <v>69.3</v>
      </c>
    </row>
    <row r="3410" spans="2:7">
      <c r="B3410">
        <v>97041</v>
      </c>
      <c r="C3410">
        <v>2</v>
      </c>
      <c r="D3410">
        <v>26</v>
      </c>
      <c r="F3410">
        <v>160.9</v>
      </c>
      <c r="G3410">
        <v>84.7</v>
      </c>
    </row>
    <row r="3411" spans="2:7">
      <c r="B3411">
        <v>97042</v>
      </c>
      <c r="C3411">
        <v>2</v>
      </c>
      <c r="D3411">
        <v>33</v>
      </c>
      <c r="F3411">
        <v>170.2</v>
      </c>
      <c r="G3411">
        <v>65.5</v>
      </c>
    </row>
    <row r="3412" spans="2:7">
      <c r="B3412">
        <v>97043</v>
      </c>
      <c r="C3412">
        <v>2</v>
      </c>
      <c r="D3412">
        <v>17</v>
      </c>
      <c r="F3412">
        <v>160.9</v>
      </c>
      <c r="G3412">
        <v>56.9</v>
      </c>
    </row>
    <row r="3413" spans="2:7">
      <c r="B3413">
        <v>97044</v>
      </c>
      <c r="C3413">
        <v>2</v>
      </c>
      <c r="D3413">
        <v>30</v>
      </c>
      <c r="F3413">
        <v>155</v>
      </c>
      <c r="G3413">
        <v>39.6</v>
      </c>
    </row>
    <row r="3414" spans="2:7">
      <c r="B3414">
        <v>97045</v>
      </c>
      <c r="C3414">
        <v>1</v>
      </c>
      <c r="D3414">
        <v>8</v>
      </c>
      <c r="F3414">
        <v>127.8</v>
      </c>
      <c r="G3414">
        <v>29.4</v>
      </c>
    </row>
    <row r="3415" spans="2:7">
      <c r="B3415">
        <v>97046</v>
      </c>
      <c r="C3415">
        <v>1</v>
      </c>
      <c r="D3415">
        <v>61</v>
      </c>
      <c r="F3415">
        <v>189.1</v>
      </c>
      <c r="G3415">
        <v>106.8</v>
      </c>
    </row>
    <row r="3416" spans="2:7">
      <c r="B3416">
        <v>97047</v>
      </c>
      <c r="C3416">
        <v>1</v>
      </c>
      <c r="D3416">
        <v>9</v>
      </c>
      <c r="F3416">
        <v>130.6</v>
      </c>
      <c r="G3416">
        <v>24.9</v>
      </c>
    </row>
    <row r="3417" spans="2:7">
      <c r="B3417">
        <v>97048</v>
      </c>
      <c r="C3417">
        <v>2</v>
      </c>
      <c r="D3417">
        <v>34</v>
      </c>
      <c r="F3417">
        <v>159</v>
      </c>
      <c r="G3417">
        <v>85.1</v>
      </c>
    </row>
    <row r="3418" spans="2:7">
      <c r="B3418">
        <v>97049</v>
      </c>
      <c r="C3418">
        <v>1</v>
      </c>
      <c r="D3418">
        <v>52</v>
      </c>
      <c r="F3418">
        <v>176.9</v>
      </c>
      <c r="G3418">
        <v>83.9</v>
      </c>
    </row>
    <row r="3419" spans="2:7">
      <c r="B3419">
        <v>97050</v>
      </c>
      <c r="C3419">
        <v>1</v>
      </c>
      <c r="D3419">
        <v>13</v>
      </c>
      <c r="F3419">
        <v>162</v>
      </c>
      <c r="G3419">
        <v>57.6</v>
      </c>
    </row>
    <row r="3420" spans="2:7">
      <c r="B3420">
        <v>97051</v>
      </c>
      <c r="C3420">
        <v>1</v>
      </c>
      <c r="D3420">
        <v>68</v>
      </c>
      <c r="F3420">
        <v>164.4</v>
      </c>
      <c r="G3420">
        <v>55.1</v>
      </c>
    </row>
    <row r="3421" spans="2:7">
      <c r="B3421">
        <v>97052</v>
      </c>
      <c r="C3421">
        <v>1</v>
      </c>
      <c r="D3421">
        <v>7</v>
      </c>
      <c r="F3421">
        <v>126.1</v>
      </c>
      <c r="G3421">
        <v>24.4</v>
      </c>
    </row>
    <row r="3422" spans="2:7">
      <c r="B3422">
        <v>97053</v>
      </c>
      <c r="C3422">
        <v>2</v>
      </c>
      <c r="D3422">
        <v>4</v>
      </c>
      <c r="F3422">
        <v>102.7</v>
      </c>
      <c r="G3422">
        <v>18.2</v>
      </c>
    </row>
    <row r="3423" spans="2:7">
      <c r="B3423">
        <v>97054</v>
      </c>
      <c r="C3423">
        <v>1</v>
      </c>
      <c r="D3423">
        <v>40</v>
      </c>
      <c r="F3423">
        <v>180.5</v>
      </c>
      <c r="G3423">
        <v>93</v>
      </c>
    </row>
    <row r="3424" spans="2:7">
      <c r="B3424">
        <v>97055</v>
      </c>
      <c r="C3424">
        <v>1</v>
      </c>
      <c r="D3424">
        <v>53</v>
      </c>
      <c r="F3424">
        <v>175.1</v>
      </c>
      <c r="G3424">
        <v>103.1</v>
      </c>
    </row>
    <row r="3425" spans="2:7">
      <c r="B3425">
        <v>97056</v>
      </c>
      <c r="C3425">
        <v>2</v>
      </c>
      <c r="D3425">
        <v>72</v>
      </c>
      <c r="F3425">
        <v>162.5</v>
      </c>
      <c r="G3425">
        <v>84.6</v>
      </c>
    </row>
    <row r="3426" spans="2:7">
      <c r="B3426">
        <v>97057</v>
      </c>
      <c r="C3426">
        <v>2</v>
      </c>
      <c r="D3426">
        <v>26</v>
      </c>
      <c r="F3426">
        <v>160.19999999999999</v>
      </c>
      <c r="G3426">
        <v>57.2</v>
      </c>
    </row>
    <row r="3427" spans="2:7">
      <c r="B3427">
        <v>97058</v>
      </c>
      <c r="C3427">
        <v>2</v>
      </c>
      <c r="D3427">
        <v>80</v>
      </c>
      <c r="F3427">
        <v>150.69999999999999</v>
      </c>
      <c r="G3427">
        <v>102.7</v>
      </c>
    </row>
    <row r="3428" spans="2:7">
      <c r="B3428">
        <v>97059</v>
      </c>
      <c r="C3428">
        <v>1</v>
      </c>
      <c r="D3428">
        <v>44</v>
      </c>
      <c r="F3428">
        <v>184.8</v>
      </c>
      <c r="G3428">
        <v>123.8</v>
      </c>
    </row>
    <row r="3429" spans="2:7">
      <c r="B3429">
        <v>97060</v>
      </c>
      <c r="C3429">
        <v>1</v>
      </c>
      <c r="D3429">
        <v>20</v>
      </c>
      <c r="F3429">
        <v>170.2</v>
      </c>
      <c r="G3429">
        <v>85.3</v>
      </c>
    </row>
    <row r="3430" spans="2:7">
      <c r="B3430">
        <v>97061</v>
      </c>
      <c r="C3430">
        <v>1</v>
      </c>
      <c r="D3430">
        <v>1</v>
      </c>
      <c r="E3430">
        <v>15</v>
      </c>
      <c r="F3430">
        <v>0</v>
      </c>
      <c r="G3430">
        <v>12.6</v>
      </c>
    </row>
    <row r="3431" spans="2:7">
      <c r="B3431">
        <v>97062</v>
      </c>
      <c r="C3431">
        <v>1</v>
      </c>
      <c r="D3431">
        <v>4</v>
      </c>
      <c r="F3431">
        <v>108.7</v>
      </c>
      <c r="G3431">
        <v>18.3</v>
      </c>
    </row>
    <row r="3432" spans="2:7">
      <c r="B3432">
        <v>97063</v>
      </c>
      <c r="C3432">
        <v>1</v>
      </c>
      <c r="D3432">
        <v>51</v>
      </c>
      <c r="F3432">
        <v>171.3</v>
      </c>
      <c r="G3432">
        <v>53.4</v>
      </c>
    </row>
    <row r="3433" spans="2:7">
      <c r="B3433">
        <v>97064</v>
      </c>
      <c r="C3433">
        <v>1</v>
      </c>
      <c r="D3433">
        <v>24</v>
      </c>
      <c r="F3433">
        <v>165.1</v>
      </c>
      <c r="G3433">
        <v>87.5</v>
      </c>
    </row>
    <row r="3434" spans="2:7">
      <c r="B3434">
        <v>97065</v>
      </c>
      <c r="C3434">
        <v>1</v>
      </c>
      <c r="D3434">
        <v>42</v>
      </c>
      <c r="F3434">
        <v>186.8</v>
      </c>
      <c r="G3434">
        <v>115.2</v>
      </c>
    </row>
    <row r="3435" spans="2:7">
      <c r="B3435">
        <v>97066</v>
      </c>
      <c r="C3435">
        <v>1</v>
      </c>
      <c r="D3435">
        <v>0</v>
      </c>
      <c r="E3435">
        <v>4</v>
      </c>
      <c r="F3435">
        <v>0</v>
      </c>
      <c r="G3435">
        <v>6.8</v>
      </c>
    </row>
    <row r="3436" spans="2:7">
      <c r="B3436">
        <v>97067</v>
      </c>
      <c r="C3436">
        <v>1</v>
      </c>
      <c r="D3436">
        <v>59</v>
      </c>
      <c r="F3436">
        <v>168.1</v>
      </c>
      <c r="G3436">
        <v>69.8</v>
      </c>
    </row>
    <row r="3437" spans="2:7">
      <c r="B3437">
        <v>97068</v>
      </c>
      <c r="C3437">
        <v>2</v>
      </c>
      <c r="D3437">
        <v>2</v>
      </c>
      <c r="F3437">
        <v>94.3</v>
      </c>
      <c r="G3437">
        <v>14.1</v>
      </c>
    </row>
    <row r="3438" spans="2:7">
      <c r="B3438">
        <v>97069</v>
      </c>
      <c r="C3438">
        <v>2</v>
      </c>
      <c r="D3438">
        <v>14</v>
      </c>
      <c r="F3438">
        <v>158</v>
      </c>
      <c r="G3438">
        <v>79.5</v>
      </c>
    </row>
    <row r="3439" spans="2:7">
      <c r="B3439">
        <v>97070</v>
      </c>
      <c r="C3439">
        <v>1</v>
      </c>
      <c r="D3439">
        <v>16</v>
      </c>
      <c r="F3439">
        <v>168.7</v>
      </c>
      <c r="G3439">
        <v>83.9</v>
      </c>
    </row>
    <row r="3440" spans="2:7">
      <c r="B3440">
        <v>97071</v>
      </c>
      <c r="C3440">
        <v>2</v>
      </c>
      <c r="D3440">
        <v>31</v>
      </c>
      <c r="F3440">
        <v>153</v>
      </c>
      <c r="G3440">
        <v>81.5</v>
      </c>
    </row>
    <row r="3441" spans="2:7">
      <c r="B3441">
        <v>97072</v>
      </c>
      <c r="C3441">
        <v>1</v>
      </c>
      <c r="D3441">
        <v>2</v>
      </c>
      <c r="F3441">
        <v>84.3</v>
      </c>
      <c r="G3441">
        <v>11.6</v>
      </c>
    </row>
    <row r="3442" spans="2:7">
      <c r="B3442">
        <v>97074</v>
      </c>
      <c r="C3442">
        <v>2</v>
      </c>
      <c r="D3442">
        <v>0</v>
      </c>
      <c r="E3442">
        <v>4</v>
      </c>
      <c r="F3442">
        <v>0</v>
      </c>
      <c r="G3442">
        <v>5.0999999999999996</v>
      </c>
    </row>
    <row r="3443" spans="2:7">
      <c r="B3443">
        <v>97075</v>
      </c>
      <c r="C3443">
        <v>2</v>
      </c>
      <c r="D3443">
        <v>18</v>
      </c>
      <c r="F3443">
        <v>162.4</v>
      </c>
      <c r="G3443">
        <v>96.3</v>
      </c>
    </row>
    <row r="3444" spans="2:7">
      <c r="B3444">
        <v>97076</v>
      </c>
      <c r="C3444">
        <v>1</v>
      </c>
      <c r="D3444">
        <v>19</v>
      </c>
      <c r="F3444">
        <v>184.3</v>
      </c>
      <c r="G3444">
        <v>123.5</v>
      </c>
    </row>
    <row r="3445" spans="2:7">
      <c r="B3445">
        <v>97077</v>
      </c>
      <c r="C3445">
        <v>2</v>
      </c>
      <c r="D3445">
        <v>52</v>
      </c>
      <c r="F3445">
        <v>163.9</v>
      </c>
      <c r="G3445">
        <v>131.6</v>
      </c>
    </row>
    <row r="3446" spans="2:7">
      <c r="B3446">
        <v>97078</v>
      </c>
      <c r="C3446">
        <v>2</v>
      </c>
      <c r="D3446">
        <v>28</v>
      </c>
      <c r="F3446">
        <v>167.1</v>
      </c>
      <c r="G3446">
        <v>53.4</v>
      </c>
    </row>
    <row r="3447" spans="2:7">
      <c r="B3447">
        <v>97079</v>
      </c>
      <c r="C3447">
        <v>2</v>
      </c>
      <c r="D3447">
        <v>5</v>
      </c>
      <c r="F3447">
        <v>125.4</v>
      </c>
      <c r="G3447">
        <v>24.9</v>
      </c>
    </row>
    <row r="3448" spans="2:7">
      <c r="B3448">
        <v>97080</v>
      </c>
      <c r="C3448">
        <v>2</v>
      </c>
      <c r="D3448">
        <v>80</v>
      </c>
      <c r="F3448">
        <v>150.9</v>
      </c>
      <c r="G3448">
        <v>46.9</v>
      </c>
    </row>
    <row r="3449" spans="2:7">
      <c r="B3449">
        <v>97082</v>
      </c>
      <c r="C3449">
        <v>2</v>
      </c>
      <c r="D3449">
        <v>0</v>
      </c>
      <c r="E3449">
        <v>11</v>
      </c>
      <c r="F3449">
        <v>0</v>
      </c>
      <c r="G3449">
        <v>7.5</v>
      </c>
    </row>
    <row r="3450" spans="2:7">
      <c r="B3450">
        <v>97083</v>
      </c>
      <c r="C3450">
        <v>1</v>
      </c>
      <c r="D3450">
        <v>0</v>
      </c>
      <c r="E3450">
        <v>9</v>
      </c>
      <c r="F3450">
        <v>0</v>
      </c>
      <c r="G3450">
        <v>8.6</v>
      </c>
    </row>
    <row r="3451" spans="2:7">
      <c r="B3451">
        <v>97085</v>
      </c>
      <c r="C3451">
        <v>2</v>
      </c>
      <c r="D3451">
        <v>0</v>
      </c>
      <c r="E3451">
        <v>4</v>
      </c>
      <c r="F3451">
        <v>0</v>
      </c>
      <c r="G3451">
        <v>7.1</v>
      </c>
    </row>
    <row r="3452" spans="2:7">
      <c r="B3452">
        <v>97086</v>
      </c>
      <c r="C3452">
        <v>2</v>
      </c>
      <c r="D3452">
        <v>0</v>
      </c>
      <c r="E3452">
        <v>7</v>
      </c>
      <c r="F3452">
        <v>0</v>
      </c>
      <c r="G3452">
        <v>7</v>
      </c>
    </row>
    <row r="3453" spans="2:7">
      <c r="B3453">
        <v>97087</v>
      </c>
      <c r="C3453">
        <v>2</v>
      </c>
      <c r="D3453">
        <v>7</v>
      </c>
      <c r="F3453">
        <v>132.19999999999999</v>
      </c>
      <c r="G3453">
        <v>40.200000000000003</v>
      </c>
    </row>
    <row r="3454" spans="2:7">
      <c r="B3454">
        <v>97088</v>
      </c>
      <c r="C3454">
        <v>1</v>
      </c>
      <c r="D3454">
        <v>60</v>
      </c>
      <c r="F3454">
        <v>184.4</v>
      </c>
      <c r="G3454">
        <v>90.8</v>
      </c>
    </row>
    <row r="3455" spans="2:7">
      <c r="B3455">
        <v>97090</v>
      </c>
      <c r="C3455">
        <v>1</v>
      </c>
      <c r="D3455">
        <v>10</v>
      </c>
      <c r="F3455">
        <v>149.80000000000001</v>
      </c>
      <c r="G3455">
        <v>54.7</v>
      </c>
    </row>
    <row r="3456" spans="2:7">
      <c r="B3456">
        <v>97091</v>
      </c>
      <c r="C3456">
        <v>2</v>
      </c>
      <c r="D3456">
        <v>9</v>
      </c>
      <c r="F3456">
        <v>139</v>
      </c>
      <c r="G3456">
        <v>29</v>
      </c>
    </row>
    <row r="3457" spans="2:7">
      <c r="B3457">
        <v>97092</v>
      </c>
      <c r="C3457">
        <v>2</v>
      </c>
      <c r="D3457">
        <v>31</v>
      </c>
      <c r="F3457">
        <v>157.30000000000001</v>
      </c>
      <c r="G3457">
        <v>131.69999999999999</v>
      </c>
    </row>
    <row r="3458" spans="2:7">
      <c r="B3458">
        <v>97093</v>
      </c>
      <c r="C3458">
        <v>2</v>
      </c>
      <c r="D3458">
        <v>35</v>
      </c>
      <c r="F3458">
        <v>174.8</v>
      </c>
      <c r="G3458">
        <v>111</v>
      </c>
    </row>
    <row r="3459" spans="2:7">
      <c r="B3459">
        <v>97094</v>
      </c>
      <c r="C3459">
        <v>2</v>
      </c>
      <c r="D3459">
        <v>30</v>
      </c>
      <c r="F3459">
        <v>154.6</v>
      </c>
      <c r="G3459">
        <v>55.4</v>
      </c>
    </row>
    <row r="3460" spans="2:7">
      <c r="B3460">
        <v>97095</v>
      </c>
      <c r="C3460">
        <v>2</v>
      </c>
      <c r="D3460">
        <v>44</v>
      </c>
      <c r="F3460">
        <v>161.30000000000001</v>
      </c>
      <c r="G3460">
        <v>76</v>
      </c>
    </row>
    <row r="3461" spans="2:7">
      <c r="B3461">
        <v>97096</v>
      </c>
      <c r="C3461">
        <v>2</v>
      </c>
      <c r="D3461">
        <v>69</v>
      </c>
      <c r="F3461">
        <v>160.6</v>
      </c>
      <c r="G3461">
        <v>82.4</v>
      </c>
    </row>
    <row r="3462" spans="2:7">
      <c r="B3462">
        <v>97097</v>
      </c>
      <c r="C3462">
        <v>1</v>
      </c>
      <c r="D3462">
        <v>53</v>
      </c>
      <c r="F3462">
        <v>167.7</v>
      </c>
      <c r="G3462">
        <v>118.9</v>
      </c>
    </row>
    <row r="3463" spans="2:7">
      <c r="B3463">
        <v>97098</v>
      </c>
      <c r="C3463">
        <v>1</v>
      </c>
      <c r="D3463">
        <v>19</v>
      </c>
      <c r="F3463">
        <v>172.9</v>
      </c>
      <c r="G3463">
        <v>64.3</v>
      </c>
    </row>
    <row r="3464" spans="2:7">
      <c r="B3464">
        <v>97099</v>
      </c>
      <c r="C3464">
        <v>2</v>
      </c>
      <c r="D3464">
        <v>77</v>
      </c>
      <c r="F3464">
        <v>155.1</v>
      </c>
      <c r="G3464">
        <v>77.900000000000006</v>
      </c>
    </row>
    <row r="3465" spans="2:7">
      <c r="B3465">
        <v>97100</v>
      </c>
      <c r="C3465">
        <v>2</v>
      </c>
      <c r="D3465">
        <v>22</v>
      </c>
      <c r="F3465">
        <v>171</v>
      </c>
      <c r="G3465">
        <v>115.8</v>
      </c>
    </row>
    <row r="3466" spans="2:7">
      <c r="B3466">
        <v>97101</v>
      </c>
      <c r="C3466">
        <v>2</v>
      </c>
      <c r="D3466">
        <v>2</v>
      </c>
      <c r="F3466">
        <v>88.7</v>
      </c>
      <c r="G3466">
        <v>12.7</v>
      </c>
    </row>
    <row r="3467" spans="2:7">
      <c r="B3467">
        <v>97102</v>
      </c>
      <c r="C3467">
        <v>2</v>
      </c>
      <c r="D3467">
        <v>70</v>
      </c>
      <c r="F3467">
        <v>157.1</v>
      </c>
      <c r="G3467">
        <v>49.6</v>
      </c>
    </row>
    <row r="3468" spans="2:7">
      <c r="B3468">
        <v>97103</v>
      </c>
      <c r="C3468">
        <v>2</v>
      </c>
      <c r="D3468">
        <v>31</v>
      </c>
      <c r="F3468">
        <v>171.9</v>
      </c>
      <c r="G3468">
        <v>119.6</v>
      </c>
    </row>
    <row r="3469" spans="2:7">
      <c r="B3469">
        <v>97104</v>
      </c>
      <c r="C3469">
        <v>1</v>
      </c>
      <c r="D3469">
        <v>38</v>
      </c>
      <c r="F3469">
        <v>169.5</v>
      </c>
      <c r="G3469">
        <v>93.3</v>
      </c>
    </row>
    <row r="3470" spans="2:7">
      <c r="B3470">
        <v>97105</v>
      </c>
      <c r="C3470">
        <v>1</v>
      </c>
      <c r="D3470">
        <v>56</v>
      </c>
      <c r="F3470">
        <v>182.7</v>
      </c>
      <c r="G3470">
        <v>96.1</v>
      </c>
    </row>
    <row r="3471" spans="2:7">
      <c r="B3471">
        <v>97106</v>
      </c>
      <c r="C3471">
        <v>2</v>
      </c>
      <c r="D3471">
        <v>20</v>
      </c>
      <c r="F3471">
        <v>160.30000000000001</v>
      </c>
      <c r="G3471">
        <v>48.4</v>
      </c>
    </row>
    <row r="3472" spans="2:7">
      <c r="B3472">
        <v>97107</v>
      </c>
      <c r="C3472">
        <v>1</v>
      </c>
      <c r="D3472">
        <v>49</v>
      </c>
      <c r="F3472">
        <v>183.9</v>
      </c>
      <c r="G3472">
        <v>107.8</v>
      </c>
    </row>
    <row r="3473" spans="2:7">
      <c r="B3473">
        <v>97108</v>
      </c>
      <c r="C3473">
        <v>1</v>
      </c>
      <c r="D3473">
        <v>51</v>
      </c>
      <c r="F3473">
        <v>164.9</v>
      </c>
      <c r="G3473">
        <v>83.6</v>
      </c>
    </row>
    <row r="3474" spans="2:7">
      <c r="B3474">
        <v>97109</v>
      </c>
      <c r="C3474">
        <v>2</v>
      </c>
      <c r="D3474">
        <v>74</v>
      </c>
      <c r="F3474">
        <v>162.1</v>
      </c>
      <c r="G3474">
        <v>96.7</v>
      </c>
    </row>
    <row r="3475" spans="2:7">
      <c r="B3475">
        <v>97110</v>
      </c>
      <c r="C3475">
        <v>1</v>
      </c>
      <c r="D3475">
        <v>10</v>
      </c>
      <c r="F3475">
        <v>132.69999999999999</v>
      </c>
      <c r="G3475">
        <v>27.4</v>
      </c>
    </row>
    <row r="3476" spans="2:7">
      <c r="B3476">
        <v>97111</v>
      </c>
      <c r="C3476">
        <v>1</v>
      </c>
      <c r="D3476">
        <v>43</v>
      </c>
      <c r="F3476">
        <v>182.2</v>
      </c>
      <c r="G3476">
        <v>92.6</v>
      </c>
    </row>
    <row r="3477" spans="2:7">
      <c r="B3477">
        <v>97112</v>
      </c>
      <c r="C3477">
        <v>1</v>
      </c>
      <c r="D3477">
        <v>16</v>
      </c>
      <c r="F3477">
        <v>160.19999999999999</v>
      </c>
      <c r="G3477">
        <v>56.1</v>
      </c>
    </row>
    <row r="3478" spans="2:7">
      <c r="B3478">
        <v>97113</v>
      </c>
      <c r="C3478">
        <v>2</v>
      </c>
      <c r="D3478">
        <v>2</v>
      </c>
      <c r="F3478">
        <v>93.2</v>
      </c>
      <c r="G3478">
        <v>13.2</v>
      </c>
    </row>
    <row r="3479" spans="2:7">
      <c r="B3479">
        <v>97114</v>
      </c>
      <c r="C3479">
        <v>2</v>
      </c>
      <c r="D3479">
        <v>17</v>
      </c>
      <c r="F3479">
        <v>175.7</v>
      </c>
      <c r="G3479">
        <v>56.9</v>
      </c>
    </row>
    <row r="3480" spans="2:7">
      <c r="B3480">
        <v>97115</v>
      </c>
      <c r="C3480">
        <v>1</v>
      </c>
      <c r="D3480">
        <v>65</v>
      </c>
      <c r="F3480">
        <v>168</v>
      </c>
      <c r="G3480">
        <v>84.6</v>
      </c>
    </row>
    <row r="3481" spans="2:7">
      <c r="B3481">
        <v>97116</v>
      </c>
      <c r="C3481">
        <v>2</v>
      </c>
      <c r="D3481">
        <v>23</v>
      </c>
      <c r="F3481">
        <v>159.19999999999999</v>
      </c>
      <c r="G3481">
        <v>76.900000000000006</v>
      </c>
    </row>
    <row r="3482" spans="2:7">
      <c r="B3482">
        <v>97117</v>
      </c>
      <c r="C3482">
        <v>2</v>
      </c>
      <c r="D3482">
        <v>63</v>
      </c>
      <c r="F3482">
        <v>151.1</v>
      </c>
      <c r="G3482">
        <v>56</v>
      </c>
    </row>
    <row r="3483" spans="2:7">
      <c r="B3483">
        <v>97118</v>
      </c>
      <c r="C3483">
        <v>1</v>
      </c>
      <c r="D3483">
        <v>72</v>
      </c>
      <c r="F3483">
        <v>172.8</v>
      </c>
      <c r="G3483">
        <v>108.8</v>
      </c>
    </row>
    <row r="3484" spans="2:7">
      <c r="B3484">
        <v>97119</v>
      </c>
      <c r="C3484">
        <v>2</v>
      </c>
      <c r="D3484">
        <v>3</v>
      </c>
      <c r="F3484">
        <v>97.8</v>
      </c>
      <c r="G3484">
        <v>14.3</v>
      </c>
    </row>
    <row r="3485" spans="2:7">
      <c r="B3485">
        <v>97120</v>
      </c>
      <c r="C3485">
        <v>2</v>
      </c>
      <c r="D3485">
        <v>80</v>
      </c>
      <c r="F3485">
        <v>149.5</v>
      </c>
      <c r="G3485">
        <v>67.8</v>
      </c>
    </row>
    <row r="3486" spans="2:7">
      <c r="B3486">
        <v>97121</v>
      </c>
      <c r="C3486">
        <v>2</v>
      </c>
      <c r="D3486">
        <v>44</v>
      </c>
      <c r="F3486">
        <v>170.5</v>
      </c>
      <c r="G3486">
        <v>101.8</v>
      </c>
    </row>
    <row r="3487" spans="2:7">
      <c r="B3487">
        <v>97122</v>
      </c>
      <c r="C3487">
        <v>2</v>
      </c>
      <c r="D3487">
        <v>29</v>
      </c>
      <c r="F3487">
        <v>167.8</v>
      </c>
      <c r="G3487">
        <v>110.2</v>
      </c>
    </row>
    <row r="3488" spans="2:7">
      <c r="B3488">
        <v>97123</v>
      </c>
      <c r="C3488">
        <v>2</v>
      </c>
      <c r="D3488">
        <v>45</v>
      </c>
      <c r="F3488">
        <v>161.4</v>
      </c>
      <c r="G3488">
        <v>55.8</v>
      </c>
    </row>
    <row r="3489" spans="2:7">
      <c r="B3489">
        <v>97124</v>
      </c>
      <c r="C3489">
        <v>2</v>
      </c>
      <c r="D3489">
        <v>62</v>
      </c>
      <c r="F3489">
        <v>159.9</v>
      </c>
      <c r="G3489">
        <v>70.2</v>
      </c>
    </row>
    <row r="3490" spans="2:7">
      <c r="B3490">
        <v>97125</v>
      </c>
      <c r="C3490">
        <v>1</v>
      </c>
      <c r="D3490">
        <v>57</v>
      </c>
      <c r="F3490">
        <v>182</v>
      </c>
      <c r="G3490">
        <v>110.5</v>
      </c>
    </row>
    <row r="3491" spans="2:7">
      <c r="B3491">
        <v>97126</v>
      </c>
      <c r="C3491">
        <v>1</v>
      </c>
      <c r="D3491">
        <v>3</v>
      </c>
      <c r="F3491">
        <v>90.4</v>
      </c>
      <c r="G3491">
        <v>13.5</v>
      </c>
    </row>
    <row r="3492" spans="2:7">
      <c r="B3492">
        <v>97127</v>
      </c>
      <c r="C3492">
        <v>1</v>
      </c>
      <c r="D3492">
        <v>19</v>
      </c>
      <c r="F3492">
        <v>178</v>
      </c>
      <c r="G3492">
        <v>91.6</v>
      </c>
    </row>
    <row r="3493" spans="2:7">
      <c r="B3493">
        <v>97128</v>
      </c>
      <c r="C3493">
        <v>2</v>
      </c>
      <c r="D3493">
        <v>29</v>
      </c>
      <c r="F3493">
        <v>149.6</v>
      </c>
      <c r="G3493">
        <v>84.9</v>
      </c>
    </row>
    <row r="3494" spans="2:7">
      <c r="B3494">
        <v>97129</v>
      </c>
      <c r="C3494">
        <v>2</v>
      </c>
      <c r="D3494">
        <v>40</v>
      </c>
      <c r="F3494">
        <v>165.5</v>
      </c>
      <c r="G3494">
        <v>61.4</v>
      </c>
    </row>
    <row r="3495" spans="2:7">
      <c r="B3495">
        <v>97130</v>
      </c>
      <c r="C3495">
        <v>1</v>
      </c>
      <c r="D3495">
        <v>19</v>
      </c>
      <c r="F3495">
        <v>175.5</v>
      </c>
      <c r="G3495">
        <v>80.2</v>
      </c>
    </row>
    <row r="3496" spans="2:7">
      <c r="B3496">
        <v>97131</v>
      </c>
      <c r="C3496">
        <v>2</v>
      </c>
      <c r="D3496">
        <v>53</v>
      </c>
      <c r="F3496">
        <v>167</v>
      </c>
      <c r="G3496">
        <v>79.7</v>
      </c>
    </row>
    <row r="3497" spans="2:7">
      <c r="B3497">
        <v>97133</v>
      </c>
      <c r="C3497">
        <v>2</v>
      </c>
      <c r="D3497">
        <v>65</v>
      </c>
      <c r="F3497">
        <v>156.9</v>
      </c>
      <c r="G3497">
        <v>63.6</v>
      </c>
    </row>
    <row r="3498" spans="2:7">
      <c r="B3498">
        <v>97134</v>
      </c>
      <c r="C3498">
        <v>2</v>
      </c>
      <c r="D3498">
        <v>0</v>
      </c>
      <c r="E3498">
        <v>3</v>
      </c>
      <c r="F3498">
        <v>0</v>
      </c>
      <c r="G3498">
        <v>8</v>
      </c>
    </row>
    <row r="3499" spans="2:7">
      <c r="B3499">
        <v>97135</v>
      </c>
      <c r="C3499">
        <v>1</v>
      </c>
      <c r="D3499">
        <v>14</v>
      </c>
      <c r="F3499">
        <v>176.2</v>
      </c>
      <c r="G3499">
        <v>65.5</v>
      </c>
    </row>
    <row r="3500" spans="2:7">
      <c r="B3500">
        <v>97136</v>
      </c>
      <c r="C3500">
        <v>1</v>
      </c>
      <c r="D3500">
        <v>0</v>
      </c>
      <c r="E3500">
        <v>5</v>
      </c>
      <c r="F3500">
        <v>0</v>
      </c>
      <c r="G3500">
        <v>9</v>
      </c>
    </row>
    <row r="3501" spans="2:7">
      <c r="B3501">
        <v>97137</v>
      </c>
      <c r="C3501">
        <v>2</v>
      </c>
      <c r="D3501">
        <v>39</v>
      </c>
      <c r="F3501">
        <v>160.5</v>
      </c>
      <c r="G3501">
        <v>57.5</v>
      </c>
    </row>
    <row r="3502" spans="2:7">
      <c r="B3502">
        <v>97138</v>
      </c>
      <c r="C3502">
        <v>2</v>
      </c>
      <c r="D3502">
        <v>47</v>
      </c>
      <c r="F3502">
        <v>172.5</v>
      </c>
      <c r="G3502">
        <v>67.7</v>
      </c>
    </row>
    <row r="3503" spans="2:7">
      <c r="B3503">
        <v>97139</v>
      </c>
      <c r="C3503">
        <v>1</v>
      </c>
      <c r="D3503">
        <v>29</v>
      </c>
      <c r="F3503">
        <v>167.3</v>
      </c>
      <c r="G3503">
        <v>64.900000000000006</v>
      </c>
    </row>
    <row r="3504" spans="2:7">
      <c r="B3504">
        <v>97140</v>
      </c>
      <c r="C3504">
        <v>2</v>
      </c>
      <c r="D3504">
        <v>43</v>
      </c>
      <c r="F3504">
        <v>165.2</v>
      </c>
      <c r="G3504">
        <v>80.7</v>
      </c>
    </row>
    <row r="3505" spans="2:7">
      <c r="B3505">
        <v>97142</v>
      </c>
      <c r="C3505">
        <v>2</v>
      </c>
      <c r="D3505">
        <v>44</v>
      </c>
      <c r="F3505">
        <v>156.4</v>
      </c>
      <c r="G3505">
        <v>79.599999999999994</v>
      </c>
    </row>
    <row r="3506" spans="2:7">
      <c r="B3506">
        <v>97143</v>
      </c>
      <c r="C3506">
        <v>1</v>
      </c>
      <c r="D3506">
        <v>61</v>
      </c>
      <c r="F3506">
        <v>166.3</v>
      </c>
      <c r="G3506">
        <v>95.1</v>
      </c>
    </row>
    <row r="3507" spans="2:7">
      <c r="B3507">
        <v>97144</v>
      </c>
      <c r="C3507">
        <v>1</v>
      </c>
      <c r="D3507">
        <v>18</v>
      </c>
      <c r="F3507">
        <v>184</v>
      </c>
      <c r="G3507">
        <v>75.099999999999994</v>
      </c>
    </row>
    <row r="3508" spans="2:7">
      <c r="B3508">
        <v>97145</v>
      </c>
      <c r="C3508">
        <v>2</v>
      </c>
      <c r="D3508">
        <v>46</v>
      </c>
      <c r="F3508">
        <v>157.30000000000001</v>
      </c>
      <c r="G3508">
        <v>162.9</v>
      </c>
    </row>
    <row r="3509" spans="2:7">
      <c r="B3509">
        <v>97146</v>
      </c>
      <c r="C3509">
        <v>2</v>
      </c>
      <c r="D3509">
        <v>19</v>
      </c>
      <c r="F3509">
        <v>154.19999999999999</v>
      </c>
      <c r="G3509">
        <v>50.3</v>
      </c>
    </row>
    <row r="3510" spans="2:7">
      <c r="B3510">
        <v>97147</v>
      </c>
      <c r="C3510">
        <v>2</v>
      </c>
      <c r="D3510">
        <v>37</v>
      </c>
      <c r="F3510">
        <v>152.19999999999999</v>
      </c>
      <c r="G3510">
        <v>54.5</v>
      </c>
    </row>
    <row r="3511" spans="2:7">
      <c r="B3511">
        <v>97148</v>
      </c>
      <c r="C3511">
        <v>2</v>
      </c>
      <c r="D3511">
        <v>4</v>
      </c>
      <c r="F3511">
        <v>104.3</v>
      </c>
      <c r="G3511">
        <v>20</v>
      </c>
    </row>
    <row r="3512" spans="2:7">
      <c r="B3512">
        <v>97149</v>
      </c>
      <c r="C3512">
        <v>2</v>
      </c>
      <c r="D3512">
        <v>66</v>
      </c>
      <c r="F3512">
        <v>155.69999999999999</v>
      </c>
      <c r="G3512">
        <v>53.5</v>
      </c>
    </row>
    <row r="3513" spans="2:7">
      <c r="B3513">
        <v>97150</v>
      </c>
      <c r="C3513">
        <v>1</v>
      </c>
      <c r="D3513">
        <v>58</v>
      </c>
      <c r="F3513">
        <v>173.4</v>
      </c>
      <c r="G3513">
        <v>84.1</v>
      </c>
    </row>
    <row r="3514" spans="2:7">
      <c r="B3514">
        <v>97151</v>
      </c>
      <c r="C3514">
        <v>2</v>
      </c>
      <c r="D3514">
        <v>6</v>
      </c>
      <c r="F3514">
        <v>120.6</v>
      </c>
      <c r="G3514">
        <v>20.8</v>
      </c>
    </row>
    <row r="3515" spans="2:7">
      <c r="B3515">
        <v>97152</v>
      </c>
      <c r="C3515">
        <v>2</v>
      </c>
      <c r="D3515">
        <v>45</v>
      </c>
      <c r="F3515">
        <v>163.69999999999999</v>
      </c>
      <c r="G3515">
        <v>77.900000000000006</v>
      </c>
    </row>
    <row r="3516" spans="2:7">
      <c r="B3516">
        <v>97153</v>
      </c>
      <c r="C3516">
        <v>1</v>
      </c>
      <c r="D3516">
        <v>30</v>
      </c>
      <c r="F3516">
        <v>171.9</v>
      </c>
      <c r="G3516">
        <v>102.6</v>
      </c>
    </row>
    <row r="3517" spans="2:7">
      <c r="B3517">
        <v>97154</v>
      </c>
      <c r="C3517">
        <v>1</v>
      </c>
      <c r="D3517">
        <v>3</v>
      </c>
      <c r="F3517">
        <v>96.2</v>
      </c>
      <c r="G3517">
        <v>16.2</v>
      </c>
    </row>
    <row r="3518" spans="2:7">
      <c r="B3518">
        <v>97155</v>
      </c>
      <c r="C3518">
        <v>1</v>
      </c>
      <c r="D3518">
        <v>52</v>
      </c>
      <c r="F3518">
        <v>180.6</v>
      </c>
      <c r="G3518">
        <v>112.2</v>
      </c>
    </row>
    <row r="3519" spans="2:7">
      <c r="B3519">
        <v>97156</v>
      </c>
      <c r="C3519">
        <v>2</v>
      </c>
      <c r="D3519">
        <v>45</v>
      </c>
      <c r="F3519">
        <v>158.6</v>
      </c>
      <c r="G3519">
        <v>84.7</v>
      </c>
    </row>
    <row r="3520" spans="2:7">
      <c r="B3520">
        <v>97157</v>
      </c>
      <c r="C3520">
        <v>1</v>
      </c>
      <c r="D3520">
        <v>23</v>
      </c>
      <c r="F3520">
        <v>176.2</v>
      </c>
      <c r="G3520">
        <v>64.400000000000006</v>
      </c>
    </row>
    <row r="3521" spans="2:7">
      <c r="B3521">
        <v>97158</v>
      </c>
      <c r="C3521">
        <v>1</v>
      </c>
      <c r="D3521">
        <v>1</v>
      </c>
      <c r="E3521">
        <v>16</v>
      </c>
      <c r="F3521">
        <v>0</v>
      </c>
      <c r="G3521">
        <v>9.6</v>
      </c>
    </row>
    <row r="3522" spans="2:7">
      <c r="B3522">
        <v>97159</v>
      </c>
      <c r="C3522">
        <v>2</v>
      </c>
      <c r="D3522">
        <v>6</v>
      </c>
      <c r="F3522">
        <v>121</v>
      </c>
      <c r="G3522">
        <v>21.2</v>
      </c>
    </row>
    <row r="3523" spans="2:7">
      <c r="B3523">
        <v>97160</v>
      </c>
      <c r="C3523">
        <v>2</v>
      </c>
      <c r="D3523">
        <v>16</v>
      </c>
      <c r="F3523">
        <v>163.6</v>
      </c>
      <c r="G3523">
        <v>48.9</v>
      </c>
    </row>
    <row r="3524" spans="2:7">
      <c r="B3524">
        <v>97161</v>
      </c>
      <c r="C3524">
        <v>1</v>
      </c>
      <c r="D3524">
        <v>60</v>
      </c>
      <c r="F3524">
        <v>0</v>
      </c>
      <c r="G3524">
        <v>0</v>
      </c>
    </row>
    <row r="3525" spans="2:7">
      <c r="B3525">
        <v>97163</v>
      </c>
      <c r="C3525">
        <v>1</v>
      </c>
      <c r="D3525">
        <v>55</v>
      </c>
      <c r="F3525">
        <v>155.5</v>
      </c>
      <c r="G3525">
        <v>58.8</v>
      </c>
    </row>
    <row r="3526" spans="2:7">
      <c r="B3526">
        <v>97164</v>
      </c>
      <c r="C3526">
        <v>1</v>
      </c>
      <c r="D3526">
        <v>62</v>
      </c>
      <c r="F3526">
        <v>178</v>
      </c>
      <c r="G3526">
        <v>47.9</v>
      </c>
    </row>
    <row r="3527" spans="2:7">
      <c r="B3527">
        <v>97165</v>
      </c>
      <c r="C3527">
        <v>2</v>
      </c>
      <c r="D3527">
        <v>66</v>
      </c>
      <c r="F3527">
        <v>168.8</v>
      </c>
      <c r="G3527">
        <v>105.9</v>
      </c>
    </row>
    <row r="3528" spans="2:7">
      <c r="B3528">
        <v>97166</v>
      </c>
      <c r="C3528">
        <v>2</v>
      </c>
      <c r="D3528">
        <v>40</v>
      </c>
      <c r="F3528">
        <v>156.6</v>
      </c>
      <c r="G3528">
        <v>68.599999999999994</v>
      </c>
    </row>
    <row r="3529" spans="2:7">
      <c r="B3529">
        <v>97167</v>
      </c>
      <c r="C3529">
        <v>2</v>
      </c>
      <c r="D3529">
        <v>13</v>
      </c>
      <c r="F3529">
        <v>157.19999999999999</v>
      </c>
      <c r="G3529">
        <v>49.9</v>
      </c>
    </row>
    <row r="3530" spans="2:7">
      <c r="B3530">
        <v>97168</v>
      </c>
      <c r="C3530">
        <v>1</v>
      </c>
      <c r="D3530">
        <v>54</v>
      </c>
      <c r="F3530">
        <v>167.2</v>
      </c>
      <c r="G3530">
        <v>63.7</v>
      </c>
    </row>
    <row r="3531" spans="2:7">
      <c r="B3531">
        <v>97169</v>
      </c>
      <c r="C3531">
        <v>2</v>
      </c>
      <c r="D3531">
        <v>67</v>
      </c>
      <c r="F3531">
        <v>163.1</v>
      </c>
      <c r="G3531">
        <v>87.9</v>
      </c>
    </row>
    <row r="3532" spans="2:7">
      <c r="B3532">
        <v>97170</v>
      </c>
      <c r="C3532">
        <v>1</v>
      </c>
      <c r="D3532">
        <v>10</v>
      </c>
      <c r="F3532">
        <v>133.6</v>
      </c>
      <c r="G3532">
        <v>35.200000000000003</v>
      </c>
    </row>
    <row r="3533" spans="2:7">
      <c r="B3533">
        <v>97171</v>
      </c>
      <c r="C3533">
        <v>2</v>
      </c>
      <c r="D3533">
        <v>74</v>
      </c>
      <c r="F3533">
        <v>155.19999999999999</v>
      </c>
      <c r="G3533">
        <v>57.3</v>
      </c>
    </row>
    <row r="3534" spans="2:7">
      <c r="B3534">
        <v>97172</v>
      </c>
      <c r="C3534">
        <v>2</v>
      </c>
      <c r="D3534">
        <v>6</v>
      </c>
      <c r="F3534">
        <v>122.9</v>
      </c>
      <c r="G3534">
        <v>27.3</v>
      </c>
    </row>
    <row r="3535" spans="2:7">
      <c r="B3535">
        <v>97173</v>
      </c>
      <c r="C3535">
        <v>2</v>
      </c>
      <c r="D3535">
        <v>18</v>
      </c>
      <c r="F3535">
        <v>166.5</v>
      </c>
      <c r="G3535">
        <v>64.599999999999994</v>
      </c>
    </row>
    <row r="3536" spans="2:7">
      <c r="B3536">
        <v>97174</v>
      </c>
      <c r="C3536">
        <v>2</v>
      </c>
      <c r="D3536">
        <v>26</v>
      </c>
      <c r="F3536">
        <v>150.69999999999999</v>
      </c>
      <c r="G3536">
        <v>49.8</v>
      </c>
    </row>
    <row r="3537" spans="2:7">
      <c r="B3537">
        <v>97175</v>
      </c>
      <c r="C3537">
        <v>1</v>
      </c>
      <c r="D3537">
        <v>7</v>
      </c>
      <c r="F3537">
        <v>117.8</v>
      </c>
      <c r="G3537">
        <v>20.9</v>
      </c>
    </row>
    <row r="3538" spans="2:7">
      <c r="B3538">
        <v>97176</v>
      </c>
      <c r="C3538">
        <v>2</v>
      </c>
      <c r="D3538">
        <v>58</v>
      </c>
      <c r="F3538">
        <v>152.30000000000001</v>
      </c>
      <c r="G3538">
        <v>86</v>
      </c>
    </row>
    <row r="3539" spans="2:7">
      <c r="B3539">
        <v>97177</v>
      </c>
      <c r="C3539">
        <v>1</v>
      </c>
      <c r="D3539">
        <v>41</v>
      </c>
      <c r="F3539">
        <v>164.3</v>
      </c>
      <c r="G3539">
        <v>108.3</v>
      </c>
    </row>
    <row r="3540" spans="2:7">
      <c r="B3540">
        <v>97178</v>
      </c>
      <c r="C3540">
        <v>2</v>
      </c>
      <c r="D3540">
        <v>55</v>
      </c>
      <c r="F3540">
        <v>149.9</v>
      </c>
      <c r="G3540">
        <v>87.3</v>
      </c>
    </row>
    <row r="3541" spans="2:7">
      <c r="B3541">
        <v>97179</v>
      </c>
      <c r="C3541">
        <v>2</v>
      </c>
      <c r="D3541">
        <v>13</v>
      </c>
      <c r="F3541">
        <v>0</v>
      </c>
      <c r="G3541">
        <v>0</v>
      </c>
    </row>
    <row r="3542" spans="2:7">
      <c r="B3542">
        <v>97180</v>
      </c>
      <c r="C3542">
        <v>2</v>
      </c>
      <c r="D3542">
        <v>80</v>
      </c>
      <c r="F3542">
        <v>156.9</v>
      </c>
      <c r="G3542">
        <v>68.7</v>
      </c>
    </row>
    <row r="3543" spans="2:7">
      <c r="B3543">
        <v>97181</v>
      </c>
      <c r="C3543">
        <v>1</v>
      </c>
      <c r="D3543">
        <v>65</v>
      </c>
      <c r="F3543">
        <v>159.1</v>
      </c>
      <c r="G3543">
        <v>73</v>
      </c>
    </row>
    <row r="3544" spans="2:7">
      <c r="B3544">
        <v>97182</v>
      </c>
      <c r="C3544">
        <v>1</v>
      </c>
      <c r="D3544">
        <v>19</v>
      </c>
      <c r="F3544">
        <v>176</v>
      </c>
      <c r="G3544">
        <v>66.5</v>
      </c>
    </row>
    <row r="3545" spans="2:7">
      <c r="B3545">
        <v>97183</v>
      </c>
      <c r="C3545">
        <v>2</v>
      </c>
      <c r="D3545">
        <v>27</v>
      </c>
      <c r="F3545">
        <v>163</v>
      </c>
      <c r="G3545">
        <v>66.8</v>
      </c>
    </row>
    <row r="3546" spans="2:7">
      <c r="B3546">
        <v>97184</v>
      </c>
      <c r="C3546">
        <v>2</v>
      </c>
      <c r="D3546">
        <v>19</v>
      </c>
      <c r="F3546">
        <v>166.3</v>
      </c>
      <c r="G3546">
        <v>79.2</v>
      </c>
    </row>
    <row r="3547" spans="2:7">
      <c r="B3547">
        <v>97185</v>
      </c>
      <c r="C3547">
        <v>2</v>
      </c>
      <c r="D3547">
        <v>9</v>
      </c>
      <c r="F3547">
        <v>146.4</v>
      </c>
      <c r="G3547">
        <v>46.7</v>
      </c>
    </row>
    <row r="3548" spans="2:7">
      <c r="B3548">
        <v>97186</v>
      </c>
      <c r="C3548">
        <v>1</v>
      </c>
      <c r="D3548">
        <v>46</v>
      </c>
      <c r="F3548">
        <v>182.1</v>
      </c>
      <c r="G3548">
        <v>116.9</v>
      </c>
    </row>
    <row r="3549" spans="2:7">
      <c r="B3549">
        <v>97187</v>
      </c>
      <c r="C3549">
        <v>1</v>
      </c>
      <c r="D3549">
        <v>14</v>
      </c>
      <c r="F3549">
        <v>157.19999999999999</v>
      </c>
      <c r="G3549">
        <v>71.7</v>
      </c>
    </row>
    <row r="3550" spans="2:7">
      <c r="B3550">
        <v>97188</v>
      </c>
      <c r="C3550">
        <v>2</v>
      </c>
      <c r="D3550">
        <v>80</v>
      </c>
      <c r="F3550">
        <v>0</v>
      </c>
      <c r="G3550">
        <v>0</v>
      </c>
    </row>
    <row r="3551" spans="2:7">
      <c r="B3551">
        <v>97189</v>
      </c>
      <c r="C3551">
        <v>1</v>
      </c>
      <c r="D3551">
        <v>71</v>
      </c>
      <c r="F3551">
        <v>177.7</v>
      </c>
      <c r="G3551">
        <v>117.3</v>
      </c>
    </row>
    <row r="3552" spans="2:7">
      <c r="B3552">
        <v>97190</v>
      </c>
      <c r="C3552">
        <v>2</v>
      </c>
      <c r="D3552">
        <v>0</v>
      </c>
      <c r="E3552">
        <v>8</v>
      </c>
      <c r="F3552">
        <v>0</v>
      </c>
      <c r="G3552">
        <v>7.5</v>
      </c>
    </row>
    <row r="3553" spans="2:7">
      <c r="B3553">
        <v>97191</v>
      </c>
      <c r="C3553">
        <v>2</v>
      </c>
      <c r="D3553">
        <v>44</v>
      </c>
      <c r="F3553">
        <v>157</v>
      </c>
      <c r="G3553">
        <v>80.8</v>
      </c>
    </row>
    <row r="3554" spans="2:7">
      <c r="B3554">
        <v>97192</v>
      </c>
      <c r="C3554">
        <v>2</v>
      </c>
      <c r="D3554">
        <v>67</v>
      </c>
      <c r="F3554">
        <v>153.9</v>
      </c>
      <c r="G3554">
        <v>71.599999999999994</v>
      </c>
    </row>
    <row r="3555" spans="2:7">
      <c r="B3555">
        <v>97193</v>
      </c>
      <c r="C3555">
        <v>1</v>
      </c>
      <c r="D3555">
        <v>28</v>
      </c>
      <c r="F3555">
        <v>181.3</v>
      </c>
      <c r="G3555">
        <v>107.5</v>
      </c>
    </row>
    <row r="3556" spans="2:7">
      <c r="B3556">
        <v>97194</v>
      </c>
      <c r="C3556">
        <v>1</v>
      </c>
      <c r="D3556">
        <v>69</v>
      </c>
      <c r="F3556">
        <v>162.9</v>
      </c>
      <c r="G3556">
        <v>67</v>
      </c>
    </row>
    <row r="3557" spans="2:7">
      <c r="B3557">
        <v>97195</v>
      </c>
      <c r="C3557">
        <v>1</v>
      </c>
      <c r="D3557">
        <v>0</v>
      </c>
      <c r="E3557">
        <v>9</v>
      </c>
      <c r="F3557">
        <v>0</v>
      </c>
      <c r="G3557">
        <v>8.1999999999999993</v>
      </c>
    </row>
    <row r="3558" spans="2:7">
      <c r="B3558">
        <v>97196</v>
      </c>
      <c r="C3558">
        <v>2</v>
      </c>
      <c r="D3558">
        <v>1</v>
      </c>
      <c r="E3558">
        <v>15</v>
      </c>
      <c r="F3558">
        <v>0</v>
      </c>
      <c r="G3558">
        <v>13</v>
      </c>
    </row>
    <row r="3559" spans="2:7">
      <c r="B3559">
        <v>97197</v>
      </c>
      <c r="C3559">
        <v>2</v>
      </c>
      <c r="D3559">
        <v>61</v>
      </c>
      <c r="F3559">
        <v>154.69999999999999</v>
      </c>
      <c r="G3559">
        <v>83.6</v>
      </c>
    </row>
    <row r="3560" spans="2:7">
      <c r="B3560">
        <v>97198</v>
      </c>
      <c r="C3560">
        <v>2</v>
      </c>
      <c r="D3560">
        <v>73</v>
      </c>
      <c r="F3560">
        <v>157.4</v>
      </c>
      <c r="G3560">
        <v>65.3</v>
      </c>
    </row>
    <row r="3561" spans="2:7">
      <c r="B3561">
        <v>97199</v>
      </c>
      <c r="C3561">
        <v>1</v>
      </c>
      <c r="D3561">
        <v>15</v>
      </c>
      <c r="F3561">
        <v>171.2</v>
      </c>
      <c r="G3561">
        <v>84.5</v>
      </c>
    </row>
    <row r="3562" spans="2:7">
      <c r="B3562">
        <v>97200</v>
      </c>
      <c r="C3562">
        <v>1</v>
      </c>
      <c r="D3562">
        <v>56</v>
      </c>
      <c r="F3562">
        <v>179</v>
      </c>
      <c r="G3562">
        <v>71.099999999999994</v>
      </c>
    </row>
    <row r="3563" spans="2:7">
      <c r="B3563">
        <v>97201</v>
      </c>
      <c r="C3563">
        <v>1</v>
      </c>
      <c r="D3563">
        <v>60</v>
      </c>
      <c r="F3563">
        <v>175</v>
      </c>
      <c r="G3563">
        <v>65.099999999999994</v>
      </c>
    </row>
    <row r="3564" spans="2:7">
      <c r="B3564">
        <v>97202</v>
      </c>
      <c r="C3564">
        <v>1</v>
      </c>
      <c r="D3564">
        <v>6</v>
      </c>
      <c r="F3564">
        <v>116.9</v>
      </c>
      <c r="G3564">
        <v>19.899999999999999</v>
      </c>
    </row>
    <row r="3565" spans="2:7">
      <c r="B3565">
        <v>97203</v>
      </c>
      <c r="C3565">
        <v>1</v>
      </c>
      <c r="D3565">
        <v>0</v>
      </c>
      <c r="E3565">
        <v>7</v>
      </c>
      <c r="F3565">
        <v>0</v>
      </c>
      <c r="G3565">
        <v>9.4</v>
      </c>
    </row>
    <row r="3566" spans="2:7">
      <c r="B3566">
        <v>97204</v>
      </c>
      <c r="C3566">
        <v>2</v>
      </c>
      <c r="D3566">
        <v>80</v>
      </c>
      <c r="F3566">
        <v>155.69999999999999</v>
      </c>
      <c r="G3566">
        <v>68.5</v>
      </c>
    </row>
    <row r="3567" spans="2:7">
      <c r="B3567">
        <v>97205</v>
      </c>
      <c r="C3567">
        <v>2</v>
      </c>
      <c r="D3567">
        <v>1</v>
      </c>
      <c r="E3567">
        <v>18</v>
      </c>
      <c r="F3567">
        <v>0</v>
      </c>
      <c r="G3567">
        <v>10.9</v>
      </c>
    </row>
    <row r="3568" spans="2:7">
      <c r="B3568">
        <v>97206</v>
      </c>
      <c r="C3568">
        <v>1</v>
      </c>
      <c r="D3568">
        <v>69</v>
      </c>
      <c r="F3568">
        <v>183.4</v>
      </c>
      <c r="G3568">
        <v>92</v>
      </c>
    </row>
    <row r="3569" spans="2:7">
      <c r="B3569">
        <v>97207</v>
      </c>
      <c r="C3569">
        <v>2</v>
      </c>
      <c r="D3569">
        <v>2</v>
      </c>
      <c r="F3569">
        <v>0</v>
      </c>
      <c r="G3569">
        <v>14.8</v>
      </c>
    </row>
    <row r="3570" spans="2:7">
      <c r="B3570">
        <v>97208</v>
      </c>
      <c r="C3570">
        <v>1</v>
      </c>
      <c r="D3570">
        <v>30</v>
      </c>
      <c r="F3570">
        <v>182.4</v>
      </c>
      <c r="G3570">
        <v>79.599999999999994</v>
      </c>
    </row>
    <row r="3571" spans="2:7">
      <c r="B3571">
        <v>97209</v>
      </c>
      <c r="C3571">
        <v>2</v>
      </c>
      <c r="D3571">
        <v>71</v>
      </c>
      <c r="F3571">
        <v>162.30000000000001</v>
      </c>
      <c r="G3571">
        <v>74.599999999999994</v>
      </c>
    </row>
    <row r="3572" spans="2:7">
      <c r="B3572">
        <v>97210</v>
      </c>
      <c r="C3572">
        <v>1</v>
      </c>
      <c r="D3572">
        <v>47</v>
      </c>
      <c r="F3572">
        <v>176.7</v>
      </c>
      <c r="G3572">
        <v>93.2</v>
      </c>
    </row>
    <row r="3573" spans="2:7">
      <c r="B3573">
        <v>97211</v>
      </c>
      <c r="C3573">
        <v>2</v>
      </c>
      <c r="D3573">
        <v>54</v>
      </c>
      <c r="F3573">
        <v>0</v>
      </c>
      <c r="G3573">
        <v>0</v>
      </c>
    </row>
    <row r="3574" spans="2:7">
      <c r="B3574">
        <v>97212</v>
      </c>
      <c r="C3574">
        <v>1</v>
      </c>
      <c r="D3574">
        <v>13</v>
      </c>
      <c r="F3574">
        <v>170.3</v>
      </c>
      <c r="G3574">
        <v>96.6</v>
      </c>
    </row>
    <row r="3575" spans="2:7">
      <c r="B3575">
        <v>97213</v>
      </c>
      <c r="C3575">
        <v>2</v>
      </c>
      <c r="D3575">
        <v>7</v>
      </c>
      <c r="F3575">
        <v>120</v>
      </c>
      <c r="G3575">
        <v>20.7</v>
      </c>
    </row>
    <row r="3576" spans="2:7">
      <c r="B3576">
        <v>97214</v>
      </c>
      <c r="C3576">
        <v>1</v>
      </c>
      <c r="D3576">
        <v>0</v>
      </c>
      <c r="E3576">
        <v>2</v>
      </c>
      <c r="F3576">
        <v>0</v>
      </c>
      <c r="G3576">
        <v>7.1</v>
      </c>
    </row>
    <row r="3577" spans="2:7">
      <c r="B3577">
        <v>97215</v>
      </c>
      <c r="C3577">
        <v>2</v>
      </c>
      <c r="D3577">
        <v>71</v>
      </c>
      <c r="F3577">
        <v>151.80000000000001</v>
      </c>
      <c r="G3577">
        <v>57.1</v>
      </c>
    </row>
    <row r="3578" spans="2:7">
      <c r="B3578">
        <v>97216</v>
      </c>
      <c r="C3578">
        <v>2</v>
      </c>
      <c r="D3578">
        <v>69</v>
      </c>
      <c r="F3578">
        <v>150.69999999999999</v>
      </c>
      <c r="G3578">
        <v>119.4</v>
      </c>
    </row>
    <row r="3579" spans="2:7">
      <c r="B3579">
        <v>97217</v>
      </c>
      <c r="C3579">
        <v>2</v>
      </c>
      <c r="D3579">
        <v>29</v>
      </c>
      <c r="F3579">
        <v>161.69999999999999</v>
      </c>
      <c r="G3579">
        <v>60</v>
      </c>
    </row>
    <row r="3580" spans="2:7">
      <c r="B3580">
        <v>97218</v>
      </c>
      <c r="C3580">
        <v>1</v>
      </c>
      <c r="D3580">
        <v>15</v>
      </c>
      <c r="F3580">
        <v>172.3</v>
      </c>
      <c r="G3580">
        <v>54.8</v>
      </c>
    </row>
    <row r="3581" spans="2:7">
      <c r="B3581">
        <v>97219</v>
      </c>
      <c r="C3581">
        <v>1</v>
      </c>
      <c r="D3581">
        <v>10</v>
      </c>
      <c r="F3581">
        <v>142.4</v>
      </c>
      <c r="G3581">
        <v>44.1</v>
      </c>
    </row>
    <row r="3582" spans="2:7">
      <c r="B3582">
        <v>97220</v>
      </c>
      <c r="C3582">
        <v>1</v>
      </c>
      <c r="D3582">
        <v>11</v>
      </c>
      <c r="F3582">
        <v>140.9</v>
      </c>
      <c r="G3582">
        <v>41.7</v>
      </c>
    </row>
    <row r="3583" spans="2:7">
      <c r="B3583">
        <v>97221</v>
      </c>
      <c r="C3583">
        <v>1</v>
      </c>
      <c r="D3583">
        <v>78</v>
      </c>
      <c r="F3583">
        <v>170.4</v>
      </c>
      <c r="G3583">
        <v>66.599999999999994</v>
      </c>
    </row>
    <row r="3584" spans="2:7">
      <c r="B3584">
        <v>97222</v>
      </c>
      <c r="C3584">
        <v>2</v>
      </c>
      <c r="D3584">
        <v>53</v>
      </c>
      <c r="F3584">
        <v>156.30000000000001</v>
      </c>
      <c r="G3584">
        <v>128.1</v>
      </c>
    </row>
    <row r="3585" spans="2:7">
      <c r="B3585">
        <v>97223</v>
      </c>
      <c r="C3585">
        <v>1</v>
      </c>
      <c r="D3585">
        <v>26</v>
      </c>
      <c r="F3585">
        <v>181.7</v>
      </c>
      <c r="G3585">
        <v>83</v>
      </c>
    </row>
    <row r="3586" spans="2:7">
      <c r="B3586">
        <v>97224</v>
      </c>
      <c r="C3586">
        <v>2</v>
      </c>
      <c r="D3586">
        <v>72</v>
      </c>
      <c r="F3586">
        <v>155.4</v>
      </c>
      <c r="G3586">
        <v>59.7</v>
      </c>
    </row>
    <row r="3587" spans="2:7">
      <c r="B3587">
        <v>97225</v>
      </c>
      <c r="C3587">
        <v>2</v>
      </c>
      <c r="D3587">
        <v>80</v>
      </c>
      <c r="F3587">
        <v>157.30000000000001</v>
      </c>
      <c r="G3587">
        <v>102.8</v>
      </c>
    </row>
    <row r="3588" spans="2:7">
      <c r="B3588">
        <v>97226</v>
      </c>
      <c r="C3588">
        <v>2</v>
      </c>
      <c r="D3588">
        <v>1</v>
      </c>
      <c r="E3588">
        <v>22</v>
      </c>
      <c r="F3588">
        <v>0</v>
      </c>
      <c r="G3588">
        <v>16</v>
      </c>
    </row>
    <row r="3589" spans="2:7">
      <c r="B3589">
        <v>97227</v>
      </c>
      <c r="C3589">
        <v>2</v>
      </c>
      <c r="D3589">
        <v>4</v>
      </c>
      <c r="F3589">
        <v>99.4</v>
      </c>
      <c r="G3589">
        <v>17.2</v>
      </c>
    </row>
    <row r="3590" spans="2:7">
      <c r="B3590">
        <v>97228</v>
      </c>
      <c r="C3590">
        <v>1</v>
      </c>
      <c r="D3590">
        <v>49</v>
      </c>
      <c r="F3590">
        <v>182.3</v>
      </c>
      <c r="G3590">
        <v>98.8</v>
      </c>
    </row>
    <row r="3591" spans="2:7">
      <c r="B3591">
        <v>97229</v>
      </c>
      <c r="C3591">
        <v>2</v>
      </c>
      <c r="D3591">
        <v>80</v>
      </c>
      <c r="F3591">
        <v>157.9</v>
      </c>
      <c r="G3591">
        <v>64.5</v>
      </c>
    </row>
    <row r="3592" spans="2:7">
      <c r="B3592">
        <v>97230</v>
      </c>
      <c r="C3592">
        <v>1</v>
      </c>
      <c r="D3592">
        <v>10</v>
      </c>
      <c r="F3592">
        <v>140.1</v>
      </c>
      <c r="G3592">
        <v>42.8</v>
      </c>
    </row>
    <row r="3593" spans="2:7">
      <c r="B3593">
        <v>97231</v>
      </c>
      <c r="C3593">
        <v>2</v>
      </c>
      <c r="D3593">
        <v>27</v>
      </c>
      <c r="F3593">
        <v>155.5</v>
      </c>
      <c r="G3593">
        <v>75</v>
      </c>
    </row>
    <row r="3594" spans="2:7">
      <c r="B3594">
        <v>97232</v>
      </c>
      <c r="C3594">
        <v>1</v>
      </c>
      <c r="D3594">
        <v>16</v>
      </c>
      <c r="F3594">
        <v>178.8</v>
      </c>
      <c r="G3594">
        <v>73.8</v>
      </c>
    </row>
    <row r="3595" spans="2:7">
      <c r="B3595">
        <v>97233</v>
      </c>
      <c r="C3595">
        <v>1</v>
      </c>
      <c r="D3595">
        <v>69</v>
      </c>
      <c r="F3595">
        <v>157.5</v>
      </c>
      <c r="G3595">
        <v>63.4</v>
      </c>
    </row>
    <row r="3596" spans="2:7">
      <c r="B3596">
        <v>97234</v>
      </c>
      <c r="C3596">
        <v>2</v>
      </c>
      <c r="D3596">
        <v>32</v>
      </c>
      <c r="F3596">
        <v>161.1</v>
      </c>
      <c r="G3596">
        <v>90.8</v>
      </c>
    </row>
    <row r="3597" spans="2:7">
      <c r="B3597">
        <v>97235</v>
      </c>
      <c r="C3597">
        <v>2</v>
      </c>
      <c r="D3597">
        <v>35</v>
      </c>
      <c r="F3597">
        <v>168.1</v>
      </c>
      <c r="G3597">
        <v>83</v>
      </c>
    </row>
    <row r="3598" spans="2:7">
      <c r="B3598">
        <v>97236</v>
      </c>
      <c r="C3598">
        <v>1</v>
      </c>
      <c r="D3598">
        <v>45</v>
      </c>
      <c r="F3598">
        <v>171.2</v>
      </c>
      <c r="G3598">
        <v>73.8</v>
      </c>
    </row>
    <row r="3599" spans="2:7">
      <c r="B3599">
        <v>97237</v>
      </c>
      <c r="C3599">
        <v>2</v>
      </c>
      <c r="D3599">
        <v>80</v>
      </c>
      <c r="F3599">
        <v>159.1</v>
      </c>
      <c r="G3599">
        <v>74.8</v>
      </c>
    </row>
    <row r="3600" spans="2:7">
      <c r="B3600">
        <v>97238</v>
      </c>
      <c r="C3600">
        <v>2</v>
      </c>
      <c r="D3600">
        <v>8</v>
      </c>
      <c r="F3600">
        <v>125.7</v>
      </c>
      <c r="G3600">
        <v>28.3</v>
      </c>
    </row>
    <row r="3601" spans="2:7">
      <c r="B3601">
        <v>97239</v>
      </c>
      <c r="C3601">
        <v>2</v>
      </c>
      <c r="D3601">
        <v>13</v>
      </c>
      <c r="F3601">
        <v>170.2</v>
      </c>
      <c r="G3601">
        <v>58.4</v>
      </c>
    </row>
    <row r="3602" spans="2:7">
      <c r="B3602">
        <v>97240</v>
      </c>
      <c r="C3602">
        <v>2</v>
      </c>
      <c r="D3602">
        <v>17</v>
      </c>
      <c r="F3602">
        <v>171.7</v>
      </c>
      <c r="G3602">
        <v>59.5</v>
      </c>
    </row>
    <row r="3603" spans="2:7">
      <c r="B3603">
        <v>97241</v>
      </c>
      <c r="C3603">
        <v>1</v>
      </c>
      <c r="D3603">
        <v>16</v>
      </c>
      <c r="F3603">
        <v>163.30000000000001</v>
      </c>
      <c r="G3603">
        <v>53</v>
      </c>
    </row>
    <row r="3604" spans="2:7">
      <c r="B3604">
        <v>97242</v>
      </c>
      <c r="C3604">
        <v>1</v>
      </c>
      <c r="D3604">
        <v>75</v>
      </c>
      <c r="F3604">
        <v>173.9</v>
      </c>
      <c r="G3604">
        <v>86.3</v>
      </c>
    </row>
    <row r="3605" spans="2:7">
      <c r="B3605">
        <v>97243</v>
      </c>
      <c r="C3605">
        <v>2</v>
      </c>
      <c r="D3605">
        <v>9</v>
      </c>
      <c r="F3605">
        <v>138.30000000000001</v>
      </c>
      <c r="G3605">
        <v>31.2</v>
      </c>
    </row>
    <row r="3606" spans="2:7">
      <c r="B3606">
        <v>97244</v>
      </c>
      <c r="C3606">
        <v>2</v>
      </c>
      <c r="D3606">
        <v>13</v>
      </c>
      <c r="F3606">
        <v>165.7</v>
      </c>
      <c r="G3606">
        <v>62.7</v>
      </c>
    </row>
    <row r="3607" spans="2:7">
      <c r="B3607">
        <v>97245</v>
      </c>
      <c r="C3607">
        <v>1</v>
      </c>
      <c r="D3607">
        <v>39</v>
      </c>
      <c r="F3607">
        <v>177.6</v>
      </c>
      <c r="G3607">
        <v>81</v>
      </c>
    </row>
    <row r="3608" spans="2:7">
      <c r="B3608">
        <v>97246</v>
      </c>
      <c r="C3608">
        <v>2</v>
      </c>
      <c r="D3608">
        <v>6</v>
      </c>
      <c r="F3608">
        <v>120.7</v>
      </c>
      <c r="G3608">
        <v>24.4</v>
      </c>
    </row>
    <row r="3609" spans="2:7">
      <c r="B3609">
        <v>97247</v>
      </c>
      <c r="C3609">
        <v>1</v>
      </c>
      <c r="D3609">
        <v>45</v>
      </c>
      <c r="F3609">
        <v>179.1</v>
      </c>
      <c r="G3609">
        <v>87.3</v>
      </c>
    </row>
    <row r="3610" spans="2:7">
      <c r="B3610">
        <v>97248</v>
      </c>
      <c r="C3610">
        <v>2</v>
      </c>
      <c r="D3610">
        <v>68</v>
      </c>
      <c r="F3610">
        <v>148.69999999999999</v>
      </c>
      <c r="G3610">
        <v>57</v>
      </c>
    </row>
    <row r="3611" spans="2:7">
      <c r="B3611">
        <v>97249</v>
      </c>
      <c r="C3611">
        <v>2</v>
      </c>
      <c r="D3611">
        <v>20</v>
      </c>
      <c r="F3611">
        <v>162.4</v>
      </c>
      <c r="G3611">
        <v>84.5</v>
      </c>
    </row>
    <row r="3612" spans="2:7">
      <c r="B3612">
        <v>97250</v>
      </c>
      <c r="C3612">
        <v>1</v>
      </c>
      <c r="D3612">
        <v>32</v>
      </c>
      <c r="F3612">
        <v>189</v>
      </c>
      <c r="G3612">
        <v>82.7</v>
      </c>
    </row>
    <row r="3613" spans="2:7">
      <c r="B3613">
        <v>97251</v>
      </c>
      <c r="C3613">
        <v>1</v>
      </c>
      <c r="D3613">
        <v>41</v>
      </c>
      <c r="F3613">
        <v>171.6</v>
      </c>
      <c r="G3613">
        <v>83</v>
      </c>
    </row>
    <row r="3614" spans="2:7">
      <c r="B3614">
        <v>97252</v>
      </c>
      <c r="C3614">
        <v>2</v>
      </c>
      <c r="D3614">
        <v>69</v>
      </c>
      <c r="F3614">
        <v>155.30000000000001</v>
      </c>
      <c r="G3614">
        <v>83.7</v>
      </c>
    </row>
    <row r="3615" spans="2:7">
      <c r="B3615">
        <v>97253</v>
      </c>
      <c r="C3615">
        <v>2</v>
      </c>
      <c r="D3615">
        <v>57</v>
      </c>
      <c r="F3615">
        <v>162.80000000000001</v>
      </c>
      <c r="G3615">
        <v>83.8</v>
      </c>
    </row>
    <row r="3616" spans="2:7">
      <c r="B3616">
        <v>97254</v>
      </c>
      <c r="C3616">
        <v>1</v>
      </c>
      <c r="D3616">
        <v>1</v>
      </c>
      <c r="E3616">
        <v>17</v>
      </c>
      <c r="F3616">
        <v>0</v>
      </c>
      <c r="G3616">
        <v>12.1</v>
      </c>
    </row>
    <row r="3617" spans="2:7">
      <c r="B3617">
        <v>97255</v>
      </c>
      <c r="C3617">
        <v>1</v>
      </c>
      <c r="D3617">
        <v>29</v>
      </c>
      <c r="F3617">
        <v>170.9</v>
      </c>
      <c r="G3617">
        <v>73.3</v>
      </c>
    </row>
    <row r="3618" spans="2:7">
      <c r="B3618">
        <v>97256</v>
      </c>
      <c r="C3618">
        <v>1</v>
      </c>
      <c r="D3618">
        <v>57</v>
      </c>
      <c r="F3618">
        <v>173.2</v>
      </c>
      <c r="G3618">
        <v>65.099999999999994</v>
      </c>
    </row>
    <row r="3619" spans="2:7">
      <c r="B3619">
        <v>97257</v>
      </c>
      <c r="C3619">
        <v>2</v>
      </c>
      <c r="D3619">
        <v>26</v>
      </c>
      <c r="F3619">
        <v>152.4</v>
      </c>
      <c r="G3619">
        <v>95.2</v>
      </c>
    </row>
    <row r="3620" spans="2:7">
      <c r="B3620">
        <v>97258</v>
      </c>
      <c r="C3620">
        <v>2</v>
      </c>
      <c r="D3620">
        <v>13</v>
      </c>
      <c r="F3620">
        <v>155.5</v>
      </c>
      <c r="G3620">
        <v>47.8</v>
      </c>
    </row>
    <row r="3621" spans="2:7">
      <c r="B3621">
        <v>97259</v>
      </c>
      <c r="C3621">
        <v>1</v>
      </c>
      <c r="D3621">
        <v>57</v>
      </c>
      <c r="F3621">
        <v>161.4</v>
      </c>
      <c r="G3621">
        <v>63.9</v>
      </c>
    </row>
    <row r="3622" spans="2:7">
      <c r="B3622">
        <v>97260</v>
      </c>
      <c r="C3622">
        <v>2</v>
      </c>
      <c r="D3622">
        <v>45</v>
      </c>
      <c r="F3622">
        <v>153.1</v>
      </c>
      <c r="G3622">
        <v>71.599999999999994</v>
      </c>
    </row>
    <row r="3623" spans="2:7">
      <c r="B3623">
        <v>97261</v>
      </c>
      <c r="C3623">
        <v>1</v>
      </c>
      <c r="D3623">
        <v>19</v>
      </c>
      <c r="F3623">
        <v>184.1</v>
      </c>
      <c r="G3623">
        <v>87.2</v>
      </c>
    </row>
    <row r="3624" spans="2:7">
      <c r="B3624">
        <v>97262</v>
      </c>
      <c r="C3624">
        <v>2</v>
      </c>
      <c r="D3624">
        <v>16</v>
      </c>
      <c r="F3624">
        <v>165.8</v>
      </c>
      <c r="G3624">
        <v>56</v>
      </c>
    </row>
    <row r="3625" spans="2:7">
      <c r="B3625">
        <v>97263</v>
      </c>
      <c r="C3625">
        <v>2</v>
      </c>
      <c r="D3625">
        <v>41</v>
      </c>
      <c r="F3625">
        <v>164</v>
      </c>
      <c r="G3625">
        <v>55.3</v>
      </c>
    </row>
    <row r="3626" spans="2:7">
      <c r="B3626">
        <v>97264</v>
      </c>
      <c r="C3626">
        <v>2</v>
      </c>
      <c r="D3626">
        <v>67</v>
      </c>
      <c r="F3626">
        <v>153.5</v>
      </c>
      <c r="G3626">
        <v>88.2</v>
      </c>
    </row>
    <row r="3627" spans="2:7">
      <c r="B3627">
        <v>97265</v>
      </c>
      <c r="C3627">
        <v>1</v>
      </c>
      <c r="D3627">
        <v>8</v>
      </c>
      <c r="F3627">
        <v>133.4</v>
      </c>
      <c r="G3627">
        <v>30.2</v>
      </c>
    </row>
    <row r="3628" spans="2:7">
      <c r="B3628">
        <v>97266</v>
      </c>
      <c r="C3628">
        <v>1</v>
      </c>
      <c r="D3628">
        <v>43</v>
      </c>
      <c r="F3628">
        <v>180.2</v>
      </c>
      <c r="G3628">
        <v>86.6</v>
      </c>
    </row>
    <row r="3629" spans="2:7">
      <c r="B3629">
        <v>97267</v>
      </c>
      <c r="C3629">
        <v>1</v>
      </c>
      <c r="D3629">
        <v>6</v>
      </c>
      <c r="F3629">
        <v>117.1</v>
      </c>
      <c r="G3629">
        <v>20.3</v>
      </c>
    </row>
    <row r="3630" spans="2:7">
      <c r="B3630">
        <v>97268</v>
      </c>
      <c r="C3630">
        <v>1</v>
      </c>
      <c r="D3630">
        <v>80</v>
      </c>
      <c r="F3630">
        <v>151.9</v>
      </c>
      <c r="G3630">
        <v>63.7</v>
      </c>
    </row>
    <row r="3631" spans="2:7">
      <c r="B3631">
        <v>97270</v>
      </c>
      <c r="C3631">
        <v>2</v>
      </c>
      <c r="D3631">
        <v>36</v>
      </c>
      <c r="F3631">
        <v>156.30000000000001</v>
      </c>
      <c r="G3631">
        <v>72.099999999999994</v>
      </c>
    </row>
    <row r="3632" spans="2:7">
      <c r="B3632">
        <v>97271</v>
      </c>
      <c r="C3632">
        <v>2</v>
      </c>
      <c r="D3632">
        <v>7</v>
      </c>
      <c r="F3632">
        <v>140.69999999999999</v>
      </c>
      <c r="G3632">
        <v>41.9</v>
      </c>
    </row>
    <row r="3633" spans="2:7">
      <c r="B3633">
        <v>97272</v>
      </c>
      <c r="C3633">
        <v>2</v>
      </c>
      <c r="D3633">
        <v>80</v>
      </c>
      <c r="F3633">
        <v>165.9</v>
      </c>
      <c r="G3633">
        <v>75.5</v>
      </c>
    </row>
    <row r="3634" spans="2:7">
      <c r="B3634">
        <v>97274</v>
      </c>
      <c r="C3634">
        <v>1</v>
      </c>
      <c r="D3634">
        <v>80</v>
      </c>
      <c r="F3634">
        <v>171.3</v>
      </c>
      <c r="G3634">
        <v>81.8</v>
      </c>
    </row>
    <row r="3635" spans="2:7">
      <c r="B3635">
        <v>97275</v>
      </c>
      <c r="C3635">
        <v>2</v>
      </c>
      <c r="D3635">
        <v>39</v>
      </c>
      <c r="F3635">
        <v>172.6</v>
      </c>
      <c r="G3635">
        <v>62.2</v>
      </c>
    </row>
    <row r="3636" spans="2:7">
      <c r="B3636">
        <v>97276</v>
      </c>
      <c r="C3636">
        <v>2</v>
      </c>
      <c r="D3636">
        <v>0</v>
      </c>
      <c r="E3636">
        <v>9</v>
      </c>
      <c r="F3636">
        <v>0</v>
      </c>
      <c r="G3636">
        <v>10</v>
      </c>
    </row>
    <row r="3637" spans="2:7">
      <c r="B3637">
        <v>97277</v>
      </c>
      <c r="C3637">
        <v>1</v>
      </c>
      <c r="D3637">
        <v>47</v>
      </c>
      <c r="F3637">
        <v>166</v>
      </c>
      <c r="G3637">
        <v>99</v>
      </c>
    </row>
    <row r="3638" spans="2:7">
      <c r="B3638">
        <v>97278</v>
      </c>
      <c r="C3638">
        <v>2</v>
      </c>
      <c r="D3638">
        <v>27</v>
      </c>
      <c r="F3638">
        <v>153.1</v>
      </c>
      <c r="G3638">
        <v>74.8</v>
      </c>
    </row>
    <row r="3639" spans="2:7">
      <c r="B3639">
        <v>97279</v>
      </c>
      <c r="C3639">
        <v>2</v>
      </c>
      <c r="D3639">
        <v>17</v>
      </c>
      <c r="F3639">
        <v>170</v>
      </c>
      <c r="G3639">
        <v>53</v>
      </c>
    </row>
    <row r="3640" spans="2:7">
      <c r="B3640">
        <v>97280</v>
      </c>
      <c r="C3640">
        <v>1</v>
      </c>
      <c r="D3640">
        <v>48</v>
      </c>
      <c r="F3640">
        <v>167.9</v>
      </c>
      <c r="G3640">
        <v>88.2</v>
      </c>
    </row>
    <row r="3641" spans="2:7">
      <c r="B3641">
        <v>97281</v>
      </c>
      <c r="C3641">
        <v>2</v>
      </c>
      <c r="D3641">
        <v>11</v>
      </c>
      <c r="F3641">
        <v>165.1</v>
      </c>
      <c r="G3641">
        <v>57.8</v>
      </c>
    </row>
    <row r="3642" spans="2:7">
      <c r="B3642">
        <v>97282</v>
      </c>
      <c r="C3642">
        <v>2</v>
      </c>
      <c r="D3642">
        <v>65</v>
      </c>
      <c r="F3642">
        <v>156.1</v>
      </c>
      <c r="G3642">
        <v>71.099999999999994</v>
      </c>
    </row>
    <row r="3643" spans="2:7">
      <c r="B3643">
        <v>97284</v>
      </c>
      <c r="C3643">
        <v>2</v>
      </c>
      <c r="D3643">
        <v>52</v>
      </c>
      <c r="F3643">
        <v>166.7</v>
      </c>
      <c r="G3643">
        <v>77.099999999999994</v>
      </c>
    </row>
    <row r="3644" spans="2:7">
      <c r="B3644">
        <v>97285</v>
      </c>
      <c r="C3644">
        <v>1</v>
      </c>
      <c r="D3644">
        <v>19</v>
      </c>
      <c r="F3644">
        <v>0</v>
      </c>
      <c r="G3644">
        <v>0</v>
      </c>
    </row>
    <row r="3645" spans="2:7">
      <c r="B3645">
        <v>97286</v>
      </c>
      <c r="C3645">
        <v>1</v>
      </c>
      <c r="D3645">
        <v>2</v>
      </c>
      <c r="F3645">
        <v>89.9</v>
      </c>
      <c r="G3645">
        <v>13.8</v>
      </c>
    </row>
    <row r="3646" spans="2:7">
      <c r="B3646">
        <v>97287</v>
      </c>
      <c r="C3646">
        <v>2</v>
      </c>
      <c r="D3646">
        <v>17</v>
      </c>
      <c r="F3646">
        <v>163</v>
      </c>
      <c r="G3646">
        <v>65.099999999999994</v>
      </c>
    </row>
    <row r="3647" spans="2:7">
      <c r="B3647">
        <v>97288</v>
      </c>
      <c r="C3647">
        <v>2</v>
      </c>
      <c r="D3647">
        <v>3</v>
      </c>
      <c r="F3647">
        <v>91.2</v>
      </c>
      <c r="G3647">
        <v>13.6</v>
      </c>
    </row>
    <row r="3648" spans="2:7">
      <c r="B3648">
        <v>97289</v>
      </c>
      <c r="C3648">
        <v>2</v>
      </c>
      <c r="D3648">
        <v>48</v>
      </c>
      <c r="F3648">
        <v>161.69999999999999</v>
      </c>
      <c r="G3648">
        <v>75</v>
      </c>
    </row>
    <row r="3649" spans="2:7">
      <c r="B3649">
        <v>97290</v>
      </c>
      <c r="C3649">
        <v>1</v>
      </c>
      <c r="D3649">
        <v>11</v>
      </c>
      <c r="F3649">
        <v>149.4</v>
      </c>
      <c r="G3649">
        <v>49.1</v>
      </c>
    </row>
    <row r="3650" spans="2:7">
      <c r="B3650">
        <v>97291</v>
      </c>
      <c r="C3650">
        <v>2</v>
      </c>
      <c r="D3650">
        <v>11</v>
      </c>
      <c r="F3650">
        <v>142.69999999999999</v>
      </c>
      <c r="G3650">
        <v>30.7</v>
      </c>
    </row>
    <row r="3651" spans="2:7">
      <c r="B3651">
        <v>97292</v>
      </c>
      <c r="C3651">
        <v>1</v>
      </c>
      <c r="D3651">
        <v>15</v>
      </c>
      <c r="F3651">
        <v>173.8</v>
      </c>
      <c r="G3651">
        <v>57.5</v>
      </c>
    </row>
    <row r="3652" spans="2:7">
      <c r="B3652">
        <v>97293</v>
      </c>
      <c r="C3652">
        <v>2</v>
      </c>
      <c r="D3652">
        <v>27</v>
      </c>
      <c r="F3652">
        <v>153</v>
      </c>
      <c r="G3652">
        <v>66.2</v>
      </c>
    </row>
    <row r="3653" spans="2:7">
      <c r="B3653">
        <v>97294</v>
      </c>
      <c r="C3653">
        <v>1</v>
      </c>
      <c r="D3653">
        <v>0</v>
      </c>
      <c r="E3653">
        <v>9</v>
      </c>
      <c r="F3653">
        <v>0</v>
      </c>
      <c r="G3653">
        <v>10</v>
      </c>
    </row>
    <row r="3654" spans="2:7">
      <c r="B3654">
        <v>97295</v>
      </c>
      <c r="C3654">
        <v>2</v>
      </c>
      <c r="D3654">
        <v>2</v>
      </c>
      <c r="F3654">
        <v>92.6</v>
      </c>
      <c r="G3654">
        <v>13</v>
      </c>
    </row>
    <row r="3655" spans="2:7">
      <c r="B3655">
        <v>97296</v>
      </c>
      <c r="C3655">
        <v>1</v>
      </c>
      <c r="D3655">
        <v>2</v>
      </c>
      <c r="F3655">
        <v>85.7</v>
      </c>
      <c r="G3655">
        <v>12.4</v>
      </c>
    </row>
    <row r="3656" spans="2:7">
      <c r="B3656">
        <v>97297</v>
      </c>
      <c r="C3656">
        <v>2</v>
      </c>
      <c r="D3656">
        <v>62</v>
      </c>
      <c r="F3656">
        <v>151.5</v>
      </c>
      <c r="G3656">
        <v>79.900000000000006</v>
      </c>
    </row>
    <row r="3657" spans="2:7">
      <c r="B3657">
        <v>97298</v>
      </c>
      <c r="C3657">
        <v>2</v>
      </c>
      <c r="D3657">
        <v>14</v>
      </c>
      <c r="F3657">
        <v>157.80000000000001</v>
      </c>
      <c r="G3657">
        <v>66.099999999999994</v>
      </c>
    </row>
    <row r="3658" spans="2:7">
      <c r="B3658">
        <v>97299</v>
      </c>
      <c r="C3658">
        <v>1</v>
      </c>
      <c r="D3658">
        <v>59</v>
      </c>
      <c r="F3658">
        <v>183.1</v>
      </c>
      <c r="G3658">
        <v>93.3</v>
      </c>
    </row>
    <row r="3659" spans="2:7">
      <c r="B3659">
        <v>97300</v>
      </c>
      <c r="C3659">
        <v>1</v>
      </c>
      <c r="D3659">
        <v>0</v>
      </c>
      <c r="E3659">
        <v>0</v>
      </c>
      <c r="F3659">
        <v>0</v>
      </c>
      <c r="G3659">
        <v>4.9000000000000004</v>
      </c>
    </row>
    <row r="3660" spans="2:7">
      <c r="B3660">
        <v>97301</v>
      </c>
      <c r="C3660">
        <v>1</v>
      </c>
      <c r="D3660">
        <v>64</v>
      </c>
      <c r="F3660">
        <v>174.3</v>
      </c>
      <c r="G3660">
        <v>87.4</v>
      </c>
    </row>
    <row r="3661" spans="2:7">
      <c r="B3661">
        <v>97302</v>
      </c>
      <c r="C3661">
        <v>1</v>
      </c>
      <c r="D3661">
        <v>12</v>
      </c>
      <c r="F3661">
        <v>140</v>
      </c>
      <c r="G3661">
        <v>41.8</v>
      </c>
    </row>
    <row r="3662" spans="2:7">
      <c r="B3662">
        <v>97303</v>
      </c>
      <c r="C3662">
        <v>2</v>
      </c>
      <c r="D3662">
        <v>8</v>
      </c>
      <c r="F3662">
        <v>126.5</v>
      </c>
      <c r="G3662">
        <v>27.5</v>
      </c>
    </row>
    <row r="3663" spans="2:7">
      <c r="B3663">
        <v>97304</v>
      </c>
      <c r="C3663">
        <v>2</v>
      </c>
      <c r="D3663">
        <v>26</v>
      </c>
      <c r="F3663">
        <v>161.1</v>
      </c>
      <c r="G3663">
        <v>95.6</v>
      </c>
    </row>
    <row r="3664" spans="2:7">
      <c r="B3664">
        <v>97305</v>
      </c>
      <c r="C3664">
        <v>1</v>
      </c>
      <c r="D3664">
        <v>64</v>
      </c>
      <c r="F3664">
        <v>176.1</v>
      </c>
      <c r="G3664">
        <v>90.4</v>
      </c>
    </row>
    <row r="3665" spans="2:7">
      <c r="B3665">
        <v>97306</v>
      </c>
      <c r="C3665">
        <v>2</v>
      </c>
      <c r="D3665">
        <v>20</v>
      </c>
      <c r="F3665">
        <v>161.80000000000001</v>
      </c>
      <c r="G3665">
        <v>85.3</v>
      </c>
    </row>
    <row r="3666" spans="2:7">
      <c r="B3666">
        <v>97307</v>
      </c>
      <c r="C3666">
        <v>1</v>
      </c>
      <c r="D3666">
        <v>63</v>
      </c>
      <c r="F3666">
        <v>172</v>
      </c>
      <c r="G3666">
        <v>124</v>
      </c>
    </row>
    <row r="3667" spans="2:7">
      <c r="B3667">
        <v>97308</v>
      </c>
      <c r="C3667">
        <v>2</v>
      </c>
      <c r="D3667">
        <v>51</v>
      </c>
      <c r="F3667">
        <v>169.5</v>
      </c>
      <c r="G3667">
        <v>94.6</v>
      </c>
    </row>
    <row r="3668" spans="2:7">
      <c r="B3668">
        <v>97309</v>
      </c>
      <c r="C3668">
        <v>2</v>
      </c>
      <c r="D3668">
        <v>2</v>
      </c>
      <c r="F3668">
        <v>90.5</v>
      </c>
      <c r="G3668">
        <v>14.7</v>
      </c>
    </row>
    <row r="3669" spans="2:7">
      <c r="B3669">
        <v>97310</v>
      </c>
      <c r="C3669">
        <v>2</v>
      </c>
      <c r="D3669">
        <v>2</v>
      </c>
      <c r="F3669">
        <v>95.5</v>
      </c>
      <c r="G3669">
        <v>17</v>
      </c>
    </row>
    <row r="3670" spans="2:7">
      <c r="B3670">
        <v>97311</v>
      </c>
      <c r="C3670">
        <v>1</v>
      </c>
      <c r="D3670">
        <v>1</v>
      </c>
      <c r="E3670">
        <v>22</v>
      </c>
      <c r="F3670">
        <v>0</v>
      </c>
      <c r="G3670">
        <v>12.8</v>
      </c>
    </row>
    <row r="3671" spans="2:7">
      <c r="B3671">
        <v>97312</v>
      </c>
      <c r="C3671">
        <v>2</v>
      </c>
      <c r="D3671">
        <v>5</v>
      </c>
      <c r="F3671">
        <v>109.7</v>
      </c>
      <c r="G3671">
        <v>17.2</v>
      </c>
    </row>
    <row r="3672" spans="2:7">
      <c r="B3672">
        <v>97313</v>
      </c>
      <c r="C3672">
        <v>2</v>
      </c>
      <c r="D3672">
        <v>18</v>
      </c>
      <c r="F3672">
        <v>166.9</v>
      </c>
      <c r="G3672">
        <v>57.1</v>
      </c>
    </row>
    <row r="3673" spans="2:7">
      <c r="B3673">
        <v>97314</v>
      </c>
      <c r="C3673">
        <v>2</v>
      </c>
      <c r="D3673">
        <v>29</v>
      </c>
      <c r="F3673">
        <v>151.5</v>
      </c>
      <c r="G3673">
        <v>74.8</v>
      </c>
    </row>
    <row r="3674" spans="2:7">
      <c r="B3674">
        <v>97315</v>
      </c>
      <c r="C3674">
        <v>1</v>
      </c>
      <c r="D3674">
        <v>13</v>
      </c>
      <c r="F3674">
        <v>165.1</v>
      </c>
      <c r="G3674">
        <v>52.9</v>
      </c>
    </row>
    <row r="3675" spans="2:7">
      <c r="B3675">
        <v>97316</v>
      </c>
      <c r="C3675">
        <v>1</v>
      </c>
      <c r="D3675">
        <v>27</v>
      </c>
      <c r="F3675">
        <v>163.19999999999999</v>
      </c>
      <c r="G3675">
        <v>95.7</v>
      </c>
    </row>
    <row r="3676" spans="2:7">
      <c r="B3676">
        <v>97317</v>
      </c>
      <c r="C3676">
        <v>2</v>
      </c>
      <c r="D3676">
        <v>0</v>
      </c>
      <c r="E3676">
        <v>6</v>
      </c>
      <c r="F3676">
        <v>0</v>
      </c>
      <c r="G3676">
        <v>8.4</v>
      </c>
    </row>
    <row r="3677" spans="2:7">
      <c r="B3677">
        <v>97318</v>
      </c>
      <c r="C3677">
        <v>2</v>
      </c>
      <c r="D3677">
        <v>0</v>
      </c>
      <c r="E3677">
        <v>9</v>
      </c>
      <c r="F3677">
        <v>0</v>
      </c>
      <c r="G3677">
        <v>8.6999999999999993</v>
      </c>
    </row>
    <row r="3678" spans="2:7">
      <c r="B3678">
        <v>97319</v>
      </c>
      <c r="C3678">
        <v>1</v>
      </c>
      <c r="D3678">
        <v>32</v>
      </c>
      <c r="F3678">
        <v>173.2</v>
      </c>
      <c r="G3678">
        <v>99.2</v>
      </c>
    </row>
    <row r="3679" spans="2:7">
      <c r="B3679">
        <v>97320</v>
      </c>
      <c r="C3679">
        <v>1</v>
      </c>
      <c r="D3679">
        <v>65</v>
      </c>
      <c r="F3679">
        <v>178.1</v>
      </c>
      <c r="G3679">
        <v>56</v>
      </c>
    </row>
    <row r="3680" spans="2:7">
      <c r="B3680">
        <v>97321</v>
      </c>
      <c r="C3680">
        <v>1</v>
      </c>
      <c r="D3680">
        <v>37</v>
      </c>
      <c r="F3680">
        <v>164.1</v>
      </c>
      <c r="G3680">
        <v>68.599999999999994</v>
      </c>
    </row>
    <row r="3681" spans="2:7">
      <c r="B3681">
        <v>97322</v>
      </c>
      <c r="C3681">
        <v>2</v>
      </c>
      <c r="D3681">
        <v>32</v>
      </c>
      <c r="F3681">
        <v>174.7</v>
      </c>
      <c r="G3681">
        <v>110.6</v>
      </c>
    </row>
    <row r="3682" spans="2:7">
      <c r="B3682">
        <v>97323</v>
      </c>
      <c r="C3682">
        <v>2</v>
      </c>
      <c r="D3682">
        <v>67</v>
      </c>
      <c r="F3682">
        <v>149.30000000000001</v>
      </c>
      <c r="G3682">
        <v>54.1</v>
      </c>
    </row>
    <row r="3683" spans="2:7">
      <c r="B3683">
        <v>97324</v>
      </c>
      <c r="C3683">
        <v>2</v>
      </c>
      <c r="D3683">
        <v>19</v>
      </c>
      <c r="F3683">
        <v>159.69999999999999</v>
      </c>
      <c r="G3683">
        <v>42.3</v>
      </c>
    </row>
    <row r="3684" spans="2:7">
      <c r="B3684">
        <v>97325</v>
      </c>
      <c r="C3684">
        <v>2</v>
      </c>
      <c r="D3684">
        <v>27</v>
      </c>
      <c r="F3684">
        <v>157.9</v>
      </c>
      <c r="G3684">
        <v>60.8</v>
      </c>
    </row>
    <row r="3685" spans="2:7">
      <c r="B3685">
        <v>97326</v>
      </c>
      <c r="C3685">
        <v>1</v>
      </c>
      <c r="D3685">
        <v>64</v>
      </c>
      <c r="F3685">
        <v>177.2</v>
      </c>
      <c r="G3685">
        <v>79.599999999999994</v>
      </c>
    </row>
    <row r="3686" spans="2:7">
      <c r="B3686">
        <v>97327</v>
      </c>
      <c r="C3686">
        <v>1</v>
      </c>
      <c r="D3686">
        <v>76</v>
      </c>
      <c r="F3686">
        <v>169.7</v>
      </c>
      <c r="G3686">
        <v>81.5</v>
      </c>
    </row>
    <row r="3687" spans="2:7">
      <c r="B3687">
        <v>97328</v>
      </c>
      <c r="C3687">
        <v>2</v>
      </c>
      <c r="D3687">
        <v>9</v>
      </c>
      <c r="F3687">
        <v>146.30000000000001</v>
      </c>
      <c r="G3687">
        <v>47.9</v>
      </c>
    </row>
    <row r="3688" spans="2:7">
      <c r="B3688">
        <v>97329</v>
      </c>
      <c r="C3688">
        <v>2</v>
      </c>
      <c r="D3688">
        <v>17</v>
      </c>
      <c r="F3688">
        <v>164.1</v>
      </c>
      <c r="G3688">
        <v>52.2</v>
      </c>
    </row>
    <row r="3689" spans="2:7">
      <c r="B3689">
        <v>97330</v>
      </c>
      <c r="C3689">
        <v>1</v>
      </c>
      <c r="D3689">
        <v>72</v>
      </c>
      <c r="F3689">
        <v>177.8</v>
      </c>
      <c r="G3689">
        <v>129.30000000000001</v>
      </c>
    </row>
    <row r="3690" spans="2:7">
      <c r="B3690">
        <v>97331</v>
      </c>
      <c r="C3690">
        <v>2</v>
      </c>
      <c r="D3690">
        <v>3</v>
      </c>
      <c r="F3690">
        <v>98.2</v>
      </c>
      <c r="G3690">
        <v>13.3</v>
      </c>
    </row>
    <row r="3691" spans="2:7">
      <c r="B3691">
        <v>97332</v>
      </c>
      <c r="C3691">
        <v>2</v>
      </c>
      <c r="D3691">
        <v>80</v>
      </c>
      <c r="F3691">
        <v>156.19999999999999</v>
      </c>
      <c r="G3691">
        <v>58.4</v>
      </c>
    </row>
    <row r="3692" spans="2:7">
      <c r="B3692">
        <v>97333</v>
      </c>
      <c r="C3692">
        <v>2</v>
      </c>
      <c r="D3692">
        <v>48</v>
      </c>
      <c r="F3692">
        <v>163.1</v>
      </c>
      <c r="G3692">
        <v>55</v>
      </c>
    </row>
    <row r="3693" spans="2:7">
      <c r="B3693">
        <v>97334</v>
      </c>
      <c r="C3693">
        <v>2</v>
      </c>
      <c r="D3693">
        <v>72</v>
      </c>
      <c r="F3693">
        <v>156.30000000000001</v>
      </c>
      <c r="G3693">
        <v>56.3</v>
      </c>
    </row>
    <row r="3694" spans="2:7">
      <c r="B3694">
        <v>97335</v>
      </c>
      <c r="C3694">
        <v>2</v>
      </c>
      <c r="D3694">
        <v>12</v>
      </c>
      <c r="F3694">
        <v>158.9</v>
      </c>
      <c r="G3694">
        <v>62</v>
      </c>
    </row>
    <row r="3695" spans="2:7">
      <c r="B3695">
        <v>97336</v>
      </c>
      <c r="C3695">
        <v>2</v>
      </c>
      <c r="D3695">
        <v>58</v>
      </c>
      <c r="F3695">
        <v>152.69999999999999</v>
      </c>
      <c r="G3695">
        <v>43</v>
      </c>
    </row>
    <row r="3696" spans="2:7">
      <c r="B3696">
        <v>97337</v>
      </c>
      <c r="C3696">
        <v>1</v>
      </c>
      <c r="D3696">
        <v>71</v>
      </c>
      <c r="F3696">
        <v>165</v>
      </c>
      <c r="G3696">
        <v>83.6</v>
      </c>
    </row>
    <row r="3697" spans="2:7">
      <c r="B3697">
        <v>97338</v>
      </c>
      <c r="C3697">
        <v>2</v>
      </c>
      <c r="D3697">
        <v>37</v>
      </c>
      <c r="F3697">
        <v>170.7</v>
      </c>
      <c r="G3697">
        <v>98.1</v>
      </c>
    </row>
    <row r="3698" spans="2:7">
      <c r="B3698">
        <v>97339</v>
      </c>
      <c r="C3698">
        <v>1</v>
      </c>
      <c r="D3698">
        <v>80</v>
      </c>
      <c r="F3698">
        <v>174.4</v>
      </c>
      <c r="G3698">
        <v>78.5</v>
      </c>
    </row>
    <row r="3699" spans="2:7">
      <c r="B3699">
        <v>97340</v>
      </c>
      <c r="C3699">
        <v>2</v>
      </c>
      <c r="D3699">
        <v>9</v>
      </c>
      <c r="F3699">
        <v>143.19999999999999</v>
      </c>
      <c r="G3699">
        <v>33.299999999999997</v>
      </c>
    </row>
    <row r="3700" spans="2:7">
      <c r="B3700">
        <v>97341</v>
      </c>
      <c r="C3700">
        <v>1</v>
      </c>
      <c r="D3700">
        <v>9</v>
      </c>
      <c r="F3700">
        <v>134.6</v>
      </c>
      <c r="G3700">
        <v>37</v>
      </c>
    </row>
    <row r="3701" spans="2:7">
      <c r="B3701">
        <v>97343</v>
      </c>
      <c r="C3701">
        <v>2</v>
      </c>
      <c r="D3701">
        <v>57</v>
      </c>
      <c r="F3701">
        <v>160.6</v>
      </c>
      <c r="G3701">
        <v>73</v>
      </c>
    </row>
    <row r="3702" spans="2:7">
      <c r="B3702">
        <v>97344</v>
      </c>
      <c r="C3702">
        <v>1</v>
      </c>
      <c r="D3702">
        <v>11</v>
      </c>
      <c r="F3702">
        <v>146.5</v>
      </c>
      <c r="G3702">
        <v>33.200000000000003</v>
      </c>
    </row>
    <row r="3703" spans="2:7">
      <c r="B3703">
        <v>97345</v>
      </c>
      <c r="C3703">
        <v>1</v>
      </c>
      <c r="D3703">
        <v>18</v>
      </c>
      <c r="F3703">
        <v>163.80000000000001</v>
      </c>
      <c r="G3703">
        <v>62</v>
      </c>
    </row>
    <row r="3704" spans="2:7">
      <c r="B3704">
        <v>97346</v>
      </c>
      <c r="C3704">
        <v>2</v>
      </c>
      <c r="D3704">
        <v>4</v>
      </c>
      <c r="F3704">
        <v>105.1</v>
      </c>
      <c r="G3704">
        <v>16.8</v>
      </c>
    </row>
    <row r="3705" spans="2:7">
      <c r="B3705">
        <v>97347</v>
      </c>
      <c r="C3705">
        <v>1</v>
      </c>
      <c r="D3705">
        <v>0</v>
      </c>
      <c r="E3705">
        <v>11</v>
      </c>
      <c r="F3705">
        <v>0</v>
      </c>
      <c r="G3705">
        <v>10</v>
      </c>
    </row>
    <row r="3706" spans="2:7">
      <c r="B3706">
        <v>97348</v>
      </c>
      <c r="C3706">
        <v>2</v>
      </c>
      <c r="D3706">
        <v>68</v>
      </c>
      <c r="F3706">
        <v>156.19999999999999</v>
      </c>
      <c r="G3706">
        <v>62.6</v>
      </c>
    </row>
    <row r="3707" spans="2:7">
      <c r="B3707">
        <v>97349</v>
      </c>
      <c r="C3707">
        <v>2</v>
      </c>
      <c r="D3707">
        <v>31</v>
      </c>
      <c r="F3707">
        <v>155.69999999999999</v>
      </c>
      <c r="G3707">
        <v>71.5</v>
      </c>
    </row>
    <row r="3708" spans="2:7">
      <c r="B3708">
        <v>97350</v>
      </c>
      <c r="C3708">
        <v>2</v>
      </c>
      <c r="D3708">
        <v>10</v>
      </c>
      <c r="F3708">
        <v>134.9</v>
      </c>
      <c r="G3708">
        <v>31.3</v>
      </c>
    </row>
    <row r="3709" spans="2:7">
      <c r="B3709">
        <v>97351</v>
      </c>
      <c r="C3709">
        <v>2</v>
      </c>
      <c r="D3709">
        <v>12</v>
      </c>
      <c r="F3709">
        <v>156.6</v>
      </c>
      <c r="G3709">
        <v>66.5</v>
      </c>
    </row>
    <row r="3710" spans="2:7">
      <c r="B3710">
        <v>97352</v>
      </c>
      <c r="C3710">
        <v>1</v>
      </c>
      <c r="D3710">
        <v>45</v>
      </c>
      <c r="F3710">
        <v>164.6</v>
      </c>
      <c r="G3710">
        <v>61.6</v>
      </c>
    </row>
    <row r="3711" spans="2:7">
      <c r="B3711">
        <v>97353</v>
      </c>
      <c r="C3711">
        <v>1</v>
      </c>
      <c r="D3711">
        <v>80</v>
      </c>
      <c r="F3711">
        <v>170.7</v>
      </c>
      <c r="G3711">
        <v>61.8</v>
      </c>
    </row>
    <row r="3712" spans="2:7">
      <c r="B3712">
        <v>97354</v>
      </c>
      <c r="C3712">
        <v>2</v>
      </c>
      <c r="D3712">
        <v>31</v>
      </c>
      <c r="F3712">
        <v>163.80000000000001</v>
      </c>
      <c r="G3712">
        <v>105</v>
      </c>
    </row>
    <row r="3713" spans="2:7">
      <c r="B3713">
        <v>97355</v>
      </c>
      <c r="C3713">
        <v>2</v>
      </c>
      <c r="D3713">
        <v>0</v>
      </c>
      <c r="E3713">
        <v>1</v>
      </c>
      <c r="F3713">
        <v>0</v>
      </c>
      <c r="G3713">
        <v>4.4000000000000004</v>
      </c>
    </row>
    <row r="3714" spans="2:7">
      <c r="B3714">
        <v>97356</v>
      </c>
      <c r="C3714">
        <v>2</v>
      </c>
      <c r="D3714">
        <v>29</v>
      </c>
      <c r="F3714">
        <v>151.1</v>
      </c>
      <c r="G3714">
        <v>81.5</v>
      </c>
    </row>
    <row r="3715" spans="2:7">
      <c r="B3715">
        <v>97357</v>
      </c>
      <c r="C3715">
        <v>1</v>
      </c>
      <c r="D3715">
        <v>62</v>
      </c>
      <c r="F3715">
        <v>165.3</v>
      </c>
      <c r="G3715">
        <v>118.3</v>
      </c>
    </row>
    <row r="3716" spans="2:7">
      <c r="B3716">
        <v>97358</v>
      </c>
      <c r="C3716">
        <v>2</v>
      </c>
      <c r="D3716">
        <v>16</v>
      </c>
      <c r="F3716">
        <v>163</v>
      </c>
      <c r="G3716">
        <v>82.5</v>
      </c>
    </row>
    <row r="3717" spans="2:7">
      <c r="B3717">
        <v>97359</v>
      </c>
      <c r="C3717">
        <v>2</v>
      </c>
      <c r="D3717">
        <v>17</v>
      </c>
      <c r="F3717">
        <v>166.5</v>
      </c>
      <c r="G3717">
        <v>42.3</v>
      </c>
    </row>
    <row r="3718" spans="2:7">
      <c r="B3718">
        <v>97360</v>
      </c>
      <c r="C3718">
        <v>1</v>
      </c>
      <c r="D3718">
        <v>63</v>
      </c>
      <c r="F3718">
        <v>172.1</v>
      </c>
      <c r="G3718">
        <v>120.9</v>
      </c>
    </row>
    <row r="3719" spans="2:7">
      <c r="B3719">
        <v>97361</v>
      </c>
      <c r="C3719">
        <v>1</v>
      </c>
      <c r="D3719">
        <v>54</v>
      </c>
      <c r="F3719">
        <v>187.9</v>
      </c>
      <c r="G3719">
        <v>111.1</v>
      </c>
    </row>
    <row r="3720" spans="2:7">
      <c r="B3720">
        <v>97362</v>
      </c>
      <c r="C3720">
        <v>1</v>
      </c>
      <c r="D3720">
        <v>22</v>
      </c>
      <c r="F3720">
        <v>183.9</v>
      </c>
      <c r="G3720">
        <v>82.9</v>
      </c>
    </row>
    <row r="3721" spans="2:7">
      <c r="B3721">
        <v>97363</v>
      </c>
      <c r="C3721">
        <v>1</v>
      </c>
      <c r="D3721">
        <v>4</v>
      </c>
      <c r="F3721">
        <v>106.4</v>
      </c>
      <c r="G3721">
        <v>19.2</v>
      </c>
    </row>
    <row r="3722" spans="2:7">
      <c r="B3722">
        <v>97364</v>
      </c>
      <c r="C3722">
        <v>2</v>
      </c>
      <c r="D3722">
        <v>33</v>
      </c>
      <c r="F3722">
        <v>164.3</v>
      </c>
      <c r="G3722">
        <v>58.1</v>
      </c>
    </row>
    <row r="3723" spans="2:7">
      <c r="B3723">
        <v>97365</v>
      </c>
      <c r="C3723">
        <v>2</v>
      </c>
      <c r="D3723">
        <v>49</v>
      </c>
      <c r="F3723">
        <v>154</v>
      </c>
      <c r="G3723">
        <v>52.4</v>
      </c>
    </row>
    <row r="3724" spans="2:7">
      <c r="B3724">
        <v>97366</v>
      </c>
      <c r="C3724">
        <v>1</v>
      </c>
      <c r="D3724">
        <v>11</v>
      </c>
      <c r="F3724">
        <v>150.6</v>
      </c>
      <c r="G3724">
        <v>59.5</v>
      </c>
    </row>
    <row r="3725" spans="2:7">
      <c r="B3725">
        <v>97367</v>
      </c>
      <c r="C3725">
        <v>2</v>
      </c>
      <c r="D3725">
        <v>61</v>
      </c>
      <c r="F3725">
        <v>168.4</v>
      </c>
      <c r="G3725">
        <v>90.1</v>
      </c>
    </row>
    <row r="3726" spans="2:7">
      <c r="B3726">
        <v>97368</v>
      </c>
      <c r="C3726">
        <v>2</v>
      </c>
      <c r="D3726">
        <v>9</v>
      </c>
      <c r="F3726">
        <v>146</v>
      </c>
      <c r="G3726">
        <v>34</v>
      </c>
    </row>
    <row r="3727" spans="2:7">
      <c r="B3727">
        <v>97370</v>
      </c>
      <c r="C3727">
        <v>2</v>
      </c>
      <c r="D3727">
        <v>62</v>
      </c>
      <c r="F3727">
        <v>154.1</v>
      </c>
      <c r="G3727">
        <v>82.6</v>
      </c>
    </row>
    <row r="3728" spans="2:7">
      <c r="B3728">
        <v>97371</v>
      </c>
      <c r="C3728">
        <v>2</v>
      </c>
      <c r="D3728">
        <v>57</v>
      </c>
      <c r="F3728">
        <v>162</v>
      </c>
      <c r="G3728">
        <v>74.099999999999994</v>
      </c>
    </row>
    <row r="3729" spans="2:7">
      <c r="B3729">
        <v>97372</v>
      </c>
      <c r="C3729">
        <v>2</v>
      </c>
      <c r="D3729">
        <v>17</v>
      </c>
      <c r="F3729">
        <v>165.9</v>
      </c>
      <c r="G3729">
        <v>85.9</v>
      </c>
    </row>
    <row r="3730" spans="2:7">
      <c r="B3730">
        <v>97373</v>
      </c>
      <c r="C3730">
        <v>2</v>
      </c>
      <c r="D3730">
        <v>41</v>
      </c>
      <c r="F3730">
        <v>159.30000000000001</v>
      </c>
      <c r="G3730">
        <v>86.7</v>
      </c>
    </row>
    <row r="3731" spans="2:7">
      <c r="B3731">
        <v>97374</v>
      </c>
      <c r="C3731">
        <v>1</v>
      </c>
      <c r="D3731">
        <v>65</v>
      </c>
      <c r="F3731">
        <v>169.5</v>
      </c>
      <c r="G3731">
        <v>124.3</v>
      </c>
    </row>
    <row r="3732" spans="2:7">
      <c r="B3732">
        <v>97375</v>
      </c>
      <c r="C3732">
        <v>1</v>
      </c>
      <c r="D3732">
        <v>71</v>
      </c>
      <c r="F3732">
        <v>177.4</v>
      </c>
      <c r="G3732">
        <v>117.3</v>
      </c>
    </row>
    <row r="3733" spans="2:7">
      <c r="B3733">
        <v>97377</v>
      </c>
      <c r="C3733">
        <v>2</v>
      </c>
      <c r="D3733">
        <v>15</v>
      </c>
      <c r="F3733">
        <v>165.5</v>
      </c>
      <c r="G3733">
        <v>59.1</v>
      </c>
    </row>
    <row r="3734" spans="2:7">
      <c r="B3734">
        <v>97378</v>
      </c>
      <c r="C3734">
        <v>2</v>
      </c>
      <c r="D3734">
        <v>19</v>
      </c>
      <c r="F3734">
        <v>168.9</v>
      </c>
      <c r="G3734">
        <v>109.7</v>
      </c>
    </row>
    <row r="3735" spans="2:7">
      <c r="B3735">
        <v>97379</v>
      </c>
      <c r="C3735">
        <v>1</v>
      </c>
      <c r="D3735">
        <v>38</v>
      </c>
      <c r="F3735">
        <v>166.9</v>
      </c>
      <c r="G3735">
        <v>74.400000000000006</v>
      </c>
    </row>
    <row r="3736" spans="2:7">
      <c r="B3736">
        <v>97380</v>
      </c>
      <c r="C3736">
        <v>1</v>
      </c>
      <c r="D3736">
        <v>22</v>
      </c>
      <c r="F3736">
        <v>0</v>
      </c>
      <c r="G3736">
        <v>0</v>
      </c>
    </row>
    <row r="3737" spans="2:7">
      <c r="B3737">
        <v>97381</v>
      </c>
      <c r="C3737">
        <v>1</v>
      </c>
      <c r="D3737">
        <v>69</v>
      </c>
      <c r="F3737">
        <v>174.4</v>
      </c>
      <c r="G3737">
        <v>121.7</v>
      </c>
    </row>
    <row r="3738" spans="2:7">
      <c r="B3738">
        <v>97382</v>
      </c>
      <c r="C3738">
        <v>1</v>
      </c>
      <c r="D3738">
        <v>36</v>
      </c>
      <c r="F3738">
        <v>177.8</v>
      </c>
      <c r="G3738">
        <v>84.5</v>
      </c>
    </row>
    <row r="3739" spans="2:7">
      <c r="B3739">
        <v>97383</v>
      </c>
      <c r="C3739">
        <v>1</v>
      </c>
      <c r="D3739">
        <v>54</v>
      </c>
      <c r="F3739">
        <v>167.6</v>
      </c>
      <c r="G3739">
        <v>73.599999999999994</v>
      </c>
    </row>
    <row r="3740" spans="2:7">
      <c r="B3740">
        <v>97384</v>
      </c>
      <c r="C3740">
        <v>1</v>
      </c>
      <c r="D3740">
        <v>31</v>
      </c>
      <c r="F3740">
        <v>185.5</v>
      </c>
      <c r="G3740">
        <v>91.3</v>
      </c>
    </row>
    <row r="3741" spans="2:7">
      <c r="B3741">
        <v>97385</v>
      </c>
      <c r="C3741">
        <v>2</v>
      </c>
      <c r="D3741">
        <v>12</v>
      </c>
      <c r="F3741">
        <v>148.19999999999999</v>
      </c>
      <c r="G3741">
        <v>51.8</v>
      </c>
    </row>
    <row r="3742" spans="2:7">
      <c r="B3742">
        <v>97386</v>
      </c>
      <c r="C3742">
        <v>1</v>
      </c>
      <c r="D3742">
        <v>60</v>
      </c>
      <c r="F3742">
        <v>182.1</v>
      </c>
      <c r="G3742">
        <v>137.69999999999999</v>
      </c>
    </row>
    <row r="3743" spans="2:7">
      <c r="B3743">
        <v>97387</v>
      </c>
      <c r="C3743">
        <v>1</v>
      </c>
      <c r="D3743">
        <v>13</v>
      </c>
      <c r="F3743">
        <v>136.69999999999999</v>
      </c>
      <c r="G3743">
        <v>40.200000000000003</v>
      </c>
    </row>
    <row r="3744" spans="2:7">
      <c r="B3744">
        <v>97388</v>
      </c>
      <c r="C3744">
        <v>2</v>
      </c>
      <c r="D3744">
        <v>66</v>
      </c>
      <c r="F3744">
        <v>158.9</v>
      </c>
      <c r="G3744">
        <v>98.8</v>
      </c>
    </row>
    <row r="3745" spans="2:7">
      <c r="B3745">
        <v>97389</v>
      </c>
      <c r="C3745">
        <v>1</v>
      </c>
      <c r="D3745">
        <v>80</v>
      </c>
      <c r="F3745">
        <v>181.7</v>
      </c>
      <c r="G3745">
        <v>80</v>
      </c>
    </row>
    <row r="3746" spans="2:7">
      <c r="B3746">
        <v>97390</v>
      </c>
      <c r="C3746">
        <v>1</v>
      </c>
      <c r="D3746">
        <v>76</v>
      </c>
      <c r="F3746">
        <v>172.5</v>
      </c>
      <c r="G3746">
        <v>106.5</v>
      </c>
    </row>
    <row r="3747" spans="2:7">
      <c r="B3747">
        <v>97391</v>
      </c>
      <c r="C3747">
        <v>1</v>
      </c>
      <c r="D3747">
        <v>67</v>
      </c>
      <c r="F3747">
        <v>154.6</v>
      </c>
      <c r="G3747">
        <v>70.5</v>
      </c>
    </row>
    <row r="3748" spans="2:7">
      <c r="B3748">
        <v>97392</v>
      </c>
      <c r="C3748">
        <v>2</v>
      </c>
      <c r="D3748">
        <v>19</v>
      </c>
      <c r="F3748">
        <v>162.69999999999999</v>
      </c>
      <c r="G3748">
        <v>83.7</v>
      </c>
    </row>
    <row r="3749" spans="2:7">
      <c r="B3749">
        <v>97393</v>
      </c>
      <c r="C3749">
        <v>1</v>
      </c>
      <c r="D3749">
        <v>3</v>
      </c>
      <c r="F3749">
        <v>104</v>
      </c>
      <c r="G3749">
        <v>18.8</v>
      </c>
    </row>
    <row r="3750" spans="2:7">
      <c r="B3750">
        <v>97394</v>
      </c>
      <c r="C3750">
        <v>1</v>
      </c>
      <c r="D3750">
        <v>15</v>
      </c>
      <c r="F3750">
        <v>182.6</v>
      </c>
      <c r="G3750">
        <v>60.1</v>
      </c>
    </row>
    <row r="3751" spans="2:7">
      <c r="B3751">
        <v>97395</v>
      </c>
      <c r="C3751">
        <v>1</v>
      </c>
      <c r="D3751">
        <v>16</v>
      </c>
      <c r="F3751">
        <v>176.2</v>
      </c>
      <c r="G3751">
        <v>63.7</v>
      </c>
    </row>
    <row r="3752" spans="2:7">
      <c r="B3752">
        <v>97396</v>
      </c>
      <c r="C3752">
        <v>1</v>
      </c>
      <c r="D3752">
        <v>47</v>
      </c>
      <c r="F3752">
        <v>166.4</v>
      </c>
      <c r="G3752">
        <v>67.099999999999994</v>
      </c>
    </row>
    <row r="3753" spans="2:7">
      <c r="B3753">
        <v>97397</v>
      </c>
      <c r="C3753">
        <v>2</v>
      </c>
      <c r="D3753">
        <v>80</v>
      </c>
      <c r="F3753">
        <v>171.5</v>
      </c>
      <c r="G3753">
        <v>67.5</v>
      </c>
    </row>
    <row r="3754" spans="2:7">
      <c r="B3754">
        <v>97398</v>
      </c>
      <c r="C3754">
        <v>1</v>
      </c>
      <c r="D3754">
        <v>69</v>
      </c>
      <c r="F3754">
        <v>167.5</v>
      </c>
      <c r="G3754">
        <v>75.599999999999994</v>
      </c>
    </row>
    <row r="3755" spans="2:7">
      <c r="B3755">
        <v>97399</v>
      </c>
      <c r="C3755">
        <v>2</v>
      </c>
      <c r="D3755">
        <v>6</v>
      </c>
      <c r="F3755">
        <v>112.9</v>
      </c>
      <c r="G3755">
        <v>25</v>
      </c>
    </row>
    <row r="3756" spans="2:7">
      <c r="B3756">
        <v>97400</v>
      </c>
      <c r="C3756">
        <v>1</v>
      </c>
      <c r="D3756">
        <v>19</v>
      </c>
      <c r="F3756">
        <v>159.5</v>
      </c>
      <c r="G3756">
        <v>60</v>
      </c>
    </row>
    <row r="3757" spans="2:7">
      <c r="B3757">
        <v>97401</v>
      </c>
      <c r="C3757">
        <v>1</v>
      </c>
      <c r="D3757">
        <v>10</v>
      </c>
      <c r="F3757">
        <v>148.6</v>
      </c>
      <c r="G3757">
        <v>41.9</v>
      </c>
    </row>
    <row r="3758" spans="2:7">
      <c r="B3758">
        <v>97402</v>
      </c>
      <c r="C3758">
        <v>2</v>
      </c>
      <c r="D3758">
        <v>23</v>
      </c>
      <c r="F3758">
        <v>160.69999999999999</v>
      </c>
      <c r="G3758">
        <v>50.7</v>
      </c>
    </row>
    <row r="3759" spans="2:7">
      <c r="B3759">
        <v>97403</v>
      </c>
      <c r="C3759">
        <v>1</v>
      </c>
      <c r="D3759">
        <v>80</v>
      </c>
      <c r="F3759">
        <v>170.2</v>
      </c>
      <c r="G3759">
        <v>73.599999999999994</v>
      </c>
    </row>
    <row r="3760" spans="2:7">
      <c r="B3760">
        <v>97404</v>
      </c>
      <c r="C3760">
        <v>2</v>
      </c>
      <c r="D3760">
        <v>9</v>
      </c>
      <c r="F3760">
        <v>134.1</v>
      </c>
      <c r="G3760">
        <v>41.9</v>
      </c>
    </row>
    <row r="3761" spans="2:7">
      <c r="B3761">
        <v>97405</v>
      </c>
      <c r="C3761">
        <v>2</v>
      </c>
      <c r="D3761">
        <v>4</v>
      </c>
      <c r="F3761">
        <v>102.5</v>
      </c>
      <c r="G3761">
        <v>17.100000000000001</v>
      </c>
    </row>
    <row r="3762" spans="2:7">
      <c r="B3762">
        <v>97406</v>
      </c>
      <c r="C3762">
        <v>2</v>
      </c>
      <c r="D3762">
        <v>7</v>
      </c>
      <c r="F3762">
        <v>124.4</v>
      </c>
      <c r="G3762">
        <v>23.9</v>
      </c>
    </row>
    <row r="3763" spans="2:7">
      <c r="B3763">
        <v>97407</v>
      </c>
      <c r="C3763">
        <v>1</v>
      </c>
      <c r="D3763">
        <v>55</v>
      </c>
      <c r="F3763">
        <v>162</v>
      </c>
      <c r="G3763">
        <v>107.2</v>
      </c>
    </row>
    <row r="3764" spans="2:7">
      <c r="B3764">
        <v>97408</v>
      </c>
      <c r="C3764">
        <v>1</v>
      </c>
      <c r="D3764">
        <v>67</v>
      </c>
      <c r="F3764">
        <v>171.6</v>
      </c>
      <c r="G3764">
        <v>103.8</v>
      </c>
    </row>
    <row r="3765" spans="2:7">
      <c r="B3765">
        <v>97409</v>
      </c>
      <c r="C3765">
        <v>1</v>
      </c>
      <c r="D3765">
        <v>32</v>
      </c>
      <c r="F3765">
        <v>173.1</v>
      </c>
      <c r="G3765">
        <v>81.5</v>
      </c>
    </row>
    <row r="3766" spans="2:7">
      <c r="B3766">
        <v>97410</v>
      </c>
      <c r="C3766">
        <v>2</v>
      </c>
      <c r="D3766">
        <v>46</v>
      </c>
      <c r="F3766">
        <v>151.80000000000001</v>
      </c>
      <c r="G3766">
        <v>46</v>
      </c>
    </row>
    <row r="3767" spans="2:7">
      <c r="B3767">
        <v>97411</v>
      </c>
      <c r="C3767">
        <v>2</v>
      </c>
      <c r="D3767">
        <v>15</v>
      </c>
      <c r="F3767">
        <v>154.4</v>
      </c>
      <c r="G3767">
        <v>67.7</v>
      </c>
    </row>
    <row r="3768" spans="2:7">
      <c r="B3768">
        <v>97412</v>
      </c>
      <c r="C3768">
        <v>1</v>
      </c>
      <c r="D3768">
        <v>73</v>
      </c>
      <c r="F3768">
        <v>175.8</v>
      </c>
      <c r="G3768">
        <v>92.8</v>
      </c>
    </row>
    <row r="3769" spans="2:7">
      <c r="B3769">
        <v>97413</v>
      </c>
      <c r="C3769">
        <v>1</v>
      </c>
      <c r="D3769">
        <v>9</v>
      </c>
      <c r="F3769">
        <v>140.30000000000001</v>
      </c>
      <c r="G3769">
        <v>36.700000000000003</v>
      </c>
    </row>
    <row r="3770" spans="2:7">
      <c r="B3770">
        <v>97414</v>
      </c>
      <c r="C3770">
        <v>1</v>
      </c>
      <c r="D3770">
        <v>3</v>
      </c>
      <c r="F3770">
        <v>109.4</v>
      </c>
      <c r="G3770">
        <v>20.5</v>
      </c>
    </row>
    <row r="3771" spans="2:7">
      <c r="B3771">
        <v>97415</v>
      </c>
      <c r="C3771">
        <v>1</v>
      </c>
      <c r="D3771">
        <v>54</v>
      </c>
      <c r="F3771">
        <v>162.6</v>
      </c>
      <c r="G3771">
        <v>68.099999999999994</v>
      </c>
    </row>
    <row r="3772" spans="2:7">
      <c r="B3772">
        <v>97416</v>
      </c>
      <c r="C3772">
        <v>1</v>
      </c>
      <c r="D3772">
        <v>9</v>
      </c>
      <c r="F3772">
        <v>131.69999999999999</v>
      </c>
      <c r="G3772">
        <v>28.7</v>
      </c>
    </row>
    <row r="3773" spans="2:7">
      <c r="B3773">
        <v>97417</v>
      </c>
      <c r="C3773">
        <v>2</v>
      </c>
      <c r="D3773">
        <v>77</v>
      </c>
      <c r="F3773">
        <v>157.4</v>
      </c>
      <c r="G3773">
        <v>57.8</v>
      </c>
    </row>
    <row r="3774" spans="2:7">
      <c r="B3774">
        <v>97418</v>
      </c>
      <c r="C3774">
        <v>2</v>
      </c>
      <c r="D3774">
        <v>47</v>
      </c>
      <c r="F3774">
        <v>157</v>
      </c>
      <c r="G3774">
        <v>75.099999999999994</v>
      </c>
    </row>
    <row r="3775" spans="2:7">
      <c r="B3775">
        <v>97419</v>
      </c>
      <c r="C3775">
        <v>2</v>
      </c>
      <c r="D3775">
        <v>55</v>
      </c>
      <c r="F3775">
        <v>155.30000000000001</v>
      </c>
      <c r="G3775">
        <v>54.3</v>
      </c>
    </row>
    <row r="3776" spans="2:7">
      <c r="B3776">
        <v>97420</v>
      </c>
      <c r="C3776">
        <v>1</v>
      </c>
      <c r="D3776">
        <v>51</v>
      </c>
      <c r="F3776">
        <v>178.3</v>
      </c>
      <c r="G3776">
        <v>86.6</v>
      </c>
    </row>
    <row r="3777" spans="2:7">
      <c r="B3777">
        <v>97421</v>
      </c>
      <c r="C3777">
        <v>2</v>
      </c>
      <c r="D3777">
        <v>6</v>
      </c>
      <c r="F3777">
        <v>115.5</v>
      </c>
      <c r="G3777">
        <v>18.100000000000001</v>
      </c>
    </row>
    <row r="3778" spans="2:7">
      <c r="B3778">
        <v>97422</v>
      </c>
      <c r="C3778">
        <v>1</v>
      </c>
      <c r="D3778">
        <v>80</v>
      </c>
      <c r="F3778">
        <v>160.30000000000001</v>
      </c>
      <c r="G3778">
        <v>55</v>
      </c>
    </row>
    <row r="3779" spans="2:7">
      <c r="B3779">
        <v>97423</v>
      </c>
      <c r="C3779">
        <v>2</v>
      </c>
      <c r="D3779">
        <v>32</v>
      </c>
      <c r="F3779">
        <v>157.9</v>
      </c>
      <c r="G3779">
        <v>97.9</v>
      </c>
    </row>
    <row r="3780" spans="2:7">
      <c r="B3780">
        <v>97424</v>
      </c>
      <c r="C3780">
        <v>2</v>
      </c>
      <c r="D3780">
        <v>38</v>
      </c>
      <c r="F3780">
        <v>161.9</v>
      </c>
      <c r="G3780">
        <v>99.8</v>
      </c>
    </row>
    <row r="3781" spans="2:7">
      <c r="B3781">
        <v>97425</v>
      </c>
      <c r="C3781">
        <v>1</v>
      </c>
      <c r="D3781">
        <v>19</v>
      </c>
      <c r="F3781">
        <v>173.3</v>
      </c>
      <c r="G3781">
        <v>58.7</v>
      </c>
    </row>
    <row r="3782" spans="2:7">
      <c r="B3782">
        <v>97426</v>
      </c>
      <c r="C3782">
        <v>1</v>
      </c>
      <c r="D3782">
        <v>4</v>
      </c>
      <c r="F3782">
        <v>100.6</v>
      </c>
      <c r="G3782">
        <v>16.899999999999999</v>
      </c>
    </row>
    <row r="3783" spans="2:7">
      <c r="B3783">
        <v>97427</v>
      </c>
      <c r="C3783">
        <v>1</v>
      </c>
      <c r="D3783">
        <v>9</v>
      </c>
      <c r="F3783">
        <v>138.1</v>
      </c>
      <c r="G3783">
        <v>30.6</v>
      </c>
    </row>
    <row r="3784" spans="2:7">
      <c r="B3784">
        <v>97428</v>
      </c>
      <c r="C3784">
        <v>1</v>
      </c>
      <c r="D3784">
        <v>77</v>
      </c>
      <c r="F3784">
        <v>166.2</v>
      </c>
      <c r="G3784">
        <v>88.9</v>
      </c>
    </row>
    <row r="3785" spans="2:7">
      <c r="B3785">
        <v>97429</v>
      </c>
      <c r="C3785">
        <v>1</v>
      </c>
      <c r="D3785">
        <v>51</v>
      </c>
      <c r="F3785">
        <v>172.4</v>
      </c>
      <c r="G3785">
        <v>74.099999999999994</v>
      </c>
    </row>
    <row r="3786" spans="2:7">
      <c r="B3786">
        <v>97430</v>
      </c>
      <c r="C3786">
        <v>1</v>
      </c>
      <c r="D3786">
        <v>32</v>
      </c>
      <c r="F3786">
        <v>174.5</v>
      </c>
      <c r="G3786">
        <v>101.6</v>
      </c>
    </row>
    <row r="3787" spans="2:7">
      <c r="B3787">
        <v>97431</v>
      </c>
      <c r="C3787">
        <v>2</v>
      </c>
      <c r="D3787">
        <v>11</v>
      </c>
      <c r="F3787">
        <v>157.19999999999999</v>
      </c>
      <c r="G3787">
        <v>41.9</v>
      </c>
    </row>
    <row r="3788" spans="2:7">
      <c r="B3788">
        <v>97432</v>
      </c>
      <c r="C3788">
        <v>1</v>
      </c>
      <c r="D3788">
        <v>19</v>
      </c>
      <c r="F3788">
        <v>185.3</v>
      </c>
      <c r="G3788">
        <v>74.5</v>
      </c>
    </row>
    <row r="3789" spans="2:7">
      <c r="B3789">
        <v>97433</v>
      </c>
      <c r="C3789">
        <v>2</v>
      </c>
      <c r="D3789">
        <v>4</v>
      </c>
      <c r="F3789">
        <v>103.8</v>
      </c>
      <c r="G3789">
        <v>20.9</v>
      </c>
    </row>
    <row r="3790" spans="2:7">
      <c r="B3790">
        <v>97434</v>
      </c>
      <c r="C3790">
        <v>2</v>
      </c>
      <c r="D3790">
        <v>0</v>
      </c>
      <c r="E3790">
        <v>11</v>
      </c>
      <c r="F3790">
        <v>0</v>
      </c>
      <c r="G3790">
        <v>8.1999999999999993</v>
      </c>
    </row>
    <row r="3791" spans="2:7">
      <c r="B3791">
        <v>97435</v>
      </c>
      <c r="C3791">
        <v>1</v>
      </c>
      <c r="D3791">
        <v>4</v>
      </c>
      <c r="F3791">
        <v>109.8</v>
      </c>
      <c r="G3791">
        <v>17.3</v>
      </c>
    </row>
    <row r="3792" spans="2:7">
      <c r="B3792">
        <v>97436</v>
      </c>
      <c r="C3792">
        <v>1</v>
      </c>
      <c r="D3792">
        <v>45</v>
      </c>
      <c r="F3792">
        <v>173.6</v>
      </c>
      <c r="G3792">
        <v>81.400000000000006</v>
      </c>
    </row>
    <row r="3793" spans="2:7">
      <c r="B3793">
        <v>97437</v>
      </c>
      <c r="C3793">
        <v>1</v>
      </c>
      <c r="D3793">
        <v>48</v>
      </c>
      <c r="F3793">
        <v>165.8</v>
      </c>
      <c r="G3793">
        <v>72.8</v>
      </c>
    </row>
    <row r="3794" spans="2:7">
      <c r="B3794">
        <v>97438</v>
      </c>
      <c r="C3794">
        <v>1</v>
      </c>
      <c r="D3794">
        <v>11</v>
      </c>
      <c r="F3794">
        <v>143.19999999999999</v>
      </c>
      <c r="G3794">
        <v>34.5</v>
      </c>
    </row>
    <row r="3795" spans="2:7">
      <c r="B3795">
        <v>97439</v>
      </c>
      <c r="C3795">
        <v>1</v>
      </c>
      <c r="D3795">
        <v>3</v>
      </c>
      <c r="F3795">
        <v>100.4</v>
      </c>
      <c r="G3795">
        <v>14</v>
      </c>
    </row>
    <row r="3796" spans="2:7">
      <c r="B3796">
        <v>97440</v>
      </c>
      <c r="C3796">
        <v>2</v>
      </c>
      <c r="D3796">
        <v>7</v>
      </c>
      <c r="F3796">
        <v>131.69999999999999</v>
      </c>
      <c r="G3796">
        <v>27.8</v>
      </c>
    </row>
    <row r="3797" spans="2:7">
      <c r="B3797">
        <v>97441</v>
      </c>
      <c r="C3797">
        <v>1</v>
      </c>
      <c r="D3797">
        <v>61</v>
      </c>
      <c r="F3797">
        <v>181.4</v>
      </c>
      <c r="G3797">
        <v>78.3</v>
      </c>
    </row>
    <row r="3798" spans="2:7">
      <c r="B3798">
        <v>97442</v>
      </c>
      <c r="C3798">
        <v>2</v>
      </c>
      <c r="D3798">
        <v>6</v>
      </c>
      <c r="F3798">
        <v>122.9</v>
      </c>
      <c r="G3798">
        <v>21.2</v>
      </c>
    </row>
    <row r="3799" spans="2:7">
      <c r="B3799">
        <v>97443</v>
      </c>
      <c r="C3799">
        <v>2</v>
      </c>
      <c r="D3799">
        <v>56</v>
      </c>
      <c r="F3799">
        <v>166.8</v>
      </c>
      <c r="G3799">
        <v>82.6</v>
      </c>
    </row>
    <row r="3800" spans="2:7">
      <c r="B3800">
        <v>97444</v>
      </c>
      <c r="C3800">
        <v>1</v>
      </c>
      <c r="D3800">
        <v>58</v>
      </c>
      <c r="F3800">
        <v>166.5</v>
      </c>
      <c r="G3800">
        <v>60.7</v>
      </c>
    </row>
    <row r="3801" spans="2:7">
      <c r="B3801">
        <v>97445</v>
      </c>
      <c r="C3801">
        <v>1</v>
      </c>
      <c r="D3801">
        <v>51</v>
      </c>
      <c r="F3801">
        <v>178.6</v>
      </c>
      <c r="G3801">
        <v>96.9</v>
      </c>
    </row>
    <row r="3802" spans="2:7">
      <c r="B3802">
        <v>97446</v>
      </c>
      <c r="C3802">
        <v>1</v>
      </c>
      <c r="D3802">
        <v>52</v>
      </c>
      <c r="F3802">
        <v>164.3</v>
      </c>
      <c r="G3802">
        <v>70.5</v>
      </c>
    </row>
    <row r="3803" spans="2:7">
      <c r="B3803">
        <v>97448</v>
      </c>
      <c r="C3803">
        <v>1</v>
      </c>
      <c r="D3803">
        <v>15</v>
      </c>
      <c r="F3803">
        <v>152.1</v>
      </c>
      <c r="G3803">
        <v>42.9</v>
      </c>
    </row>
    <row r="3804" spans="2:7">
      <c r="B3804">
        <v>97449</v>
      </c>
      <c r="C3804">
        <v>2</v>
      </c>
      <c r="D3804">
        <v>37</v>
      </c>
      <c r="F3804">
        <v>162.69999999999999</v>
      </c>
      <c r="G3804">
        <v>93</v>
      </c>
    </row>
    <row r="3805" spans="2:7">
      <c r="B3805">
        <v>97450</v>
      </c>
      <c r="C3805">
        <v>2</v>
      </c>
      <c r="D3805">
        <v>27</v>
      </c>
      <c r="F3805">
        <v>165.1</v>
      </c>
      <c r="G3805">
        <v>119</v>
      </c>
    </row>
    <row r="3806" spans="2:7">
      <c r="B3806">
        <v>97451</v>
      </c>
      <c r="C3806">
        <v>2</v>
      </c>
      <c r="D3806">
        <v>34</v>
      </c>
      <c r="F3806">
        <v>161.19999999999999</v>
      </c>
      <c r="G3806">
        <v>73.900000000000006</v>
      </c>
    </row>
    <row r="3807" spans="2:7">
      <c r="B3807">
        <v>97452</v>
      </c>
      <c r="C3807">
        <v>2</v>
      </c>
      <c r="D3807">
        <v>47</v>
      </c>
      <c r="F3807">
        <v>155</v>
      </c>
      <c r="G3807">
        <v>71.2</v>
      </c>
    </row>
    <row r="3808" spans="2:7">
      <c r="B3808">
        <v>97454</v>
      </c>
      <c r="C3808">
        <v>1</v>
      </c>
      <c r="D3808">
        <v>9</v>
      </c>
      <c r="F3808">
        <v>132.1</v>
      </c>
      <c r="G3808">
        <v>39.4</v>
      </c>
    </row>
    <row r="3809" spans="2:7">
      <c r="B3809">
        <v>97455</v>
      </c>
      <c r="C3809">
        <v>2</v>
      </c>
      <c r="D3809">
        <v>80</v>
      </c>
      <c r="F3809">
        <v>154.9</v>
      </c>
      <c r="G3809">
        <v>84.7</v>
      </c>
    </row>
    <row r="3810" spans="2:7">
      <c r="B3810">
        <v>97456</v>
      </c>
      <c r="C3810">
        <v>2</v>
      </c>
      <c r="D3810">
        <v>38</v>
      </c>
      <c r="F3810">
        <v>169.7</v>
      </c>
      <c r="G3810">
        <v>76.3</v>
      </c>
    </row>
    <row r="3811" spans="2:7">
      <c r="B3811">
        <v>97457</v>
      </c>
      <c r="C3811">
        <v>2</v>
      </c>
      <c r="D3811">
        <v>4</v>
      </c>
      <c r="F3811">
        <v>104.7</v>
      </c>
      <c r="G3811">
        <v>16.2</v>
      </c>
    </row>
    <row r="3812" spans="2:7">
      <c r="B3812">
        <v>97458</v>
      </c>
      <c r="C3812">
        <v>2</v>
      </c>
      <c r="D3812">
        <v>35</v>
      </c>
      <c r="F3812">
        <v>171.1</v>
      </c>
      <c r="G3812">
        <v>101.7</v>
      </c>
    </row>
    <row r="3813" spans="2:7">
      <c r="B3813">
        <v>97459</v>
      </c>
      <c r="C3813">
        <v>1</v>
      </c>
      <c r="D3813">
        <v>1</v>
      </c>
      <c r="E3813">
        <v>15</v>
      </c>
      <c r="F3813">
        <v>0</v>
      </c>
      <c r="G3813">
        <v>10.199999999999999</v>
      </c>
    </row>
    <row r="3814" spans="2:7">
      <c r="B3814">
        <v>97460</v>
      </c>
      <c r="C3814">
        <v>2</v>
      </c>
      <c r="D3814">
        <v>61</v>
      </c>
      <c r="F3814">
        <v>164.8</v>
      </c>
      <c r="G3814">
        <v>60</v>
      </c>
    </row>
    <row r="3815" spans="2:7">
      <c r="B3815">
        <v>97461</v>
      </c>
      <c r="C3815">
        <v>2</v>
      </c>
      <c r="D3815">
        <v>5</v>
      </c>
      <c r="F3815">
        <v>117.7</v>
      </c>
      <c r="G3815">
        <v>22.7</v>
      </c>
    </row>
    <row r="3816" spans="2:7">
      <c r="B3816">
        <v>97462</v>
      </c>
      <c r="C3816">
        <v>1</v>
      </c>
      <c r="D3816">
        <v>50</v>
      </c>
      <c r="F3816">
        <v>167.7</v>
      </c>
      <c r="G3816">
        <v>84.2</v>
      </c>
    </row>
    <row r="3817" spans="2:7">
      <c r="B3817">
        <v>97463</v>
      </c>
      <c r="C3817">
        <v>2</v>
      </c>
      <c r="D3817">
        <v>34</v>
      </c>
      <c r="F3817">
        <v>161.5</v>
      </c>
      <c r="G3817">
        <v>45.7</v>
      </c>
    </row>
    <row r="3818" spans="2:7">
      <c r="B3818">
        <v>97464</v>
      </c>
      <c r="C3818">
        <v>1</v>
      </c>
      <c r="D3818">
        <v>55</v>
      </c>
      <c r="F3818">
        <v>175.1</v>
      </c>
      <c r="G3818">
        <v>122.1</v>
      </c>
    </row>
    <row r="3819" spans="2:7">
      <c r="B3819">
        <v>97465</v>
      </c>
      <c r="C3819">
        <v>1</v>
      </c>
      <c r="D3819">
        <v>38</v>
      </c>
      <c r="F3819">
        <v>183.2</v>
      </c>
      <c r="G3819">
        <v>94.4</v>
      </c>
    </row>
    <row r="3820" spans="2:7">
      <c r="B3820">
        <v>97466</v>
      </c>
      <c r="C3820">
        <v>2</v>
      </c>
      <c r="D3820">
        <v>4</v>
      </c>
      <c r="F3820">
        <v>106.5</v>
      </c>
      <c r="G3820">
        <v>17</v>
      </c>
    </row>
    <row r="3821" spans="2:7">
      <c r="B3821">
        <v>97467</v>
      </c>
      <c r="C3821">
        <v>2</v>
      </c>
      <c r="D3821">
        <v>9</v>
      </c>
      <c r="F3821">
        <v>144.80000000000001</v>
      </c>
      <c r="G3821">
        <v>32.799999999999997</v>
      </c>
    </row>
    <row r="3822" spans="2:7">
      <c r="B3822">
        <v>97468</v>
      </c>
      <c r="C3822">
        <v>1</v>
      </c>
      <c r="D3822">
        <v>46</v>
      </c>
      <c r="F3822">
        <v>175</v>
      </c>
      <c r="G3822">
        <v>69.599999999999994</v>
      </c>
    </row>
    <row r="3823" spans="2:7">
      <c r="B3823">
        <v>97469</v>
      </c>
      <c r="C3823">
        <v>2</v>
      </c>
      <c r="D3823">
        <v>28</v>
      </c>
      <c r="F3823">
        <v>156.30000000000001</v>
      </c>
      <c r="G3823">
        <v>62</v>
      </c>
    </row>
    <row r="3824" spans="2:7">
      <c r="B3824">
        <v>97470</v>
      </c>
      <c r="C3824">
        <v>2</v>
      </c>
      <c r="D3824">
        <v>8</v>
      </c>
      <c r="F3824">
        <v>131</v>
      </c>
      <c r="G3824">
        <v>23.7</v>
      </c>
    </row>
    <row r="3825" spans="2:7">
      <c r="B3825">
        <v>97471</v>
      </c>
      <c r="C3825">
        <v>2</v>
      </c>
      <c r="D3825">
        <v>80</v>
      </c>
      <c r="F3825">
        <v>154.5</v>
      </c>
      <c r="G3825">
        <v>67</v>
      </c>
    </row>
    <row r="3826" spans="2:7">
      <c r="B3826">
        <v>97472</v>
      </c>
      <c r="C3826">
        <v>1</v>
      </c>
      <c r="D3826">
        <v>57</v>
      </c>
      <c r="F3826">
        <v>170.1</v>
      </c>
      <c r="G3826">
        <v>62.7</v>
      </c>
    </row>
    <row r="3827" spans="2:7">
      <c r="B3827">
        <v>97473</v>
      </c>
      <c r="C3827">
        <v>1</v>
      </c>
      <c r="D3827">
        <v>53</v>
      </c>
      <c r="F3827">
        <v>166</v>
      </c>
      <c r="G3827">
        <v>58.1</v>
      </c>
    </row>
    <row r="3828" spans="2:7">
      <c r="B3828">
        <v>97474</v>
      </c>
      <c r="C3828">
        <v>1</v>
      </c>
      <c r="D3828">
        <v>20</v>
      </c>
      <c r="F3828">
        <v>171.4</v>
      </c>
      <c r="G3828">
        <v>98.3</v>
      </c>
    </row>
    <row r="3829" spans="2:7">
      <c r="B3829">
        <v>97475</v>
      </c>
      <c r="C3829">
        <v>1</v>
      </c>
      <c r="D3829">
        <v>11</v>
      </c>
      <c r="F3829">
        <v>154.4</v>
      </c>
      <c r="G3829">
        <v>38.5</v>
      </c>
    </row>
    <row r="3830" spans="2:7">
      <c r="B3830">
        <v>97476</v>
      </c>
      <c r="C3830">
        <v>2</v>
      </c>
      <c r="D3830">
        <v>0</v>
      </c>
      <c r="E3830">
        <v>11</v>
      </c>
      <c r="F3830">
        <v>0</v>
      </c>
      <c r="G3830">
        <v>9.4</v>
      </c>
    </row>
    <row r="3831" spans="2:7">
      <c r="B3831">
        <v>97477</v>
      </c>
      <c r="C3831">
        <v>2</v>
      </c>
      <c r="D3831">
        <v>11</v>
      </c>
      <c r="F3831">
        <v>147.19999999999999</v>
      </c>
      <c r="G3831">
        <v>36.700000000000003</v>
      </c>
    </row>
    <row r="3832" spans="2:7">
      <c r="B3832">
        <v>97478</v>
      </c>
      <c r="C3832">
        <v>2</v>
      </c>
      <c r="D3832">
        <v>47</v>
      </c>
      <c r="F3832">
        <v>159.6</v>
      </c>
      <c r="G3832">
        <v>76.099999999999994</v>
      </c>
    </row>
    <row r="3833" spans="2:7">
      <c r="B3833">
        <v>97479</v>
      </c>
      <c r="C3833">
        <v>2</v>
      </c>
      <c r="D3833">
        <v>2</v>
      </c>
      <c r="F3833">
        <v>87.6</v>
      </c>
      <c r="G3833">
        <v>13.5</v>
      </c>
    </row>
    <row r="3834" spans="2:7">
      <c r="B3834">
        <v>97480</v>
      </c>
      <c r="C3834">
        <v>2</v>
      </c>
      <c r="D3834">
        <v>0</v>
      </c>
      <c r="E3834">
        <v>4</v>
      </c>
      <c r="F3834">
        <v>0</v>
      </c>
      <c r="G3834">
        <v>6</v>
      </c>
    </row>
    <row r="3835" spans="2:7">
      <c r="B3835">
        <v>97481</v>
      </c>
      <c r="C3835">
        <v>1</v>
      </c>
      <c r="D3835">
        <v>80</v>
      </c>
      <c r="F3835">
        <v>160</v>
      </c>
      <c r="G3835">
        <v>78.7</v>
      </c>
    </row>
    <row r="3836" spans="2:7">
      <c r="B3836">
        <v>97482</v>
      </c>
      <c r="C3836">
        <v>2</v>
      </c>
      <c r="D3836">
        <v>70</v>
      </c>
      <c r="F3836">
        <v>160.69999999999999</v>
      </c>
      <c r="G3836">
        <v>130</v>
      </c>
    </row>
    <row r="3837" spans="2:7">
      <c r="B3837">
        <v>97483</v>
      </c>
      <c r="C3837">
        <v>1</v>
      </c>
      <c r="D3837">
        <v>19</v>
      </c>
      <c r="F3837">
        <v>179</v>
      </c>
      <c r="G3837">
        <v>112</v>
      </c>
    </row>
    <row r="3838" spans="2:7">
      <c r="B3838">
        <v>97484</v>
      </c>
      <c r="C3838">
        <v>1</v>
      </c>
      <c r="D3838">
        <v>56</v>
      </c>
      <c r="F3838">
        <v>183</v>
      </c>
      <c r="G3838">
        <v>96.8</v>
      </c>
    </row>
    <row r="3839" spans="2:7">
      <c r="B3839">
        <v>97485</v>
      </c>
      <c r="C3839">
        <v>2</v>
      </c>
      <c r="D3839">
        <v>33</v>
      </c>
      <c r="F3839">
        <v>168.2</v>
      </c>
      <c r="G3839">
        <v>66.5</v>
      </c>
    </row>
    <row r="3840" spans="2:7">
      <c r="B3840">
        <v>97486</v>
      </c>
      <c r="C3840">
        <v>2</v>
      </c>
      <c r="D3840">
        <v>69</v>
      </c>
      <c r="F3840">
        <v>156.4</v>
      </c>
      <c r="G3840">
        <v>94.1</v>
      </c>
    </row>
    <row r="3841" spans="2:7">
      <c r="B3841">
        <v>97487</v>
      </c>
      <c r="C3841">
        <v>2</v>
      </c>
      <c r="D3841">
        <v>53</v>
      </c>
      <c r="F3841">
        <v>145.30000000000001</v>
      </c>
      <c r="G3841">
        <v>59.7</v>
      </c>
    </row>
    <row r="3842" spans="2:7">
      <c r="B3842">
        <v>97488</v>
      </c>
      <c r="C3842">
        <v>2</v>
      </c>
      <c r="D3842">
        <v>80</v>
      </c>
      <c r="F3842">
        <v>163</v>
      </c>
      <c r="G3842">
        <v>119.6</v>
      </c>
    </row>
    <row r="3843" spans="2:7">
      <c r="B3843">
        <v>97489</v>
      </c>
      <c r="C3843">
        <v>2</v>
      </c>
      <c r="D3843">
        <v>2</v>
      </c>
      <c r="F3843">
        <v>89.3</v>
      </c>
      <c r="G3843">
        <v>11.2</v>
      </c>
    </row>
    <row r="3844" spans="2:7">
      <c r="B3844">
        <v>97490</v>
      </c>
      <c r="C3844">
        <v>1</v>
      </c>
      <c r="D3844">
        <v>17</v>
      </c>
      <c r="F3844">
        <v>167.4</v>
      </c>
      <c r="G3844">
        <v>66.900000000000006</v>
      </c>
    </row>
    <row r="3845" spans="2:7">
      <c r="B3845">
        <v>97491</v>
      </c>
      <c r="C3845">
        <v>2</v>
      </c>
      <c r="D3845">
        <v>4</v>
      </c>
      <c r="F3845">
        <v>99.7</v>
      </c>
      <c r="G3845">
        <v>16.100000000000001</v>
      </c>
    </row>
    <row r="3846" spans="2:7">
      <c r="B3846">
        <v>97492</v>
      </c>
      <c r="C3846">
        <v>1</v>
      </c>
      <c r="D3846">
        <v>45</v>
      </c>
      <c r="F3846">
        <v>179.3</v>
      </c>
      <c r="G3846">
        <v>70.2</v>
      </c>
    </row>
    <row r="3847" spans="2:7">
      <c r="B3847">
        <v>97493</v>
      </c>
      <c r="C3847">
        <v>2</v>
      </c>
      <c r="D3847">
        <v>2</v>
      </c>
      <c r="F3847">
        <v>87.8</v>
      </c>
      <c r="G3847">
        <v>11.5</v>
      </c>
    </row>
    <row r="3848" spans="2:7">
      <c r="B3848">
        <v>97494</v>
      </c>
      <c r="C3848">
        <v>2</v>
      </c>
      <c r="D3848">
        <v>9</v>
      </c>
      <c r="F3848">
        <v>130.69999999999999</v>
      </c>
      <c r="G3848">
        <v>25.7</v>
      </c>
    </row>
    <row r="3849" spans="2:7">
      <c r="B3849">
        <v>97495</v>
      </c>
      <c r="C3849">
        <v>2</v>
      </c>
      <c r="D3849">
        <v>43</v>
      </c>
      <c r="F3849">
        <v>162.19999999999999</v>
      </c>
      <c r="G3849">
        <v>168.9</v>
      </c>
    </row>
    <row r="3850" spans="2:7">
      <c r="B3850">
        <v>97496</v>
      </c>
      <c r="C3850">
        <v>2</v>
      </c>
      <c r="D3850">
        <v>11</v>
      </c>
      <c r="F3850">
        <v>146.80000000000001</v>
      </c>
      <c r="G3850">
        <v>66.400000000000006</v>
      </c>
    </row>
    <row r="3851" spans="2:7">
      <c r="B3851">
        <v>97497</v>
      </c>
      <c r="C3851">
        <v>1</v>
      </c>
      <c r="D3851">
        <v>24</v>
      </c>
      <c r="F3851">
        <v>178.2</v>
      </c>
      <c r="G3851">
        <v>84.6</v>
      </c>
    </row>
    <row r="3852" spans="2:7">
      <c r="B3852">
        <v>97498</v>
      </c>
      <c r="C3852">
        <v>2</v>
      </c>
      <c r="D3852">
        <v>11</v>
      </c>
      <c r="F3852">
        <v>155.80000000000001</v>
      </c>
      <c r="G3852">
        <v>57.5</v>
      </c>
    </row>
    <row r="3853" spans="2:7">
      <c r="B3853">
        <v>97499</v>
      </c>
      <c r="C3853">
        <v>2</v>
      </c>
      <c r="D3853">
        <v>4</v>
      </c>
      <c r="F3853">
        <v>111.2</v>
      </c>
      <c r="G3853">
        <v>19.7</v>
      </c>
    </row>
    <row r="3854" spans="2:7">
      <c r="B3854">
        <v>97500</v>
      </c>
      <c r="C3854">
        <v>2</v>
      </c>
      <c r="D3854">
        <v>74</v>
      </c>
      <c r="F3854">
        <v>154.5</v>
      </c>
      <c r="G3854">
        <v>144.69999999999999</v>
      </c>
    </row>
    <row r="3855" spans="2:7">
      <c r="B3855">
        <v>97501</v>
      </c>
      <c r="C3855">
        <v>2</v>
      </c>
      <c r="D3855">
        <v>54</v>
      </c>
      <c r="F3855">
        <v>163.80000000000001</v>
      </c>
      <c r="G3855">
        <v>95.6</v>
      </c>
    </row>
    <row r="3856" spans="2:7">
      <c r="B3856">
        <v>97503</v>
      </c>
      <c r="C3856">
        <v>1</v>
      </c>
      <c r="D3856">
        <v>9</v>
      </c>
      <c r="F3856">
        <v>143.4</v>
      </c>
      <c r="G3856">
        <v>40.9</v>
      </c>
    </row>
    <row r="3857" spans="2:7">
      <c r="B3857">
        <v>97504</v>
      </c>
      <c r="C3857">
        <v>1</v>
      </c>
      <c r="D3857">
        <v>10</v>
      </c>
      <c r="F3857">
        <v>144.69999999999999</v>
      </c>
      <c r="G3857">
        <v>34</v>
      </c>
    </row>
    <row r="3858" spans="2:7">
      <c r="B3858">
        <v>97505</v>
      </c>
      <c r="C3858">
        <v>1</v>
      </c>
      <c r="D3858">
        <v>73</v>
      </c>
      <c r="F3858">
        <v>153.80000000000001</v>
      </c>
      <c r="G3858">
        <v>60.9</v>
      </c>
    </row>
    <row r="3859" spans="2:7">
      <c r="B3859">
        <v>97506</v>
      </c>
      <c r="C3859">
        <v>1</v>
      </c>
      <c r="D3859">
        <v>69</v>
      </c>
      <c r="F3859">
        <v>170.9</v>
      </c>
      <c r="G3859">
        <v>81.2</v>
      </c>
    </row>
    <row r="3860" spans="2:7">
      <c r="B3860">
        <v>97507</v>
      </c>
      <c r="C3860">
        <v>2</v>
      </c>
      <c r="D3860">
        <v>20</v>
      </c>
      <c r="F3860">
        <v>154.9</v>
      </c>
      <c r="G3860">
        <v>51.9</v>
      </c>
    </row>
    <row r="3861" spans="2:7">
      <c r="B3861">
        <v>97509</v>
      </c>
      <c r="C3861">
        <v>2</v>
      </c>
      <c r="D3861">
        <v>47</v>
      </c>
      <c r="F3861">
        <v>160.69999999999999</v>
      </c>
      <c r="G3861">
        <v>101</v>
      </c>
    </row>
    <row r="3862" spans="2:7">
      <c r="B3862">
        <v>97510</v>
      </c>
      <c r="C3862">
        <v>2</v>
      </c>
      <c r="D3862">
        <v>61</v>
      </c>
      <c r="F3862">
        <v>166.1</v>
      </c>
      <c r="G3862">
        <v>98.7</v>
      </c>
    </row>
    <row r="3863" spans="2:7">
      <c r="B3863">
        <v>97511</v>
      </c>
      <c r="C3863">
        <v>1</v>
      </c>
      <c r="D3863">
        <v>4</v>
      </c>
      <c r="F3863">
        <v>113.4</v>
      </c>
      <c r="G3863">
        <v>23.6</v>
      </c>
    </row>
    <row r="3864" spans="2:7">
      <c r="B3864">
        <v>97512</v>
      </c>
      <c r="C3864">
        <v>1</v>
      </c>
      <c r="D3864">
        <v>80</v>
      </c>
      <c r="F3864">
        <v>172.4</v>
      </c>
      <c r="G3864">
        <v>69.400000000000006</v>
      </c>
    </row>
    <row r="3865" spans="2:7">
      <c r="B3865">
        <v>97513</v>
      </c>
      <c r="C3865">
        <v>1</v>
      </c>
      <c r="D3865">
        <v>54</v>
      </c>
      <c r="F3865">
        <v>181.8</v>
      </c>
      <c r="G3865">
        <v>117.8</v>
      </c>
    </row>
    <row r="3866" spans="2:7">
      <c r="B3866">
        <v>97514</v>
      </c>
      <c r="C3866">
        <v>2</v>
      </c>
      <c r="D3866">
        <v>7</v>
      </c>
      <c r="F3866">
        <v>114.9</v>
      </c>
      <c r="G3866">
        <v>19.8</v>
      </c>
    </row>
    <row r="3867" spans="2:7">
      <c r="B3867">
        <v>97516</v>
      </c>
      <c r="C3867">
        <v>2</v>
      </c>
      <c r="D3867">
        <v>62</v>
      </c>
      <c r="F3867">
        <v>160.1</v>
      </c>
      <c r="G3867">
        <v>80.3</v>
      </c>
    </row>
    <row r="3868" spans="2:7">
      <c r="B3868">
        <v>97517</v>
      </c>
      <c r="C3868">
        <v>1</v>
      </c>
      <c r="D3868">
        <v>16</v>
      </c>
      <c r="F3868">
        <v>179</v>
      </c>
      <c r="G3868">
        <v>63.4</v>
      </c>
    </row>
    <row r="3869" spans="2:7">
      <c r="B3869">
        <v>97518</v>
      </c>
      <c r="C3869">
        <v>1</v>
      </c>
      <c r="D3869">
        <v>80</v>
      </c>
      <c r="F3869">
        <v>169.2</v>
      </c>
      <c r="G3869">
        <v>73.8</v>
      </c>
    </row>
    <row r="3870" spans="2:7">
      <c r="B3870">
        <v>97520</v>
      </c>
      <c r="C3870">
        <v>2</v>
      </c>
      <c r="D3870">
        <v>57</v>
      </c>
      <c r="F3870">
        <v>163.19999999999999</v>
      </c>
      <c r="G3870">
        <v>123.4</v>
      </c>
    </row>
    <row r="3871" spans="2:7">
      <c r="B3871">
        <v>97521</v>
      </c>
      <c r="C3871">
        <v>1</v>
      </c>
      <c r="D3871">
        <v>53</v>
      </c>
      <c r="F3871">
        <v>178.4</v>
      </c>
      <c r="G3871">
        <v>151.1</v>
      </c>
    </row>
    <row r="3872" spans="2:7">
      <c r="B3872">
        <v>97522</v>
      </c>
      <c r="C3872">
        <v>2</v>
      </c>
      <c r="D3872">
        <v>20</v>
      </c>
      <c r="F3872">
        <v>161.6</v>
      </c>
      <c r="G3872">
        <v>57.1</v>
      </c>
    </row>
    <row r="3873" spans="2:7">
      <c r="B3873">
        <v>97523</v>
      </c>
      <c r="C3873">
        <v>1</v>
      </c>
      <c r="D3873">
        <v>80</v>
      </c>
      <c r="F3873">
        <v>160.6</v>
      </c>
      <c r="G3873">
        <v>73</v>
      </c>
    </row>
    <row r="3874" spans="2:7">
      <c r="B3874">
        <v>97524</v>
      </c>
      <c r="C3874">
        <v>2</v>
      </c>
      <c r="D3874">
        <v>44</v>
      </c>
      <c r="F3874">
        <v>173.8</v>
      </c>
      <c r="G3874">
        <v>61.1</v>
      </c>
    </row>
    <row r="3875" spans="2:7">
      <c r="B3875">
        <v>97525</v>
      </c>
      <c r="C3875">
        <v>2</v>
      </c>
      <c r="D3875">
        <v>11</v>
      </c>
      <c r="F3875">
        <v>159.5</v>
      </c>
      <c r="G3875">
        <v>46.1</v>
      </c>
    </row>
    <row r="3876" spans="2:7">
      <c r="B3876">
        <v>97526</v>
      </c>
      <c r="C3876">
        <v>2</v>
      </c>
      <c r="D3876">
        <v>33</v>
      </c>
      <c r="F3876">
        <v>157</v>
      </c>
      <c r="G3876">
        <v>71.7</v>
      </c>
    </row>
    <row r="3877" spans="2:7">
      <c r="B3877">
        <v>97527</v>
      </c>
      <c r="C3877">
        <v>1</v>
      </c>
      <c r="D3877">
        <v>63</v>
      </c>
      <c r="F3877">
        <v>182.7</v>
      </c>
      <c r="G3877">
        <v>106.5</v>
      </c>
    </row>
    <row r="3878" spans="2:7">
      <c r="B3878">
        <v>97529</v>
      </c>
      <c r="C3878">
        <v>2</v>
      </c>
      <c r="D3878">
        <v>5</v>
      </c>
      <c r="F3878">
        <v>113.1</v>
      </c>
      <c r="G3878">
        <v>19.600000000000001</v>
      </c>
    </row>
    <row r="3879" spans="2:7">
      <c r="B3879">
        <v>97530</v>
      </c>
      <c r="C3879">
        <v>2</v>
      </c>
      <c r="D3879">
        <v>11</v>
      </c>
      <c r="F3879">
        <v>153.6</v>
      </c>
      <c r="G3879">
        <v>40.299999999999997</v>
      </c>
    </row>
    <row r="3880" spans="2:7">
      <c r="B3880">
        <v>97531</v>
      </c>
      <c r="C3880">
        <v>2</v>
      </c>
      <c r="D3880">
        <v>23</v>
      </c>
      <c r="F3880">
        <v>166.1</v>
      </c>
      <c r="G3880">
        <v>86.2</v>
      </c>
    </row>
    <row r="3881" spans="2:7">
      <c r="B3881">
        <v>97532</v>
      </c>
      <c r="C3881">
        <v>1</v>
      </c>
      <c r="D3881">
        <v>28</v>
      </c>
      <c r="F3881">
        <v>176.4</v>
      </c>
      <c r="G3881">
        <v>68.599999999999994</v>
      </c>
    </row>
    <row r="3882" spans="2:7">
      <c r="B3882">
        <v>97533</v>
      </c>
      <c r="C3882">
        <v>1</v>
      </c>
      <c r="D3882">
        <v>30</v>
      </c>
      <c r="F3882">
        <v>176.8</v>
      </c>
      <c r="G3882">
        <v>73.3</v>
      </c>
    </row>
    <row r="3883" spans="2:7">
      <c r="B3883">
        <v>97534</v>
      </c>
      <c r="C3883">
        <v>1</v>
      </c>
      <c r="D3883">
        <v>0</v>
      </c>
      <c r="E3883">
        <v>9</v>
      </c>
      <c r="F3883">
        <v>0</v>
      </c>
      <c r="G3883">
        <v>9.1</v>
      </c>
    </row>
    <row r="3884" spans="2:7">
      <c r="B3884">
        <v>97535</v>
      </c>
      <c r="C3884">
        <v>2</v>
      </c>
      <c r="D3884">
        <v>63</v>
      </c>
      <c r="F3884">
        <v>156.69999999999999</v>
      </c>
      <c r="G3884">
        <v>72.599999999999994</v>
      </c>
    </row>
    <row r="3885" spans="2:7">
      <c r="B3885">
        <v>97536</v>
      </c>
      <c r="C3885">
        <v>1</v>
      </c>
      <c r="D3885">
        <v>80</v>
      </c>
      <c r="F3885">
        <v>165.2</v>
      </c>
      <c r="G3885">
        <v>71</v>
      </c>
    </row>
    <row r="3886" spans="2:7">
      <c r="B3886">
        <v>97537</v>
      </c>
      <c r="C3886">
        <v>2</v>
      </c>
      <c r="D3886">
        <v>39</v>
      </c>
      <c r="F3886">
        <v>169.2</v>
      </c>
      <c r="G3886">
        <v>103.6</v>
      </c>
    </row>
    <row r="3887" spans="2:7">
      <c r="B3887">
        <v>97538</v>
      </c>
      <c r="C3887">
        <v>2</v>
      </c>
      <c r="D3887">
        <v>54</v>
      </c>
      <c r="F3887">
        <v>154.1</v>
      </c>
      <c r="G3887">
        <v>79.7</v>
      </c>
    </row>
    <row r="3888" spans="2:7">
      <c r="B3888">
        <v>97539</v>
      </c>
      <c r="C3888">
        <v>1</v>
      </c>
      <c r="D3888">
        <v>41</v>
      </c>
      <c r="F3888">
        <v>180.1</v>
      </c>
      <c r="G3888">
        <v>118.3</v>
      </c>
    </row>
    <row r="3889" spans="2:7">
      <c r="B3889">
        <v>97540</v>
      </c>
      <c r="C3889">
        <v>2</v>
      </c>
      <c r="D3889">
        <v>2</v>
      </c>
      <c r="F3889">
        <v>93.9</v>
      </c>
      <c r="G3889">
        <v>15.8</v>
      </c>
    </row>
    <row r="3890" spans="2:7">
      <c r="B3890">
        <v>97541</v>
      </c>
      <c r="C3890">
        <v>1</v>
      </c>
      <c r="D3890">
        <v>38</v>
      </c>
      <c r="F3890">
        <v>0</v>
      </c>
      <c r="G3890">
        <v>0</v>
      </c>
    </row>
    <row r="3891" spans="2:7">
      <c r="B3891">
        <v>97542</v>
      </c>
      <c r="C3891">
        <v>2</v>
      </c>
      <c r="D3891">
        <v>7</v>
      </c>
      <c r="F3891">
        <v>128.4</v>
      </c>
      <c r="G3891">
        <v>27.9</v>
      </c>
    </row>
    <row r="3892" spans="2:7">
      <c r="B3892">
        <v>97543</v>
      </c>
      <c r="C3892">
        <v>1</v>
      </c>
      <c r="D3892">
        <v>0</v>
      </c>
      <c r="E3892">
        <v>9</v>
      </c>
      <c r="F3892">
        <v>0</v>
      </c>
      <c r="G3892">
        <v>8</v>
      </c>
    </row>
    <row r="3893" spans="2:7">
      <c r="B3893">
        <v>97544</v>
      </c>
      <c r="C3893">
        <v>1</v>
      </c>
      <c r="D3893">
        <v>19</v>
      </c>
      <c r="F3893">
        <v>174.7</v>
      </c>
      <c r="G3893">
        <v>94.9</v>
      </c>
    </row>
    <row r="3894" spans="2:7">
      <c r="B3894">
        <v>97545</v>
      </c>
      <c r="C3894">
        <v>2</v>
      </c>
      <c r="D3894">
        <v>12</v>
      </c>
      <c r="F3894">
        <v>150.30000000000001</v>
      </c>
      <c r="G3894">
        <v>82.4</v>
      </c>
    </row>
    <row r="3895" spans="2:7">
      <c r="B3895">
        <v>97546</v>
      </c>
      <c r="C3895">
        <v>1</v>
      </c>
      <c r="D3895">
        <v>5</v>
      </c>
      <c r="F3895">
        <v>111.4</v>
      </c>
      <c r="G3895">
        <v>21.5</v>
      </c>
    </row>
    <row r="3896" spans="2:7">
      <c r="B3896">
        <v>97547</v>
      </c>
      <c r="C3896">
        <v>2</v>
      </c>
      <c r="D3896">
        <v>11</v>
      </c>
      <c r="F3896">
        <v>163.4</v>
      </c>
      <c r="G3896">
        <v>62.4</v>
      </c>
    </row>
    <row r="3897" spans="2:7">
      <c r="B3897">
        <v>97548</v>
      </c>
      <c r="C3897">
        <v>2</v>
      </c>
      <c r="D3897">
        <v>50</v>
      </c>
      <c r="F3897">
        <v>151.9</v>
      </c>
      <c r="G3897">
        <v>56.3</v>
      </c>
    </row>
    <row r="3898" spans="2:7">
      <c r="B3898">
        <v>97549</v>
      </c>
      <c r="C3898">
        <v>2</v>
      </c>
      <c r="D3898">
        <v>13</v>
      </c>
      <c r="F3898">
        <v>161.4</v>
      </c>
      <c r="G3898">
        <v>70</v>
      </c>
    </row>
    <row r="3899" spans="2:7">
      <c r="B3899">
        <v>97550</v>
      </c>
      <c r="C3899">
        <v>2</v>
      </c>
      <c r="D3899">
        <v>47</v>
      </c>
      <c r="F3899">
        <v>163.5</v>
      </c>
      <c r="G3899">
        <v>63.1</v>
      </c>
    </row>
    <row r="3900" spans="2:7">
      <c r="B3900">
        <v>97551</v>
      </c>
      <c r="C3900">
        <v>2</v>
      </c>
      <c r="D3900">
        <v>13</v>
      </c>
      <c r="F3900">
        <v>162.1</v>
      </c>
      <c r="G3900">
        <v>54.6</v>
      </c>
    </row>
    <row r="3901" spans="2:7">
      <c r="B3901">
        <v>97553</v>
      </c>
      <c r="C3901">
        <v>2</v>
      </c>
      <c r="D3901">
        <v>0</v>
      </c>
      <c r="E3901">
        <v>11</v>
      </c>
      <c r="F3901">
        <v>0</v>
      </c>
      <c r="G3901">
        <v>10.199999999999999</v>
      </c>
    </row>
    <row r="3902" spans="2:7">
      <c r="B3902">
        <v>97554</v>
      </c>
      <c r="C3902">
        <v>1</v>
      </c>
      <c r="D3902">
        <v>49</v>
      </c>
      <c r="F3902">
        <v>175</v>
      </c>
      <c r="G3902">
        <v>77.900000000000006</v>
      </c>
    </row>
    <row r="3903" spans="2:7">
      <c r="B3903">
        <v>97555</v>
      </c>
      <c r="C3903">
        <v>2</v>
      </c>
      <c r="D3903">
        <v>48</v>
      </c>
      <c r="F3903">
        <v>160.30000000000001</v>
      </c>
      <c r="G3903">
        <v>76.5</v>
      </c>
    </row>
    <row r="3904" spans="2:7">
      <c r="B3904">
        <v>97556</v>
      </c>
      <c r="C3904">
        <v>1</v>
      </c>
      <c r="D3904">
        <v>1</v>
      </c>
      <c r="E3904">
        <v>18</v>
      </c>
      <c r="F3904">
        <v>0</v>
      </c>
      <c r="G3904">
        <v>12.6</v>
      </c>
    </row>
    <row r="3905" spans="2:7">
      <c r="B3905">
        <v>97557</v>
      </c>
      <c r="C3905">
        <v>2</v>
      </c>
      <c r="D3905">
        <v>64</v>
      </c>
      <c r="F3905">
        <v>156.9</v>
      </c>
      <c r="G3905">
        <v>77.2</v>
      </c>
    </row>
    <row r="3906" spans="2:7">
      <c r="B3906">
        <v>97558</v>
      </c>
      <c r="C3906">
        <v>2</v>
      </c>
      <c r="D3906">
        <v>56</v>
      </c>
      <c r="F3906">
        <v>161.80000000000001</v>
      </c>
      <c r="G3906">
        <v>65</v>
      </c>
    </row>
    <row r="3907" spans="2:7">
      <c r="B3907">
        <v>97559</v>
      </c>
      <c r="C3907">
        <v>1</v>
      </c>
      <c r="D3907">
        <v>0</v>
      </c>
      <c r="E3907">
        <v>10</v>
      </c>
      <c r="F3907">
        <v>0</v>
      </c>
      <c r="G3907">
        <v>10.3</v>
      </c>
    </row>
    <row r="3908" spans="2:7">
      <c r="B3908">
        <v>97560</v>
      </c>
      <c r="C3908">
        <v>1</v>
      </c>
      <c r="D3908">
        <v>55</v>
      </c>
      <c r="F3908">
        <v>173</v>
      </c>
      <c r="G3908">
        <v>79.3</v>
      </c>
    </row>
    <row r="3909" spans="2:7">
      <c r="B3909">
        <v>97561</v>
      </c>
      <c r="C3909">
        <v>1</v>
      </c>
      <c r="D3909">
        <v>46</v>
      </c>
      <c r="F3909">
        <v>176.4</v>
      </c>
      <c r="G3909">
        <v>100.7</v>
      </c>
    </row>
    <row r="3910" spans="2:7">
      <c r="B3910">
        <v>97562</v>
      </c>
      <c r="C3910">
        <v>1</v>
      </c>
      <c r="D3910">
        <v>8</v>
      </c>
      <c r="F3910">
        <v>131.1</v>
      </c>
      <c r="G3910">
        <v>24.2</v>
      </c>
    </row>
    <row r="3911" spans="2:7">
      <c r="B3911">
        <v>97563</v>
      </c>
      <c r="C3911">
        <v>2</v>
      </c>
      <c r="D3911">
        <v>61</v>
      </c>
      <c r="F3911">
        <v>146.80000000000001</v>
      </c>
      <c r="G3911">
        <v>56</v>
      </c>
    </row>
    <row r="3912" spans="2:7">
      <c r="B3912">
        <v>97564</v>
      </c>
      <c r="C3912">
        <v>1</v>
      </c>
      <c r="D3912">
        <v>15</v>
      </c>
      <c r="F3912">
        <v>180.2</v>
      </c>
      <c r="G3912">
        <v>105.6</v>
      </c>
    </row>
    <row r="3913" spans="2:7">
      <c r="B3913">
        <v>97565</v>
      </c>
      <c r="C3913">
        <v>1</v>
      </c>
      <c r="D3913">
        <v>0</v>
      </c>
      <c r="E3913">
        <v>8</v>
      </c>
      <c r="F3913">
        <v>0</v>
      </c>
      <c r="G3913">
        <v>9.4</v>
      </c>
    </row>
    <row r="3914" spans="2:7">
      <c r="B3914">
        <v>97566</v>
      </c>
      <c r="C3914">
        <v>1</v>
      </c>
      <c r="D3914">
        <v>0</v>
      </c>
      <c r="E3914">
        <v>0</v>
      </c>
      <c r="F3914">
        <v>0</v>
      </c>
      <c r="G3914">
        <v>5</v>
      </c>
    </row>
    <row r="3915" spans="2:7">
      <c r="B3915">
        <v>97567</v>
      </c>
      <c r="C3915">
        <v>2</v>
      </c>
      <c r="D3915">
        <v>1</v>
      </c>
      <c r="E3915">
        <v>12</v>
      </c>
      <c r="F3915">
        <v>0</v>
      </c>
      <c r="G3915">
        <v>10.1</v>
      </c>
    </row>
    <row r="3916" spans="2:7">
      <c r="B3916">
        <v>97568</v>
      </c>
      <c r="C3916">
        <v>1</v>
      </c>
      <c r="D3916">
        <v>41</v>
      </c>
      <c r="F3916">
        <v>167.8</v>
      </c>
      <c r="G3916">
        <v>90.2</v>
      </c>
    </row>
    <row r="3917" spans="2:7">
      <c r="B3917">
        <v>97569</v>
      </c>
      <c r="C3917">
        <v>1</v>
      </c>
      <c r="D3917">
        <v>42</v>
      </c>
      <c r="F3917">
        <v>182.8</v>
      </c>
      <c r="G3917">
        <v>98.2</v>
      </c>
    </row>
    <row r="3918" spans="2:7">
      <c r="B3918">
        <v>97570</v>
      </c>
      <c r="C3918">
        <v>2</v>
      </c>
      <c r="D3918">
        <v>50</v>
      </c>
      <c r="F3918">
        <v>165.9</v>
      </c>
      <c r="G3918">
        <v>84.1</v>
      </c>
    </row>
    <row r="3919" spans="2:7">
      <c r="B3919">
        <v>97571</v>
      </c>
      <c r="C3919">
        <v>1</v>
      </c>
      <c r="D3919">
        <v>54</v>
      </c>
      <c r="F3919">
        <v>175.8</v>
      </c>
      <c r="G3919">
        <v>57</v>
      </c>
    </row>
    <row r="3920" spans="2:7">
      <c r="B3920">
        <v>97572</v>
      </c>
      <c r="C3920">
        <v>1</v>
      </c>
      <c r="D3920">
        <v>50</v>
      </c>
      <c r="F3920">
        <v>180.6</v>
      </c>
      <c r="G3920">
        <v>95</v>
      </c>
    </row>
    <row r="3921" spans="2:7">
      <c r="B3921">
        <v>97573</v>
      </c>
      <c r="C3921">
        <v>2</v>
      </c>
      <c r="D3921">
        <v>62</v>
      </c>
      <c r="F3921">
        <v>158.80000000000001</v>
      </c>
      <c r="G3921">
        <v>61.8</v>
      </c>
    </row>
    <row r="3922" spans="2:7">
      <c r="B3922">
        <v>97574</v>
      </c>
      <c r="C3922">
        <v>2</v>
      </c>
      <c r="D3922">
        <v>44</v>
      </c>
      <c r="F3922">
        <v>153.69999999999999</v>
      </c>
      <c r="G3922">
        <v>53.8</v>
      </c>
    </row>
    <row r="3923" spans="2:7">
      <c r="B3923">
        <v>97575</v>
      </c>
      <c r="C3923">
        <v>2</v>
      </c>
      <c r="D3923">
        <v>24</v>
      </c>
      <c r="F3923">
        <v>169.6</v>
      </c>
      <c r="G3923">
        <v>53.8</v>
      </c>
    </row>
    <row r="3924" spans="2:7">
      <c r="B3924">
        <v>97576</v>
      </c>
      <c r="C3924">
        <v>1</v>
      </c>
      <c r="D3924">
        <v>32</v>
      </c>
      <c r="F3924">
        <v>168</v>
      </c>
      <c r="G3924">
        <v>103</v>
      </c>
    </row>
    <row r="3925" spans="2:7">
      <c r="B3925">
        <v>97577</v>
      </c>
      <c r="C3925">
        <v>2</v>
      </c>
      <c r="D3925">
        <v>56</v>
      </c>
      <c r="F3925">
        <v>147.30000000000001</v>
      </c>
      <c r="G3925">
        <v>65.2</v>
      </c>
    </row>
    <row r="3926" spans="2:7">
      <c r="B3926">
        <v>97578</v>
      </c>
      <c r="C3926">
        <v>1</v>
      </c>
      <c r="D3926">
        <v>41</v>
      </c>
      <c r="F3926">
        <v>157.80000000000001</v>
      </c>
      <c r="G3926">
        <v>62.9</v>
      </c>
    </row>
    <row r="3927" spans="2:7">
      <c r="B3927">
        <v>97579</v>
      </c>
      <c r="C3927">
        <v>2</v>
      </c>
      <c r="D3927">
        <v>2</v>
      </c>
      <c r="F3927">
        <v>84.7</v>
      </c>
      <c r="G3927">
        <v>10.5</v>
      </c>
    </row>
    <row r="3928" spans="2:7">
      <c r="B3928">
        <v>97580</v>
      </c>
      <c r="C3928">
        <v>1</v>
      </c>
      <c r="D3928">
        <v>26</v>
      </c>
      <c r="F3928">
        <v>167.1</v>
      </c>
      <c r="G3928">
        <v>71.599999999999994</v>
      </c>
    </row>
    <row r="3929" spans="2:7">
      <c r="B3929">
        <v>97582</v>
      </c>
      <c r="C3929">
        <v>1</v>
      </c>
      <c r="D3929">
        <v>63</v>
      </c>
      <c r="F3929">
        <v>175.3</v>
      </c>
      <c r="G3929">
        <v>85.7</v>
      </c>
    </row>
    <row r="3930" spans="2:7">
      <c r="B3930">
        <v>97583</v>
      </c>
      <c r="C3930">
        <v>2</v>
      </c>
      <c r="D3930">
        <v>9</v>
      </c>
      <c r="F3930">
        <v>128.6</v>
      </c>
      <c r="G3930">
        <v>22.1</v>
      </c>
    </row>
    <row r="3931" spans="2:7">
      <c r="B3931">
        <v>97584</v>
      </c>
      <c r="C3931">
        <v>2</v>
      </c>
      <c r="D3931">
        <v>15</v>
      </c>
      <c r="F3931">
        <v>167.3</v>
      </c>
      <c r="G3931">
        <v>102.3</v>
      </c>
    </row>
    <row r="3932" spans="2:7">
      <c r="B3932">
        <v>97585</v>
      </c>
      <c r="C3932">
        <v>1</v>
      </c>
      <c r="D3932">
        <v>21</v>
      </c>
      <c r="F3932">
        <v>168.4</v>
      </c>
      <c r="G3932">
        <v>75.400000000000006</v>
      </c>
    </row>
    <row r="3933" spans="2:7">
      <c r="B3933">
        <v>97586</v>
      </c>
      <c r="C3933">
        <v>2</v>
      </c>
      <c r="D3933">
        <v>8</v>
      </c>
      <c r="F3933">
        <v>137.4</v>
      </c>
      <c r="G3933">
        <v>34.5</v>
      </c>
    </row>
    <row r="3934" spans="2:7">
      <c r="B3934">
        <v>97587</v>
      </c>
      <c r="C3934">
        <v>2</v>
      </c>
      <c r="D3934">
        <v>8</v>
      </c>
      <c r="F3934">
        <v>135.80000000000001</v>
      </c>
      <c r="G3934">
        <v>37.299999999999997</v>
      </c>
    </row>
    <row r="3935" spans="2:7">
      <c r="B3935">
        <v>97588</v>
      </c>
      <c r="C3935">
        <v>1</v>
      </c>
      <c r="D3935">
        <v>56</v>
      </c>
      <c r="F3935">
        <v>174.7</v>
      </c>
      <c r="G3935">
        <v>73.5</v>
      </c>
    </row>
    <row r="3936" spans="2:7">
      <c r="B3936">
        <v>97589</v>
      </c>
      <c r="C3936">
        <v>2</v>
      </c>
      <c r="D3936">
        <v>19</v>
      </c>
      <c r="F3936">
        <v>153</v>
      </c>
      <c r="G3936">
        <v>57.4</v>
      </c>
    </row>
    <row r="3937" spans="2:7">
      <c r="B3937">
        <v>97591</v>
      </c>
      <c r="C3937">
        <v>1</v>
      </c>
      <c r="D3937">
        <v>29</v>
      </c>
      <c r="F3937">
        <v>166.3</v>
      </c>
      <c r="G3937">
        <v>67.3</v>
      </c>
    </row>
    <row r="3938" spans="2:7">
      <c r="B3938">
        <v>97592</v>
      </c>
      <c r="C3938">
        <v>1</v>
      </c>
      <c r="D3938">
        <v>63</v>
      </c>
      <c r="F3938">
        <v>175.4</v>
      </c>
      <c r="G3938">
        <v>76.5</v>
      </c>
    </row>
    <row r="3939" spans="2:7">
      <c r="B3939">
        <v>97593</v>
      </c>
      <c r="C3939">
        <v>2</v>
      </c>
      <c r="D3939">
        <v>60</v>
      </c>
      <c r="F3939">
        <v>166.7</v>
      </c>
      <c r="G3939">
        <v>120.2</v>
      </c>
    </row>
    <row r="3940" spans="2:7">
      <c r="B3940">
        <v>97594</v>
      </c>
      <c r="C3940">
        <v>2</v>
      </c>
      <c r="D3940">
        <v>56</v>
      </c>
      <c r="F3940">
        <v>157.5</v>
      </c>
      <c r="G3940">
        <v>48.8</v>
      </c>
    </row>
    <row r="3941" spans="2:7">
      <c r="B3941">
        <v>97595</v>
      </c>
      <c r="C3941">
        <v>1</v>
      </c>
      <c r="D3941">
        <v>36</v>
      </c>
      <c r="F3941">
        <v>179.1</v>
      </c>
      <c r="G3941">
        <v>57.9</v>
      </c>
    </row>
    <row r="3942" spans="2:7">
      <c r="B3942">
        <v>97597</v>
      </c>
      <c r="C3942">
        <v>2</v>
      </c>
      <c r="D3942">
        <v>77</v>
      </c>
      <c r="F3942">
        <v>163.4</v>
      </c>
      <c r="G3942">
        <v>69.900000000000006</v>
      </c>
    </row>
    <row r="3943" spans="2:7">
      <c r="B3943">
        <v>97598</v>
      </c>
      <c r="C3943">
        <v>2</v>
      </c>
      <c r="D3943">
        <v>40</v>
      </c>
      <c r="F3943">
        <v>158</v>
      </c>
      <c r="G3943">
        <v>84</v>
      </c>
    </row>
    <row r="3944" spans="2:7">
      <c r="B3944">
        <v>97599</v>
      </c>
      <c r="C3944">
        <v>1</v>
      </c>
      <c r="D3944">
        <v>1</v>
      </c>
      <c r="E3944">
        <v>13</v>
      </c>
      <c r="F3944">
        <v>0</v>
      </c>
      <c r="G3944">
        <v>11</v>
      </c>
    </row>
    <row r="3945" spans="2:7">
      <c r="B3945">
        <v>97600</v>
      </c>
      <c r="C3945">
        <v>2</v>
      </c>
      <c r="D3945">
        <v>23</v>
      </c>
      <c r="F3945">
        <v>156.30000000000001</v>
      </c>
      <c r="G3945">
        <v>62.8</v>
      </c>
    </row>
    <row r="3946" spans="2:7">
      <c r="B3946">
        <v>97601</v>
      </c>
      <c r="C3946">
        <v>2</v>
      </c>
      <c r="D3946">
        <v>22</v>
      </c>
      <c r="F3946">
        <v>161.80000000000001</v>
      </c>
      <c r="G3946">
        <v>97.2</v>
      </c>
    </row>
    <row r="3947" spans="2:7">
      <c r="B3947">
        <v>97602</v>
      </c>
      <c r="C3947">
        <v>2</v>
      </c>
      <c r="D3947">
        <v>40</v>
      </c>
      <c r="F3947">
        <v>173.8</v>
      </c>
      <c r="G3947">
        <v>92.3</v>
      </c>
    </row>
    <row r="3948" spans="2:7">
      <c r="B3948">
        <v>97604</v>
      </c>
      <c r="C3948">
        <v>1</v>
      </c>
      <c r="D3948">
        <v>2</v>
      </c>
      <c r="F3948">
        <v>90.2</v>
      </c>
      <c r="G3948">
        <v>12.8</v>
      </c>
    </row>
    <row r="3949" spans="2:7">
      <c r="B3949">
        <v>97605</v>
      </c>
      <c r="C3949">
        <v>2</v>
      </c>
      <c r="D3949">
        <v>67</v>
      </c>
      <c r="F3949">
        <v>162.80000000000001</v>
      </c>
      <c r="G3949">
        <v>65.599999999999994</v>
      </c>
    </row>
    <row r="3950" spans="2:7">
      <c r="B3950">
        <v>97606</v>
      </c>
      <c r="C3950">
        <v>2</v>
      </c>
      <c r="D3950">
        <v>80</v>
      </c>
      <c r="F3950">
        <v>152.30000000000001</v>
      </c>
      <c r="G3950">
        <v>57.3</v>
      </c>
    </row>
    <row r="3951" spans="2:7">
      <c r="B3951">
        <v>97607</v>
      </c>
      <c r="C3951">
        <v>1</v>
      </c>
      <c r="D3951">
        <v>16</v>
      </c>
      <c r="F3951">
        <v>159.6</v>
      </c>
      <c r="G3951">
        <v>60.1</v>
      </c>
    </row>
    <row r="3952" spans="2:7">
      <c r="B3952">
        <v>97608</v>
      </c>
      <c r="C3952">
        <v>1</v>
      </c>
      <c r="D3952">
        <v>79</v>
      </c>
      <c r="F3952">
        <v>172.2</v>
      </c>
      <c r="G3952">
        <v>71.7</v>
      </c>
    </row>
    <row r="3953" spans="2:7">
      <c r="B3953">
        <v>97609</v>
      </c>
      <c r="C3953">
        <v>1</v>
      </c>
      <c r="D3953">
        <v>66</v>
      </c>
      <c r="F3953">
        <v>166.9</v>
      </c>
      <c r="G3953">
        <v>69.900000000000006</v>
      </c>
    </row>
    <row r="3954" spans="2:7">
      <c r="B3954">
        <v>97610</v>
      </c>
      <c r="C3954">
        <v>1</v>
      </c>
      <c r="D3954">
        <v>28</v>
      </c>
      <c r="F3954">
        <v>176.5</v>
      </c>
      <c r="G3954">
        <v>77.900000000000006</v>
      </c>
    </row>
    <row r="3955" spans="2:7">
      <c r="B3955">
        <v>97611</v>
      </c>
      <c r="C3955">
        <v>1</v>
      </c>
      <c r="D3955">
        <v>68</v>
      </c>
      <c r="F3955">
        <v>181.2</v>
      </c>
      <c r="G3955">
        <v>81.7</v>
      </c>
    </row>
    <row r="3956" spans="2:7">
      <c r="B3956">
        <v>97612</v>
      </c>
      <c r="C3956">
        <v>1</v>
      </c>
      <c r="D3956">
        <v>0</v>
      </c>
      <c r="E3956">
        <v>0</v>
      </c>
      <c r="F3956">
        <v>0</v>
      </c>
      <c r="G3956">
        <v>4.2</v>
      </c>
    </row>
    <row r="3957" spans="2:7">
      <c r="B3957">
        <v>97613</v>
      </c>
      <c r="C3957">
        <v>2</v>
      </c>
      <c r="D3957">
        <v>7</v>
      </c>
      <c r="F3957">
        <v>115.7</v>
      </c>
      <c r="G3957">
        <v>27.6</v>
      </c>
    </row>
    <row r="3958" spans="2:7">
      <c r="B3958">
        <v>97614</v>
      </c>
      <c r="C3958">
        <v>2</v>
      </c>
      <c r="D3958">
        <v>3</v>
      </c>
      <c r="F3958">
        <v>100.9</v>
      </c>
      <c r="G3958">
        <v>17.100000000000001</v>
      </c>
    </row>
    <row r="3959" spans="2:7">
      <c r="B3959">
        <v>97616</v>
      </c>
      <c r="C3959">
        <v>2</v>
      </c>
      <c r="D3959">
        <v>2</v>
      </c>
      <c r="F3959">
        <v>88.2</v>
      </c>
      <c r="G3959">
        <v>12.4</v>
      </c>
    </row>
    <row r="3960" spans="2:7">
      <c r="B3960">
        <v>97617</v>
      </c>
      <c r="C3960">
        <v>1</v>
      </c>
      <c r="D3960">
        <v>30</v>
      </c>
      <c r="F3960">
        <v>176</v>
      </c>
      <c r="G3960">
        <v>56.8</v>
      </c>
    </row>
    <row r="3961" spans="2:7">
      <c r="B3961">
        <v>97618</v>
      </c>
      <c r="C3961">
        <v>1</v>
      </c>
      <c r="D3961">
        <v>64</v>
      </c>
      <c r="F3961">
        <v>178.1</v>
      </c>
      <c r="G3961">
        <v>94.9</v>
      </c>
    </row>
    <row r="3962" spans="2:7">
      <c r="B3962">
        <v>97619</v>
      </c>
      <c r="C3962">
        <v>1</v>
      </c>
      <c r="D3962">
        <v>65</v>
      </c>
      <c r="F3962">
        <v>171.7</v>
      </c>
      <c r="G3962">
        <v>89.7</v>
      </c>
    </row>
    <row r="3963" spans="2:7">
      <c r="B3963">
        <v>97620</v>
      </c>
      <c r="C3963">
        <v>2</v>
      </c>
      <c r="D3963">
        <v>41</v>
      </c>
      <c r="F3963">
        <v>158.6</v>
      </c>
      <c r="G3963">
        <v>115.2</v>
      </c>
    </row>
    <row r="3964" spans="2:7">
      <c r="B3964">
        <v>97621</v>
      </c>
      <c r="C3964">
        <v>2</v>
      </c>
      <c r="D3964">
        <v>19</v>
      </c>
      <c r="F3964">
        <v>163.6</v>
      </c>
      <c r="G3964">
        <v>54.7</v>
      </c>
    </row>
    <row r="3965" spans="2:7">
      <c r="B3965">
        <v>97622</v>
      </c>
      <c r="C3965">
        <v>1</v>
      </c>
      <c r="D3965">
        <v>8</v>
      </c>
      <c r="F3965">
        <v>144.69999999999999</v>
      </c>
      <c r="G3965">
        <v>52.1</v>
      </c>
    </row>
    <row r="3966" spans="2:7">
      <c r="B3966">
        <v>97623</v>
      </c>
      <c r="C3966">
        <v>2</v>
      </c>
      <c r="D3966">
        <v>71</v>
      </c>
      <c r="F3966">
        <v>157.9</v>
      </c>
      <c r="G3966">
        <v>76.599999999999994</v>
      </c>
    </row>
    <row r="3967" spans="2:7">
      <c r="B3967">
        <v>97624</v>
      </c>
      <c r="C3967">
        <v>2</v>
      </c>
      <c r="D3967">
        <v>32</v>
      </c>
      <c r="F3967">
        <v>146.80000000000001</v>
      </c>
      <c r="G3967">
        <v>43.6</v>
      </c>
    </row>
    <row r="3968" spans="2:7">
      <c r="B3968">
        <v>97625</v>
      </c>
      <c r="C3968">
        <v>1</v>
      </c>
      <c r="D3968">
        <v>13</v>
      </c>
      <c r="F3968">
        <v>165</v>
      </c>
      <c r="G3968">
        <v>87.3</v>
      </c>
    </row>
    <row r="3969" spans="2:7">
      <c r="B3969">
        <v>97626</v>
      </c>
      <c r="C3969">
        <v>2</v>
      </c>
      <c r="D3969">
        <v>73</v>
      </c>
      <c r="F3969">
        <v>149.69999999999999</v>
      </c>
      <c r="G3969">
        <v>67.400000000000006</v>
      </c>
    </row>
    <row r="3970" spans="2:7">
      <c r="B3970">
        <v>97627</v>
      </c>
      <c r="C3970">
        <v>2</v>
      </c>
      <c r="D3970">
        <v>34</v>
      </c>
      <c r="F3970">
        <v>175.9</v>
      </c>
      <c r="G3970">
        <v>161.4</v>
      </c>
    </row>
    <row r="3971" spans="2:7">
      <c r="B3971">
        <v>97628</v>
      </c>
      <c r="C3971">
        <v>1</v>
      </c>
      <c r="D3971">
        <v>0</v>
      </c>
      <c r="E3971">
        <v>11</v>
      </c>
      <c r="F3971">
        <v>0</v>
      </c>
      <c r="G3971">
        <v>9.1</v>
      </c>
    </row>
    <row r="3972" spans="2:7">
      <c r="B3972">
        <v>97629</v>
      </c>
      <c r="C3972">
        <v>2</v>
      </c>
      <c r="D3972">
        <v>33</v>
      </c>
      <c r="F3972">
        <v>163.5</v>
      </c>
      <c r="G3972">
        <v>59.7</v>
      </c>
    </row>
    <row r="3973" spans="2:7">
      <c r="B3973">
        <v>97630</v>
      </c>
      <c r="C3973">
        <v>2</v>
      </c>
      <c r="D3973">
        <v>78</v>
      </c>
      <c r="F3973">
        <v>166.6</v>
      </c>
      <c r="G3973">
        <v>80.900000000000006</v>
      </c>
    </row>
    <row r="3974" spans="2:7">
      <c r="B3974">
        <v>97631</v>
      </c>
      <c r="C3974">
        <v>2</v>
      </c>
      <c r="D3974">
        <v>18</v>
      </c>
      <c r="F3974">
        <v>165.6</v>
      </c>
      <c r="G3974">
        <v>100</v>
      </c>
    </row>
    <row r="3975" spans="2:7">
      <c r="B3975">
        <v>97632</v>
      </c>
      <c r="C3975">
        <v>1</v>
      </c>
      <c r="D3975">
        <v>11</v>
      </c>
      <c r="F3975">
        <v>152.69999999999999</v>
      </c>
      <c r="G3975">
        <v>79.3</v>
      </c>
    </row>
    <row r="3976" spans="2:7">
      <c r="B3976">
        <v>97634</v>
      </c>
      <c r="C3976">
        <v>1</v>
      </c>
      <c r="D3976">
        <v>0</v>
      </c>
      <c r="E3976">
        <v>1</v>
      </c>
      <c r="F3976">
        <v>0</v>
      </c>
      <c r="G3976">
        <v>4.8</v>
      </c>
    </row>
    <row r="3977" spans="2:7">
      <c r="B3977">
        <v>97635</v>
      </c>
      <c r="C3977">
        <v>2</v>
      </c>
      <c r="D3977">
        <v>56</v>
      </c>
      <c r="F3977">
        <v>151.6</v>
      </c>
      <c r="G3977">
        <v>67.8</v>
      </c>
    </row>
    <row r="3978" spans="2:7">
      <c r="B3978">
        <v>97636</v>
      </c>
      <c r="C3978">
        <v>2</v>
      </c>
      <c r="D3978">
        <v>0</v>
      </c>
      <c r="E3978">
        <v>0</v>
      </c>
      <c r="F3978">
        <v>0</v>
      </c>
      <c r="G3978">
        <v>4.5999999999999996</v>
      </c>
    </row>
    <row r="3979" spans="2:7">
      <c r="B3979">
        <v>97637</v>
      </c>
      <c r="C3979">
        <v>2</v>
      </c>
      <c r="D3979">
        <v>1</v>
      </c>
      <c r="E3979">
        <v>12</v>
      </c>
      <c r="F3979">
        <v>0</v>
      </c>
      <c r="G3979">
        <v>9.5</v>
      </c>
    </row>
    <row r="3980" spans="2:7">
      <c r="B3980">
        <v>97638</v>
      </c>
      <c r="C3980">
        <v>1</v>
      </c>
      <c r="D3980">
        <v>51</v>
      </c>
      <c r="F3980">
        <v>176.5</v>
      </c>
      <c r="G3980">
        <v>81.099999999999994</v>
      </c>
    </row>
    <row r="3981" spans="2:7">
      <c r="B3981">
        <v>97639</v>
      </c>
      <c r="C3981">
        <v>1</v>
      </c>
      <c r="D3981">
        <v>60</v>
      </c>
      <c r="F3981">
        <v>0</v>
      </c>
      <c r="G3981">
        <v>0</v>
      </c>
    </row>
    <row r="3982" spans="2:7">
      <c r="B3982">
        <v>97640</v>
      </c>
      <c r="C3982">
        <v>1</v>
      </c>
      <c r="D3982">
        <v>41</v>
      </c>
      <c r="F3982">
        <v>168.4</v>
      </c>
      <c r="G3982">
        <v>95.7</v>
      </c>
    </row>
    <row r="3983" spans="2:7">
      <c r="B3983">
        <v>97641</v>
      </c>
      <c r="C3983">
        <v>2</v>
      </c>
      <c r="D3983">
        <v>49</v>
      </c>
      <c r="F3983">
        <v>161.9</v>
      </c>
      <c r="G3983">
        <v>64.2</v>
      </c>
    </row>
    <row r="3984" spans="2:7">
      <c r="B3984">
        <v>97642</v>
      </c>
      <c r="C3984">
        <v>1</v>
      </c>
      <c r="D3984">
        <v>74</v>
      </c>
      <c r="F3984">
        <v>167</v>
      </c>
      <c r="G3984">
        <v>97.3</v>
      </c>
    </row>
    <row r="3985" spans="2:7">
      <c r="B3985">
        <v>97643</v>
      </c>
      <c r="C3985">
        <v>2</v>
      </c>
      <c r="D3985">
        <v>40</v>
      </c>
      <c r="F3985">
        <v>164.1</v>
      </c>
      <c r="G3985">
        <v>104.9</v>
      </c>
    </row>
    <row r="3986" spans="2:7">
      <c r="B3986">
        <v>97644</v>
      </c>
      <c r="C3986">
        <v>1</v>
      </c>
      <c r="D3986">
        <v>24</v>
      </c>
      <c r="F3986">
        <v>174</v>
      </c>
      <c r="G3986">
        <v>128.1</v>
      </c>
    </row>
    <row r="3987" spans="2:7">
      <c r="B3987">
        <v>97645</v>
      </c>
      <c r="C3987">
        <v>1</v>
      </c>
      <c r="D3987">
        <v>1</v>
      </c>
      <c r="E3987">
        <v>17</v>
      </c>
      <c r="F3987">
        <v>0</v>
      </c>
      <c r="G3987">
        <v>13.4</v>
      </c>
    </row>
    <row r="3988" spans="2:7">
      <c r="B3988">
        <v>97646</v>
      </c>
      <c r="C3988">
        <v>2</v>
      </c>
      <c r="D3988">
        <v>9</v>
      </c>
      <c r="F3988">
        <v>137</v>
      </c>
      <c r="G3988">
        <v>29.1</v>
      </c>
    </row>
    <row r="3989" spans="2:7">
      <c r="B3989">
        <v>97647</v>
      </c>
      <c r="C3989">
        <v>2</v>
      </c>
      <c r="D3989">
        <v>14</v>
      </c>
      <c r="F3989">
        <v>148.9</v>
      </c>
      <c r="G3989">
        <v>49.5</v>
      </c>
    </row>
    <row r="3990" spans="2:7">
      <c r="B3990">
        <v>97648</v>
      </c>
      <c r="C3990">
        <v>2</v>
      </c>
      <c r="D3990">
        <v>32</v>
      </c>
      <c r="F3990">
        <v>164.8</v>
      </c>
      <c r="G3990">
        <v>126.3</v>
      </c>
    </row>
    <row r="3991" spans="2:7">
      <c r="B3991">
        <v>97650</v>
      </c>
      <c r="C3991">
        <v>2</v>
      </c>
      <c r="D3991">
        <v>69</v>
      </c>
      <c r="F3991">
        <v>157</v>
      </c>
      <c r="G3991">
        <v>75</v>
      </c>
    </row>
    <row r="3992" spans="2:7">
      <c r="B3992">
        <v>97651</v>
      </c>
      <c r="C3992">
        <v>2</v>
      </c>
      <c r="D3992">
        <v>15</v>
      </c>
      <c r="F3992">
        <v>144.6</v>
      </c>
      <c r="G3992">
        <v>67.3</v>
      </c>
    </row>
    <row r="3993" spans="2:7">
      <c r="B3993">
        <v>97652</v>
      </c>
      <c r="C3993">
        <v>1</v>
      </c>
      <c r="D3993">
        <v>17</v>
      </c>
      <c r="F3993">
        <v>171.2</v>
      </c>
      <c r="G3993">
        <v>61.9</v>
      </c>
    </row>
    <row r="3994" spans="2:7">
      <c r="B3994">
        <v>97653</v>
      </c>
      <c r="C3994">
        <v>2</v>
      </c>
      <c r="D3994">
        <v>2</v>
      </c>
      <c r="F3994">
        <v>0</v>
      </c>
      <c r="G3994">
        <v>13.1</v>
      </c>
    </row>
    <row r="3995" spans="2:7">
      <c r="B3995">
        <v>97654</v>
      </c>
      <c r="C3995">
        <v>2</v>
      </c>
      <c r="D3995">
        <v>2</v>
      </c>
      <c r="F3995">
        <v>97.3</v>
      </c>
      <c r="G3995">
        <v>17</v>
      </c>
    </row>
    <row r="3996" spans="2:7">
      <c r="B3996">
        <v>97655</v>
      </c>
      <c r="C3996">
        <v>1</v>
      </c>
      <c r="D3996">
        <v>0</v>
      </c>
      <c r="E3996">
        <v>6</v>
      </c>
      <c r="F3996">
        <v>0</v>
      </c>
      <c r="G3996">
        <v>8.6999999999999993</v>
      </c>
    </row>
    <row r="3997" spans="2:7">
      <c r="B3997">
        <v>97656</v>
      </c>
      <c r="C3997">
        <v>1</v>
      </c>
      <c r="D3997">
        <v>60</v>
      </c>
      <c r="F3997">
        <v>188</v>
      </c>
      <c r="G3997">
        <v>130.6</v>
      </c>
    </row>
    <row r="3998" spans="2:7">
      <c r="B3998">
        <v>97657</v>
      </c>
      <c r="C3998">
        <v>2</v>
      </c>
      <c r="D3998">
        <v>60</v>
      </c>
      <c r="F3998">
        <v>162.1</v>
      </c>
      <c r="G3998">
        <v>54.1</v>
      </c>
    </row>
    <row r="3999" spans="2:7">
      <c r="B3999">
        <v>97658</v>
      </c>
      <c r="C3999">
        <v>2</v>
      </c>
      <c r="D3999">
        <v>5</v>
      </c>
      <c r="F3999">
        <v>116.9</v>
      </c>
      <c r="G3999">
        <v>25.6</v>
      </c>
    </row>
    <row r="4000" spans="2:7">
      <c r="B4000">
        <v>97659</v>
      </c>
      <c r="C4000">
        <v>1</v>
      </c>
      <c r="D4000">
        <v>46</v>
      </c>
      <c r="F4000">
        <v>161.1</v>
      </c>
      <c r="G4000">
        <v>72.3</v>
      </c>
    </row>
    <row r="4001" spans="2:7">
      <c r="B4001">
        <v>97660</v>
      </c>
      <c r="C4001">
        <v>2</v>
      </c>
      <c r="D4001">
        <v>5</v>
      </c>
      <c r="F4001">
        <v>116.4</v>
      </c>
      <c r="G4001">
        <v>25.3</v>
      </c>
    </row>
    <row r="4002" spans="2:7">
      <c r="B4002">
        <v>97661</v>
      </c>
      <c r="C4002">
        <v>2</v>
      </c>
      <c r="D4002">
        <v>38</v>
      </c>
      <c r="F4002">
        <v>0</v>
      </c>
      <c r="G4002">
        <v>94</v>
      </c>
    </row>
    <row r="4003" spans="2:7">
      <c r="B4003">
        <v>97662</v>
      </c>
      <c r="C4003">
        <v>1</v>
      </c>
      <c r="D4003">
        <v>73</v>
      </c>
      <c r="F4003">
        <v>163.1</v>
      </c>
      <c r="G4003">
        <v>69.3</v>
      </c>
    </row>
    <row r="4004" spans="2:7">
      <c r="B4004">
        <v>97663</v>
      </c>
      <c r="C4004">
        <v>1</v>
      </c>
      <c r="D4004">
        <v>2</v>
      </c>
      <c r="F4004">
        <v>87</v>
      </c>
      <c r="G4004">
        <v>14.9</v>
      </c>
    </row>
    <row r="4005" spans="2:7">
      <c r="B4005">
        <v>97665</v>
      </c>
      <c r="C4005">
        <v>2</v>
      </c>
      <c r="D4005">
        <v>2</v>
      </c>
      <c r="F4005">
        <v>92.8</v>
      </c>
      <c r="G4005">
        <v>14.3</v>
      </c>
    </row>
    <row r="4006" spans="2:7">
      <c r="B4006">
        <v>97666</v>
      </c>
      <c r="C4006">
        <v>1</v>
      </c>
      <c r="D4006">
        <v>69</v>
      </c>
      <c r="F4006">
        <v>166.9</v>
      </c>
      <c r="G4006">
        <v>91.5</v>
      </c>
    </row>
    <row r="4007" spans="2:7">
      <c r="B4007">
        <v>97667</v>
      </c>
      <c r="C4007">
        <v>2</v>
      </c>
      <c r="D4007">
        <v>62</v>
      </c>
      <c r="F4007">
        <v>158.6</v>
      </c>
      <c r="G4007">
        <v>110.2</v>
      </c>
    </row>
    <row r="4008" spans="2:7">
      <c r="B4008">
        <v>97668</v>
      </c>
      <c r="C4008">
        <v>1</v>
      </c>
      <c r="D4008">
        <v>77</v>
      </c>
      <c r="F4008">
        <v>174.7</v>
      </c>
      <c r="G4008">
        <v>170.8</v>
      </c>
    </row>
    <row r="4009" spans="2:7">
      <c r="B4009">
        <v>97669</v>
      </c>
      <c r="C4009">
        <v>2</v>
      </c>
      <c r="D4009">
        <v>15</v>
      </c>
      <c r="F4009">
        <v>164.1</v>
      </c>
      <c r="G4009">
        <v>71.2</v>
      </c>
    </row>
    <row r="4010" spans="2:7">
      <c r="B4010">
        <v>97670</v>
      </c>
      <c r="C4010">
        <v>2</v>
      </c>
      <c r="D4010">
        <v>27</v>
      </c>
      <c r="F4010">
        <v>167</v>
      </c>
      <c r="G4010">
        <v>89.1</v>
      </c>
    </row>
    <row r="4011" spans="2:7">
      <c r="B4011">
        <v>97671</v>
      </c>
      <c r="C4011">
        <v>2</v>
      </c>
      <c r="D4011">
        <v>20</v>
      </c>
      <c r="F4011">
        <v>145.9</v>
      </c>
      <c r="G4011">
        <v>70.8</v>
      </c>
    </row>
    <row r="4012" spans="2:7">
      <c r="B4012">
        <v>97672</v>
      </c>
      <c r="C4012">
        <v>2</v>
      </c>
      <c r="D4012">
        <v>45</v>
      </c>
      <c r="F4012">
        <v>150.4</v>
      </c>
      <c r="G4012">
        <v>75.2</v>
      </c>
    </row>
    <row r="4013" spans="2:7">
      <c r="B4013">
        <v>97673</v>
      </c>
      <c r="C4013">
        <v>1</v>
      </c>
      <c r="D4013">
        <v>0</v>
      </c>
      <c r="E4013">
        <v>4</v>
      </c>
      <c r="F4013">
        <v>0</v>
      </c>
      <c r="G4013">
        <v>8</v>
      </c>
    </row>
    <row r="4014" spans="2:7">
      <c r="B4014">
        <v>97674</v>
      </c>
      <c r="C4014">
        <v>2</v>
      </c>
      <c r="D4014">
        <v>9</v>
      </c>
      <c r="F4014">
        <v>143.9</v>
      </c>
      <c r="G4014">
        <v>41.8</v>
      </c>
    </row>
    <row r="4015" spans="2:7">
      <c r="B4015">
        <v>97675</v>
      </c>
      <c r="C4015">
        <v>2</v>
      </c>
      <c r="D4015">
        <v>41</v>
      </c>
      <c r="F4015">
        <v>164.9</v>
      </c>
      <c r="G4015">
        <v>71</v>
      </c>
    </row>
    <row r="4016" spans="2:7">
      <c r="B4016">
        <v>97676</v>
      </c>
      <c r="C4016">
        <v>1</v>
      </c>
      <c r="D4016">
        <v>63</v>
      </c>
      <c r="F4016">
        <v>160.80000000000001</v>
      </c>
      <c r="G4016">
        <v>68.7</v>
      </c>
    </row>
    <row r="4017" spans="2:7">
      <c r="B4017">
        <v>97677</v>
      </c>
      <c r="C4017">
        <v>1</v>
      </c>
      <c r="D4017">
        <v>7</v>
      </c>
      <c r="F4017">
        <v>121.8</v>
      </c>
      <c r="G4017">
        <v>23.3</v>
      </c>
    </row>
    <row r="4018" spans="2:7">
      <c r="B4018">
        <v>97678</v>
      </c>
      <c r="C4018">
        <v>1</v>
      </c>
      <c r="D4018">
        <v>11</v>
      </c>
      <c r="F4018">
        <v>152.30000000000001</v>
      </c>
      <c r="G4018">
        <v>61.2</v>
      </c>
    </row>
    <row r="4019" spans="2:7">
      <c r="B4019">
        <v>97679</v>
      </c>
      <c r="C4019">
        <v>2</v>
      </c>
      <c r="D4019">
        <v>4</v>
      </c>
      <c r="F4019">
        <v>115.1</v>
      </c>
      <c r="G4019">
        <v>19.7</v>
      </c>
    </row>
    <row r="4020" spans="2:7">
      <c r="B4020">
        <v>97680</v>
      </c>
      <c r="C4020">
        <v>1</v>
      </c>
      <c r="D4020">
        <v>0</v>
      </c>
      <c r="E4020">
        <v>6</v>
      </c>
      <c r="F4020">
        <v>0</v>
      </c>
      <c r="G4020">
        <v>7.1</v>
      </c>
    </row>
    <row r="4021" spans="2:7">
      <c r="B4021">
        <v>97681</v>
      </c>
      <c r="C4021">
        <v>1</v>
      </c>
      <c r="D4021">
        <v>5</v>
      </c>
      <c r="F4021">
        <v>118.2</v>
      </c>
      <c r="G4021">
        <v>21.3</v>
      </c>
    </row>
    <row r="4022" spans="2:7">
      <c r="B4022">
        <v>97683</v>
      </c>
      <c r="C4022">
        <v>2</v>
      </c>
      <c r="D4022">
        <v>49</v>
      </c>
      <c r="F4022">
        <v>155</v>
      </c>
      <c r="G4022">
        <v>66.2</v>
      </c>
    </row>
    <row r="4023" spans="2:7">
      <c r="B4023">
        <v>97684</v>
      </c>
      <c r="C4023">
        <v>2</v>
      </c>
      <c r="D4023">
        <v>47</v>
      </c>
      <c r="F4023">
        <v>162.69999999999999</v>
      </c>
      <c r="G4023">
        <v>134.5</v>
      </c>
    </row>
    <row r="4024" spans="2:7">
      <c r="B4024">
        <v>97685</v>
      </c>
      <c r="C4024">
        <v>1</v>
      </c>
      <c r="D4024">
        <v>23</v>
      </c>
      <c r="F4024">
        <v>167.9</v>
      </c>
      <c r="G4024">
        <v>110.5</v>
      </c>
    </row>
    <row r="4025" spans="2:7">
      <c r="B4025">
        <v>97686</v>
      </c>
      <c r="C4025">
        <v>2</v>
      </c>
      <c r="D4025">
        <v>8</v>
      </c>
      <c r="F4025">
        <v>134.4</v>
      </c>
      <c r="G4025">
        <v>34.200000000000003</v>
      </c>
    </row>
    <row r="4026" spans="2:7">
      <c r="B4026">
        <v>97688</v>
      </c>
      <c r="C4026">
        <v>2</v>
      </c>
      <c r="D4026">
        <v>56</v>
      </c>
      <c r="F4026">
        <v>156.19999999999999</v>
      </c>
      <c r="G4026">
        <v>105.5</v>
      </c>
    </row>
    <row r="4027" spans="2:7">
      <c r="B4027">
        <v>97689</v>
      </c>
      <c r="C4027">
        <v>1</v>
      </c>
      <c r="D4027">
        <v>60</v>
      </c>
      <c r="F4027">
        <v>168.3</v>
      </c>
      <c r="G4027">
        <v>98.1</v>
      </c>
    </row>
    <row r="4028" spans="2:7">
      <c r="B4028">
        <v>97690</v>
      </c>
      <c r="C4028">
        <v>2</v>
      </c>
      <c r="D4028">
        <v>2</v>
      </c>
      <c r="F4028">
        <v>0</v>
      </c>
      <c r="G4028">
        <v>14.5</v>
      </c>
    </row>
    <row r="4029" spans="2:7">
      <c r="B4029">
        <v>97691</v>
      </c>
      <c r="C4029">
        <v>2</v>
      </c>
      <c r="D4029">
        <v>29</v>
      </c>
      <c r="F4029">
        <v>163</v>
      </c>
      <c r="G4029">
        <v>84.3</v>
      </c>
    </row>
    <row r="4030" spans="2:7">
      <c r="B4030">
        <v>97692</v>
      </c>
      <c r="C4030">
        <v>1</v>
      </c>
      <c r="D4030">
        <v>31</v>
      </c>
      <c r="F4030">
        <v>166.5</v>
      </c>
      <c r="G4030">
        <v>77.2</v>
      </c>
    </row>
    <row r="4031" spans="2:7">
      <c r="B4031">
        <v>97693</v>
      </c>
      <c r="C4031">
        <v>1</v>
      </c>
      <c r="D4031">
        <v>80</v>
      </c>
      <c r="F4031">
        <v>0</v>
      </c>
      <c r="G4031">
        <v>61.9</v>
      </c>
    </row>
    <row r="4032" spans="2:7">
      <c r="B4032">
        <v>97694</v>
      </c>
      <c r="C4032">
        <v>2</v>
      </c>
      <c r="D4032">
        <v>19</v>
      </c>
      <c r="F4032">
        <v>163</v>
      </c>
      <c r="G4032">
        <v>95.5</v>
      </c>
    </row>
    <row r="4033" spans="2:7">
      <c r="B4033">
        <v>97695</v>
      </c>
      <c r="C4033">
        <v>2</v>
      </c>
      <c r="D4033">
        <v>52</v>
      </c>
      <c r="F4033">
        <v>155</v>
      </c>
      <c r="G4033">
        <v>69</v>
      </c>
    </row>
    <row r="4034" spans="2:7">
      <c r="B4034">
        <v>97696</v>
      </c>
      <c r="C4034">
        <v>1</v>
      </c>
      <c r="D4034">
        <v>15</v>
      </c>
      <c r="F4034">
        <v>181.5</v>
      </c>
      <c r="G4034">
        <v>80.099999999999994</v>
      </c>
    </row>
    <row r="4035" spans="2:7">
      <c r="B4035">
        <v>97697</v>
      </c>
      <c r="C4035">
        <v>1</v>
      </c>
      <c r="D4035">
        <v>67</v>
      </c>
      <c r="F4035">
        <v>192.9</v>
      </c>
      <c r="G4035">
        <v>82.9</v>
      </c>
    </row>
    <row r="4036" spans="2:7">
      <c r="B4036">
        <v>97698</v>
      </c>
      <c r="C4036">
        <v>2</v>
      </c>
      <c r="D4036">
        <v>47</v>
      </c>
      <c r="F4036">
        <v>0</v>
      </c>
      <c r="G4036">
        <v>0</v>
      </c>
    </row>
    <row r="4037" spans="2:7">
      <c r="B4037">
        <v>97699</v>
      </c>
      <c r="C4037">
        <v>2</v>
      </c>
      <c r="D4037">
        <v>55</v>
      </c>
      <c r="F4037">
        <v>156.9</v>
      </c>
      <c r="G4037">
        <v>65.599999999999994</v>
      </c>
    </row>
    <row r="4038" spans="2:7">
      <c r="B4038">
        <v>97700</v>
      </c>
      <c r="C4038">
        <v>2</v>
      </c>
      <c r="D4038">
        <v>5</v>
      </c>
      <c r="F4038">
        <v>105.5</v>
      </c>
      <c r="G4038">
        <v>18.2</v>
      </c>
    </row>
    <row r="4039" spans="2:7">
      <c r="B4039">
        <v>97701</v>
      </c>
      <c r="C4039">
        <v>1</v>
      </c>
      <c r="D4039">
        <v>42</v>
      </c>
      <c r="F4039">
        <v>184.9</v>
      </c>
      <c r="G4039">
        <v>142.9</v>
      </c>
    </row>
    <row r="4040" spans="2:7">
      <c r="B4040">
        <v>97702</v>
      </c>
      <c r="C4040">
        <v>2</v>
      </c>
      <c r="D4040">
        <v>21</v>
      </c>
      <c r="F4040">
        <v>169.3</v>
      </c>
      <c r="G4040">
        <v>90.4</v>
      </c>
    </row>
    <row r="4041" spans="2:7">
      <c r="B4041">
        <v>97703</v>
      </c>
      <c r="C4041">
        <v>1</v>
      </c>
      <c r="D4041">
        <v>35</v>
      </c>
      <c r="F4041">
        <v>159.1</v>
      </c>
      <c r="G4041">
        <v>92.1</v>
      </c>
    </row>
    <row r="4042" spans="2:7">
      <c r="B4042">
        <v>97704</v>
      </c>
      <c r="C4042">
        <v>2</v>
      </c>
      <c r="D4042">
        <v>54</v>
      </c>
      <c r="F4042">
        <v>150.80000000000001</v>
      </c>
      <c r="G4042">
        <v>83.2</v>
      </c>
    </row>
    <row r="4043" spans="2:7">
      <c r="B4043">
        <v>97705</v>
      </c>
      <c r="C4043">
        <v>2</v>
      </c>
      <c r="D4043">
        <v>33</v>
      </c>
      <c r="F4043">
        <v>170.2</v>
      </c>
      <c r="G4043">
        <v>69.400000000000006</v>
      </c>
    </row>
    <row r="4044" spans="2:7">
      <c r="B4044">
        <v>97706</v>
      </c>
      <c r="C4044">
        <v>1</v>
      </c>
      <c r="D4044">
        <v>50</v>
      </c>
      <c r="F4044">
        <v>171.6</v>
      </c>
      <c r="G4044">
        <v>90.8</v>
      </c>
    </row>
    <row r="4045" spans="2:7">
      <c r="B4045">
        <v>97707</v>
      </c>
      <c r="C4045">
        <v>2</v>
      </c>
      <c r="D4045">
        <v>6</v>
      </c>
      <c r="F4045">
        <v>126.1</v>
      </c>
      <c r="G4045">
        <v>27</v>
      </c>
    </row>
    <row r="4046" spans="2:7">
      <c r="B4046">
        <v>97708</v>
      </c>
      <c r="C4046">
        <v>1</v>
      </c>
      <c r="D4046">
        <v>76</v>
      </c>
      <c r="F4046">
        <v>168.9</v>
      </c>
      <c r="G4046">
        <v>87.5</v>
      </c>
    </row>
    <row r="4047" spans="2:7">
      <c r="B4047">
        <v>97709</v>
      </c>
      <c r="C4047">
        <v>2</v>
      </c>
      <c r="D4047">
        <v>22</v>
      </c>
      <c r="F4047">
        <v>160.30000000000001</v>
      </c>
      <c r="G4047">
        <v>84.2</v>
      </c>
    </row>
    <row r="4048" spans="2:7">
      <c r="B4048">
        <v>97710</v>
      </c>
      <c r="C4048">
        <v>2</v>
      </c>
      <c r="D4048">
        <v>5</v>
      </c>
      <c r="F4048">
        <v>105.4</v>
      </c>
      <c r="G4048">
        <v>15.9</v>
      </c>
    </row>
    <row r="4049" spans="2:7">
      <c r="B4049">
        <v>97711</v>
      </c>
      <c r="C4049">
        <v>2</v>
      </c>
      <c r="D4049">
        <v>80</v>
      </c>
      <c r="F4049">
        <v>146.9</v>
      </c>
      <c r="G4049">
        <v>49.7</v>
      </c>
    </row>
    <row r="4050" spans="2:7">
      <c r="B4050">
        <v>97712</v>
      </c>
      <c r="C4050">
        <v>2</v>
      </c>
      <c r="D4050">
        <v>69</v>
      </c>
      <c r="F4050">
        <v>167.1</v>
      </c>
      <c r="G4050">
        <v>92</v>
      </c>
    </row>
    <row r="4051" spans="2:7">
      <c r="B4051">
        <v>97713</v>
      </c>
      <c r="C4051">
        <v>2</v>
      </c>
      <c r="D4051">
        <v>80</v>
      </c>
      <c r="F4051">
        <v>165.9</v>
      </c>
      <c r="G4051">
        <v>65.5</v>
      </c>
    </row>
    <row r="4052" spans="2:7">
      <c r="B4052">
        <v>97714</v>
      </c>
      <c r="C4052">
        <v>1</v>
      </c>
      <c r="D4052">
        <v>47</v>
      </c>
      <c r="F4052">
        <v>164.9</v>
      </c>
      <c r="G4052">
        <v>87.2</v>
      </c>
    </row>
    <row r="4053" spans="2:7">
      <c r="B4053">
        <v>97715</v>
      </c>
      <c r="C4053">
        <v>1</v>
      </c>
      <c r="D4053">
        <v>11</v>
      </c>
      <c r="F4053">
        <v>153.19999999999999</v>
      </c>
      <c r="G4053">
        <v>41.3</v>
      </c>
    </row>
    <row r="4054" spans="2:7">
      <c r="B4054">
        <v>97716</v>
      </c>
      <c r="C4054">
        <v>2</v>
      </c>
      <c r="D4054">
        <v>29</v>
      </c>
      <c r="F4054">
        <v>170.2</v>
      </c>
      <c r="G4054">
        <v>65.900000000000006</v>
      </c>
    </row>
    <row r="4055" spans="2:7">
      <c r="B4055">
        <v>97717</v>
      </c>
      <c r="C4055">
        <v>1</v>
      </c>
      <c r="D4055">
        <v>12</v>
      </c>
      <c r="F4055">
        <v>174.7</v>
      </c>
      <c r="G4055">
        <v>95.1</v>
      </c>
    </row>
    <row r="4056" spans="2:7">
      <c r="B4056">
        <v>97719</v>
      </c>
      <c r="C4056">
        <v>1</v>
      </c>
      <c r="D4056">
        <v>80</v>
      </c>
      <c r="F4056">
        <v>168.9</v>
      </c>
      <c r="G4056">
        <v>77.5</v>
      </c>
    </row>
    <row r="4057" spans="2:7">
      <c r="B4057">
        <v>97720</v>
      </c>
      <c r="C4057">
        <v>1</v>
      </c>
      <c r="D4057">
        <v>15</v>
      </c>
      <c r="F4057">
        <v>183.8</v>
      </c>
      <c r="G4057">
        <v>86.4</v>
      </c>
    </row>
    <row r="4058" spans="2:7">
      <c r="B4058">
        <v>97721</v>
      </c>
      <c r="C4058">
        <v>2</v>
      </c>
      <c r="D4058">
        <v>1</v>
      </c>
      <c r="E4058">
        <v>20</v>
      </c>
      <c r="F4058">
        <v>0</v>
      </c>
      <c r="G4058">
        <v>13.2</v>
      </c>
    </row>
    <row r="4059" spans="2:7">
      <c r="B4059">
        <v>97722</v>
      </c>
      <c r="C4059">
        <v>2</v>
      </c>
      <c r="D4059">
        <v>24</v>
      </c>
      <c r="F4059">
        <v>168.3</v>
      </c>
      <c r="G4059">
        <v>55.9</v>
      </c>
    </row>
    <row r="4060" spans="2:7">
      <c r="B4060">
        <v>97723</v>
      </c>
      <c r="C4060">
        <v>2</v>
      </c>
      <c r="D4060">
        <v>19</v>
      </c>
      <c r="F4060">
        <v>165.3</v>
      </c>
      <c r="G4060">
        <v>75.8</v>
      </c>
    </row>
    <row r="4061" spans="2:7">
      <c r="B4061">
        <v>97724</v>
      </c>
      <c r="C4061">
        <v>1</v>
      </c>
      <c r="D4061">
        <v>80</v>
      </c>
      <c r="F4061">
        <v>175</v>
      </c>
      <c r="G4061">
        <v>0</v>
      </c>
    </row>
    <row r="4062" spans="2:7">
      <c r="B4062">
        <v>97725</v>
      </c>
      <c r="C4062">
        <v>2</v>
      </c>
      <c r="D4062">
        <v>1</v>
      </c>
      <c r="E4062">
        <v>21</v>
      </c>
      <c r="F4062">
        <v>0</v>
      </c>
      <c r="G4062">
        <v>10.9</v>
      </c>
    </row>
    <row r="4063" spans="2:7">
      <c r="B4063">
        <v>97726</v>
      </c>
      <c r="C4063">
        <v>2</v>
      </c>
      <c r="D4063">
        <v>39</v>
      </c>
      <c r="F4063">
        <v>155</v>
      </c>
      <c r="G4063">
        <v>70.400000000000006</v>
      </c>
    </row>
    <row r="4064" spans="2:7">
      <c r="B4064">
        <v>97727</v>
      </c>
      <c r="C4064">
        <v>1</v>
      </c>
      <c r="D4064">
        <v>53</v>
      </c>
      <c r="F4064">
        <v>190.8</v>
      </c>
      <c r="G4064">
        <v>164.8</v>
      </c>
    </row>
    <row r="4065" spans="2:7">
      <c r="B4065">
        <v>97728</v>
      </c>
      <c r="C4065">
        <v>1</v>
      </c>
      <c r="D4065">
        <v>79</v>
      </c>
      <c r="F4065">
        <v>179.5</v>
      </c>
      <c r="G4065">
        <v>69.8</v>
      </c>
    </row>
    <row r="4066" spans="2:7">
      <c r="B4066">
        <v>97729</v>
      </c>
      <c r="C4066">
        <v>2</v>
      </c>
      <c r="D4066">
        <v>16</v>
      </c>
      <c r="F4066">
        <v>159.4</v>
      </c>
      <c r="G4066">
        <v>109.6</v>
      </c>
    </row>
    <row r="4067" spans="2:7">
      <c r="B4067">
        <v>97730</v>
      </c>
      <c r="C4067">
        <v>2</v>
      </c>
      <c r="D4067">
        <v>19</v>
      </c>
      <c r="F4067">
        <v>153.9</v>
      </c>
      <c r="G4067">
        <v>38.6</v>
      </c>
    </row>
    <row r="4068" spans="2:7">
      <c r="B4068">
        <v>97731</v>
      </c>
      <c r="C4068">
        <v>2</v>
      </c>
      <c r="D4068">
        <v>1</v>
      </c>
      <c r="E4068">
        <v>18</v>
      </c>
      <c r="F4068">
        <v>0</v>
      </c>
      <c r="G4068">
        <v>9.6</v>
      </c>
    </row>
    <row r="4069" spans="2:7">
      <c r="B4069">
        <v>97732</v>
      </c>
      <c r="C4069">
        <v>2</v>
      </c>
      <c r="D4069">
        <v>10</v>
      </c>
      <c r="F4069">
        <v>147.19999999999999</v>
      </c>
      <c r="G4069">
        <v>40.9</v>
      </c>
    </row>
    <row r="4070" spans="2:7">
      <c r="B4070">
        <v>97733</v>
      </c>
      <c r="C4070">
        <v>2</v>
      </c>
      <c r="D4070">
        <v>0</v>
      </c>
      <c r="E4070">
        <v>11</v>
      </c>
      <c r="F4070">
        <v>0</v>
      </c>
      <c r="G4070">
        <v>9.1</v>
      </c>
    </row>
    <row r="4071" spans="2:7">
      <c r="B4071">
        <v>97734</v>
      </c>
      <c r="C4071">
        <v>1</v>
      </c>
      <c r="D4071">
        <v>1</v>
      </c>
      <c r="E4071">
        <v>22</v>
      </c>
      <c r="F4071">
        <v>0</v>
      </c>
      <c r="G4071">
        <v>12.2</v>
      </c>
    </row>
    <row r="4072" spans="2:7">
      <c r="B4072">
        <v>97735</v>
      </c>
      <c r="C4072">
        <v>1</v>
      </c>
      <c r="D4072">
        <v>30</v>
      </c>
      <c r="F4072">
        <v>176.4</v>
      </c>
      <c r="G4072">
        <v>107.2</v>
      </c>
    </row>
    <row r="4073" spans="2:7">
      <c r="B4073">
        <v>97736</v>
      </c>
      <c r="C4073">
        <v>1</v>
      </c>
      <c r="D4073">
        <v>9</v>
      </c>
      <c r="F4073">
        <v>138.80000000000001</v>
      </c>
      <c r="G4073">
        <v>33</v>
      </c>
    </row>
    <row r="4074" spans="2:7">
      <c r="B4074">
        <v>97737</v>
      </c>
      <c r="C4074">
        <v>1</v>
      </c>
      <c r="D4074">
        <v>57</v>
      </c>
      <c r="F4074">
        <v>177.1</v>
      </c>
      <c r="G4074">
        <v>72.900000000000006</v>
      </c>
    </row>
    <row r="4075" spans="2:7">
      <c r="B4075">
        <v>97738</v>
      </c>
      <c r="C4075">
        <v>2</v>
      </c>
      <c r="D4075">
        <v>1</v>
      </c>
      <c r="E4075">
        <v>16</v>
      </c>
      <c r="F4075">
        <v>0</v>
      </c>
      <c r="G4075">
        <v>10.3</v>
      </c>
    </row>
    <row r="4076" spans="2:7">
      <c r="B4076">
        <v>97739</v>
      </c>
      <c r="C4076">
        <v>2</v>
      </c>
      <c r="D4076">
        <v>36</v>
      </c>
      <c r="F4076">
        <v>161.4</v>
      </c>
      <c r="G4076">
        <v>49</v>
      </c>
    </row>
    <row r="4077" spans="2:7">
      <c r="B4077">
        <v>97740</v>
      </c>
      <c r="C4077">
        <v>2</v>
      </c>
      <c r="D4077">
        <v>52</v>
      </c>
      <c r="F4077">
        <v>168.6</v>
      </c>
      <c r="G4077">
        <v>82</v>
      </c>
    </row>
    <row r="4078" spans="2:7">
      <c r="B4078">
        <v>97741</v>
      </c>
      <c r="C4078">
        <v>2</v>
      </c>
      <c r="D4078">
        <v>36</v>
      </c>
      <c r="F4078">
        <v>160.1</v>
      </c>
      <c r="G4078">
        <v>58.5</v>
      </c>
    </row>
    <row r="4079" spans="2:7">
      <c r="B4079">
        <v>97742</v>
      </c>
      <c r="C4079">
        <v>2</v>
      </c>
      <c r="D4079">
        <v>12</v>
      </c>
      <c r="F4079">
        <v>162.1</v>
      </c>
      <c r="G4079">
        <v>58.5</v>
      </c>
    </row>
    <row r="4080" spans="2:7">
      <c r="B4080">
        <v>97744</v>
      </c>
      <c r="C4080">
        <v>1</v>
      </c>
      <c r="D4080">
        <v>55</v>
      </c>
      <c r="F4080">
        <v>177</v>
      </c>
      <c r="G4080">
        <v>66.2</v>
      </c>
    </row>
    <row r="4081" spans="2:7">
      <c r="B4081">
        <v>97745</v>
      </c>
      <c r="C4081">
        <v>1</v>
      </c>
      <c r="D4081">
        <v>66</v>
      </c>
      <c r="F4081">
        <v>166.8</v>
      </c>
      <c r="G4081">
        <v>64.7</v>
      </c>
    </row>
    <row r="4082" spans="2:7">
      <c r="B4082">
        <v>97746</v>
      </c>
      <c r="C4082">
        <v>1</v>
      </c>
      <c r="D4082">
        <v>71</v>
      </c>
      <c r="F4082">
        <v>182</v>
      </c>
      <c r="G4082">
        <v>85.5</v>
      </c>
    </row>
    <row r="4083" spans="2:7">
      <c r="B4083">
        <v>97747</v>
      </c>
      <c r="C4083">
        <v>1</v>
      </c>
      <c r="D4083">
        <v>47</v>
      </c>
      <c r="F4083">
        <v>166.6</v>
      </c>
      <c r="G4083">
        <v>72.400000000000006</v>
      </c>
    </row>
    <row r="4084" spans="2:7">
      <c r="B4084">
        <v>97748</v>
      </c>
      <c r="C4084">
        <v>2</v>
      </c>
      <c r="D4084">
        <v>50</v>
      </c>
      <c r="F4084">
        <v>161.19999999999999</v>
      </c>
      <c r="G4084">
        <v>57.6</v>
      </c>
    </row>
    <row r="4085" spans="2:7">
      <c r="B4085">
        <v>97749</v>
      </c>
      <c r="C4085">
        <v>1</v>
      </c>
      <c r="D4085">
        <v>0</v>
      </c>
      <c r="E4085">
        <v>10</v>
      </c>
      <c r="F4085">
        <v>0</v>
      </c>
      <c r="G4085">
        <v>8.4</v>
      </c>
    </row>
    <row r="4086" spans="2:7">
      <c r="B4086">
        <v>97750</v>
      </c>
      <c r="C4086">
        <v>1</v>
      </c>
      <c r="D4086">
        <v>67</v>
      </c>
      <c r="F4086">
        <v>173.9</v>
      </c>
      <c r="G4086">
        <v>86.2</v>
      </c>
    </row>
    <row r="4087" spans="2:7">
      <c r="B4087">
        <v>97751</v>
      </c>
      <c r="C4087">
        <v>2</v>
      </c>
      <c r="D4087">
        <v>54</v>
      </c>
      <c r="F4087">
        <v>152.69999999999999</v>
      </c>
      <c r="G4087">
        <v>62.6</v>
      </c>
    </row>
    <row r="4088" spans="2:7">
      <c r="B4088">
        <v>97752</v>
      </c>
      <c r="C4088">
        <v>1</v>
      </c>
      <c r="D4088">
        <v>77</v>
      </c>
      <c r="F4088">
        <v>173.2</v>
      </c>
      <c r="G4088">
        <v>114.9</v>
      </c>
    </row>
    <row r="4089" spans="2:7">
      <c r="B4089">
        <v>97753</v>
      </c>
      <c r="C4089">
        <v>1</v>
      </c>
      <c r="D4089">
        <v>62</v>
      </c>
      <c r="F4089">
        <v>195.5</v>
      </c>
      <c r="G4089">
        <v>150.6</v>
      </c>
    </row>
    <row r="4090" spans="2:7">
      <c r="B4090">
        <v>97754</v>
      </c>
      <c r="C4090">
        <v>1</v>
      </c>
      <c r="D4090">
        <v>12</v>
      </c>
      <c r="F4090">
        <v>155.6</v>
      </c>
      <c r="G4090">
        <v>38.9</v>
      </c>
    </row>
    <row r="4091" spans="2:7">
      <c r="B4091">
        <v>97755</v>
      </c>
      <c r="C4091">
        <v>2</v>
      </c>
      <c r="D4091">
        <v>13</v>
      </c>
      <c r="F4091">
        <v>154.19999999999999</v>
      </c>
      <c r="G4091">
        <v>47</v>
      </c>
    </row>
    <row r="4092" spans="2:7">
      <c r="B4092">
        <v>97756</v>
      </c>
      <c r="C4092">
        <v>2</v>
      </c>
      <c r="D4092">
        <v>23</v>
      </c>
      <c r="F4092">
        <v>160.9</v>
      </c>
      <c r="G4092">
        <v>154.6</v>
      </c>
    </row>
    <row r="4093" spans="2:7">
      <c r="B4093">
        <v>97757</v>
      </c>
      <c r="C4093">
        <v>1</v>
      </c>
      <c r="D4093">
        <v>0</v>
      </c>
      <c r="E4093">
        <v>1</v>
      </c>
      <c r="F4093">
        <v>0</v>
      </c>
      <c r="G4093">
        <v>5.5</v>
      </c>
    </row>
    <row r="4094" spans="2:7">
      <c r="B4094">
        <v>97758</v>
      </c>
      <c r="C4094">
        <v>2</v>
      </c>
      <c r="D4094">
        <v>54</v>
      </c>
      <c r="F4094">
        <v>153.9</v>
      </c>
      <c r="G4094">
        <v>102.9</v>
      </c>
    </row>
    <row r="4095" spans="2:7">
      <c r="B4095">
        <v>97759</v>
      </c>
      <c r="C4095">
        <v>2</v>
      </c>
      <c r="D4095">
        <v>10</v>
      </c>
      <c r="F4095">
        <v>0</v>
      </c>
      <c r="G4095">
        <v>0</v>
      </c>
    </row>
    <row r="4096" spans="2:7">
      <c r="B4096">
        <v>97760</v>
      </c>
      <c r="C4096">
        <v>2</v>
      </c>
      <c r="D4096">
        <v>55</v>
      </c>
      <c r="F4096">
        <v>154.9</v>
      </c>
      <c r="G4096">
        <v>100.2</v>
      </c>
    </row>
    <row r="4097" spans="2:7">
      <c r="B4097">
        <v>97761</v>
      </c>
      <c r="C4097">
        <v>2</v>
      </c>
      <c r="D4097">
        <v>56</v>
      </c>
      <c r="F4097">
        <v>165</v>
      </c>
      <c r="G4097">
        <v>68.8</v>
      </c>
    </row>
    <row r="4098" spans="2:7">
      <c r="B4098">
        <v>97762</v>
      </c>
      <c r="C4098">
        <v>2</v>
      </c>
      <c r="D4098">
        <v>50</v>
      </c>
      <c r="F4098">
        <v>166.3</v>
      </c>
      <c r="G4098">
        <v>93</v>
      </c>
    </row>
    <row r="4099" spans="2:7">
      <c r="B4099">
        <v>97763</v>
      </c>
      <c r="C4099">
        <v>2</v>
      </c>
      <c r="D4099">
        <v>21</v>
      </c>
      <c r="F4099">
        <v>167.7</v>
      </c>
      <c r="G4099">
        <v>53.3</v>
      </c>
    </row>
    <row r="4100" spans="2:7">
      <c r="B4100">
        <v>97764</v>
      </c>
      <c r="C4100">
        <v>1</v>
      </c>
      <c r="D4100">
        <v>45</v>
      </c>
      <c r="F4100">
        <v>171.8</v>
      </c>
      <c r="G4100">
        <v>74.599999999999994</v>
      </c>
    </row>
    <row r="4101" spans="2:7">
      <c r="B4101">
        <v>97765</v>
      </c>
      <c r="C4101">
        <v>2</v>
      </c>
      <c r="D4101">
        <v>53</v>
      </c>
      <c r="F4101">
        <v>156.19999999999999</v>
      </c>
      <c r="G4101">
        <v>59.3</v>
      </c>
    </row>
    <row r="4102" spans="2:7">
      <c r="B4102">
        <v>97766</v>
      </c>
      <c r="C4102">
        <v>1</v>
      </c>
      <c r="D4102">
        <v>65</v>
      </c>
      <c r="F4102">
        <v>188.4</v>
      </c>
      <c r="G4102">
        <v>113.4</v>
      </c>
    </row>
    <row r="4103" spans="2:7">
      <c r="B4103">
        <v>97768</v>
      </c>
      <c r="C4103">
        <v>2</v>
      </c>
      <c r="D4103">
        <v>56</v>
      </c>
      <c r="F4103">
        <v>161.69999999999999</v>
      </c>
      <c r="G4103">
        <v>73.3</v>
      </c>
    </row>
    <row r="4104" spans="2:7">
      <c r="B4104">
        <v>97769</v>
      </c>
      <c r="C4104">
        <v>1</v>
      </c>
      <c r="D4104">
        <v>80</v>
      </c>
      <c r="F4104">
        <v>160.6</v>
      </c>
      <c r="G4104">
        <v>70.3</v>
      </c>
    </row>
    <row r="4105" spans="2:7">
      <c r="B4105">
        <v>97770</v>
      </c>
      <c r="C4105">
        <v>2</v>
      </c>
      <c r="D4105">
        <v>61</v>
      </c>
      <c r="F4105">
        <v>162.30000000000001</v>
      </c>
      <c r="G4105">
        <v>111.6</v>
      </c>
    </row>
    <row r="4106" spans="2:7">
      <c r="B4106">
        <v>97771</v>
      </c>
      <c r="C4106">
        <v>2</v>
      </c>
      <c r="D4106">
        <v>31</v>
      </c>
      <c r="F4106">
        <v>175.6</v>
      </c>
      <c r="G4106">
        <v>131.69999999999999</v>
      </c>
    </row>
    <row r="4107" spans="2:7">
      <c r="B4107">
        <v>97772</v>
      </c>
      <c r="C4107">
        <v>1</v>
      </c>
      <c r="D4107">
        <v>16</v>
      </c>
      <c r="F4107">
        <v>163.5</v>
      </c>
      <c r="G4107">
        <v>76.599999999999994</v>
      </c>
    </row>
    <row r="4108" spans="2:7">
      <c r="B4108">
        <v>97773</v>
      </c>
      <c r="C4108">
        <v>2</v>
      </c>
      <c r="D4108">
        <v>26</v>
      </c>
      <c r="F4108">
        <v>169</v>
      </c>
      <c r="G4108">
        <v>83.9</v>
      </c>
    </row>
    <row r="4109" spans="2:7">
      <c r="B4109">
        <v>97774</v>
      </c>
      <c r="C4109">
        <v>1</v>
      </c>
      <c r="D4109">
        <v>33</v>
      </c>
      <c r="F4109">
        <v>158.5</v>
      </c>
      <c r="G4109">
        <v>51</v>
      </c>
    </row>
    <row r="4110" spans="2:7">
      <c r="B4110">
        <v>97775</v>
      </c>
      <c r="C4110">
        <v>1</v>
      </c>
      <c r="D4110">
        <v>67</v>
      </c>
      <c r="F4110">
        <v>169.3</v>
      </c>
      <c r="G4110">
        <v>76.400000000000006</v>
      </c>
    </row>
    <row r="4111" spans="2:7">
      <c r="B4111">
        <v>97776</v>
      </c>
      <c r="C4111">
        <v>2</v>
      </c>
      <c r="D4111">
        <v>58</v>
      </c>
      <c r="F4111">
        <v>149.4</v>
      </c>
      <c r="G4111">
        <v>74.099999999999994</v>
      </c>
    </row>
    <row r="4112" spans="2:7">
      <c r="B4112">
        <v>97777</v>
      </c>
      <c r="C4112">
        <v>1</v>
      </c>
      <c r="D4112">
        <v>60</v>
      </c>
      <c r="F4112">
        <v>174.6</v>
      </c>
      <c r="G4112">
        <v>85.3</v>
      </c>
    </row>
    <row r="4113" spans="2:7">
      <c r="B4113">
        <v>97778</v>
      </c>
      <c r="C4113">
        <v>2</v>
      </c>
      <c r="D4113">
        <v>14</v>
      </c>
      <c r="F4113">
        <v>158.69999999999999</v>
      </c>
      <c r="G4113">
        <v>49.6</v>
      </c>
    </row>
    <row r="4114" spans="2:7">
      <c r="B4114">
        <v>97779</v>
      </c>
      <c r="C4114">
        <v>2</v>
      </c>
      <c r="D4114">
        <v>46</v>
      </c>
      <c r="F4114">
        <v>158.69999999999999</v>
      </c>
      <c r="G4114">
        <v>82.3</v>
      </c>
    </row>
    <row r="4115" spans="2:7">
      <c r="B4115">
        <v>97780</v>
      </c>
      <c r="C4115">
        <v>2</v>
      </c>
      <c r="D4115">
        <v>0</v>
      </c>
      <c r="E4115">
        <v>6</v>
      </c>
      <c r="F4115">
        <v>0</v>
      </c>
      <c r="G4115">
        <v>9.1</v>
      </c>
    </row>
    <row r="4116" spans="2:7">
      <c r="B4116">
        <v>97781</v>
      </c>
      <c r="C4116">
        <v>2</v>
      </c>
      <c r="D4116">
        <v>6</v>
      </c>
      <c r="F4116">
        <v>124.9</v>
      </c>
      <c r="G4116">
        <v>27.3</v>
      </c>
    </row>
    <row r="4117" spans="2:7">
      <c r="B4117">
        <v>97782</v>
      </c>
      <c r="C4117">
        <v>2</v>
      </c>
      <c r="D4117">
        <v>39</v>
      </c>
      <c r="F4117">
        <v>171</v>
      </c>
      <c r="G4117">
        <v>72.599999999999994</v>
      </c>
    </row>
    <row r="4118" spans="2:7">
      <c r="B4118">
        <v>97783</v>
      </c>
      <c r="C4118">
        <v>2</v>
      </c>
      <c r="D4118">
        <v>46</v>
      </c>
      <c r="F4118">
        <v>163.80000000000001</v>
      </c>
      <c r="G4118">
        <v>124.6</v>
      </c>
    </row>
    <row r="4119" spans="2:7">
      <c r="B4119">
        <v>97784</v>
      </c>
      <c r="C4119">
        <v>1</v>
      </c>
      <c r="D4119">
        <v>31</v>
      </c>
      <c r="F4119">
        <v>175</v>
      </c>
      <c r="G4119">
        <v>82.4</v>
      </c>
    </row>
    <row r="4120" spans="2:7">
      <c r="B4120">
        <v>97785</v>
      </c>
      <c r="C4120">
        <v>2</v>
      </c>
      <c r="D4120">
        <v>16</v>
      </c>
      <c r="F4120">
        <v>165.6</v>
      </c>
      <c r="G4120">
        <v>71.2</v>
      </c>
    </row>
    <row r="4121" spans="2:7">
      <c r="B4121">
        <v>97786</v>
      </c>
      <c r="C4121">
        <v>1</v>
      </c>
      <c r="D4121">
        <v>13</v>
      </c>
      <c r="F4121">
        <v>166.3</v>
      </c>
      <c r="G4121">
        <v>54.1</v>
      </c>
    </row>
    <row r="4122" spans="2:7">
      <c r="B4122">
        <v>97787</v>
      </c>
      <c r="C4122">
        <v>1</v>
      </c>
      <c r="D4122">
        <v>52</v>
      </c>
      <c r="F4122">
        <v>176.6</v>
      </c>
      <c r="G4122">
        <v>72.900000000000006</v>
      </c>
    </row>
    <row r="4123" spans="2:7">
      <c r="B4123">
        <v>97788</v>
      </c>
      <c r="C4123">
        <v>1</v>
      </c>
      <c r="D4123">
        <v>73</v>
      </c>
      <c r="F4123">
        <v>158.30000000000001</v>
      </c>
      <c r="G4123">
        <v>74</v>
      </c>
    </row>
    <row r="4124" spans="2:7">
      <c r="B4124">
        <v>97789</v>
      </c>
      <c r="C4124">
        <v>2</v>
      </c>
      <c r="D4124">
        <v>0</v>
      </c>
      <c r="E4124">
        <v>11</v>
      </c>
      <c r="F4124">
        <v>0</v>
      </c>
      <c r="G4124">
        <v>8.5</v>
      </c>
    </row>
    <row r="4125" spans="2:7">
      <c r="B4125">
        <v>97790</v>
      </c>
      <c r="C4125">
        <v>1</v>
      </c>
      <c r="D4125">
        <v>60</v>
      </c>
      <c r="F4125">
        <v>168.5</v>
      </c>
      <c r="G4125">
        <v>82.6</v>
      </c>
    </row>
    <row r="4126" spans="2:7">
      <c r="B4126">
        <v>97791</v>
      </c>
      <c r="C4126">
        <v>1</v>
      </c>
      <c r="D4126">
        <v>11</v>
      </c>
      <c r="F4126">
        <v>143.4</v>
      </c>
      <c r="G4126">
        <v>33.799999999999997</v>
      </c>
    </row>
    <row r="4127" spans="2:7">
      <c r="B4127">
        <v>97792</v>
      </c>
      <c r="C4127">
        <v>1</v>
      </c>
      <c r="D4127">
        <v>14</v>
      </c>
      <c r="F4127">
        <v>172.1</v>
      </c>
      <c r="G4127">
        <v>114.4</v>
      </c>
    </row>
    <row r="4128" spans="2:7">
      <c r="B4128">
        <v>97793</v>
      </c>
      <c r="C4128">
        <v>1</v>
      </c>
      <c r="D4128">
        <v>19</v>
      </c>
      <c r="F4128">
        <v>185.6</v>
      </c>
      <c r="G4128">
        <v>78.400000000000006</v>
      </c>
    </row>
    <row r="4129" spans="2:7">
      <c r="B4129">
        <v>97794</v>
      </c>
      <c r="C4129">
        <v>2</v>
      </c>
      <c r="D4129">
        <v>45</v>
      </c>
      <c r="F4129">
        <v>166.6</v>
      </c>
      <c r="G4129">
        <v>67.8</v>
      </c>
    </row>
    <row r="4130" spans="2:7">
      <c r="B4130">
        <v>97795</v>
      </c>
      <c r="C4130">
        <v>2</v>
      </c>
      <c r="D4130">
        <v>33</v>
      </c>
      <c r="F4130">
        <v>161.4</v>
      </c>
      <c r="G4130">
        <v>62.1</v>
      </c>
    </row>
    <row r="4131" spans="2:7">
      <c r="B4131">
        <v>97796</v>
      </c>
      <c r="C4131">
        <v>2</v>
      </c>
      <c r="D4131">
        <v>13</v>
      </c>
      <c r="F4131">
        <v>165.9</v>
      </c>
      <c r="G4131">
        <v>74.7</v>
      </c>
    </row>
    <row r="4132" spans="2:7">
      <c r="B4132">
        <v>97797</v>
      </c>
      <c r="C4132">
        <v>2</v>
      </c>
      <c r="D4132">
        <v>15</v>
      </c>
      <c r="F4132">
        <v>157.30000000000001</v>
      </c>
      <c r="G4132">
        <v>55.9</v>
      </c>
    </row>
    <row r="4133" spans="2:7">
      <c r="B4133">
        <v>97798</v>
      </c>
      <c r="C4133">
        <v>1</v>
      </c>
      <c r="D4133">
        <v>17</v>
      </c>
      <c r="F4133">
        <v>178.4</v>
      </c>
      <c r="G4133">
        <v>93.4</v>
      </c>
    </row>
    <row r="4134" spans="2:7">
      <c r="B4134">
        <v>97799</v>
      </c>
      <c r="C4134">
        <v>1</v>
      </c>
      <c r="D4134">
        <v>18</v>
      </c>
      <c r="F4134">
        <v>176.6</v>
      </c>
      <c r="G4134">
        <v>85.8</v>
      </c>
    </row>
    <row r="4135" spans="2:7">
      <c r="B4135">
        <v>97800</v>
      </c>
      <c r="C4135">
        <v>1</v>
      </c>
      <c r="D4135">
        <v>17</v>
      </c>
      <c r="F4135">
        <v>167.5</v>
      </c>
      <c r="G4135">
        <v>83.4</v>
      </c>
    </row>
    <row r="4136" spans="2:7">
      <c r="B4136">
        <v>97801</v>
      </c>
      <c r="C4136">
        <v>1</v>
      </c>
      <c r="D4136">
        <v>80</v>
      </c>
      <c r="F4136">
        <v>179.3</v>
      </c>
      <c r="G4136">
        <v>81.2</v>
      </c>
    </row>
    <row r="4137" spans="2:7">
      <c r="B4137">
        <v>97802</v>
      </c>
      <c r="C4137">
        <v>1</v>
      </c>
      <c r="D4137">
        <v>71</v>
      </c>
      <c r="F4137">
        <v>170.1</v>
      </c>
      <c r="G4137">
        <v>99.4</v>
      </c>
    </row>
    <row r="4138" spans="2:7">
      <c r="B4138">
        <v>97803</v>
      </c>
      <c r="C4138">
        <v>1</v>
      </c>
      <c r="D4138">
        <v>5</v>
      </c>
      <c r="F4138">
        <v>116.9</v>
      </c>
      <c r="G4138">
        <v>21.1</v>
      </c>
    </row>
    <row r="4139" spans="2:7">
      <c r="B4139">
        <v>97804</v>
      </c>
      <c r="C4139">
        <v>1</v>
      </c>
      <c r="D4139">
        <v>4</v>
      </c>
      <c r="F4139">
        <v>103.7</v>
      </c>
      <c r="G4139">
        <v>15.9</v>
      </c>
    </row>
    <row r="4140" spans="2:7">
      <c r="B4140">
        <v>97805</v>
      </c>
      <c r="C4140">
        <v>1</v>
      </c>
      <c r="D4140">
        <v>16</v>
      </c>
      <c r="F4140">
        <v>170.6</v>
      </c>
      <c r="G4140">
        <v>65.5</v>
      </c>
    </row>
    <row r="4141" spans="2:7">
      <c r="B4141">
        <v>97806</v>
      </c>
      <c r="C4141">
        <v>2</v>
      </c>
      <c r="D4141">
        <v>18</v>
      </c>
      <c r="F4141">
        <v>165.3</v>
      </c>
      <c r="G4141">
        <v>61</v>
      </c>
    </row>
    <row r="4142" spans="2:7">
      <c r="B4142">
        <v>97807</v>
      </c>
      <c r="C4142">
        <v>1</v>
      </c>
      <c r="D4142">
        <v>11</v>
      </c>
      <c r="F4142">
        <v>155.4</v>
      </c>
      <c r="G4142">
        <v>67.099999999999994</v>
      </c>
    </row>
    <row r="4143" spans="2:7">
      <c r="B4143">
        <v>97808</v>
      </c>
      <c r="C4143">
        <v>2</v>
      </c>
      <c r="D4143">
        <v>1</v>
      </c>
      <c r="E4143">
        <v>15</v>
      </c>
      <c r="F4143">
        <v>0</v>
      </c>
      <c r="G4143">
        <v>10.8</v>
      </c>
    </row>
    <row r="4144" spans="2:7">
      <c r="B4144">
        <v>97809</v>
      </c>
      <c r="C4144">
        <v>1</v>
      </c>
      <c r="D4144">
        <v>71</v>
      </c>
      <c r="F4144">
        <v>186.5</v>
      </c>
      <c r="G4144">
        <v>130.9</v>
      </c>
    </row>
    <row r="4145" spans="2:7">
      <c r="B4145">
        <v>97810</v>
      </c>
      <c r="C4145">
        <v>1</v>
      </c>
      <c r="D4145">
        <v>57</v>
      </c>
      <c r="F4145">
        <v>187.5</v>
      </c>
      <c r="G4145">
        <v>87.4</v>
      </c>
    </row>
    <row r="4146" spans="2:7">
      <c r="B4146">
        <v>97811</v>
      </c>
      <c r="C4146">
        <v>2</v>
      </c>
      <c r="D4146">
        <v>26</v>
      </c>
      <c r="F4146">
        <v>154.5</v>
      </c>
      <c r="G4146">
        <v>75.599999999999994</v>
      </c>
    </row>
    <row r="4147" spans="2:7">
      <c r="B4147">
        <v>97812</v>
      </c>
      <c r="C4147">
        <v>1</v>
      </c>
      <c r="D4147">
        <v>10</v>
      </c>
      <c r="F4147">
        <v>138.80000000000001</v>
      </c>
      <c r="G4147">
        <v>36.799999999999997</v>
      </c>
    </row>
    <row r="4148" spans="2:7">
      <c r="B4148">
        <v>97813</v>
      </c>
      <c r="C4148">
        <v>2</v>
      </c>
      <c r="D4148">
        <v>60</v>
      </c>
      <c r="F4148">
        <v>165</v>
      </c>
      <c r="G4148">
        <v>88.2</v>
      </c>
    </row>
    <row r="4149" spans="2:7">
      <c r="B4149">
        <v>97815</v>
      </c>
      <c r="C4149">
        <v>1</v>
      </c>
      <c r="D4149">
        <v>0</v>
      </c>
      <c r="E4149">
        <v>11</v>
      </c>
      <c r="F4149">
        <v>0</v>
      </c>
      <c r="G4149">
        <v>10.199999999999999</v>
      </c>
    </row>
    <row r="4150" spans="2:7">
      <c r="B4150">
        <v>97816</v>
      </c>
      <c r="C4150">
        <v>1</v>
      </c>
      <c r="D4150">
        <v>9</v>
      </c>
      <c r="F4150">
        <v>133.80000000000001</v>
      </c>
      <c r="G4150">
        <v>32.6</v>
      </c>
    </row>
    <row r="4151" spans="2:7">
      <c r="B4151">
        <v>97817</v>
      </c>
      <c r="C4151">
        <v>2</v>
      </c>
      <c r="D4151">
        <v>64</v>
      </c>
      <c r="F4151">
        <v>154.1</v>
      </c>
      <c r="G4151">
        <v>45.8</v>
      </c>
    </row>
    <row r="4152" spans="2:7">
      <c r="B4152">
        <v>97818</v>
      </c>
      <c r="C4152">
        <v>2</v>
      </c>
      <c r="D4152">
        <v>0</v>
      </c>
      <c r="E4152">
        <v>1</v>
      </c>
      <c r="F4152">
        <v>0</v>
      </c>
      <c r="G4152">
        <v>4.3</v>
      </c>
    </row>
    <row r="4153" spans="2:7">
      <c r="B4153">
        <v>97819</v>
      </c>
      <c r="C4153">
        <v>2</v>
      </c>
      <c r="D4153">
        <v>13</v>
      </c>
      <c r="F4153">
        <v>155.9</v>
      </c>
      <c r="G4153">
        <v>76.2</v>
      </c>
    </row>
    <row r="4154" spans="2:7">
      <c r="B4154">
        <v>97820</v>
      </c>
      <c r="C4154">
        <v>2</v>
      </c>
      <c r="D4154">
        <v>2</v>
      </c>
      <c r="F4154">
        <v>86.5</v>
      </c>
      <c r="G4154">
        <v>12.2</v>
      </c>
    </row>
    <row r="4155" spans="2:7">
      <c r="B4155">
        <v>97821</v>
      </c>
      <c r="C4155">
        <v>2</v>
      </c>
      <c r="D4155">
        <v>7</v>
      </c>
      <c r="F4155">
        <v>123.5</v>
      </c>
      <c r="G4155">
        <v>29.9</v>
      </c>
    </row>
    <row r="4156" spans="2:7">
      <c r="B4156">
        <v>97822</v>
      </c>
      <c r="C4156">
        <v>2</v>
      </c>
      <c r="D4156">
        <v>42</v>
      </c>
      <c r="F4156">
        <v>162.6</v>
      </c>
      <c r="G4156">
        <v>70.2</v>
      </c>
    </row>
    <row r="4157" spans="2:7">
      <c r="B4157">
        <v>97823</v>
      </c>
      <c r="C4157">
        <v>1</v>
      </c>
      <c r="D4157">
        <v>29</v>
      </c>
      <c r="F4157">
        <v>171.9</v>
      </c>
      <c r="G4157">
        <v>90</v>
      </c>
    </row>
    <row r="4158" spans="2:7">
      <c r="B4158">
        <v>97824</v>
      </c>
      <c r="C4158">
        <v>1</v>
      </c>
      <c r="D4158">
        <v>3</v>
      </c>
      <c r="F4158">
        <v>97.2</v>
      </c>
      <c r="G4158">
        <v>13.6</v>
      </c>
    </row>
    <row r="4159" spans="2:7">
      <c r="B4159">
        <v>97825</v>
      </c>
      <c r="C4159">
        <v>1</v>
      </c>
      <c r="D4159">
        <v>18</v>
      </c>
      <c r="F4159">
        <v>174.7</v>
      </c>
      <c r="G4159">
        <v>78.5</v>
      </c>
    </row>
    <row r="4160" spans="2:7">
      <c r="B4160">
        <v>97827</v>
      </c>
      <c r="C4160">
        <v>1</v>
      </c>
      <c r="D4160">
        <v>50</v>
      </c>
      <c r="F4160">
        <v>171.1</v>
      </c>
      <c r="G4160">
        <v>80.2</v>
      </c>
    </row>
    <row r="4161" spans="2:7">
      <c r="B4161">
        <v>97828</v>
      </c>
      <c r="C4161">
        <v>1</v>
      </c>
      <c r="D4161">
        <v>74</v>
      </c>
      <c r="F4161">
        <v>162.1</v>
      </c>
      <c r="G4161">
        <v>67.599999999999994</v>
      </c>
    </row>
    <row r="4162" spans="2:7">
      <c r="B4162">
        <v>97829</v>
      </c>
      <c r="C4162">
        <v>1</v>
      </c>
      <c r="D4162">
        <v>24</v>
      </c>
      <c r="F4162">
        <v>175.7</v>
      </c>
      <c r="G4162">
        <v>191.3</v>
      </c>
    </row>
    <row r="4163" spans="2:7">
      <c r="B4163">
        <v>97830</v>
      </c>
      <c r="C4163">
        <v>1</v>
      </c>
      <c r="D4163">
        <v>60</v>
      </c>
      <c r="F4163">
        <v>174.3</v>
      </c>
      <c r="G4163">
        <v>108</v>
      </c>
    </row>
    <row r="4164" spans="2:7">
      <c r="B4164">
        <v>97832</v>
      </c>
      <c r="C4164">
        <v>1</v>
      </c>
      <c r="D4164">
        <v>73</v>
      </c>
      <c r="F4164">
        <v>165.1</v>
      </c>
      <c r="G4164">
        <v>75.8</v>
      </c>
    </row>
    <row r="4165" spans="2:7">
      <c r="B4165">
        <v>97833</v>
      </c>
      <c r="C4165">
        <v>1</v>
      </c>
      <c r="D4165">
        <v>3</v>
      </c>
      <c r="F4165">
        <v>108</v>
      </c>
      <c r="G4165">
        <v>19.899999999999999</v>
      </c>
    </row>
    <row r="4166" spans="2:7">
      <c r="B4166">
        <v>97834</v>
      </c>
      <c r="C4166">
        <v>1</v>
      </c>
      <c r="D4166">
        <v>1</v>
      </c>
      <c r="E4166">
        <v>22</v>
      </c>
      <c r="F4166">
        <v>0</v>
      </c>
      <c r="G4166">
        <v>12.2</v>
      </c>
    </row>
    <row r="4167" spans="2:7">
      <c r="B4167">
        <v>97835</v>
      </c>
      <c r="C4167">
        <v>2</v>
      </c>
      <c r="D4167">
        <v>49</v>
      </c>
      <c r="F4167">
        <v>158.80000000000001</v>
      </c>
      <c r="G4167">
        <v>84.9</v>
      </c>
    </row>
    <row r="4168" spans="2:7">
      <c r="B4168">
        <v>97836</v>
      </c>
      <c r="C4168">
        <v>2</v>
      </c>
      <c r="D4168">
        <v>11</v>
      </c>
      <c r="F4168">
        <v>164.2</v>
      </c>
      <c r="G4168">
        <v>43.2</v>
      </c>
    </row>
    <row r="4169" spans="2:7">
      <c r="B4169">
        <v>97837</v>
      </c>
      <c r="C4169">
        <v>1</v>
      </c>
      <c r="D4169">
        <v>0</v>
      </c>
      <c r="E4169">
        <v>11</v>
      </c>
      <c r="F4169">
        <v>0</v>
      </c>
      <c r="G4169">
        <v>9.9</v>
      </c>
    </row>
    <row r="4170" spans="2:7">
      <c r="B4170">
        <v>97838</v>
      </c>
      <c r="C4170">
        <v>2</v>
      </c>
      <c r="D4170">
        <v>8</v>
      </c>
      <c r="F4170">
        <v>137.30000000000001</v>
      </c>
      <c r="G4170">
        <v>34</v>
      </c>
    </row>
    <row r="4171" spans="2:7">
      <c r="B4171">
        <v>97839</v>
      </c>
      <c r="C4171">
        <v>2</v>
      </c>
      <c r="D4171">
        <v>13</v>
      </c>
      <c r="F4171">
        <v>171.7</v>
      </c>
      <c r="G4171">
        <v>111.9</v>
      </c>
    </row>
    <row r="4172" spans="2:7">
      <c r="B4172">
        <v>97840</v>
      </c>
      <c r="C4172">
        <v>1</v>
      </c>
      <c r="D4172">
        <v>32</v>
      </c>
      <c r="F4172">
        <v>169.7</v>
      </c>
      <c r="G4172">
        <v>73.5</v>
      </c>
    </row>
    <row r="4173" spans="2:7">
      <c r="B4173">
        <v>97841</v>
      </c>
      <c r="C4173">
        <v>2</v>
      </c>
      <c r="D4173">
        <v>44</v>
      </c>
      <c r="F4173">
        <v>165.5</v>
      </c>
      <c r="G4173">
        <v>91.6</v>
      </c>
    </row>
    <row r="4174" spans="2:7">
      <c r="B4174">
        <v>97842</v>
      </c>
      <c r="C4174">
        <v>1</v>
      </c>
      <c r="D4174">
        <v>1</v>
      </c>
      <c r="E4174">
        <v>22</v>
      </c>
      <c r="F4174">
        <v>0</v>
      </c>
      <c r="G4174">
        <v>16</v>
      </c>
    </row>
    <row r="4175" spans="2:7">
      <c r="B4175">
        <v>97843</v>
      </c>
      <c r="C4175">
        <v>1</v>
      </c>
      <c r="D4175">
        <v>11</v>
      </c>
      <c r="F4175">
        <v>147</v>
      </c>
      <c r="G4175">
        <v>35.799999999999997</v>
      </c>
    </row>
    <row r="4176" spans="2:7">
      <c r="B4176">
        <v>97845</v>
      </c>
      <c r="C4176">
        <v>1</v>
      </c>
      <c r="D4176">
        <v>47</v>
      </c>
      <c r="F4176">
        <v>173.4</v>
      </c>
      <c r="G4176">
        <v>89</v>
      </c>
    </row>
    <row r="4177" spans="2:7">
      <c r="B4177">
        <v>97846</v>
      </c>
      <c r="C4177">
        <v>2</v>
      </c>
      <c r="D4177">
        <v>9</v>
      </c>
      <c r="F4177">
        <v>143</v>
      </c>
      <c r="G4177">
        <v>43.1</v>
      </c>
    </row>
    <row r="4178" spans="2:7">
      <c r="B4178">
        <v>97847</v>
      </c>
      <c r="C4178">
        <v>2</v>
      </c>
      <c r="D4178">
        <v>65</v>
      </c>
      <c r="F4178">
        <v>158.80000000000001</v>
      </c>
      <c r="G4178">
        <v>58.7</v>
      </c>
    </row>
    <row r="4179" spans="2:7">
      <c r="B4179">
        <v>97848</v>
      </c>
      <c r="C4179">
        <v>2</v>
      </c>
      <c r="D4179">
        <v>30</v>
      </c>
      <c r="F4179">
        <v>158.9</v>
      </c>
      <c r="G4179">
        <v>53.5</v>
      </c>
    </row>
    <row r="4180" spans="2:7">
      <c r="B4180">
        <v>97849</v>
      </c>
      <c r="C4180">
        <v>1</v>
      </c>
      <c r="D4180">
        <v>5</v>
      </c>
      <c r="F4180">
        <v>114.6</v>
      </c>
      <c r="G4180">
        <v>24.1</v>
      </c>
    </row>
    <row r="4181" spans="2:7">
      <c r="B4181">
        <v>97850</v>
      </c>
      <c r="C4181">
        <v>2</v>
      </c>
      <c r="D4181">
        <v>64</v>
      </c>
      <c r="F4181">
        <v>148.30000000000001</v>
      </c>
      <c r="G4181">
        <v>82.4</v>
      </c>
    </row>
    <row r="4182" spans="2:7">
      <c r="B4182">
        <v>97851</v>
      </c>
      <c r="C4182">
        <v>1</v>
      </c>
      <c r="D4182">
        <v>23</v>
      </c>
      <c r="F4182">
        <v>172.6</v>
      </c>
      <c r="G4182">
        <v>77</v>
      </c>
    </row>
    <row r="4183" spans="2:7">
      <c r="B4183">
        <v>97852</v>
      </c>
      <c r="C4183">
        <v>2</v>
      </c>
      <c r="D4183">
        <v>11</v>
      </c>
      <c r="F4183">
        <v>150.69999999999999</v>
      </c>
      <c r="G4183">
        <v>52.5</v>
      </c>
    </row>
    <row r="4184" spans="2:7">
      <c r="B4184">
        <v>97853</v>
      </c>
      <c r="C4184">
        <v>2</v>
      </c>
      <c r="D4184">
        <v>20</v>
      </c>
      <c r="F4184">
        <v>159</v>
      </c>
      <c r="G4184">
        <v>66.2</v>
      </c>
    </row>
    <row r="4185" spans="2:7">
      <c r="B4185">
        <v>97854</v>
      </c>
      <c r="C4185">
        <v>1</v>
      </c>
      <c r="D4185">
        <v>0</v>
      </c>
      <c r="E4185">
        <v>8</v>
      </c>
      <c r="F4185">
        <v>0</v>
      </c>
      <c r="G4185">
        <v>9.5</v>
      </c>
    </row>
    <row r="4186" spans="2:7">
      <c r="B4186">
        <v>97855</v>
      </c>
      <c r="C4186">
        <v>1</v>
      </c>
      <c r="D4186">
        <v>9</v>
      </c>
      <c r="F4186">
        <v>140.6</v>
      </c>
      <c r="G4186">
        <v>29.8</v>
      </c>
    </row>
    <row r="4187" spans="2:7">
      <c r="B4187">
        <v>97856</v>
      </c>
      <c r="C4187">
        <v>1</v>
      </c>
      <c r="D4187">
        <v>6</v>
      </c>
      <c r="F4187">
        <v>120.4</v>
      </c>
      <c r="G4187">
        <v>20.9</v>
      </c>
    </row>
    <row r="4188" spans="2:7">
      <c r="B4188">
        <v>97857</v>
      </c>
      <c r="C4188">
        <v>1</v>
      </c>
      <c r="D4188">
        <v>0</v>
      </c>
      <c r="E4188">
        <v>10</v>
      </c>
      <c r="F4188">
        <v>0</v>
      </c>
      <c r="G4188">
        <v>8.1999999999999993</v>
      </c>
    </row>
    <row r="4189" spans="2:7">
      <c r="B4189">
        <v>97859</v>
      </c>
      <c r="C4189">
        <v>1</v>
      </c>
      <c r="D4189">
        <v>60</v>
      </c>
      <c r="F4189">
        <v>166.6</v>
      </c>
      <c r="G4189">
        <v>61.7</v>
      </c>
    </row>
    <row r="4190" spans="2:7">
      <c r="B4190">
        <v>97860</v>
      </c>
      <c r="C4190">
        <v>1</v>
      </c>
      <c r="D4190">
        <v>3</v>
      </c>
      <c r="F4190">
        <v>105.5</v>
      </c>
      <c r="G4190">
        <v>17.3</v>
      </c>
    </row>
    <row r="4191" spans="2:7">
      <c r="B4191">
        <v>97861</v>
      </c>
      <c r="C4191">
        <v>2</v>
      </c>
      <c r="D4191">
        <v>47</v>
      </c>
      <c r="F4191">
        <v>162.30000000000001</v>
      </c>
      <c r="G4191">
        <v>85.3</v>
      </c>
    </row>
    <row r="4192" spans="2:7">
      <c r="B4192">
        <v>97862</v>
      </c>
      <c r="C4192">
        <v>1</v>
      </c>
      <c r="D4192">
        <v>19</v>
      </c>
      <c r="F4192">
        <v>176.5</v>
      </c>
      <c r="G4192">
        <v>60.6</v>
      </c>
    </row>
    <row r="4193" spans="2:7">
      <c r="B4193">
        <v>97863</v>
      </c>
      <c r="C4193">
        <v>1</v>
      </c>
      <c r="D4193">
        <v>13</v>
      </c>
      <c r="F4193">
        <v>175.7</v>
      </c>
      <c r="G4193">
        <v>96.2</v>
      </c>
    </row>
    <row r="4194" spans="2:7">
      <c r="B4194">
        <v>97865</v>
      </c>
      <c r="C4194">
        <v>1</v>
      </c>
      <c r="D4194">
        <v>10</v>
      </c>
      <c r="F4194">
        <v>137.80000000000001</v>
      </c>
      <c r="G4194">
        <v>45.4</v>
      </c>
    </row>
    <row r="4195" spans="2:7">
      <c r="B4195">
        <v>97866</v>
      </c>
      <c r="C4195">
        <v>1</v>
      </c>
      <c r="D4195">
        <v>39</v>
      </c>
      <c r="F4195">
        <v>177.5</v>
      </c>
      <c r="G4195">
        <v>113.8</v>
      </c>
    </row>
    <row r="4196" spans="2:7">
      <c r="B4196">
        <v>97867</v>
      </c>
      <c r="C4196">
        <v>2</v>
      </c>
      <c r="D4196">
        <v>6</v>
      </c>
      <c r="F4196">
        <v>121.5</v>
      </c>
      <c r="G4196">
        <v>31.6</v>
      </c>
    </row>
    <row r="4197" spans="2:7">
      <c r="B4197">
        <v>97869</v>
      </c>
      <c r="C4197">
        <v>2</v>
      </c>
      <c r="D4197">
        <v>80</v>
      </c>
      <c r="F4197">
        <v>170.2</v>
      </c>
      <c r="G4197">
        <v>85.2</v>
      </c>
    </row>
    <row r="4198" spans="2:7">
      <c r="B4198">
        <v>97870</v>
      </c>
      <c r="C4198">
        <v>2</v>
      </c>
      <c r="D4198">
        <v>8</v>
      </c>
      <c r="F4198">
        <v>138.19999999999999</v>
      </c>
      <c r="G4198">
        <v>35.1</v>
      </c>
    </row>
    <row r="4199" spans="2:7">
      <c r="B4199">
        <v>97871</v>
      </c>
      <c r="C4199">
        <v>2</v>
      </c>
      <c r="D4199">
        <v>64</v>
      </c>
      <c r="F4199">
        <v>148.4</v>
      </c>
      <c r="G4199">
        <v>79.8</v>
      </c>
    </row>
    <row r="4200" spans="2:7">
      <c r="B4200">
        <v>97874</v>
      </c>
      <c r="C4200">
        <v>2</v>
      </c>
      <c r="D4200">
        <v>55</v>
      </c>
      <c r="F4200">
        <v>154.4</v>
      </c>
      <c r="G4200">
        <v>67.3</v>
      </c>
    </row>
    <row r="4201" spans="2:7">
      <c r="B4201">
        <v>97875</v>
      </c>
      <c r="C4201">
        <v>2</v>
      </c>
      <c r="D4201">
        <v>7</v>
      </c>
      <c r="F4201">
        <v>126.2</v>
      </c>
      <c r="G4201">
        <v>25.4</v>
      </c>
    </row>
    <row r="4202" spans="2:7">
      <c r="B4202">
        <v>97876</v>
      </c>
      <c r="C4202">
        <v>1</v>
      </c>
      <c r="D4202">
        <v>58</v>
      </c>
      <c r="F4202">
        <v>168.8</v>
      </c>
      <c r="G4202">
        <v>86.1</v>
      </c>
    </row>
    <row r="4203" spans="2:7">
      <c r="B4203">
        <v>97877</v>
      </c>
      <c r="C4203">
        <v>2</v>
      </c>
      <c r="D4203">
        <v>29</v>
      </c>
      <c r="F4203">
        <v>147.9</v>
      </c>
      <c r="G4203">
        <v>54.7</v>
      </c>
    </row>
    <row r="4204" spans="2:7">
      <c r="B4204">
        <v>97878</v>
      </c>
      <c r="C4204">
        <v>2</v>
      </c>
      <c r="D4204">
        <v>49</v>
      </c>
      <c r="F4204">
        <v>163.19999999999999</v>
      </c>
      <c r="G4204">
        <v>82.3</v>
      </c>
    </row>
    <row r="4205" spans="2:7">
      <c r="B4205">
        <v>97879</v>
      </c>
      <c r="C4205">
        <v>2</v>
      </c>
      <c r="D4205">
        <v>4</v>
      </c>
      <c r="F4205">
        <v>119.9</v>
      </c>
      <c r="G4205">
        <v>24.7</v>
      </c>
    </row>
    <row r="4206" spans="2:7">
      <c r="B4206">
        <v>97880</v>
      </c>
      <c r="C4206">
        <v>1</v>
      </c>
      <c r="D4206">
        <v>0</v>
      </c>
      <c r="E4206">
        <v>10</v>
      </c>
      <c r="F4206">
        <v>0</v>
      </c>
      <c r="G4206">
        <v>10.8</v>
      </c>
    </row>
    <row r="4207" spans="2:7">
      <c r="B4207">
        <v>97881</v>
      </c>
      <c r="C4207">
        <v>1</v>
      </c>
      <c r="D4207">
        <v>13</v>
      </c>
      <c r="F4207">
        <v>166</v>
      </c>
      <c r="G4207">
        <v>59.2</v>
      </c>
    </row>
    <row r="4208" spans="2:7">
      <c r="B4208">
        <v>97882</v>
      </c>
      <c r="C4208">
        <v>2</v>
      </c>
      <c r="D4208">
        <v>18</v>
      </c>
      <c r="F4208">
        <v>162.6</v>
      </c>
      <c r="G4208">
        <v>83</v>
      </c>
    </row>
    <row r="4209" spans="2:7">
      <c r="B4209">
        <v>97883</v>
      </c>
      <c r="C4209">
        <v>2</v>
      </c>
      <c r="D4209">
        <v>71</v>
      </c>
      <c r="F4209">
        <v>166.7</v>
      </c>
      <c r="G4209">
        <v>71.599999999999994</v>
      </c>
    </row>
    <row r="4210" spans="2:7">
      <c r="B4210">
        <v>97884</v>
      </c>
      <c r="C4210">
        <v>1</v>
      </c>
      <c r="D4210">
        <v>3</v>
      </c>
      <c r="F4210">
        <v>99.8</v>
      </c>
      <c r="G4210">
        <v>17.3</v>
      </c>
    </row>
    <row r="4211" spans="2:7">
      <c r="B4211">
        <v>97885</v>
      </c>
      <c r="C4211">
        <v>1</v>
      </c>
      <c r="D4211">
        <v>0</v>
      </c>
      <c r="E4211">
        <v>0</v>
      </c>
      <c r="F4211">
        <v>0</v>
      </c>
      <c r="G4211">
        <v>5.7</v>
      </c>
    </row>
    <row r="4212" spans="2:7">
      <c r="B4212">
        <v>97886</v>
      </c>
      <c r="C4212">
        <v>2</v>
      </c>
      <c r="D4212">
        <v>54</v>
      </c>
      <c r="F4212">
        <v>159.5</v>
      </c>
      <c r="G4212">
        <v>53.2</v>
      </c>
    </row>
    <row r="4213" spans="2:7">
      <c r="B4213">
        <v>97888</v>
      </c>
      <c r="C4213">
        <v>1</v>
      </c>
      <c r="D4213">
        <v>0</v>
      </c>
      <c r="E4213">
        <v>4</v>
      </c>
      <c r="F4213">
        <v>0</v>
      </c>
      <c r="G4213">
        <v>6.3</v>
      </c>
    </row>
    <row r="4214" spans="2:7">
      <c r="B4214">
        <v>97889</v>
      </c>
      <c r="C4214">
        <v>1</v>
      </c>
      <c r="D4214">
        <v>10</v>
      </c>
      <c r="F4214">
        <v>141</v>
      </c>
      <c r="G4214">
        <v>32.700000000000003</v>
      </c>
    </row>
    <row r="4215" spans="2:7">
      <c r="B4215">
        <v>97890</v>
      </c>
      <c r="C4215">
        <v>2</v>
      </c>
      <c r="D4215">
        <v>11</v>
      </c>
      <c r="F4215">
        <v>142.4</v>
      </c>
      <c r="G4215">
        <v>39.4</v>
      </c>
    </row>
    <row r="4216" spans="2:7">
      <c r="B4216">
        <v>97891</v>
      </c>
      <c r="C4216">
        <v>1</v>
      </c>
      <c r="D4216">
        <v>69</v>
      </c>
      <c r="F4216">
        <v>169.4</v>
      </c>
      <c r="G4216">
        <v>67</v>
      </c>
    </row>
    <row r="4217" spans="2:7">
      <c r="B4217">
        <v>97892</v>
      </c>
      <c r="C4217">
        <v>2</v>
      </c>
      <c r="D4217">
        <v>15</v>
      </c>
      <c r="F4217">
        <v>151.4</v>
      </c>
      <c r="G4217">
        <v>55.7</v>
      </c>
    </row>
    <row r="4218" spans="2:7">
      <c r="B4218">
        <v>97894</v>
      </c>
      <c r="C4218">
        <v>2</v>
      </c>
      <c r="D4218">
        <v>67</v>
      </c>
      <c r="F4218">
        <v>161.4</v>
      </c>
      <c r="G4218">
        <v>83.2</v>
      </c>
    </row>
    <row r="4219" spans="2:7">
      <c r="B4219">
        <v>97895</v>
      </c>
      <c r="C4219">
        <v>1</v>
      </c>
      <c r="D4219">
        <v>63</v>
      </c>
      <c r="F4219">
        <v>179.3</v>
      </c>
      <c r="G4219">
        <v>74.2</v>
      </c>
    </row>
    <row r="4220" spans="2:7">
      <c r="B4220">
        <v>97896</v>
      </c>
      <c r="C4220">
        <v>2</v>
      </c>
      <c r="D4220">
        <v>57</v>
      </c>
      <c r="F4220">
        <v>157.19999999999999</v>
      </c>
      <c r="G4220">
        <v>54.6</v>
      </c>
    </row>
    <row r="4221" spans="2:7">
      <c r="B4221">
        <v>97897</v>
      </c>
      <c r="C4221">
        <v>1</v>
      </c>
      <c r="D4221">
        <v>58</v>
      </c>
      <c r="F4221">
        <v>168.2</v>
      </c>
      <c r="G4221">
        <v>116.6</v>
      </c>
    </row>
    <row r="4222" spans="2:7">
      <c r="B4222">
        <v>97898</v>
      </c>
      <c r="C4222">
        <v>1</v>
      </c>
      <c r="D4222">
        <v>11</v>
      </c>
      <c r="F4222">
        <v>0</v>
      </c>
      <c r="G4222">
        <v>0</v>
      </c>
    </row>
    <row r="4223" spans="2:7">
      <c r="B4223">
        <v>97899</v>
      </c>
      <c r="C4223">
        <v>1</v>
      </c>
      <c r="D4223">
        <v>29</v>
      </c>
      <c r="F4223">
        <v>180.6</v>
      </c>
      <c r="G4223">
        <v>113.5</v>
      </c>
    </row>
    <row r="4224" spans="2:7">
      <c r="B4224">
        <v>97900</v>
      </c>
      <c r="C4224">
        <v>1</v>
      </c>
      <c r="D4224">
        <v>1</v>
      </c>
      <c r="E4224">
        <v>14</v>
      </c>
      <c r="F4224">
        <v>0</v>
      </c>
      <c r="G4224">
        <v>8.6999999999999993</v>
      </c>
    </row>
    <row r="4225" spans="2:7">
      <c r="B4225">
        <v>97901</v>
      </c>
      <c r="C4225">
        <v>1</v>
      </c>
      <c r="D4225">
        <v>45</v>
      </c>
      <c r="F4225">
        <v>181</v>
      </c>
      <c r="G4225">
        <v>80.2</v>
      </c>
    </row>
    <row r="4226" spans="2:7">
      <c r="B4226">
        <v>97902</v>
      </c>
      <c r="C4226">
        <v>1</v>
      </c>
      <c r="D4226">
        <v>62</v>
      </c>
      <c r="F4226">
        <v>173.8</v>
      </c>
      <c r="G4226">
        <v>82.6</v>
      </c>
    </row>
    <row r="4227" spans="2:7">
      <c r="B4227">
        <v>97903</v>
      </c>
      <c r="C4227">
        <v>2</v>
      </c>
      <c r="D4227">
        <v>78</v>
      </c>
      <c r="F4227">
        <v>161.1</v>
      </c>
      <c r="G4227">
        <v>88.4</v>
      </c>
    </row>
    <row r="4228" spans="2:7">
      <c r="B4228">
        <v>97904</v>
      </c>
      <c r="C4228">
        <v>1</v>
      </c>
      <c r="D4228">
        <v>34</v>
      </c>
      <c r="F4228">
        <v>176.1</v>
      </c>
      <c r="G4228">
        <v>83.8</v>
      </c>
    </row>
    <row r="4229" spans="2:7">
      <c r="B4229">
        <v>97905</v>
      </c>
      <c r="C4229">
        <v>2</v>
      </c>
      <c r="D4229">
        <v>64</v>
      </c>
      <c r="F4229">
        <v>163.6</v>
      </c>
      <c r="G4229">
        <v>84</v>
      </c>
    </row>
    <row r="4230" spans="2:7">
      <c r="B4230">
        <v>97906</v>
      </c>
      <c r="C4230">
        <v>1</v>
      </c>
      <c r="D4230">
        <v>7</v>
      </c>
      <c r="F4230">
        <v>133.5</v>
      </c>
      <c r="G4230">
        <v>37.799999999999997</v>
      </c>
    </row>
    <row r="4231" spans="2:7">
      <c r="B4231">
        <v>97907</v>
      </c>
      <c r="C4231">
        <v>1</v>
      </c>
      <c r="D4231">
        <v>0</v>
      </c>
      <c r="E4231">
        <v>2</v>
      </c>
      <c r="F4231">
        <v>0</v>
      </c>
      <c r="G4231">
        <v>8.1999999999999993</v>
      </c>
    </row>
    <row r="4232" spans="2:7">
      <c r="B4232">
        <v>97908</v>
      </c>
      <c r="C4232">
        <v>1</v>
      </c>
      <c r="D4232">
        <v>62</v>
      </c>
      <c r="F4232">
        <v>167</v>
      </c>
      <c r="G4232">
        <v>78.2</v>
      </c>
    </row>
    <row r="4233" spans="2:7">
      <c r="B4233">
        <v>97909</v>
      </c>
      <c r="C4233">
        <v>2</v>
      </c>
      <c r="D4233">
        <v>45</v>
      </c>
      <c r="F4233">
        <v>161.69999999999999</v>
      </c>
      <c r="G4233">
        <v>89.4</v>
      </c>
    </row>
    <row r="4234" spans="2:7">
      <c r="B4234">
        <v>97910</v>
      </c>
      <c r="C4234">
        <v>1</v>
      </c>
      <c r="D4234">
        <v>12</v>
      </c>
      <c r="F4234">
        <v>159.4</v>
      </c>
      <c r="G4234">
        <v>42.8</v>
      </c>
    </row>
    <row r="4235" spans="2:7">
      <c r="B4235">
        <v>97911</v>
      </c>
      <c r="C4235">
        <v>2</v>
      </c>
      <c r="D4235">
        <v>10</v>
      </c>
      <c r="F4235">
        <v>140.30000000000001</v>
      </c>
      <c r="G4235">
        <v>55.1</v>
      </c>
    </row>
    <row r="4236" spans="2:7">
      <c r="B4236">
        <v>97912</v>
      </c>
      <c r="C4236">
        <v>1</v>
      </c>
      <c r="D4236">
        <v>2</v>
      </c>
      <c r="F4236">
        <v>98.6</v>
      </c>
      <c r="G4236">
        <v>17.899999999999999</v>
      </c>
    </row>
    <row r="4237" spans="2:7">
      <c r="B4237">
        <v>97914</v>
      </c>
      <c r="C4237">
        <v>2</v>
      </c>
      <c r="D4237">
        <v>6</v>
      </c>
      <c r="F4237">
        <v>118.3</v>
      </c>
      <c r="G4237">
        <v>25.5</v>
      </c>
    </row>
    <row r="4238" spans="2:7">
      <c r="B4238">
        <v>97915</v>
      </c>
      <c r="C4238">
        <v>2</v>
      </c>
      <c r="D4238">
        <v>42</v>
      </c>
      <c r="F4238">
        <v>155.9</v>
      </c>
      <c r="G4238">
        <v>69.8</v>
      </c>
    </row>
    <row r="4239" spans="2:7">
      <c r="B4239">
        <v>97916</v>
      </c>
      <c r="C4239">
        <v>2</v>
      </c>
      <c r="D4239">
        <v>73</v>
      </c>
      <c r="F4239">
        <v>151</v>
      </c>
      <c r="G4239">
        <v>110.6</v>
      </c>
    </row>
    <row r="4240" spans="2:7">
      <c r="B4240">
        <v>97917</v>
      </c>
      <c r="C4240">
        <v>2</v>
      </c>
      <c r="D4240">
        <v>0</v>
      </c>
      <c r="E4240">
        <v>10</v>
      </c>
      <c r="F4240">
        <v>0</v>
      </c>
      <c r="G4240">
        <v>9.6</v>
      </c>
    </row>
    <row r="4241" spans="2:7">
      <c r="B4241">
        <v>97918</v>
      </c>
      <c r="C4241">
        <v>2</v>
      </c>
      <c r="D4241">
        <v>18</v>
      </c>
      <c r="F4241">
        <v>165</v>
      </c>
      <c r="G4241">
        <v>69.400000000000006</v>
      </c>
    </row>
    <row r="4242" spans="2:7">
      <c r="B4242">
        <v>97919</v>
      </c>
      <c r="C4242">
        <v>2</v>
      </c>
      <c r="D4242">
        <v>70</v>
      </c>
      <c r="F4242">
        <v>164.6</v>
      </c>
      <c r="G4242">
        <v>65.599999999999994</v>
      </c>
    </row>
    <row r="4243" spans="2:7">
      <c r="B4243">
        <v>97920</v>
      </c>
      <c r="C4243">
        <v>2</v>
      </c>
      <c r="D4243">
        <v>0</v>
      </c>
      <c r="E4243">
        <v>0</v>
      </c>
      <c r="F4243">
        <v>0</v>
      </c>
      <c r="G4243">
        <v>4.9000000000000004</v>
      </c>
    </row>
    <row r="4244" spans="2:7">
      <c r="B4244">
        <v>97921</v>
      </c>
      <c r="C4244">
        <v>2</v>
      </c>
      <c r="D4244">
        <v>6</v>
      </c>
      <c r="F4244">
        <v>113.6</v>
      </c>
      <c r="G4244">
        <v>19.3</v>
      </c>
    </row>
    <row r="4245" spans="2:7">
      <c r="B4245">
        <v>97922</v>
      </c>
      <c r="C4245">
        <v>1</v>
      </c>
      <c r="D4245">
        <v>9</v>
      </c>
      <c r="F4245">
        <v>126.2</v>
      </c>
      <c r="G4245">
        <v>25.3</v>
      </c>
    </row>
    <row r="4246" spans="2:7">
      <c r="B4246">
        <v>97923</v>
      </c>
      <c r="C4246">
        <v>2</v>
      </c>
      <c r="D4246">
        <v>43</v>
      </c>
      <c r="F4246">
        <v>160.5</v>
      </c>
      <c r="G4246">
        <v>50</v>
      </c>
    </row>
    <row r="4247" spans="2:7">
      <c r="B4247">
        <v>97924</v>
      </c>
      <c r="C4247">
        <v>1</v>
      </c>
      <c r="D4247">
        <v>41</v>
      </c>
      <c r="F4247">
        <v>174.2</v>
      </c>
      <c r="G4247">
        <v>67.2</v>
      </c>
    </row>
    <row r="4248" spans="2:7">
      <c r="B4248">
        <v>97925</v>
      </c>
      <c r="C4248">
        <v>2</v>
      </c>
      <c r="D4248">
        <v>14</v>
      </c>
      <c r="F4248">
        <v>160.4</v>
      </c>
      <c r="G4248">
        <v>61.1</v>
      </c>
    </row>
    <row r="4249" spans="2:7">
      <c r="B4249">
        <v>97926</v>
      </c>
      <c r="C4249">
        <v>1</v>
      </c>
      <c r="D4249">
        <v>80</v>
      </c>
      <c r="F4249">
        <v>169.1</v>
      </c>
      <c r="G4249">
        <v>73.900000000000006</v>
      </c>
    </row>
    <row r="4250" spans="2:7">
      <c r="B4250">
        <v>97927</v>
      </c>
      <c r="C4250">
        <v>2</v>
      </c>
      <c r="D4250">
        <v>10</v>
      </c>
      <c r="F4250">
        <v>143.9</v>
      </c>
      <c r="G4250">
        <v>48.4</v>
      </c>
    </row>
    <row r="4251" spans="2:7">
      <c r="B4251">
        <v>97928</v>
      </c>
      <c r="C4251">
        <v>1</v>
      </c>
      <c r="D4251">
        <v>56</v>
      </c>
      <c r="F4251">
        <v>183.5</v>
      </c>
      <c r="G4251">
        <v>87.4</v>
      </c>
    </row>
    <row r="4252" spans="2:7">
      <c r="B4252">
        <v>97929</v>
      </c>
      <c r="C4252">
        <v>2</v>
      </c>
      <c r="D4252">
        <v>76</v>
      </c>
      <c r="F4252">
        <v>163.9</v>
      </c>
      <c r="G4252">
        <v>79.900000000000006</v>
      </c>
    </row>
    <row r="4253" spans="2:7">
      <c r="B4253">
        <v>97930</v>
      </c>
      <c r="C4253">
        <v>1</v>
      </c>
      <c r="D4253">
        <v>32</v>
      </c>
      <c r="F4253">
        <v>174.5</v>
      </c>
      <c r="G4253">
        <v>88.4</v>
      </c>
    </row>
    <row r="4254" spans="2:7">
      <c r="B4254">
        <v>97931</v>
      </c>
      <c r="C4254">
        <v>2</v>
      </c>
      <c r="D4254">
        <v>16</v>
      </c>
      <c r="F4254">
        <v>156.1</v>
      </c>
      <c r="G4254">
        <v>58.2</v>
      </c>
    </row>
    <row r="4255" spans="2:7">
      <c r="B4255">
        <v>97933</v>
      </c>
      <c r="C4255">
        <v>1</v>
      </c>
      <c r="D4255">
        <v>14</v>
      </c>
      <c r="F4255">
        <v>168.7</v>
      </c>
      <c r="G4255">
        <v>94.6</v>
      </c>
    </row>
    <row r="4256" spans="2:7">
      <c r="B4256">
        <v>97934</v>
      </c>
      <c r="C4256">
        <v>1</v>
      </c>
      <c r="D4256">
        <v>25</v>
      </c>
      <c r="F4256">
        <v>171.7</v>
      </c>
      <c r="G4256">
        <v>72.3</v>
      </c>
    </row>
    <row r="4257" spans="2:7">
      <c r="B4257">
        <v>97935</v>
      </c>
      <c r="C4257">
        <v>1</v>
      </c>
      <c r="D4257">
        <v>22</v>
      </c>
      <c r="F4257">
        <v>169.6</v>
      </c>
      <c r="G4257">
        <v>61.9</v>
      </c>
    </row>
    <row r="4258" spans="2:7">
      <c r="B4258">
        <v>97937</v>
      </c>
      <c r="C4258">
        <v>2</v>
      </c>
      <c r="D4258">
        <v>61</v>
      </c>
      <c r="F4258">
        <v>158.6</v>
      </c>
      <c r="G4258">
        <v>47.9</v>
      </c>
    </row>
    <row r="4259" spans="2:7">
      <c r="B4259">
        <v>97938</v>
      </c>
      <c r="C4259">
        <v>1</v>
      </c>
      <c r="D4259">
        <v>35</v>
      </c>
      <c r="F4259">
        <v>167.8</v>
      </c>
      <c r="G4259">
        <v>242.6</v>
      </c>
    </row>
    <row r="4260" spans="2:7">
      <c r="B4260">
        <v>97939</v>
      </c>
      <c r="C4260">
        <v>2</v>
      </c>
      <c r="D4260">
        <v>1</v>
      </c>
      <c r="E4260">
        <v>19</v>
      </c>
      <c r="F4260">
        <v>0</v>
      </c>
      <c r="G4260">
        <v>13.6</v>
      </c>
    </row>
    <row r="4261" spans="2:7">
      <c r="B4261">
        <v>97940</v>
      </c>
      <c r="C4261">
        <v>1</v>
      </c>
      <c r="D4261">
        <v>29</v>
      </c>
      <c r="F4261">
        <v>177.9</v>
      </c>
      <c r="G4261">
        <v>77.3</v>
      </c>
    </row>
    <row r="4262" spans="2:7">
      <c r="B4262">
        <v>97941</v>
      </c>
      <c r="C4262">
        <v>2</v>
      </c>
      <c r="D4262">
        <v>28</v>
      </c>
      <c r="F4262">
        <v>158.80000000000001</v>
      </c>
      <c r="G4262">
        <v>69.8</v>
      </c>
    </row>
    <row r="4263" spans="2:7">
      <c r="B4263">
        <v>97943</v>
      </c>
      <c r="C4263">
        <v>2</v>
      </c>
      <c r="D4263">
        <v>19</v>
      </c>
      <c r="F4263">
        <v>158.69999999999999</v>
      </c>
      <c r="G4263">
        <v>96.1</v>
      </c>
    </row>
    <row r="4264" spans="2:7">
      <c r="B4264">
        <v>97944</v>
      </c>
      <c r="C4264">
        <v>2</v>
      </c>
      <c r="D4264">
        <v>63</v>
      </c>
      <c r="F4264">
        <v>153.9</v>
      </c>
      <c r="G4264">
        <v>62.2</v>
      </c>
    </row>
    <row r="4265" spans="2:7">
      <c r="B4265">
        <v>97945</v>
      </c>
      <c r="C4265">
        <v>2</v>
      </c>
      <c r="D4265">
        <v>28</v>
      </c>
      <c r="F4265">
        <v>146.19999999999999</v>
      </c>
      <c r="G4265">
        <v>65.3</v>
      </c>
    </row>
    <row r="4266" spans="2:7">
      <c r="B4266">
        <v>97946</v>
      </c>
      <c r="C4266">
        <v>2</v>
      </c>
      <c r="D4266">
        <v>34</v>
      </c>
      <c r="F4266">
        <v>163</v>
      </c>
      <c r="G4266">
        <v>82.7</v>
      </c>
    </row>
    <row r="4267" spans="2:7">
      <c r="B4267">
        <v>97947</v>
      </c>
      <c r="C4267">
        <v>2</v>
      </c>
      <c r="D4267">
        <v>80</v>
      </c>
      <c r="F4267">
        <v>160.4</v>
      </c>
      <c r="G4267">
        <v>74.7</v>
      </c>
    </row>
    <row r="4268" spans="2:7">
      <c r="B4268">
        <v>97948</v>
      </c>
      <c r="C4268">
        <v>2</v>
      </c>
      <c r="D4268">
        <v>32</v>
      </c>
      <c r="F4268">
        <v>172.9</v>
      </c>
      <c r="G4268">
        <v>55.3</v>
      </c>
    </row>
    <row r="4269" spans="2:7">
      <c r="B4269">
        <v>97949</v>
      </c>
      <c r="C4269">
        <v>2</v>
      </c>
      <c r="D4269">
        <v>30</v>
      </c>
      <c r="F4269">
        <v>161.80000000000001</v>
      </c>
      <c r="G4269">
        <v>58.7</v>
      </c>
    </row>
    <row r="4270" spans="2:7">
      <c r="B4270">
        <v>97950</v>
      </c>
      <c r="C4270">
        <v>2</v>
      </c>
      <c r="D4270">
        <v>69</v>
      </c>
      <c r="F4270">
        <v>159.6</v>
      </c>
      <c r="G4270">
        <v>71</v>
      </c>
    </row>
    <row r="4271" spans="2:7">
      <c r="B4271">
        <v>97951</v>
      </c>
      <c r="C4271">
        <v>2</v>
      </c>
      <c r="D4271">
        <v>24</v>
      </c>
      <c r="F4271">
        <v>153</v>
      </c>
      <c r="G4271">
        <v>50.4</v>
      </c>
    </row>
    <row r="4272" spans="2:7">
      <c r="B4272">
        <v>97952</v>
      </c>
      <c r="C4272">
        <v>1</v>
      </c>
      <c r="D4272">
        <v>57</v>
      </c>
      <c r="F4272">
        <v>166.5</v>
      </c>
      <c r="G4272">
        <v>75.599999999999994</v>
      </c>
    </row>
    <row r="4273" spans="2:7">
      <c r="B4273">
        <v>97953</v>
      </c>
      <c r="C4273">
        <v>2</v>
      </c>
      <c r="D4273">
        <v>7</v>
      </c>
      <c r="F4273">
        <v>142.5</v>
      </c>
      <c r="G4273">
        <v>33.200000000000003</v>
      </c>
    </row>
    <row r="4274" spans="2:7">
      <c r="B4274">
        <v>97954</v>
      </c>
      <c r="C4274">
        <v>2</v>
      </c>
      <c r="D4274">
        <v>67</v>
      </c>
      <c r="F4274">
        <v>149.4</v>
      </c>
      <c r="G4274">
        <v>79.400000000000006</v>
      </c>
    </row>
    <row r="4275" spans="2:7">
      <c r="B4275">
        <v>97955</v>
      </c>
      <c r="C4275">
        <v>1</v>
      </c>
      <c r="D4275">
        <v>65</v>
      </c>
      <c r="F4275">
        <v>171.5</v>
      </c>
      <c r="G4275">
        <v>80.900000000000006</v>
      </c>
    </row>
    <row r="4276" spans="2:7">
      <c r="B4276">
        <v>97956</v>
      </c>
      <c r="C4276">
        <v>1</v>
      </c>
      <c r="D4276">
        <v>80</v>
      </c>
      <c r="F4276">
        <v>165.4</v>
      </c>
      <c r="G4276">
        <v>79.8</v>
      </c>
    </row>
    <row r="4277" spans="2:7">
      <c r="B4277">
        <v>97957</v>
      </c>
      <c r="C4277">
        <v>1</v>
      </c>
      <c r="D4277">
        <v>0</v>
      </c>
      <c r="E4277">
        <v>1</v>
      </c>
      <c r="F4277">
        <v>0</v>
      </c>
      <c r="G4277">
        <v>5.0999999999999996</v>
      </c>
    </row>
    <row r="4278" spans="2:7">
      <c r="B4278">
        <v>97958</v>
      </c>
      <c r="C4278">
        <v>2</v>
      </c>
      <c r="D4278">
        <v>24</v>
      </c>
      <c r="F4278">
        <v>165</v>
      </c>
      <c r="G4278">
        <v>92.6</v>
      </c>
    </row>
    <row r="4279" spans="2:7">
      <c r="B4279">
        <v>97959</v>
      </c>
      <c r="C4279">
        <v>1</v>
      </c>
      <c r="D4279">
        <v>80</v>
      </c>
      <c r="F4279">
        <v>0</v>
      </c>
      <c r="G4279">
        <v>0</v>
      </c>
    </row>
    <row r="4280" spans="2:7">
      <c r="B4280">
        <v>97960</v>
      </c>
      <c r="C4280">
        <v>2</v>
      </c>
      <c r="D4280">
        <v>27</v>
      </c>
      <c r="F4280">
        <v>167.6</v>
      </c>
      <c r="G4280">
        <v>79.3</v>
      </c>
    </row>
    <row r="4281" spans="2:7">
      <c r="B4281">
        <v>97962</v>
      </c>
      <c r="C4281">
        <v>1</v>
      </c>
      <c r="D4281">
        <v>0</v>
      </c>
      <c r="E4281">
        <v>8</v>
      </c>
      <c r="F4281">
        <v>0</v>
      </c>
      <c r="G4281">
        <v>10.5</v>
      </c>
    </row>
    <row r="4282" spans="2:7">
      <c r="B4282">
        <v>97963</v>
      </c>
      <c r="C4282">
        <v>1</v>
      </c>
      <c r="D4282">
        <v>29</v>
      </c>
      <c r="F4282">
        <v>181.7</v>
      </c>
      <c r="G4282">
        <v>87.4</v>
      </c>
    </row>
    <row r="4283" spans="2:7">
      <c r="B4283">
        <v>97964</v>
      </c>
      <c r="C4283">
        <v>1</v>
      </c>
      <c r="D4283">
        <v>74</v>
      </c>
      <c r="F4283">
        <v>174.8</v>
      </c>
      <c r="G4283">
        <v>88.9</v>
      </c>
    </row>
    <row r="4284" spans="2:7">
      <c r="B4284">
        <v>97965</v>
      </c>
      <c r="C4284">
        <v>1</v>
      </c>
      <c r="D4284">
        <v>32</v>
      </c>
      <c r="F4284">
        <v>182</v>
      </c>
      <c r="G4284">
        <v>143.4</v>
      </c>
    </row>
    <row r="4285" spans="2:7">
      <c r="B4285">
        <v>97966</v>
      </c>
      <c r="C4285">
        <v>2</v>
      </c>
      <c r="D4285">
        <v>54</v>
      </c>
      <c r="F4285">
        <v>169.1</v>
      </c>
      <c r="G4285">
        <v>73.7</v>
      </c>
    </row>
    <row r="4286" spans="2:7">
      <c r="B4286">
        <v>97967</v>
      </c>
      <c r="C4286">
        <v>2</v>
      </c>
      <c r="D4286">
        <v>40</v>
      </c>
      <c r="F4286">
        <v>151.1</v>
      </c>
      <c r="G4286">
        <v>62.3</v>
      </c>
    </row>
    <row r="4287" spans="2:7">
      <c r="B4287">
        <v>97969</v>
      </c>
      <c r="C4287">
        <v>2</v>
      </c>
      <c r="D4287">
        <v>62</v>
      </c>
      <c r="F4287">
        <v>152.1</v>
      </c>
      <c r="G4287">
        <v>79.900000000000006</v>
      </c>
    </row>
    <row r="4288" spans="2:7">
      <c r="B4288">
        <v>97970</v>
      </c>
      <c r="C4288">
        <v>2</v>
      </c>
      <c r="D4288">
        <v>61</v>
      </c>
      <c r="F4288">
        <v>155.1</v>
      </c>
      <c r="G4288">
        <v>79.2</v>
      </c>
    </row>
    <row r="4289" spans="2:7">
      <c r="B4289">
        <v>97971</v>
      </c>
      <c r="C4289">
        <v>1</v>
      </c>
      <c r="D4289">
        <v>71</v>
      </c>
      <c r="F4289">
        <v>178.6</v>
      </c>
      <c r="G4289">
        <v>106.4</v>
      </c>
    </row>
    <row r="4290" spans="2:7">
      <c r="B4290">
        <v>97972</v>
      </c>
      <c r="C4290">
        <v>2</v>
      </c>
      <c r="D4290">
        <v>30</v>
      </c>
      <c r="F4290">
        <v>166.3</v>
      </c>
      <c r="G4290">
        <v>131.6</v>
      </c>
    </row>
    <row r="4291" spans="2:7">
      <c r="B4291">
        <v>97973</v>
      </c>
      <c r="C4291">
        <v>1</v>
      </c>
      <c r="D4291">
        <v>64</v>
      </c>
      <c r="F4291">
        <v>167.8</v>
      </c>
      <c r="G4291">
        <v>78.599999999999994</v>
      </c>
    </row>
    <row r="4292" spans="2:7">
      <c r="B4292">
        <v>97974</v>
      </c>
      <c r="C4292">
        <v>2</v>
      </c>
      <c r="D4292">
        <v>44</v>
      </c>
      <c r="F4292">
        <v>141.9</v>
      </c>
      <c r="G4292">
        <v>49.3</v>
      </c>
    </row>
    <row r="4293" spans="2:7">
      <c r="B4293">
        <v>97975</v>
      </c>
      <c r="C4293">
        <v>1</v>
      </c>
      <c r="D4293">
        <v>4</v>
      </c>
      <c r="F4293">
        <v>105.2</v>
      </c>
      <c r="G4293">
        <v>18.7</v>
      </c>
    </row>
    <row r="4294" spans="2:7">
      <c r="B4294">
        <v>97976</v>
      </c>
      <c r="C4294">
        <v>1</v>
      </c>
      <c r="D4294">
        <v>62</v>
      </c>
      <c r="F4294">
        <v>163.19999999999999</v>
      </c>
      <c r="G4294">
        <v>75.7</v>
      </c>
    </row>
    <row r="4295" spans="2:7">
      <c r="B4295">
        <v>97977</v>
      </c>
      <c r="C4295">
        <v>1</v>
      </c>
      <c r="D4295">
        <v>40</v>
      </c>
      <c r="F4295">
        <v>180.5</v>
      </c>
      <c r="G4295">
        <v>134.4</v>
      </c>
    </row>
    <row r="4296" spans="2:7">
      <c r="B4296">
        <v>97978</v>
      </c>
      <c r="C4296">
        <v>2</v>
      </c>
      <c r="D4296">
        <v>41</v>
      </c>
      <c r="F4296">
        <v>177.2</v>
      </c>
      <c r="G4296">
        <v>130.9</v>
      </c>
    </row>
    <row r="4297" spans="2:7">
      <c r="B4297">
        <v>97979</v>
      </c>
      <c r="C4297">
        <v>1</v>
      </c>
      <c r="D4297">
        <v>14</v>
      </c>
      <c r="F4297">
        <v>174.8</v>
      </c>
      <c r="G4297">
        <v>53</v>
      </c>
    </row>
    <row r="4298" spans="2:7">
      <c r="B4298">
        <v>97980</v>
      </c>
      <c r="C4298">
        <v>1</v>
      </c>
      <c r="D4298">
        <v>78</v>
      </c>
      <c r="F4298">
        <v>167.3</v>
      </c>
      <c r="G4298">
        <v>76.7</v>
      </c>
    </row>
    <row r="4299" spans="2:7">
      <c r="B4299">
        <v>97981</v>
      </c>
      <c r="C4299">
        <v>1</v>
      </c>
      <c r="D4299">
        <v>5</v>
      </c>
      <c r="F4299">
        <v>112.8</v>
      </c>
      <c r="G4299">
        <v>20.8</v>
      </c>
    </row>
    <row r="4300" spans="2:7">
      <c r="B4300">
        <v>97982</v>
      </c>
      <c r="C4300">
        <v>2</v>
      </c>
      <c r="D4300">
        <v>52</v>
      </c>
      <c r="F4300">
        <v>159.19999999999999</v>
      </c>
      <c r="G4300">
        <v>88.3</v>
      </c>
    </row>
    <row r="4301" spans="2:7">
      <c r="B4301">
        <v>97983</v>
      </c>
      <c r="C4301">
        <v>1</v>
      </c>
      <c r="D4301">
        <v>61</v>
      </c>
      <c r="F4301">
        <v>165.9</v>
      </c>
      <c r="G4301">
        <v>92.3</v>
      </c>
    </row>
    <row r="4302" spans="2:7">
      <c r="B4302">
        <v>97984</v>
      </c>
      <c r="C4302">
        <v>1</v>
      </c>
      <c r="D4302">
        <v>9</v>
      </c>
      <c r="F4302">
        <v>130.5</v>
      </c>
      <c r="G4302">
        <v>30.7</v>
      </c>
    </row>
    <row r="4303" spans="2:7">
      <c r="B4303">
        <v>97985</v>
      </c>
      <c r="C4303">
        <v>2</v>
      </c>
      <c r="D4303">
        <v>80</v>
      </c>
      <c r="F4303">
        <v>164.8</v>
      </c>
      <c r="G4303">
        <v>78.2</v>
      </c>
    </row>
    <row r="4304" spans="2:7">
      <c r="B4304">
        <v>97986</v>
      </c>
      <c r="C4304">
        <v>2</v>
      </c>
      <c r="D4304">
        <v>29</v>
      </c>
      <c r="F4304">
        <v>165.6</v>
      </c>
      <c r="G4304">
        <v>121.3</v>
      </c>
    </row>
    <row r="4305" spans="2:7">
      <c r="B4305">
        <v>97987</v>
      </c>
      <c r="C4305">
        <v>2</v>
      </c>
      <c r="D4305">
        <v>58</v>
      </c>
      <c r="F4305">
        <v>163.4</v>
      </c>
      <c r="G4305">
        <v>57.5</v>
      </c>
    </row>
    <row r="4306" spans="2:7">
      <c r="B4306">
        <v>97988</v>
      </c>
      <c r="C4306">
        <v>1</v>
      </c>
      <c r="D4306">
        <v>14</v>
      </c>
      <c r="F4306">
        <v>179.2</v>
      </c>
      <c r="G4306">
        <v>76.3</v>
      </c>
    </row>
    <row r="4307" spans="2:7">
      <c r="B4307">
        <v>97989</v>
      </c>
      <c r="C4307">
        <v>2</v>
      </c>
      <c r="D4307">
        <v>16</v>
      </c>
      <c r="F4307">
        <v>159.9</v>
      </c>
      <c r="G4307">
        <v>60.2</v>
      </c>
    </row>
    <row r="4308" spans="2:7">
      <c r="B4308">
        <v>97991</v>
      </c>
      <c r="C4308">
        <v>1</v>
      </c>
      <c r="D4308">
        <v>18</v>
      </c>
      <c r="F4308">
        <v>164.4</v>
      </c>
      <c r="G4308">
        <v>62.6</v>
      </c>
    </row>
    <row r="4309" spans="2:7">
      <c r="B4309">
        <v>97992</v>
      </c>
      <c r="C4309">
        <v>1</v>
      </c>
      <c r="D4309">
        <v>6</v>
      </c>
      <c r="F4309">
        <v>117.7</v>
      </c>
      <c r="G4309">
        <v>20.399999999999999</v>
      </c>
    </row>
    <row r="4310" spans="2:7">
      <c r="B4310">
        <v>97993</v>
      </c>
      <c r="C4310">
        <v>2</v>
      </c>
      <c r="D4310">
        <v>16</v>
      </c>
      <c r="F4310">
        <v>152.4</v>
      </c>
      <c r="G4310">
        <v>50.1</v>
      </c>
    </row>
    <row r="4311" spans="2:7">
      <c r="B4311">
        <v>97994</v>
      </c>
      <c r="C4311">
        <v>1</v>
      </c>
      <c r="D4311">
        <v>0</v>
      </c>
      <c r="E4311">
        <v>9</v>
      </c>
      <c r="F4311">
        <v>0</v>
      </c>
      <c r="G4311">
        <v>11.4</v>
      </c>
    </row>
    <row r="4312" spans="2:7">
      <c r="B4312">
        <v>97995</v>
      </c>
      <c r="C4312">
        <v>1</v>
      </c>
      <c r="D4312">
        <v>47</v>
      </c>
      <c r="F4312">
        <v>172.8</v>
      </c>
      <c r="G4312">
        <v>89.3</v>
      </c>
    </row>
    <row r="4313" spans="2:7">
      <c r="B4313">
        <v>97996</v>
      </c>
      <c r="C4313">
        <v>2</v>
      </c>
      <c r="D4313">
        <v>75</v>
      </c>
      <c r="F4313">
        <v>143.30000000000001</v>
      </c>
      <c r="G4313">
        <v>53.8</v>
      </c>
    </row>
    <row r="4314" spans="2:7">
      <c r="B4314">
        <v>97997</v>
      </c>
      <c r="C4314">
        <v>2</v>
      </c>
      <c r="D4314">
        <v>70</v>
      </c>
      <c r="F4314">
        <v>153.5</v>
      </c>
      <c r="G4314">
        <v>74.900000000000006</v>
      </c>
    </row>
    <row r="4315" spans="2:7">
      <c r="B4315">
        <v>97998</v>
      </c>
      <c r="C4315">
        <v>2</v>
      </c>
      <c r="D4315">
        <v>4</v>
      </c>
      <c r="F4315">
        <v>112</v>
      </c>
      <c r="G4315">
        <v>21.2</v>
      </c>
    </row>
    <row r="4316" spans="2:7">
      <c r="B4316">
        <v>97999</v>
      </c>
      <c r="C4316">
        <v>2</v>
      </c>
      <c r="D4316">
        <v>80</v>
      </c>
      <c r="F4316">
        <v>157.30000000000001</v>
      </c>
      <c r="G4316">
        <v>97.5</v>
      </c>
    </row>
    <row r="4317" spans="2:7">
      <c r="B4317">
        <v>98000</v>
      </c>
      <c r="C4317">
        <v>2</v>
      </c>
      <c r="D4317">
        <v>7</v>
      </c>
      <c r="F4317">
        <v>116.4</v>
      </c>
      <c r="G4317">
        <v>21.6</v>
      </c>
    </row>
    <row r="4318" spans="2:7">
      <c r="B4318">
        <v>98001</v>
      </c>
      <c r="C4318">
        <v>1</v>
      </c>
      <c r="D4318">
        <v>16</v>
      </c>
      <c r="F4318">
        <v>165.5</v>
      </c>
      <c r="G4318">
        <v>68.2</v>
      </c>
    </row>
    <row r="4319" spans="2:7">
      <c r="B4319">
        <v>98002</v>
      </c>
      <c r="C4319">
        <v>1</v>
      </c>
      <c r="D4319">
        <v>16</v>
      </c>
      <c r="F4319">
        <v>168.2</v>
      </c>
      <c r="G4319">
        <v>57.9</v>
      </c>
    </row>
    <row r="4320" spans="2:7">
      <c r="B4320">
        <v>98004</v>
      </c>
      <c r="C4320">
        <v>2</v>
      </c>
      <c r="D4320">
        <v>17</v>
      </c>
      <c r="F4320">
        <v>161.5</v>
      </c>
      <c r="G4320">
        <v>68</v>
      </c>
    </row>
    <row r="4321" spans="2:7">
      <c r="B4321">
        <v>98005</v>
      </c>
      <c r="C4321">
        <v>1</v>
      </c>
      <c r="D4321">
        <v>67</v>
      </c>
      <c r="F4321">
        <v>175.5</v>
      </c>
      <c r="G4321">
        <v>86.5</v>
      </c>
    </row>
    <row r="4322" spans="2:7">
      <c r="B4322">
        <v>98006</v>
      </c>
      <c r="C4322">
        <v>1</v>
      </c>
      <c r="D4322">
        <v>36</v>
      </c>
      <c r="F4322">
        <v>185.4</v>
      </c>
      <c r="G4322">
        <v>86.7</v>
      </c>
    </row>
    <row r="4323" spans="2:7">
      <c r="B4323">
        <v>98007</v>
      </c>
      <c r="C4323">
        <v>1</v>
      </c>
      <c r="D4323">
        <v>31</v>
      </c>
      <c r="F4323">
        <v>172.6</v>
      </c>
      <c r="G4323">
        <v>74.7</v>
      </c>
    </row>
    <row r="4324" spans="2:7">
      <c r="B4324">
        <v>98008</v>
      </c>
      <c r="C4324">
        <v>2</v>
      </c>
      <c r="D4324">
        <v>80</v>
      </c>
      <c r="F4324">
        <v>157.80000000000001</v>
      </c>
      <c r="G4324">
        <v>69.5</v>
      </c>
    </row>
    <row r="4325" spans="2:7">
      <c r="B4325">
        <v>98009</v>
      </c>
      <c r="C4325">
        <v>1</v>
      </c>
      <c r="D4325">
        <v>57</v>
      </c>
      <c r="F4325">
        <v>169.1</v>
      </c>
      <c r="G4325">
        <v>61.2</v>
      </c>
    </row>
    <row r="4326" spans="2:7">
      <c r="B4326">
        <v>98010</v>
      </c>
      <c r="C4326">
        <v>2</v>
      </c>
      <c r="D4326">
        <v>27</v>
      </c>
      <c r="F4326">
        <v>152.9</v>
      </c>
      <c r="G4326">
        <v>52</v>
      </c>
    </row>
    <row r="4327" spans="2:7">
      <c r="B4327">
        <v>98011</v>
      </c>
      <c r="C4327">
        <v>1</v>
      </c>
      <c r="D4327">
        <v>3</v>
      </c>
      <c r="F4327">
        <v>100.7</v>
      </c>
      <c r="G4327">
        <v>15</v>
      </c>
    </row>
    <row r="4328" spans="2:7">
      <c r="B4328">
        <v>98012</v>
      </c>
      <c r="C4328">
        <v>1</v>
      </c>
      <c r="D4328">
        <v>13</v>
      </c>
      <c r="F4328">
        <v>155.1</v>
      </c>
      <c r="G4328">
        <v>62.7</v>
      </c>
    </row>
    <row r="4329" spans="2:7">
      <c r="B4329">
        <v>98013</v>
      </c>
      <c r="C4329">
        <v>2</v>
      </c>
      <c r="D4329">
        <v>4</v>
      </c>
      <c r="F4329">
        <v>103.7</v>
      </c>
      <c r="G4329">
        <v>17.7</v>
      </c>
    </row>
    <row r="4330" spans="2:7">
      <c r="B4330">
        <v>98014</v>
      </c>
      <c r="C4330">
        <v>2</v>
      </c>
      <c r="D4330">
        <v>59</v>
      </c>
      <c r="F4330">
        <v>170.2</v>
      </c>
      <c r="G4330">
        <v>103.8</v>
      </c>
    </row>
    <row r="4331" spans="2:7">
      <c r="B4331">
        <v>98015</v>
      </c>
      <c r="C4331">
        <v>1</v>
      </c>
      <c r="D4331">
        <v>49</v>
      </c>
      <c r="F4331">
        <v>175.5</v>
      </c>
      <c r="G4331">
        <v>73.400000000000006</v>
      </c>
    </row>
    <row r="4332" spans="2:7">
      <c r="B4332">
        <v>98016</v>
      </c>
      <c r="C4332">
        <v>2</v>
      </c>
      <c r="D4332">
        <v>69</v>
      </c>
      <c r="F4332">
        <v>166.3</v>
      </c>
      <c r="G4332">
        <v>82</v>
      </c>
    </row>
    <row r="4333" spans="2:7">
      <c r="B4333">
        <v>98017</v>
      </c>
      <c r="C4333">
        <v>2</v>
      </c>
      <c r="D4333">
        <v>0</v>
      </c>
      <c r="E4333">
        <v>4</v>
      </c>
      <c r="F4333">
        <v>0</v>
      </c>
      <c r="G4333">
        <v>6.4</v>
      </c>
    </row>
    <row r="4334" spans="2:7">
      <c r="B4334">
        <v>98018</v>
      </c>
      <c r="C4334">
        <v>1</v>
      </c>
      <c r="D4334">
        <v>22</v>
      </c>
      <c r="F4334">
        <v>179.6</v>
      </c>
      <c r="G4334">
        <v>68.099999999999994</v>
      </c>
    </row>
    <row r="4335" spans="2:7">
      <c r="B4335">
        <v>98019</v>
      </c>
      <c r="C4335">
        <v>1</v>
      </c>
      <c r="D4335">
        <v>80</v>
      </c>
      <c r="F4335">
        <v>180.5</v>
      </c>
      <c r="G4335">
        <v>94.2</v>
      </c>
    </row>
    <row r="4336" spans="2:7">
      <c r="B4336">
        <v>98020</v>
      </c>
      <c r="C4336">
        <v>1</v>
      </c>
      <c r="D4336">
        <v>0</v>
      </c>
      <c r="E4336">
        <v>11</v>
      </c>
      <c r="F4336">
        <v>0</v>
      </c>
      <c r="G4336">
        <v>9.1999999999999993</v>
      </c>
    </row>
    <row r="4337" spans="2:7">
      <c r="B4337">
        <v>98021</v>
      </c>
      <c r="C4337">
        <v>2</v>
      </c>
      <c r="D4337">
        <v>9</v>
      </c>
      <c r="F4337">
        <v>136.5</v>
      </c>
      <c r="G4337">
        <v>37.6</v>
      </c>
    </row>
    <row r="4338" spans="2:7">
      <c r="B4338">
        <v>98022</v>
      </c>
      <c r="C4338">
        <v>2</v>
      </c>
      <c r="D4338">
        <v>18</v>
      </c>
      <c r="F4338">
        <v>162.4</v>
      </c>
      <c r="G4338">
        <v>62.5</v>
      </c>
    </row>
    <row r="4339" spans="2:7">
      <c r="B4339">
        <v>98023</v>
      </c>
      <c r="C4339">
        <v>2</v>
      </c>
      <c r="D4339">
        <v>37</v>
      </c>
      <c r="F4339">
        <v>153.69999999999999</v>
      </c>
      <c r="G4339">
        <v>84.9</v>
      </c>
    </row>
    <row r="4340" spans="2:7">
      <c r="B4340">
        <v>98024</v>
      </c>
      <c r="C4340">
        <v>2</v>
      </c>
      <c r="D4340">
        <v>61</v>
      </c>
      <c r="F4340">
        <v>155.5</v>
      </c>
      <c r="G4340">
        <v>98</v>
      </c>
    </row>
    <row r="4341" spans="2:7">
      <c r="B4341">
        <v>98025</v>
      </c>
      <c r="C4341">
        <v>1</v>
      </c>
      <c r="D4341">
        <v>15</v>
      </c>
      <c r="F4341">
        <v>173.5</v>
      </c>
      <c r="G4341">
        <v>64.5</v>
      </c>
    </row>
    <row r="4342" spans="2:7">
      <c r="B4342">
        <v>98026</v>
      </c>
      <c r="C4342">
        <v>2</v>
      </c>
      <c r="D4342">
        <v>4</v>
      </c>
      <c r="F4342">
        <v>102.5</v>
      </c>
      <c r="G4342">
        <v>17.5</v>
      </c>
    </row>
    <row r="4343" spans="2:7">
      <c r="B4343">
        <v>98027</v>
      </c>
      <c r="C4343">
        <v>1</v>
      </c>
      <c r="D4343">
        <v>6</v>
      </c>
      <c r="F4343">
        <v>130.9</v>
      </c>
      <c r="G4343">
        <v>23.8</v>
      </c>
    </row>
    <row r="4344" spans="2:7">
      <c r="B4344">
        <v>98028</v>
      </c>
      <c r="C4344">
        <v>2</v>
      </c>
      <c r="D4344">
        <v>34</v>
      </c>
      <c r="F4344">
        <v>155.69999999999999</v>
      </c>
      <c r="G4344">
        <v>80.099999999999994</v>
      </c>
    </row>
    <row r="4345" spans="2:7">
      <c r="B4345">
        <v>98029</v>
      </c>
      <c r="C4345">
        <v>2</v>
      </c>
      <c r="D4345">
        <v>66</v>
      </c>
      <c r="F4345">
        <v>155.9</v>
      </c>
      <c r="G4345">
        <v>57.5</v>
      </c>
    </row>
    <row r="4346" spans="2:7">
      <c r="B4346">
        <v>98030</v>
      </c>
      <c r="C4346">
        <v>2</v>
      </c>
      <c r="D4346">
        <v>24</v>
      </c>
      <c r="F4346">
        <v>150.9</v>
      </c>
      <c r="G4346">
        <v>55.6</v>
      </c>
    </row>
    <row r="4347" spans="2:7">
      <c r="B4347">
        <v>98031</v>
      </c>
      <c r="C4347">
        <v>1</v>
      </c>
      <c r="D4347">
        <v>31</v>
      </c>
      <c r="F4347">
        <v>183.3</v>
      </c>
      <c r="G4347">
        <v>105.5</v>
      </c>
    </row>
    <row r="4348" spans="2:7">
      <c r="B4348">
        <v>98032</v>
      </c>
      <c r="C4348">
        <v>1</v>
      </c>
      <c r="D4348">
        <v>72</v>
      </c>
      <c r="F4348">
        <v>177.9</v>
      </c>
      <c r="G4348">
        <v>81</v>
      </c>
    </row>
    <row r="4349" spans="2:7">
      <c r="B4349">
        <v>98033</v>
      </c>
      <c r="C4349">
        <v>2</v>
      </c>
      <c r="D4349">
        <v>42</v>
      </c>
      <c r="F4349">
        <v>168.3</v>
      </c>
      <c r="G4349">
        <v>76</v>
      </c>
    </row>
    <row r="4350" spans="2:7">
      <c r="B4350">
        <v>98034</v>
      </c>
      <c r="C4350">
        <v>1</v>
      </c>
      <c r="D4350">
        <v>43</v>
      </c>
      <c r="F4350">
        <v>176.1</v>
      </c>
      <c r="G4350">
        <v>97.6</v>
      </c>
    </row>
    <row r="4351" spans="2:7">
      <c r="B4351">
        <v>98035</v>
      </c>
      <c r="C4351">
        <v>2</v>
      </c>
      <c r="D4351">
        <v>35</v>
      </c>
      <c r="F4351">
        <v>163.6</v>
      </c>
      <c r="G4351">
        <v>85.2</v>
      </c>
    </row>
    <row r="4352" spans="2:7">
      <c r="B4352">
        <v>98036</v>
      </c>
      <c r="C4352">
        <v>2</v>
      </c>
      <c r="D4352">
        <v>38</v>
      </c>
      <c r="F4352">
        <v>155.6</v>
      </c>
      <c r="G4352">
        <v>79.3</v>
      </c>
    </row>
    <row r="4353" spans="2:7">
      <c r="B4353">
        <v>98037</v>
      </c>
      <c r="C4353">
        <v>2</v>
      </c>
      <c r="D4353">
        <v>6</v>
      </c>
      <c r="F4353">
        <v>112.5</v>
      </c>
      <c r="G4353">
        <v>16.899999999999999</v>
      </c>
    </row>
    <row r="4354" spans="2:7">
      <c r="B4354">
        <v>98038</v>
      </c>
      <c r="C4354">
        <v>2</v>
      </c>
      <c r="D4354">
        <v>15</v>
      </c>
      <c r="F4354">
        <v>155.19999999999999</v>
      </c>
      <c r="G4354">
        <v>46</v>
      </c>
    </row>
    <row r="4355" spans="2:7">
      <c r="B4355">
        <v>98039</v>
      </c>
      <c r="C4355">
        <v>1</v>
      </c>
      <c r="D4355">
        <v>1</v>
      </c>
      <c r="E4355">
        <v>12</v>
      </c>
      <c r="F4355">
        <v>0</v>
      </c>
      <c r="G4355">
        <v>11</v>
      </c>
    </row>
    <row r="4356" spans="2:7">
      <c r="B4356">
        <v>98040</v>
      </c>
      <c r="C4356">
        <v>1</v>
      </c>
      <c r="D4356">
        <v>65</v>
      </c>
      <c r="F4356">
        <v>158.80000000000001</v>
      </c>
      <c r="G4356">
        <v>65.099999999999994</v>
      </c>
    </row>
    <row r="4357" spans="2:7">
      <c r="B4357">
        <v>98041</v>
      </c>
      <c r="C4357">
        <v>2</v>
      </c>
      <c r="D4357">
        <v>55</v>
      </c>
      <c r="F4357">
        <v>152.4</v>
      </c>
      <c r="G4357">
        <v>83.6</v>
      </c>
    </row>
    <row r="4358" spans="2:7">
      <c r="B4358">
        <v>98042</v>
      </c>
      <c r="C4358">
        <v>1</v>
      </c>
      <c r="D4358">
        <v>8</v>
      </c>
      <c r="F4358">
        <v>141.5</v>
      </c>
      <c r="G4358">
        <v>38.299999999999997</v>
      </c>
    </row>
    <row r="4359" spans="2:7">
      <c r="B4359">
        <v>98043</v>
      </c>
      <c r="C4359">
        <v>1</v>
      </c>
      <c r="D4359">
        <v>61</v>
      </c>
      <c r="F4359">
        <v>177.6</v>
      </c>
      <c r="G4359">
        <v>85.8</v>
      </c>
    </row>
    <row r="4360" spans="2:7">
      <c r="B4360">
        <v>98044</v>
      </c>
      <c r="C4360">
        <v>1</v>
      </c>
      <c r="D4360">
        <v>12</v>
      </c>
      <c r="F4360">
        <v>150.5</v>
      </c>
      <c r="G4360">
        <v>36.5</v>
      </c>
    </row>
    <row r="4361" spans="2:7">
      <c r="B4361">
        <v>98045</v>
      </c>
      <c r="C4361">
        <v>2</v>
      </c>
      <c r="D4361">
        <v>40</v>
      </c>
      <c r="F4361">
        <v>160.9</v>
      </c>
      <c r="G4361">
        <v>64.599999999999994</v>
      </c>
    </row>
    <row r="4362" spans="2:7">
      <c r="B4362">
        <v>98046</v>
      </c>
      <c r="C4362">
        <v>2</v>
      </c>
      <c r="D4362">
        <v>49</v>
      </c>
      <c r="F4362">
        <v>164.8</v>
      </c>
      <c r="G4362">
        <v>103.1</v>
      </c>
    </row>
    <row r="4363" spans="2:7">
      <c r="B4363">
        <v>98047</v>
      </c>
      <c r="C4363">
        <v>1</v>
      </c>
      <c r="D4363">
        <v>53</v>
      </c>
      <c r="F4363">
        <v>174</v>
      </c>
      <c r="G4363">
        <v>84.2</v>
      </c>
    </row>
    <row r="4364" spans="2:7">
      <c r="B4364">
        <v>98048</v>
      </c>
      <c r="C4364">
        <v>2</v>
      </c>
      <c r="D4364">
        <v>30</v>
      </c>
      <c r="F4364">
        <v>159.4</v>
      </c>
      <c r="G4364">
        <v>53.2</v>
      </c>
    </row>
    <row r="4365" spans="2:7">
      <c r="B4365">
        <v>98049</v>
      </c>
      <c r="C4365">
        <v>1</v>
      </c>
      <c r="D4365">
        <v>67</v>
      </c>
      <c r="F4365">
        <v>170.8</v>
      </c>
      <c r="G4365">
        <v>70.400000000000006</v>
      </c>
    </row>
    <row r="4366" spans="2:7">
      <c r="B4366">
        <v>98051</v>
      </c>
      <c r="C4366">
        <v>1</v>
      </c>
      <c r="D4366">
        <v>9</v>
      </c>
      <c r="F4366">
        <v>134.30000000000001</v>
      </c>
      <c r="G4366">
        <v>28.9</v>
      </c>
    </row>
    <row r="4367" spans="2:7">
      <c r="B4367">
        <v>98052</v>
      </c>
      <c r="C4367">
        <v>2</v>
      </c>
      <c r="D4367">
        <v>26</v>
      </c>
      <c r="F4367">
        <v>163.9</v>
      </c>
      <c r="G4367">
        <v>69.7</v>
      </c>
    </row>
    <row r="4368" spans="2:7">
      <c r="B4368">
        <v>98054</v>
      </c>
      <c r="C4368">
        <v>1</v>
      </c>
      <c r="D4368">
        <v>43</v>
      </c>
      <c r="F4368">
        <v>185.8</v>
      </c>
      <c r="G4368">
        <v>0</v>
      </c>
    </row>
    <row r="4369" spans="2:7">
      <c r="B4369">
        <v>98055</v>
      </c>
      <c r="C4369">
        <v>2</v>
      </c>
      <c r="D4369">
        <v>0</v>
      </c>
      <c r="E4369">
        <v>7</v>
      </c>
      <c r="F4369">
        <v>0</v>
      </c>
      <c r="G4369">
        <v>9.1</v>
      </c>
    </row>
    <row r="4370" spans="2:7">
      <c r="B4370">
        <v>98056</v>
      </c>
      <c r="C4370">
        <v>2</v>
      </c>
      <c r="D4370">
        <v>34</v>
      </c>
      <c r="F4370">
        <v>164.6</v>
      </c>
      <c r="G4370">
        <v>91.9</v>
      </c>
    </row>
    <row r="4371" spans="2:7">
      <c r="B4371">
        <v>98057</v>
      </c>
      <c r="C4371">
        <v>1</v>
      </c>
      <c r="D4371">
        <v>21</v>
      </c>
      <c r="F4371">
        <v>175.1</v>
      </c>
      <c r="G4371">
        <v>134</v>
      </c>
    </row>
    <row r="4372" spans="2:7">
      <c r="B4372">
        <v>98058</v>
      </c>
      <c r="C4372">
        <v>2</v>
      </c>
      <c r="D4372">
        <v>80</v>
      </c>
      <c r="F4372">
        <v>0</v>
      </c>
      <c r="G4372">
        <v>0</v>
      </c>
    </row>
    <row r="4373" spans="2:7">
      <c r="B4373">
        <v>98059</v>
      </c>
      <c r="C4373">
        <v>2</v>
      </c>
      <c r="D4373">
        <v>0</v>
      </c>
      <c r="E4373">
        <v>3</v>
      </c>
      <c r="F4373">
        <v>0</v>
      </c>
      <c r="G4373">
        <v>5.8</v>
      </c>
    </row>
    <row r="4374" spans="2:7">
      <c r="B4374">
        <v>98060</v>
      </c>
      <c r="C4374">
        <v>1</v>
      </c>
      <c r="D4374">
        <v>80</v>
      </c>
      <c r="F4374">
        <v>175.5</v>
      </c>
      <c r="G4374">
        <v>77.900000000000006</v>
      </c>
    </row>
    <row r="4375" spans="2:7">
      <c r="B4375">
        <v>98061</v>
      </c>
      <c r="C4375">
        <v>1</v>
      </c>
      <c r="D4375">
        <v>19</v>
      </c>
      <c r="F4375">
        <v>178.5</v>
      </c>
      <c r="G4375">
        <v>74.099999999999994</v>
      </c>
    </row>
    <row r="4376" spans="2:7">
      <c r="B4376">
        <v>98062</v>
      </c>
      <c r="C4376">
        <v>2</v>
      </c>
      <c r="D4376">
        <v>80</v>
      </c>
      <c r="F4376">
        <v>157.6</v>
      </c>
      <c r="G4376">
        <v>79.900000000000006</v>
      </c>
    </row>
    <row r="4377" spans="2:7">
      <c r="B4377">
        <v>98063</v>
      </c>
      <c r="C4377">
        <v>2</v>
      </c>
      <c r="D4377">
        <v>3</v>
      </c>
      <c r="F4377">
        <v>93.2</v>
      </c>
      <c r="G4377">
        <v>14.4</v>
      </c>
    </row>
    <row r="4378" spans="2:7">
      <c r="B4378">
        <v>98065</v>
      </c>
      <c r="C4378">
        <v>2</v>
      </c>
      <c r="D4378">
        <v>29</v>
      </c>
      <c r="F4378">
        <v>160.30000000000001</v>
      </c>
      <c r="G4378">
        <v>51.2</v>
      </c>
    </row>
    <row r="4379" spans="2:7">
      <c r="B4379">
        <v>98066</v>
      </c>
      <c r="C4379">
        <v>1</v>
      </c>
      <c r="D4379">
        <v>19</v>
      </c>
      <c r="F4379">
        <v>176.9</v>
      </c>
      <c r="G4379">
        <v>67</v>
      </c>
    </row>
    <row r="4380" spans="2:7">
      <c r="B4380">
        <v>98068</v>
      </c>
      <c r="C4380">
        <v>2</v>
      </c>
      <c r="D4380">
        <v>14</v>
      </c>
      <c r="F4380">
        <v>153.80000000000001</v>
      </c>
      <c r="G4380">
        <v>50.9</v>
      </c>
    </row>
    <row r="4381" spans="2:7">
      <c r="B4381">
        <v>98069</v>
      </c>
      <c r="C4381">
        <v>2</v>
      </c>
      <c r="D4381">
        <v>2</v>
      </c>
      <c r="F4381">
        <v>85.8</v>
      </c>
      <c r="G4381">
        <v>11.4</v>
      </c>
    </row>
    <row r="4382" spans="2:7">
      <c r="B4382">
        <v>98070</v>
      </c>
      <c r="C4382">
        <v>1</v>
      </c>
      <c r="D4382">
        <v>4</v>
      </c>
      <c r="F4382">
        <v>108.9</v>
      </c>
      <c r="G4382">
        <v>15.4</v>
      </c>
    </row>
    <row r="4383" spans="2:7">
      <c r="B4383">
        <v>98071</v>
      </c>
      <c r="C4383">
        <v>2</v>
      </c>
      <c r="D4383">
        <v>61</v>
      </c>
      <c r="F4383">
        <v>167.3</v>
      </c>
      <c r="G4383">
        <v>66.2</v>
      </c>
    </row>
    <row r="4384" spans="2:7">
      <c r="B4384">
        <v>98072</v>
      </c>
      <c r="C4384">
        <v>1</v>
      </c>
      <c r="D4384">
        <v>6</v>
      </c>
      <c r="F4384">
        <v>121.8</v>
      </c>
      <c r="G4384">
        <v>24.4</v>
      </c>
    </row>
    <row r="4385" spans="2:7">
      <c r="B4385">
        <v>98073</v>
      </c>
      <c r="C4385">
        <v>2</v>
      </c>
      <c r="D4385">
        <v>23</v>
      </c>
      <c r="F4385">
        <v>143.9</v>
      </c>
      <c r="G4385">
        <v>40.4</v>
      </c>
    </row>
    <row r="4386" spans="2:7">
      <c r="B4386">
        <v>98074</v>
      </c>
      <c r="C4386">
        <v>1</v>
      </c>
      <c r="D4386">
        <v>2</v>
      </c>
      <c r="F4386">
        <v>89.2</v>
      </c>
      <c r="G4386">
        <v>14.7</v>
      </c>
    </row>
    <row r="4387" spans="2:7">
      <c r="B4387">
        <v>98075</v>
      </c>
      <c r="C4387">
        <v>2</v>
      </c>
      <c r="D4387">
        <v>66</v>
      </c>
      <c r="F4387">
        <v>175</v>
      </c>
      <c r="G4387">
        <v>74.2</v>
      </c>
    </row>
    <row r="4388" spans="2:7">
      <c r="B4388">
        <v>98076</v>
      </c>
      <c r="C4388">
        <v>2</v>
      </c>
      <c r="D4388">
        <v>2</v>
      </c>
      <c r="F4388">
        <v>90.9</v>
      </c>
      <c r="G4388">
        <v>13.5</v>
      </c>
    </row>
    <row r="4389" spans="2:7">
      <c r="B4389">
        <v>98077</v>
      </c>
      <c r="C4389">
        <v>1</v>
      </c>
      <c r="D4389">
        <v>31</v>
      </c>
      <c r="F4389">
        <v>175.5</v>
      </c>
      <c r="G4389">
        <v>77.5</v>
      </c>
    </row>
    <row r="4390" spans="2:7">
      <c r="B4390">
        <v>98079</v>
      </c>
      <c r="C4390">
        <v>1</v>
      </c>
      <c r="D4390">
        <v>11</v>
      </c>
      <c r="F4390">
        <v>150.4</v>
      </c>
      <c r="G4390">
        <v>37.4</v>
      </c>
    </row>
    <row r="4391" spans="2:7">
      <c r="B4391">
        <v>98080</v>
      </c>
      <c r="C4391">
        <v>1</v>
      </c>
      <c r="D4391">
        <v>5</v>
      </c>
      <c r="F4391">
        <v>118.1</v>
      </c>
      <c r="G4391">
        <v>19.899999999999999</v>
      </c>
    </row>
    <row r="4392" spans="2:7">
      <c r="B4392">
        <v>98081</v>
      </c>
      <c r="C4392">
        <v>1</v>
      </c>
      <c r="D4392">
        <v>56</v>
      </c>
      <c r="F4392">
        <v>163.5</v>
      </c>
      <c r="G4392">
        <v>62.4</v>
      </c>
    </row>
    <row r="4393" spans="2:7">
      <c r="B4393">
        <v>98082</v>
      </c>
      <c r="C4393">
        <v>2</v>
      </c>
      <c r="D4393">
        <v>46</v>
      </c>
      <c r="F4393">
        <v>164</v>
      </c>
      <c r="G4393">
        <v>93.8</v>
      </c>
    </row>
    <row r="4394" spans="2:7">
      <c r="B4394">
        <v>98083</v>
      </c>
      <c r="C4394">
        <v>2</v>
      </c>
      <c r="D4394">
        <v>54</v>
      </c>
      <c r="F4394">
        <v>161.19999999999999</v>
      </c>
      <c r="G4394">
        <v>59.3</v>
      </c>
    </row>
    <row r="4395" spans="2:7">
      <c r="B4395">
        <v>98084</v>
      </c>
      <c r="C4395">
        <v>2</v>
      </c>
      <c r="D4395">
        <v>80</v>
      </c>
      <c r="F4395">
        <v>0</v>
      </c>
      <c r="G4395">
        <v>0</v>
      </c>
    </row>
    <row r="4396" spans="2:7">
      <c r="B4396">
        <v>98085</v>
      </c>
      <c r="C4396">
        <v>1</v>
      </c>
      <c r="D4396">
        <v>59</v>
      </c>
      <c r="F4396">
        <v>164.1</v>
      </c>
      <c r="G4396">
        <v>84.1</v>
      </c>
    </row>
    <row r="4397" spans="2:7">
      <c r="B4397">
        <v>98087</v>
      </c>
      <c r="C4397">
        <v>2</v>
      </c>
      <c r="D4397">
        <v>74</v>
      </c>
      <c r="F4397">
        <v>152.19999999999999</v>
      </c>
      <c r="G4397">
        <v>62.6</v>
      </c>
    </row>
    <row r="4398" spans="2:7">
      <c r="B4398">
        <v>98088</v>
      </c>
      <c r="C4398">
        <v>1</v>
      </c>
      <c r="D4398">
        <v>33</v>
      </c>
      <c r="F4398">
        <v>179</v>
      </c>
      <c r="G4398">
        <v>96.4</v>
      </c>
    </row>
    <row r="4399" spans="2:7">
      <c r="B4399">
        <v>98089</v>
      </c>
      <c r="C4399">
        <v>1</v>
      </c>
      <c r="D4399">
        <v>7</v>
      </c>
      <c r="F4399">
        <v>129.1</v>
      </c>
      <c r="G4399">
        <v>27.8</v>
      </c>
    </row>
    <row r="4400" spans="2:7">
      <c r="B4400">
        <v>98090</v>
      </c>
      <c r="C4400">
        <v>2</v>
      </c>
      <c r="D4400">
        <v>11</v>
      </c>
      <c r="F4400">
        <v>147.4</v>
      </c>
      <c r="G4400">
        <v>53</v>
      </c>
    </row>
    <row r="4401" spans="2:7">
      <c r="B4401">
        <v>98091</v>
      </c>
      <c r="C4401">
        <v>2</v>
      </c>
      <c r="D4401">
        <v>3</v>
      </c>
      <c r="F4401">
        <v>102.4</v>
      </c>
      <c r="G4401">
        <v>17.7</v>
      </c>
    </row>
    <row r="4402" spans="2:7">
      <c r="B4402">
        <v>98092</v>
      </c>
      <c r="C4402">
        <v>1</v>
      </c>
      <c r="D4402">
        <v>41</v>
      </c>
      <c r="F4402">
        <v>162.5</v>
      </c>
      <c r="G4402">
        <v>85.9</v>
      </c>
    </row>
    <row r="4403" spans="2:7">
      <c r="B4403">
        <v>98093</v>
      </c>
      <c r="C4403">
        <v>1</v>
      </c>
      <c r="D4403">
        <v>7</v>
      </c>
      <c r="F4403">
        <v>123.8</v>
      </c>
      <c r="G4403">
        <v>23</v>
      </c>
    </row>
    <row r="4404" spans="2:7">
      <c r="B4404">
        <v>98094</v>
      </c>
      <c r="C4404">
        <v>2</v>
      </c>
      <c r="D4404">
        <v>45</v>
      </c>
      <c r="F4404">
        <v>155.69999999999999</v>
      </c>
      <c r="G4404">
        <v>94.2</v>
      </c>
    </row>
    <row r="4405" spans="2:7">
      <c r="B4405">
        <v>98095</v>
      </c>
      <c r="C4405">
        <v>2</v>
      </c>
      <c r="D4405">
        <v>80</v>
      </c>
      <c r="F4405">
        <v>147.6</v>
      </c>
      <c r="G4405">
        <v>62.4</v>
      </c>
    </row>
    <row r="4406" spans="2:7">
      <c r="B4406">
        <v>98096</v>
      </c>
      <c r="C4406">
        <v>2</v>
      </c>
      <c r="D4406">
        <v>36</v>
      </c>
      <c r="F4406">
        <v>152.4</v>
      </c>
      <c r="G4406">
        <v>61.5</v>
      </c>
    </row>
    <row r="4407" spans="2:7">
      <c r="B4407">
        <v>98097</v>
      </c>
      <c r="C4407">
        <v>1</v>
      </c>
      <c r="D4407">
        <v>29</v>
      </c>
      <c r="F4407">
        <v>178.5</v>
      </c>
      <c r="G4407">
        <v>109.9</v>
      </c>
    </row>
    <row r="4408" spans="2:7">
      <c r="B4408">
        <v>98098</v>
      </c>
      <c r="C4408">
        <v>2</v>
      </c>
      <c r="D4408">
        <v>3</v>
      </c>
      <c r="F4408">
        <v>109.8</v>
      </c>
      <c r="G4408">
        <v>18.399999999999999</v>
      </c>
    </row>
    <row r="4409" spans="2:7">
      <c r="B4409">
        <v>98099</v>
      </c>
      <c r="C4409">
        <v>1</v>
      </c>
      <c r="D4409">
        <v>54</v>
      </c>
      <c r="F4409">
        <v>182.2</v>
      </c>
      <c r="G4409">
        <v>81.599999999999994</v>
      </c>
    </row>
    <row r="4410" spans="2:7">
      <c r="B4410">
        <v>98100</v>
      </c>
      <c r="C4410">
        <v>1</v>
      </c>
      <c r="D4410">
        <v>33</v>
      </c>
      <c r="F4410">
        <v>171.3</v>
      </c>
      <c r="G4410">
        <v>115.9</v>
      </c>
    </row>
    <row r="4411" spans="2:7">
      <c r="B4411">
        <v>98101</v>
      </c>
      <c r="C4411">
        <v>1</v>
      </c>
      <c r="D4411">
        <v>48</v>
      </c>
      <c r="F4411">
        <v>170.4</v>
      </c>
      <c r="G4411">
        <v>83.9</v>
      </c>
    </row>
    <row r="4412" spans="2:7">
      <c r="B4412">
        <v>98102</v>
      </c>
      <c r="C4412">
        <v>2</v>
      </c>
      <c r="D4412">
        <v>35</v>
      </c>
      <c r="F4412">
        <v>157.30000000000001</v>
      </c>
      <c r="G4412">
        <v>72</v>
      </c>
    </row>
    <row r="4413" spans="2:7">
      <c r="B4413">
        <v>98103</v>
      </c>
      <c r="C4413">
        <v>1</v>
      </c>
      <c r="D4413">
        <v>37</v>
      </c>
      <c r="F4413">
        <v>175</v>
      </c>
      <c r="G4413">
        <v>71.5</v>
      </c>
    </row>
    <row r="4414" spans="2:7">
      <c r="B4414">
        <v>98104</v>
      </c>
      <c r="C4414">
        <v>1</v>
      </c>
      <c r="D4414">
        <v>3</v>
      </c>
      <c r="F4414">
        <v>98</v>
      </c>
      <c r="G4414">
        <v>13</v>
      </c>
    </row>
    <row r="4415" spans="2:7">
      <c r="B4415">
        <v>98105</v>
      </c>
      <c r="C4415">
        <v>1</v>
      </c>
      <c r="D4415">
        <v>1</v>
      </c>
      <c r="E4415">
        <v>17</v>
      </c>
      <c r="F4415">
        <v>0</v>
      </c>
      <c r="G4415">
        <v>12.9</v>
      </c>
    </row>
    <row r="4416" spans="2:7">
      <c r="B4416">
        <v>98106</v>
      </c>
      <c r="C4416">
        <v>2</v>
      </c>
      <c r="D4416">
        <v>76</v>
      </c>
      <c r="F4416">
        <v>149.1</v>
      </c>
      <c r="G4416">
        <v>71.099999999999994</v>
      </c>
    </row>
    <row r="4417" spans="2:7">
      <c r="B4417">
        <v>98107</v>
      </c>
      <c r="C4417">
        <v>1</v>
      </c>
      <c r="D4417">
        <v>61</v>
      </c>
      <c r="F4417">
        <v>173.5</v>
      </c>
      <c r="G4417">
        <v>96.2</v>
      </c>
    </row>
    <row r="4418" spans="2:7">
      <c r="B4418">
        <v>98108</v>
      </c>
      <c r="C4418">
        <v>1</v>
      </c>
      <c r="D4418">
        <v>1</v>
      </c>
      <c r="E4418">
        <v>16</v>
      </c>
      <c r="F4418">
        <v>0</v>
      </c>
      <c r="G4418">
        <v>11.5</v>
      </c>
    </row>
    <row r="4419" spans="2:7">
      <c r="B4419">
        <v>98109</v>
      </c>
      <c r="C4419">
        <v>1</v>
      </c>
      <c r="D4419">
        <v>77</v>
      </c>
      <c r="F4419">
        <v>159.9</v>
      </c>
      <c r="G4419">
        <v>59.9</v>
      </c>
    </row>
    <row r="4420" spans="2:7">
      <c r="B4420">
        <v>98110</v>
      </c>
      <c r="C4420">
        <v>1</v>
      </c>
      <c r="D4420">
        <v>74</v>
      </c>
      <c r="F4420">
        <v>179.3</v>
      </c>
      <c r="G4420">
        <v>95.4</v>
      </c>
    </row>
    <row r="4421" spans="2:7">
      <c r="B4421">
        <v>98111</v>
      </c>
      <c r="C4421">
        <v>2</v>
      </c>
      <c r="D4421">
        <v>19</v>
      </c>
      <c r="F4421">
        <v>171.7</v>
      </c>
      <c r="G4421">
        <v>84</v>
      </c>
    </row>
    <row r="4422" spans="2:7">
      <c r="B4422">
        <v>98112</v>
      </c>
      <c r="C4422">
        <v>2</v>
      </c>
      <c r="D4422">
        <v>4</v>
      </c>
      <c r="F4422">
        <v>91.7</v>
      </c>
      <c r="G4422">
        <v>11.5</v>
      </c>
    </row>
    <row r="4423" spans="2:7">
      <c r="B4423">
        <v>98113</v>
      </c>
      <c r="C4423">
        <v>2</v>
      </c>
      <c r="D4423">
        <v>25</v>
      </c>
      <c r="F4423">
        <v>167</v>
      </c>
      <c r="G4423">
        <v>123.5</v>
      </c>
    </row>
    <row r="4424" spans="2:7">
      <c r="B4424">
        <v>98114</v>
      </c>
      <c r="C4424">
        <v>2</v>
      </c>
      <c r="D4424">
        <v>52</v>
      </c>
      <c r="F4424">
        <v>159.1</v>
      </c>
      <c r="G4424">
        <v>61.4</v>
      </c>
    </row>
    <row r="4425" spans="2:7">
      <c r="B4425">
        <v>98115</v>
      </c>
      <c r="C4425">
        <v>2</v>
      </c>
      <c r="D4425">
        <v>4</v>
      </c>
      <c r="F4425">
        <v>105</v>
      </c>
      <c r="G4425">
        <v>18.8</v>
      </c>
    </row>
    <row r="4426" spans="2:7">
      <c r="B4426">
        <v>98116</v>
      </c>
      <c r="C4426">
        <v>1</v>
      </c>
      <c r="D4426">
        <v>5</v>
      </c>
      <c r="F4426">
        <v>113.6</v>
      </c>
      <c r="G4426">
        <v>26.3</v>
      </c>
    </row>
    <row r="4427" spans="2:7">
      <c r="B4427">
        <v>98117</v>
      </c>
      <c r="C4427">
        <v>2</v>
      </c>
      <c r="D4427">
        <v>8</v>
      </c>
      <c r="F4427">
        <v>142.69999999999999</v>
      </c>
      <c r="G4427">
        <v>39.1</v>
      </c>
    </row>
    <row r="4428" spans="2:7">
      <c r="B4428">
        <v>98118</v>
      </c>
      <c r="C4428">
        <v>1</v>
      </c>
      <c r="D4428">
        <v>7</v>
      </c>
      <c r="F4428">
        <v>125.4</v>
      </c>
      <c r="G4428">
        <v>21.2</v>
      </c>
    </row>
    <row r="4429" spans="2:7">
      <c r="B4429">
        <v>98119</v>
      </c>
      <c r="C4429">
        <v>2</v>
      </c>
      <c r="D4429">
        <v>30</v>
      </c>
      <c r="F4429">
        <v>168</v>
      </c>
      <c r="G4429">
        <v>91.6</v>
      </c>
    </row>
    <row r="4430" spans="2:7">
      <c r="B4430">
        <v>98120</v>
      </c>
      <c r="C4430">
        <v>2</v>
      </c>
      <c r="D4430">
        <v>41</v>
      </c>
      <c r="F4430">
        <v>165.7</v>
      </c>
      <c r="G4430">
        <v>110.8</v>
      </c>
    </row>
    <row r="4431" spans="2:7">
      <c r="B4431">
        <v>98121</v>
      </c>
      <c r="C4431">
        <v>1</v>
      </c>
      <c r="D4431">
        <v>73</v>
      </c>
      <c r="F4431">
        <v>173.7</v>
      </c>
      <c r="G4431">
        <v>79.5</v>
      </c>
    </row>
    <row r="4432" spans="2:7">
      <c r="B4432">
        <v>98122</v>
      </c>
      <c r="C4432">
        <v>1</v>
      </c>
      <c r="D4432">
        <v>14</v>
      </c>
      <c r="F4432">
        <v>171.7</v>
      </c>
      <c r="G4432">
        <v>62.1</v>
      </c>
    </row>
    <row r="4433" spans="2:7">
      <c r="B4433">
        <v>98123</v>
      </c>
      <c r="C4433">
        <v>1</v>
      </c>
      <c r="D4433">
        <v>4</v>
      </c>
      <c r="F4433">
        <v>112.9</v>
      </c>
      <c r="G4433">
        <v>19.3</v>
      </c>
    </row>
    <row r="4434" spans="2:7">
      <c r="B4434">
        <v>98124</v>
      </c>
      <c r="C4434">
        <v>1</v>
      </c>
      <c r="D4434">
        <v>31</v>
      </c>
      <c r="F4434">
        <v>170.3</v>
      </c>
      <c r="G4434">
        <v>71.8</v>
      </c>
    </row>
    <row r="4435" spans="2:7">
      <c r="B4435">
        <v>98125</v>
      </c>
      <c r="C4435">
        <v>2</v>
      </c>
      <c r="D4435">
        <v>76</v>
      </c>
      <c r="F4435">
        <v>152.5</v>
      </c>
      <c r="G4435">
        <v>59.1</v>
      </c>
    </row>
    <row r="4436" spans="2:7">
      <c r="B4436">
        <v>98128</v>
      </c>
      <c r="C4436">
        <v>2</v>
      </c>
      <c r="D4436">
        <v>9</v>
      </c>
      <c r="F4436">
        <v>141</v>
      </c>
      <c r="G4436">
        <v>41.7</v>
      </c>
    </row>
    <row r="4437" spans="2:7">
      <c r="B4437">
        <v>98129</v>
      </c>
      <c r="C4437">
        <v>2</v>
      </c>
      <c r="D4437">
        <v>14</v>
      </c>
      <c r="F4437">
        <v>157.9</v>
      </c>
      <c r="G4437">
        <v>51.4</v>
      </c>
    </row>
    <row r="4438" spans="2:7">
      <c r="B4438">
        <v>98130</v>
      </c>
      <c r="C4438">
        <v>1</v>
      </c>
      <c r="D4438">
        <v>68</v>
      </c>
      <c r="F4438">
        <v>167.5</v>
      </c>
      <c r="G4438">
        <v>103.3</v>
      </c>
    </row>
    <row r="4439" spans="2:7">
      <c r="B4439">
        <v>98131</v>
      </c>
      <c r="C4439">
        <v>2</v>
      </c>
      <c r="D4439">
        <v>40</v>
      </c>
      <c r="F4439">
        <v>157.30000000000001</v>
      </c>
      <c r="G4439">
        <v>95.3</v>
      </c>
    </row>
    <row r="4440" spans="2:7">
      <c r="B4440">
        <v>98132</v>
      </c>
      <c r="C4440">
        <v>1</v>
      </c>
      <c r="D4440">
        <v>15</v>
      </c>
      <c r="F4440">
        <v>175.4</v>
      </c>
      <c r="G4440">
        <v>75.900000000000006</v>
      </c>
    </row>
    <row r="4441" spans="2:7">
      <c r="B4441">
        <v>98133</v>
      </c>
      <c r="C4441">
        <v>2</v>
      </c>
      <c r="D4441">
        <v>80</v>
      </c>
      <c r="F4441">
        <v>140.80000000000001</v>
      </c>
      <c r="G4441">
        <v>59</v>
      </c>
    </row>
    <row r="4442" spans="2:7">
      <c r="B4442">
        <v>98134</v>
      </c>
      <c r="C4442">
        <v>1</v>
      </c>
      <c r="D4442">
        <v>62</v>
      </c>
      <c r="F4442">
        <v>167.3</v>
      </c>
      <c r="G4442">
        <v>66.7</v>
      </c>
    </row>
    <row r="4443" spans="2:7">
      <c r="B4443">
        <v>98135</v>
      </c>
      <c r="C4443">
        <v>2</v>
      </c>
      <c r="D4443">
        <v>42</v>
      </c>
      <c r="F4443">
        <v>163.30000000000001</v>
      </c>
      <c r="G4443">
        <v>128.5</v>
      </c>
    </row>
    <row r="4444" spans="2:7">
      <c r="B4444">
        <v>98136</v>
      </c>
      <c r="C4444">
        <v>2</v>
      </c>
      <c r="D4444">
        <v>0</v>
      </c>
      <c r="E4444">
        <v>9</v>
      </c>
      <c r="F4444">
        <v>0</v>
      </c>
      <c r="G4444">
        <v>8.6</v>
      </c>
    </row>
    <row r="4445" spans="2:7">
      <c r="B4445">
        <v>98137</v>
      </c>
      <c r="C4445">
        <v>2</v>
      </c>
      <c r="D4445">
        <v>78</v>
      </c>
      <c r="F4445">
        <v>155.80000000000001</v>
      </c>
      <c r="G4445">
        <v>59.3</v>
      </c>
    </row>
    <row r="4446" spans="2:7">
      <c r="B4446">
        <v>98138</v>
      </c>
      <c r="C4446">
        <v>1</v>
      </c>
      <c r="D4446">
        <v>40</v>
      </c>
      <c r="F4446">
        <v>169.4</v>
      </c>
      <c r="G4446">
        <v>85.7</v>
      </c>
    </row>
    <row r="4447" spans="2:7">
      <c r="B4447">
        <v>98139</v>
      </c>
      <c r="C4447">
        <v>1</v>
      </c>
      <c r="D4447">
        <v>60</v>
      </c>
      <c r="F4447">
        <v>172.6</v>
      </c>
      <c r="G4447">
        <v>76.3</v>
      </c>
    </row>
    <row r="4448" spans="2:7">
      <c r="B4448">
        <v>98140</v>
      </c>
      <c r="C4448">
        <v>2</v>
      </c>
      <c r="D4448">
        <v>2</v>
      </c>
      <c r="F4448">
        <v>85.6</v>
      </c>
      <c r="G4448">
        <v>12.1</v>
      </c>
    </row>
    <row r="4449" spans="2:7">
      <c r="B4449">
        <v>98141</v>
      </c>
      <c r="C4449">
        <v>2</v>
      </c>
      <c r="D4449">
        <v>56</v>
      </c>
      <c r="F4449">
        <v>149.69999999999999</v>
      </c>
      <c r="G4449">
        <v>77.8</v>
      </c>
    </row>
    <row r="4450" spans="2:7">
      <c r="B4450">
        <v>98142</v>
      </c>
      <c r="C4450">
        <v>1</v>
      </c>
      <c r="D4450">
        <v>65</v>
      </c>
      <c r="F4450">
        <v>0</v>
      </c>
      <c r="G4450">
        <v>0</v>
      </c>
    </row>
    <row r="4451" spans="2:7">
      <c r="B4451">
        <v>98143</v>
      </c>
      <c r="C4451">
        <v>2</v>
      </c>
      <c r="D4451">
        <v>80</v>
      </c>
      <c r="F4451">
        <v>165.5</v>
      </c>
      <c r="G4451">
        <v>54.4</v>
      </c>
    </row>
    <row r="4452" spans="2:7">
      <c r="B4452">
        <v>98144</v>
      </c>
      <c r="C4452">
        <v>2</v>
      </c>
      <c r="D4452">
        <v>45</v>
      </c>
      <c r="F4452">
        <v>157.1</v>
      </c>
      <c r="G4452">
        <v>58</v>
      </c>
    </row>
    <row r="4453" spans="2:7">
      <c r="B4453">
        <v>98145</v>
      </c>
      <c r="C4453">
        <v>2</v>
      </c>
      <c r="D4453">
        <v>24</v>
      </c>
      <c r="F4453">
        <v>172.6</v>
      </c>
      <c r="G4453">
        <v>65.3</v>
      </c>
    </row>
    <row r="4454" spans="2:7">
      <c r="B4454">
        <v>98146</v>
      </c>
      <c r="C4454">
        <v>1</v>
      </c>
      <c r="D4454">
        <v>16</v>
      </c>
      <c r="F4454">
        <v>181.3</v>
      </c>
      <c r="G4454">
        <v>65</v>
      </c>
    </row>
    <row r="4455" spans="2:7">
      <c r="B4455">
        <v>98147</v>
      </c>
      <c r="C4455">
        <v>1</v>
      </c>
      <c r="D4455">
        <v>29</v>
      </c>
      <c r="F4455">
        <v>186.1</v>
      </c>
      <c r="G4455">
        <v>99.9</v>
      </c>
    </row>
    <row r="4456" spans="2:7">
      <c r="B4456">
        <v>98148</v>
      </c>
      <c r="C4456">
        <v>2</v>
      </c>
      <c r="D4456">
        <v>37</v>
      </c>
      <c r="F4456">
        <v>161.6</v>
      </c>
      <c r="G4456">
        <v>56.7</v>
      </c>
    </row>
    <row r="4457" spans="2:7">
      <c r="B4457">
        <v>98149</v>
      </c>
      <c r="C4457">
        <v>1</v>
      </c>
      <c r="D4457">
        <v>15</v>
      </c>
      <c r="F4457">
        <v>160.9</v>
      </c>
      <c r="G4457">
        <v>49.4</v>
      </c>
    </row>
    <row r="4458" spans="2:7">
      <c r="B4458">
        <v>98150</v>
      </c>
      <c r="C4458">
        <v>1</v>
      </c>
      <c r="D4458">
        <v>14</v>
      </c>
      <c r="F4458">
        <v>166</v>
      </c>
      <c r="G4458">
        <v>66.2</v>
      </c>
    </row>
    <row r="4459" spans="2:7">
      <c r="B4459">
        <v>98151</v>
      </c>
      <c r="C4459">
        <v>2</v>
      </c>
      <c r="D4459">
        <v>6</v>
      </c>
      <c r="F4459">
        <v>123.1</v>
      </c>
      <c r="G4459">
        <v>25.1</v>
      </c>
    </row>
    <row r="4460" spans="2:7">
      <c r="B4460">
        <v>98152</v>
      </c>
      <c r="C4460">
        <v>1</v>
      </c>
      <c r="D4460">
        <v>62</v>
      </c>
      <c r="F4460">
        <v>175.9</v>
      </c>
      <c r="G4460">
        <v>78.7</v>
      </c>
    </row>
    <row r="4461" spans="2:7">
      <c r="B4461">
        <v>98153</v>
      </c>
      <c r="C4461">
        <v>1</v>
      </c>
      <c r="D4461">
        <v>55</v>
      </c>
      <c r="F4461">
        <v>154.4</v>
      </c>
      <c r="G4461">
        <v>53.8</v>
      </c>
    </row>
    <row r="4462" spans="2:7">
      <c r="B4462">
        <v>98154</v>
      </c>
      <c r="C4462">
        <v>1</v>
      </c>
      <c r="D4462">
        <v>7</v>
      </c>
      <c r="F4462">
        <v>129.9</v>
      </c>
      <c r="G4462">
        <v>35.200000000000003</v>
      </c>
    </row>
    <row r="4463" spans="2:7">
      <c r="B4463">
        <v>98155</v>
      </c>
      <c r="C4463">
        <v>1</v>
      </c>
      <c r="D4463">
        <v>1</v>
      </c>
      <c r="E4463">
        <v>16</v>
      </c>
      <c r="F4463">
        <v>0</v>
      </c>
      <c r="G4463">
        <v>10.4</v>
      </c>
    </row>
    <row r="4464" spans="2:7">
      <c r="B4464">
        <v>98156</v>
      </c>
      <c r="C4464">
        <v>2</v>
      </c>
      <c r="D4464">
        <v>46</v>
      </c>
      <c r="F4464">
        <v>154.4</v>
      </c>
      <c r="G4464">
        <v>72</v>
      </c>
    </row>
    <row r="4465" spans="2:7">
      <c r="B4465">
        <v>98157</v>
      </c>
      <c r="C4465">
        <v>2</v>
      </c>
      <c r="D4465">
        <v>6</v>
      </c>
      <c r="F4465">
        <v>127.2</v>
      </c>
      <c r="G4465">
        <v>22.4</v>
      </c>
    </row>
    <row r="4466" spans="2:7">
      <c r="B4466">
        <v>98158</v>
      </c>
      <c r="C4466">
        <v>1</v>
      </c>
      <c r="D4466">
        <v>69</v>
      </c>
      <c r="F4466">
        <v>181.6</v>
      </c>
      <c r="G4466">
        <v>63</v>
      </c>
    </row>
    <row r="4467" spans="2:7">
      <c r="B4467">
        <v>98159</v>
      </c>
      <c r="C4467">
        <v>1</v>
      </c>
      <c r="D4467">
        <v>0</v>
      </c>
      <c r="E4467">
        <v>3</v>
      </c>
      <c r="F4467">
        <v>0</v>
      </c>
      <c r="G4467">
        <v>7.1</v>
      </c>
    </row>
    <row r="4468" spans="2:7">
      <c r="B4468">
        <v>98160</v>
      </c>
      <c r="C4468">
        <v>2</v>
      </c>
      <c r="D4468">
        <v>4</v>
      </c>
      <c r="F4468">
        <v>117.2</v>
      </c>
      <c r="G4468">
        <v>30.4</v>
      </c>
    </row>
    <row r="4469" spans="2:7">
      <c r="B4469">
        <v>98161</v>
      </c>
      <c r="C4469">
        <v>2</v>
      </c>
      <c r="D4469">
        <v>43</v>
      </c>
      <c r="F4469">
        <v>161</v>
      </c>
      <c r="G4469">
        <v>92.1</v>
      </c>
    </row>
    <row r="4470" spans="2:7">
      <c r="B4470">
        <v>98162</v>
      </c>
      <c r="C4470">
        <v>2</v>
      </c>
      <c r="D4470">
        <v>70</v>
      </c>
      <c r="F4470">
        <v>149.5</v>
      </c>
      <c r="G4470">
        <v>57</v>
      </c>
    </row>
    <row r="4471" spans="2:7">
      <c r="B4471">
        <v>98163</v>
      </c>
      <c r="C4471">
        <v>2</v>
      </c>
      <c r="D4471">
        <v>17</v>
      </c>
      <c r="F4471">
        <v>166.4</v>
      </c>
      <c r="G4471">
        <v>104.7</v>
      </c>
    </row>
    <row r="4472" spans="2:7">
      <c r="B4472">
        <v>98164</v>
      </c>
      <c r="C4472">
        <v>2</v>
      </c>
      <c r="D4472">
        <v>14</v>
      </c>
      <c r="F4472">
        <v>160.9</v>
      </c>
      <c r="G4472">
        <v>67.8</v>
      </c>
    </row>
    <row r="4473" spans="2:7">
      <c r="B4473">
        <v>98165</v>
      </c>
      <c r="C4473">
        <v>1</v>
      </c>
      <c r="D4473">
        <v>55</v>
      </c>
      <c r="F4473">
        <v>177.2</v>
      </c>
      <c r="G4473">
        <v>110.2</v>
      </c>
    </row>
    <row r="4474" spans="2:7">
      <c r="B4474">
        <v>98167</v>
      </c>
      <c r="C4474">
        <v>2</v>
      </c>
      <c r="D4474">
        <v>5</v>
      </c>
      <c r="F4474">
        <v>117.6</v>
      </c>
      <c r="G4474">
        <v>23.9</v>
      </c>
    </row>
    <row r="4475" spans="2:7">
      <c r="B4475">
        <v>98168</v>
      </c>
      <c r="C4475">
        <v>2</v>
      </c>
      <c r="D4475">
        <v>55</v>
      </c>
      <c r="F4475">
        <v>173.6</v>
      </c>
      <c r="G4475">
        <v>70.099999999999994</v>
      </c>
    </row>
    <row r="4476" spans="2:7">
      <c r="B4476">
        <v>98169</v>
      </c>
      <c r="C4476">
        <v>2</v>
      </c>
      <c r="D4476">
        <v>28</v>
      </c>
      <c r="F4476">
        <v>152.69999999999999</v>
      </c>
      <c r="G4476">
        <v>75</v>
      </c>
    </row>
    <row r="4477" spans="2:7">
      <c r="B4477">
        <v>98170</v>
      </c>
      <c r="C4477">
        <v>2</v>
      </c>
      <c r="D4477">
        <v>18</v>
      </c>
      <c r="F4477">
        <v>162.9</v>
      </c>
      <c r="G4477">
        <v>75.099999999999994</v>
      </c>
    </row>
    <row r="4478" spans="2:7">
      <c r="B4478">
        <v>98171</v>
      </c>
      <c r="C4478">
        <v>2</v>
      </c>
      <c r="D4478">
        <v>0</v>
      </c>
      <c r="E4478">
        <v>5</v>
      </c>
      <c r="F4478">
        <v>0</v>
      </c>
      <c r="G4478">
        <v>6.7</v>
      </c>
    </row>
    <row r="4479" spans="2:7">
      <c r="B4479">
        <v>98172</v>
      </c>
      <c r="C4479">
        <v>1</v>
      </c>
      <c r="D4479">
        <v>62</v>
      </c>
      <c r="F4479">
        <v>173.9</v>
      </c>
      <c r="G4479">
        <v>79.8</v>
      </c>
    </row>
    <row r="4480" spans="2:7">
      <c r="B4480">
        <v>98173</v>
      </c>
      <c r="C4480">
        <v>2</v>
      </c>
      <c r="D4480">
        <v>71</v>
      </c>
      <c r="F4480">
        <v>144.19999999999999</v>
      </c>
      <c r="G4480">
        <v>71.7</v>
      </c>
    </row>
    <row r="4481" spans="2:7">
      <c r="B4481">
        <v>98174</v>
      </c>
      <c r="C4481">
        <v>1</v>
      </c>
      <c r="D4481">
        <v>48</v>
      </c>
      <c r="F4481">
        <v>161.19999999999999</v>
      </c>
      <c r="G4481">
        <v>98.3</v>
      </c>
    </row>
    <row r="4482" spans="2:7">
      <c r="B4482">
        <v>98175</v>
      </c>
      <c r="C4482">
        <v>2</v>
      </c>
      <c r="D4482">
        <v>69</v>
      </c>
      <c r="F4482">
        <v>149</v>
      </c>
      <c r="G4482">
        <v>77.3</v>
      </c>
    </row>
    <row r="4483" spans="2:7">
      <c r="B4483">
        <v>98176</v>
      </c>
      <c r="C4483">
        <v>1</v>
      </c>
      <c r="D4483">
        <v>13</v>
      </c>
      <c r="F4483">
        <v>169.6</v>
      </c>
      <c r="G4483">
        <v>69.900000000000006</v>
      </c>
    </row>
    <row r="4484" spans="2:7">
      <c r="B4484">
        <v>98177</v>
      </c>
      <c r="C4484">
        <v>2</v>
      </c>
      <c r="D4484">
        <v>15</v>
      </c>
      <c r="F4484">
        <v>163.6</v>
      </c>
      <c r="G4484">
        <v>58.1</v>
      </c>
    </row>
    <row r="4485" spans="2:7">
      <c r="B4485">
        <v>98178</v>
      </c>
      <c r="C4485">
        <v>1</v>
      </c>
      <c r="D4485">
        <v>47</v>
      </c>
      <c r="F4485">
        <v>181.4</v>
      </c>
      <c r="G4485">
        <v>87.4</v>
      </c>
    </row>
    <row r="4486" spans="2:7">
      <c r="B4486">
        <v>98179</v>
      </c>
      <c r="C4486">
        <v>1</v>
      </c>
      <c r="D4486">
        <v>0</v>
      </c>
      <c r="E4486">
        <v>0</v>
      </c>
      <c r="F4486">
        <v>0</v>
      </c>
      <c r="G4486">
        <v>4.4000000000000004</v>
      </c>
    </row>
    <row r="4487" spans="2:7">
      <c r="B4487">
        <v>98180</v>
      </c>
      <c r="C4487">
        <v>1</v>
      </c>
      <c r="D4487">
        <v>49</v>
      </c>
      <c r="F4487">
        <v>165.7</v>
      </c>
      <c r="G4487">
        <v>107.8</v>
      </c>
    </row>
    <row r="4488" spans="2:7">
      <c r="B4488">
        <v>98181</v>
      </c>
      <c r="C4488">
        <v>1</v>
      </c>
      <c r="D4488">
        <v>1</v>
      </c>
      <c r="E4488">
        <v>17</v>
      </c>
      <c r="F4488">
        <v>0</v>
      </c>
      <c r="G4488">
        <v>9.9</v>
      </c>
    </row>
    <row r="4489" spans="2:7">
      <c r="B4489">
        <v>98182</v>
      </c>
      <c r="C4489">
        <v>2</v>
      </c>
      <c r="D4489">
        <v>2</v>
      </c>
      <c r="F4489">
        <v>84.4</v>
      </c>
      <c r="G4489">
        <v>10.9</v>
      </c>
    </row>
    <row r="4490" spans="2:7">
      <c r="B4490">
        <v>98183</v>
      </c>
      <c r="C4490">
        <v>2</v>
      </c>
      <c r="D4490">
        <v>6</v>
      </c>
      <c r="F4490">
        <v>107.8</v>
      </c>
      <c r="G4490">
        <v>18.7</v>
      </c>
    </row>
    <row r="4491" spans="2:7">
      <c r="B4491">
        <v>98184</v>
      </c>
      <c r="C4491">
        <v>2</v>
      </c>
      <c r="D4491">
        <v>15</v>
      </c>
      <c r="F4491">
        <v>162.80000000000001</v>
      </c>
      <c r="G4491">
        <v>79.8</v>
      </c>
    </row>
    <row r="4492" spans="2:7">
      <c r="B4492">
        <v>98185</v>
      </c>
      <c r="C4492">
        <v>2</v>
      </c>
      <c r="D4492">
        <v>11</v>
      </c>
      <c r="F4492">
        <v>142.80000000000001</v>
      </c>
      <c r="G4492">
        <v>36.200000000000003</v>
      </c>
    </row>
    <row r="4493" spans="2:7">
      <c r="B4493">
        <v>98186</v>
      </c>
      <c r="C4493">
        <v>2</v>
      </c>
      <c r="D4493">
        <v>11</v>
      </c>
      <c r="F4493">
        <v>166.4</v>
      </c>
      <c r="G4493">
        <v>63.5</v>
      </c>
    </row>
    <row r="4494" spans="2:7">
      <c r="B4494">
        <v>98187</v>
      </c>
      <c r="C4494">
        <v>2</v>
      </c>
      <c r="D4494">
        <v>32</v>
      </c>
      <c r="F4494">
        <v>168.2</v>
      </c>
      <c r="G4494">
        <v>64.3</v>
      </c>
    </row>
    <row r="4495" spans="2:7">
      <c r="B4495">
        <v>98188</v>
      </c>
      <c r="C4495">
        <v>1</v>
      </c>
      <c r="D4495">
        <v>10</v>
      </c>
      <c r="F4495">
        <v>142.80000000000001</v>
      </c>
      <c r="G4495">
        <v>31.7</v>
      </c>
    </row>
    <row r="4496" spans="2:7">
      <c r="B4496">
        <v>98189</v>
      </c>
      <c r="C4496">
        <v>1</v>
      </c>
      <c r="D4496">
        <v>43</v>
      </c>
      <c r="F4496">
        <v>171</v>
      </c>
      <c r="G4496">
        <v>68.599999999999994</v>
      </c>
    </row>
    <row r="4497" spans="2:7">
      <c r="B4497">
        <v>98190</v>
      </c>
      <c r="C4497">
        <v>1</v>
      </c>
      <c r="D4497">
        <v>12</v>
      </c>
      <c r="F4497">
        <v>163.69999999999999</v>
      </c>
      <c r="G4497">
        <v>81.900000000000006</v>
      </c>
    </row>
    <row r="4498" spans="2:7">
      <c r="B4498">
        <v>98191</v>
      </c>
      <c r="C4498">
        <v>2</v>
      </c>
      <c r="D4498">
        <v>2</v>
      </c>
      <c r="F4498">
        <v>88.2</v>
      </c>
      <c r="G4498">
        <v>11.1</v>
      </c>
    </row>
    <row r="4499" spans="2:7">
      <c r="B4499">
        <v>98192</v>
      </c>
      <c r="C4499">
        <v>1</v>
      </c>
      <c r="D4499">
        <v>0</v>
      </c>
      <c r="E4499">
        <v>2</v>
      </c>
      <c r="F4499">
        <v>0</v>
      </c>
      <c r="G4499">
        <v>6.9</v>
      </c>
    </row>
    <row r="4500" spans="2:7">
      <c r="B4500">
        <v>98193</v>
      </c>
      <c r="C4500">
        <v>2</v>
      </c>
      <c r="D4500">
        <v>0</v>
      </c>
      <c r="E4500">
        <v>10</v>
      </c>
      <c r="F4500">
        <v>0</v>
      </c>
      <c r="G4500">
        <v>7.9</v>
      </c>
    </row>
    <row r="4501" spans="2:7">
      <c r="B4501">
        <v>98194</v>
      </c>
      <c r="C4501">
        <v>2</v>
      </c>
      <c r="D4501">
        <v>60</v>
      </c>
      <c r="F4501">
        <v>144.6</v>
      </c>
      <c r="G4501">
        <v>72.599999999999994</v>
      </c>
    </row>
    <row r="4502" spans="2:7">
      <c r="B4502">
        <v>98195</v>
      </c>
      <c r="C4502">
        <v>1</v>
      </c>
      <c r="D4502">
        <v>28</v>
      </c>
      <c r="F4502">
        <v>183.1</v>
      </c>
      <c r="G4502">
        <v>75.3</v>
      </c>
    </row>
    <row r="4503" spans="2:7">
      <c r="B4503">
        <v>98196</v>
      </c>
      <c r="C4503">
        <v>1</v>
      </c>
      <c r="D4503">
        <v>1</v>
      </c>
      <c r="E4503">
        <v>12</v>
      </c>
      <c r="F4503">
        <v>0</v>
      </c>
      <c r="G4503">
        <v>8.8000000000000007</v>
      </c>
    </row>
    <row r="4504" spans="2:7">
      <c r="B4504">
        <v>98197</v>
      </c>
      <c r="C4504">
        <v>1</v>
      </c>
      <c r="D4504">
        <v>69</v>
      </c>
      <c r="F4504">
        <v>171.3</v>
      </c>
      <c r="G4504">
        <v>91.2</v>
      </c>
    </row>
    <row r="4505" spans="2:7">
      <c r="B4505">
        <v>98198</v>
      </c>
      <c r="C4505">
        <v>1</v>
      </c>
      <c r="D4505">
        <v>80</v>
      </c>
      <c r="F4505">
        <v>166.8</v>
      </c>
      <c r="G4505">
        <v>89.7</v>
      </c>
    </row>
    <row r="4506" spans="2:7">
      <c r="B4506">
        <v>98199</v>
      </c>
      <c r="C4506">
        <v>2</v>
      </c>
      <c r="D4506">
        <v>19</v>
      </c>
      <c r="F4506">
        <v>166.1</v>
      </c>
      <c r="G4506">
        <v>63</v>
      </c>
    </row>
    <row r="4507" spans="2:7">
      <c r="B4507">
        <v>98200</v>
      </c>
      <c r="C4507">
        <v>2</v>
      </c>
      <c r="D4507">
        <v>1</v>
      </c>
      <c r="E4507">
        <v>23</v>
      </c>
      <c r="F4507">
        <v>0</v>
      </c>
      <c r="G4507">
        <v>14.7</v>
      </c>
    </row>
    <row r="4508" spans="2:7">
      <c r="B4508">
        <v>98202</v>
      </c>
      <c r="C4508">
        <v>1</v>
      </c>
      <c r="D4508">
        <v>50</v>
      </c>
      <c r="F4508">
        <v>163.30000000000001</v>
      </c>
      <c r="G4508">
        <v>92.6</v>
      </c>
    </row>
    <row r="4509" spans="2:7">
      <c r="B4509">
        <v>98203</v>
      </c>
      <c r="C4509">
        <v>1</v>
      </c>
      <c r="D4509">
        <v>35</v>
      </c>
      <c r="F4509">
        <v>171.9</v>
      </c>
      <c r="G4509">
        <v>81</v>
      </c>
    </row>
    <row r="4510" spans="2:7">
      <c r="B4510">
        <v>98204</v>
      </c>
      <c r="C4510">
        <v>1</v>
      </c>
      <c r="D4510">
        <v>60</v>
      </c>
      <c r="F4510">
        <v>182.9</v>
      </c>
      <c r="G4510">
        <v>72.7</v>
      </c>
    </row>
    <row r="4511" spans="2:7">
      <c r="B4511">
        <v>98205</v>
      </c>
      <c r="C4511">
        <v>2</v>
      </c>
      <c r="D4511">
        <v>80</v>
      </c>
      <c r="F4511">
        <v>165.1</v>
      </c>
      <c r="G4511">
        <v>83.1</v>
      </c>
    </row>
    <row r="4512" spans="2:7">
      <c r="B4512">
        <v>98206</v>
      </c>
      <c r="C4512">
        <v>1</v>
      </c>
      <c r="D4512">
        <v>1</v>
      </c>
      <c r="E4512">
        <v>23</v>
      </c>
      <c r="F4512">
        <v>0</v>
      </c>
      <c r="G4512">
        <v>12.7</v>
      </c>
    </row>
    <row r="4513" spans="2:7">
      <c r="B4513">
        <v>98207</v>
      </c>
      <c r="C4513">
        <v>1</v>
      </c>
      <c r="D4513">
        <v>46</v>
      </c>
      <c r="F4513">
        <v>188.1</v>
      </c>
      <c r="G4513">
        <v>123.7</v>
      </c>
    </row>
    <row r="4514" spans="2:7">
      <c r="B4514">
        <v>98208</v>
      </c>
      <c r="C4514">
        <v>2</v>
      </c>
      <c r="D4514">
        <v>39</v>
      </c>
      <c r="F4514">
        <v>168.1</v>
      </c>
      <c r="G4514">
        <v>65.7</v>
      </c>
    </row>
    <row r="4515" spans="2:7">
      <c r="B4515">
        <v>98209</v>
      </c>
      <c r="C4515">
        <v>1</v>
      </c>
      <c r="D4515">
        <v>58</v>
      </c>
      <c r="F4515">
        <v>183.3</v>
      </c>
      <c r="G4515">
        <v>90</v>
      </c>
    </row>
    <row r="4516" spans="2:7">
      <c r="B4516">
        <v>98210</v>
      </c>
      <c r="C4516">
        <v>1</v>
      </c>
      <c r="D4516">
        <v>17</v>
      </c>
      <c r="F4516">
        <v>190.1</v>
      </c>
      <c r="G4516">
        <v>76</v>
      </c>
    </row>
    <row r="4517" spans="2:7">
      <c r="B4517">
        <v>98211</v>
      </c>
      <c r="C4517">
        <v>1</v>
      </c>
      <c r="D4517">
        <v>74</v>
      </c>
      <c r="F4517">
        <v>170.5</v>
      </c>
      <c r="G4517">
        <v>83.9</v>
      </c>
    </row>
    <row r="4518" spans="2:7">
      <c r="B4518">
        <v>98212</v>
      </c>
      <c r="C4518">
        <v>2</v>
      </c>
      <c r="D4518">
        <v>18</v>
      </c>
      <c r="F4518">
        <v>160.80000000000001</v>
      </c>
      <c r="G4518">
        <v>55.4</v>
      </c>
    </row>
    <row r="4519" spans="2:7">
      <c r="B4519">
        <v>98213</v>
      </c>
      <c r="C4519">
        <v>1</v>
      </c>
      <c r="D4519">
        <v>15</v>
      </c>
      <c r="F4519">
        <v>184.5</v>
      </c>
      <c r="G4519">
        <v>73</v>
      </c>
    </row>
    <row r="4520" spans="2:7">
      <c r="B4520">
        <v>98214</v>
      </c>
      <c r="C4520">
        <v>2</v>
      </c>
      <c r="D4520">
        <v>37</v>
      </c>
      <c r="F4520">
        <v>162</v>
      </c>
      <c r="G4520">
        <v>75.2</v>
      </c>
    </row>
    <row r="4521" spans="2:7">
      <c r="B4521">
        <v>98215</v>
      </c>
      <c r="C4521">
        <v>2</v>
      </c>
      <c r="D4521">
        <v>51</v>
      </c>
      <c r="F4521">
        <v>159.1</v>
      </c>
      <c r="G4521">
        <v>76.900000000000006</v>
      </c>
    </row>
    <row r="4522" spans="2:7">
      <c r="B4522">
        <v>98216</v>
      </c>
      <c r="C4522">
        <v>1</v>
      </c>
      <c r="D4522">
        <v>47</v>
      </c>
      <c r="F4522">
        <v>170.9</v>
      </c>
      <c r="G4522">
        <v>80.099999999999994</v>
      </c>
    </row>
    <row r="4523" spans="2:7">
      <c r="B4523">
        <v>98218</v>
      </c>
      <c r="C4523">
        <v>2</v>
      </c>
      <c r="D4523">
        <v>33</v>
      </c>
      <c r="F4523">
        <v>165</v>
      </c>
      <c r="G4523">
        <v>50.9</v>
      </c>
    </row>
    <row r="4524" spans="2:7">
      <c r="B4524">
        <v>98219</v>
      </c>
      <c r="C4524">
        <v>2</v>
      </c>
      <c r="D4524">
        <v>6</v>
      </c>
      <c r="F4524">
        <v>118.3</v>
      </c>
      <c r="G4524">
        <v>24.2</v>
      </c>
    </row>
    <row r="4525" spans="2:7">
      <c r="B4525">
        <v>98220</v>
      </c>
      <c r="C4525">
        <v>1</v>
      </c>
      <c r="D4525">
        <v>50</v>
      </c>
      <c r="F4525">
        <v>182.7</v>
      </c>
      <c r="G4525">
        <v>151</v>
      </c>
    </row>
    <row r="4526" spans="2:7">
      <c r="B4526">
        <v>98221</v>
      </c>
      <c r="C4526">
        <v>1</v>
      </c>
      <c r="D4526">
        <v>17</v>
      </c>
      <c r="F4526">
        <v>179.7</v>
      </c>
      <c r="G4526">
        <v>79.3</v>
      </c>
    </row>
    <row r="4527" spans="2:7">
      <c r="B4527">
        <v>98222</v>
      </c>
      <c r="C4527">
        <v>2</v>
      </c>
      <c r="D4527">
        <v>26</v>
      </c>
      <c r="F4527">
        <v>167.2</v>
      </c>
      <c r="G4527">
        <v>63.7</v>
      </c>
    </row>
    <row r="4528" spans="2:7">
      <c r="B4528">
        <v>98223</v>
      </c>
      <c r="C4528">
        <v>1</v>
      </c>
      <c r="D4528">
        <v>52</v>
      </c>
      <c r="F4528">
        <v>178.9</v>
      </c>
      <c r="G4528">
        <v>112.2</v>
      </c>
    </row>
    <row r="4529" spans="2:7">
      <c r="B4529">
        <v>98224</v>
      </c>
      <c r="C4529">
        <v>2</v>
      </c>
      <c r="D4529">
        <v>14</v>
      </c>
      <c r="F4529">
        <v>153</v>
      </c>
      <c r="G4529">
        <v>50.7</v>
      </c>
    </row>
    <row r="4530" spans="2:7">
      <c r="B4530">
        <v>98225</v>
      </c>
      <c r="C4530">
        <v>1</v>
      </c>
      <c r="D4530">
        <v>26</v>
      </c>
      <c r="F4530">
        <v>181.5</v>
      </c>
      <c r="G4530">
        <v>121.8</v>
      </c>
    </row>
    <row r="4531" spans="2:7">
      <c r="B4531">
        <v>98226</v>
      </c>
      <c r="C4531">
        <v>2</v>
      </c>
      <c r="D4531">
        <v>11</v>
      </c>
      <c r="F4531">
        <v>148.6</v>
      </c>
      <c r="G4531">
        <v>49.1</v>
      </c>
    </row>
    <row r="4532" spans="2:7">
      <c r="B4532">
        <v>98227</v>
      </c>
      <c r="C4532">
        <v>2</v>
      </c>
      <c r="D4532">
        <v>61</v>
      </c>
      <c r="F4532">
        <v>157</v>
      </c>
      <c r="G4532">
        <v>70.2</v>
      </c>
    </row>
    <row r="4533" spans="2:7">
      <c r="B4533">
        <v>98228</v>
      </c>
      <c r="C4533">
        <v>2</v>
      </c>
      <c r="D4533">
        <v>52</v>
      </c>
      <c r="F4533">
        <v>163.69999999999999</v>
      </c>
      <c r="G4533">
        <v>173.4</v>
      </c>
    </row>
    <row r="4534" spans="2:7">
      <c r="B4534">
        <v>98229</v>
      </c>
      <c r="C4534">
        <v>2</v>
      </c>
      <c r="D4534">
        <v>10</v>
      </c>
      <c r="F4534">
        <v>151.1</v>
      </c>
      <c r="G4534">
        <v>52.8</v>
      </c>
    </row>
    <row r="4535" spans="2:7">
      <c r="B4535">
        <v>98230</v>
      </c>
      <c r="C4535">
        <v>2</v>
      </c>
      <c r="D4535">
        <v>61</v>
      </c>
      <c r="F4535">
        <v>155.69999999999999</v>
      </c>
      <c r="G4535">
        <v>45.6</v>
      </c>
    </row>
    <row r="4536" spans="2:7">
      <c r="B4536">
        <v>98231</v>
      </c>
      <c r="C4536">
        <v>2</v>
      </c>
      <c r="D4536">
        <v>16</v>
      </c>
      <c r="F4536">
        <v>0</v>
      </c>
      <c r="G4536">
        <v>0</v>
      </c>
    </row>
    <row r="4537" spans="2:7">
      <c r="B4537">
        <v>98232</v>
      </c>
      <c r="C4537">
        <v>1</v>
      </c>
      <c r="D4537">
        <v>1</v>
      </c>
      <c r="E4537">
        <v>16</v>
      </c>
      <c r="F4537">
        <v>0</v>
      </c>
      <c r="G4537">
        <v>13.7</v>
      </c>
    </row>
    <row r="4538" spans="2:7">
      <c r="B4538">
        <v>98233</v>
      </c>
      <c r="C4538">
        <v>1</v>
      </c>
      <c r="D4538">
        <v>8</v>
      </c>
      <c r="F4538">
        <v>142.69999999999999</v>
      </c>
      <c r="G4538">
        <v>30.3</v>
      </c>
    </row>
    <row r="4539" spans="2:7">
      <c r="B4539">
        <v>98234</v>
      </c>
      <c r="C4539">
        <v>1</v>
      </c>
      <c r="D4539">
        <v>3</v>
      </c>
      <c r="F4539">
        <v>105.1</v>
      </c>
      <c r="G4539">
        <v>16.5</v>
      </c>
    </row>
    <row r="4540" spans="2:7">
      <c r="B4540">
        <v>98235</v>
      </c>
      <c r="C4540">
        <v>2</v>
      </c>
      <c r="D4540">
        <v>10</v>
      </c>
      <c r="F4540">
        <v>145.1</v>
      </c>
      <c r="G4540">
        <v>41.5</v>
      </c>
    </row>
    <row r="4541" spans="2:7">
      <c r="B4541">
        <v>98236</v>
      </c>
      <c r="C4541">
        <v>2</v>
      </c>
      <c r="D4541">
        <v>80</v>
      </c>
      <c r="F4541">
        <v>146.4</v>
      </c>
      <c r="G4541">
        <v>46.8</v>
      </c>
    </row>
    <row r="4542" spans="2:7">
      <c r="B4542">
        <v>98237</v>
      </c>
      <c r="C4542">
        <v>1</v>
      </c>
      <c r="D4542">
        <v>0</v>
      </c>
      <c r="E4542">
        <v>5</v>
      </c>
      <c r="F4542">
        <v>0</v>
      </c>
      <c r="G4542">
        <v>9.4</v>
      </c>
    </row>
    <row r="4543" spans="2:7">
      <c r="B4543">
        <v>98238</v>
      </c>
      <c r="C4543">
        <v>2</v>
      </c>
      <c r="D4543">
        <v>44</v>
      </c>
      <c r="F4543">
        <v>166.5</v>
      </c>
      <c r="G4543">
        <v>85.6</v>
      </c>
    </row>
    <row r="4544" spans="2:7">
      <c r="B4544">
        <v>98239</v>
      </c>
      <c r="C4544">
        <v>2</v>
      </c>
      <c r="D4544">
        <v>0</v>
      </c>
      <c r="E4544">
        <v>10</v>
      </c>
      <c r="F4544">
        <v>0</v>
      </c>
      <c r="G4544">
        <v>9.1999999999999993</v>
      </c>
    </row>
    <row r="4545" spans="2:7">
      <c r="B4545">
        <v>98240</v>
      </c>
      <c r="C4545">
        <v>1</v>
      </c>
      <c r="D4545">
        <v>0</v>
      </c>
      <c r="E4545">
        <v>10</v>
      </c>
      <c r="F4545">
        <v>0</v>
      </c>
      <c r="G4545">
        <v>9.3000000000000007</v>
      </c>
    </row>
    <row r="4546" spans="2:7">
      <c r="B4546">
        <v>98241</v>
      </c>
      <c r="C4546">
        <v>1</v>
      </c>
      <c r="D4546">
        <v>32</v>
      </c>
      <c r="F4546">
        <v>178.4</v>
      </c>
      <c r="G4546">
        <v>79.5</v>
      </c>
    </row>
    <row r="4547" spans="2:7">
      <c r="B4547">
        <v>98242</v>
      </c>
      <c r="C4547">
        <v>2</v>
      </c>
      <c r="D4547">
        <v>53</v>
      </c>
      <c r="F4547">
        <v>173</v>
      </c>
      <c r="G4547">
        <v>91.9</v>
      </c>
    </row>
    <row r="4548" spans="2:7">
      <c r="B4548">
        <v>98243</v>
      </c>
      <c r="C4548">
        <v>1</v>
      </c>
      <c r="D4548">
        <v>35</v>
      </c>
      <c r="F4548">
        <v>168.9</v>
      </c>
      <c r="G4548">
        <v>94.6</v>
      </c>
    </row>
    <row r="4549" spans="2:7">
      <c r="B4549">
        <v>98244</v>
      </c>
      <c r="C4549">
        <v>1</v>
      </c>
      <c r="D4549">
        <v>80</v>
      </c>
      <c r="F4549">
        <v>169.3</v>
      </c>
      <c r="G4549">
        <v>49.6</v>
      </c>
    </row>
    <row r="4550" spans="2:7">
      <c r="B4550">
        <v>98245</v>
      </c>
      <c r="C4550">
        <v>2</v>
      </c>
      <c r="D4550">
        <v>1</v>
      </c>
      <c r="E4550">
        <v>23</v>
      </c>
      <c r="F4550">
        <v>0</v>
      </c>
      <c r="G4550">
        <v>10.5</v>
      </c>
    </row>
    <row r="4551" spans="2:7">
      <c r="B4551">
        <v>98246</v>
      </c>
      <c r="C4551">
        <v>2</v>
      </c>
      <c r="D4551">
        <v>11</v>
      </c>
      <c r="F4551">
        <v>131.19999999999999</v>
      </c>
      <c r="G4551">
        <v>27.7</v>
      </c>
    </row>
    <row r="4552" spans="2:7">
      <c r="B4552">
        <v>98247</v>
      </c>
      <c r="C4552">
        <v>1</v>
      </c>
      <c r="D4552">
        <v>6</v>
      </c>
      <c r="F4552">
        <v>120</v>
      </c>
      <c r="G4552">
        <v>22.3</v>
      </c>
    </row>
    <row r="4553" spans="2:7">
      <c r="B4553">
        <v>98248</v>
      </c>
      <c r="C4553">
        <v>2</v>
      </c>
      <c r="D4553">
        <v>7</v>
      </c>
      <c r="F4553">
        <v>117.7</v>
      </c>
      <c r="G4553">
        <v>23.4</v>
      </c>
    </row>
    <row r="4554" spans="2:7">
      <c r="B4554">
        <v>98249</v>
      </c>
      <c r="C4554">
        <v>1</v>
      </c>
      <c r="D4554">
        <v>11</v>
      </c>
      <c r="F4554">
        <v>153.80000000000001</v>
      </c>
      <c r="G4554">
        <v>36.1</v>
      </c>
    </row>
    <row r="4555" spans="2:7">
      <c r="B4555">
        <v>98250</v>
      </c>
      <c r="C4555">
        <v>1</v>
      </c>
      <c r="D4555">
        <v>80</v>
      </c>
      <c r="F4555">
        <v>185</v>
      </c>
      <c r="G4555">
        <v>90.3</v>
      </c>
    </row>
    <row r="4556" spans="2:7">
      <c r="B4556">
        <v>98251</v>
      </c>
      <c r="C4556">
        <v>1</v>
      </c>
      <c r="D4556">
        <v>47</v>
      </c>
      <c r="F4556">
        <v>189.5</v>
      </c>
      <c r="G4556">
        <v>123.5</v>
      </c>
    </row>
    <row r="4557" spans="2:7">
      <c r="B4557">
        <v>98252</v>
      </c>
      <c r="C4557">
        <v>1</v>
      </c>
      <c r="D4557">
        <v>17</v>
      </c>
      <c r="F4557">
        <v>172.1</v>
      </c>
      <c r="G4557">
        <v>65.3</v>
      </c>
    </row>
    <row r="4558" spans="2:7">
      <c r="B4558">
        <v>98253</v>
      </c>
      <c r="C4558">
        <v>2</v>
      </c>
      <c r="D4558">
        <v>59</v>
      </c>
      <c r="F4558">
        <v>149.9</v>
      </c>
      <c r="G4558">
        <v>57.4</v>
      </c>
    </row>
    <row r="4559" spans="2:7">
      <c r="B4559">
        <v>98254</v>
      </c>
      <c r="C4559">
        <v>2</v>
      </c>
      <c r="D4559">
        <v>2</v>
      </c>
      <c r="F4559">
        <v>93.9</v>
      </c>
      <c r="G4559">
        <v>15.5</v>
      </c>
    </row>
    <row r="4560" spans="2:7">
      <c r="B4560">
        <v>98255</v>
      </c>
      <c r="C4560">
        <v>2</v>
      </c>
      <c r="D4560">
        <v>19</v>
      </c>
      <c r="F4560">
        <v>155.30000000000001</v>
      </c>
      <c r="G4560">
        <v>66.599999999999994</v>
      </c>
    </row>
    <row r="4561" spans="2:7">
      <c r="B4561">
        <v>98256</v>
      </c>
      <c r="C4561">
        <v>2</v>
      </c>
      <c r="D4561">
        <v>25</v>
      </c>
      <c r="F4561">
        <v>163</v>
      </c>
      <c r="G4561">
        <v>75.7</v>
      </c>
    </row>
    <row r="4562" spans="2:7">
      <c r="B4562">
        <v>98257</v>
      </c>
      <c r="C4562">
        <v>1</v>
      </c>
      <c r="D4562">
        <v>71</v>
      </c>
      <c r="F4562">
        <v>168.8</v>
      </c>
      <c r="G4562">
        <v>57.7</v>
      </c>
    </row>
    <row r="4563" spans="2:7">
      <c r="B4563">
        <v>98258</v>
      </c>
      <c r="C4563">
        <v>1</v>
      </c>
      <c r="D4563">
        <v>73</v>
      </c>
      <c r="F4563">
        <v>185.9</v>
      </c>
      <c r="G4563">
        <v>97.8</v>
      </c>
    </row>
    <row r="4564" spans="2:7">
      <c r="B4564">
        <v>98259</v>
      </c>
      <c r="C4564">
        <v>2</v>
      </c>
      <c r="D4564">
        <v>52</v>
      </c>
      <c r="F4564">
        <v>165.3</v>
      </c>
      <c r="G4564">
        <v>185</v>
      </c>
    </row>
    <row r="4565" spans="2:7">
      <c r="B4565">
        <v>98260</v>
      </c>
      <c r="C4565">
        <v>1</v>
      </c>
      <c r="D4565">
        <v>16</v>
      </c>
      <c r="F4565">
        <v>175.2</v>
      </c>
      <c r="G4565">
        <v>62.6</v>
      </c>
    </row>
    <row r="4566" spans="2:7">
      <c r="B4566">
        <v>98261</v>
      </c>
      <c r="C4566">
        <v>1</v>
      </c>
      <c r="D4566">
        <v>6</v>
      </c>
      <c r="F4566">
        <v>115.4</v>
      </c>
      <c r="G4566">
        <v>25.1</v>
      </c>
    </row>
    <row r="4567" spans="2:7">
      <c r="B4567">
        <v>98262</v>
      </c>
      <c r="C4567">
        <v>1</v>
      </c>
      <c r="D4567">
        <v>59</v>
      </c>
      <c r="F4567">
        <v>176.6</v>
      </c>
      <c r="G4567">
        <v>83</v>
      </c>
    </row>
    <row r="4568" spans="2:7">
      <c r="B4568">
        <v>98263</v>
      </c>
      <c r="C4568">
        <v>2</v>
      </c>
      <c r="D4568">
        <v>8</v>
      </c>
      <c r="F4568">
        <v>139.30000000000001</v>
      </c>
      <c r="G4568">
        <v>50.1</v>
      </c>
    </row>
    <row r="4569" spans="2:7">
      <c r="B4569">
        <v>98264</v>
      </c>
      <c r="C4569">
        <v>1</v>
      </c>
      <c r="D4569">
        <v>72</v>
      </c>
      <c r="F4569">
        <v>177</v>
      </c>
      <c r="G4569">
        <v>104.9</v>
      </c>
    </row>
    <row r="4570" spans="2:7">
      <c r="B4570">
        <v>98265</v>
      </c>
      <c r="C4570">
        <v>1</v>
      </c>
      <c r="D4570">
        <v>1</v>
      </c>
      <c r="E4570">
        <v>20</v>
      </c>
      <c r="F4570">
        <v>0</v>
      </c>
      <c r="G4570">
        <v>11.1</v>
      </c>
    </row>
    <row r="4571" spans="2:7">
      <c r="B4571">
        <v>98266</v>
      </c>
      <c r="C4571">
        <v>2</v>
      </c>
      <c r="D4571">
        <v>41</v>
      </c>
      <c r="F4571">
        <v>161</v>
      </c>
      <c r="G4571">
        <v>93</v>
      </c>
    </row>
    <row r="4572" spans="2:7">
      <c r="B4572">
        <v>98267</v>
      </c>
      <c r="C4572">
        <v>1</v>
      </c>
      <c r="D4572">
        <v>49</v>
      </c>
      <c r="F4572">
        <v>167.5</v>
      </c>
      <c r="G4572">
        <v>71.099999999999994</v>
      </c>
    </row>
    <row r="4573" spans="2:7">
      <c r="B4573">
        <v>98268</v>
      </c>
      <c r="C4573">
        <v>1</v>
      </c>
      <c r="D4573">
        <v>15</v>
      </c>
      <c r="F4573">
        <v>173.5</v>
      </c>
      <c r="G4573">
        <v>69.099999999999994</v>
      </c>
    </row>
    <row r="4574" spans="2:7">
      <c r="B4574">
        <v>98269</v>
      </c>
      <c r="C4574">
        <v>1</v>
      </c>
      <c r="D4574">
        <v>76</v>
      </c>
      <c r="F4574">
        <v>171.6</v>
      </c>
      <c r="G4574">
        <v>58.7</v>
      </c>
    </row>
    <row r="4575" spans="2:7">
      <c r="B4575">
        <v>98270</v>
      </c>
      <c r="C4575">
        <v>2</v>
      </c>
      <c r="D4575">
        <v>62</v>
      </c>
      <c r="F4575">
        <v>163.30000000000001</v>
      </c>
      <c r="G4575">
        <v>115.2</v>
      </c>
    </row>
    <row r="4576" spans="2:7">
      <c r="B4576">
        <v>98271</v>
      </c>
      <c r="C4576">
        <v>1</v>
      </c>
      <c r="D4576">
        <v>50</v>
      </c>
      <c r="F4576">
        <v>165.7</v>
      </c>
      <c r="G4576">
        <v>79</v>
      </c>
    </row>
    <row r="4577" spans="2:7">
      <c r="B4577">
        <v>98272</v>
      </c>
      <c r="C4577">
        <v>1</v>
      </c>
      <c r="D4577">
        <v>55</v>
      </c>
      <c r="F4577">
        <v>175.3</v>
      </c>
      <c r="G4577">
        <v>128</v>
      </c>
    </row>
    <row r="4578" spans="2:7">
      <c r="B4578">
        <v>98273</v>
      </c>
      <c r="C4578">
        <v>1</v>
      </c>
      <c r="D4578">
        <v>8</v>
      </c>
      <c r="F4578">
        <v>135.5</v>
      </c>
      <c r="G4578">
        <v>27.2</v>
      </c>
    </row>
    <row r="4579" spans="2:7">
      <c r="B4579">
        <v>98274</v>
      </c>
      <c r="C4579">
        <v>2</v>
      </c>
      <c r="D4579">
        <v>52</v>
      </c>
      <c r="F4579">
        <v>159.19999999999999</v>
      </c>
      <c r="G4579">
        <v>109.3</v>
      </c>
    </row>
    <row r="4580" spans="2:7">
      <c r="B4580">
        <v>98275</v>
      </c>
      <c r="C4580">
        <v>1</v>
      </c>
      <c r="D4580">
        <v>3</v>
      </c>
      <c r="F4580">
        <v>101.8</v>
      </c>
      <c r="G4580">
        <v>18.8</v>
      </c>
    </row>
    <row r="4581" spans="2:7">
      <c r="B4581">
        <v>98276</v>
      </c>
      <c r="C4581">
        <v>1</v>
      </c>
      <c r="D4581">
        <v>7</v>
      </c>
      <c r="F4581">
        <v>126.7</v>
      </c>
      <c r="G4581">
        <v>29.4</v>
      </c>
    </row>
    <row r="4582" spans="2:7">
      <c r="B4582">
        <v>98277</v>
      </c>
      <c r="C4582">
        <v>2</v>
      </c>
      <c r="D4582">
        <v>18</v>
      </c>
      <c r="F4582">
        <v>162.19999999999999</v>
      </c>
      <c r="G4582">
        <v>58.1</v>
      </c>
    </row>
    <row r="4583" spans="2:7">
      <c r="B4583">
        <v>98279</v>
      </c>
      <c r="C4583">
        <v>2</v>
      </c>
      <c r="D4583">
        <v>8</v>
      </c>
      <c r="F4583">
        <v>126.8</v>
      </c>
      <c r="G4583">
        <v>26.8</v>
      </c>
    </row>
    <row r="4584" spans="2:7">
      <c r="B4584">
        <v>98280</v>
      </c>
      <c r="C4584">
        <v>2</v>
      </c>
      <c r="D4584">
        <v>31</v>
      </c>
      <c r="F4584">
        <v>161.4</v>
      </c>
      <c r="G4584">
        <v>71.3</v>
      </c>
    </row>
    <row r="4585" spans="2:7">
      <c r="B4585">
        <v>98281</v>
      </c>
      <c r="C4585">
        <v>1</v>
      </c>
      <c r="D4585">
        <v>5</v>
      </c>
      <c r="F4585">
        <v>113.3</v>
      </c>
      <c r="G4585">
        <v>20.8</v>
      </c>
    </row>
    <row r="4586" spans="2:7">
      <c r="B4586">
        <v>98282</v>
      </c>
      <c r="C4586">
        <v>1</v>
      </c>
      <c r="D4586">
        <v>11</v>
      </c>
      <c r="F4586">
        <v>148.19999999999999</v>
      </c>
      <c r="G4586">
        <v>37</v>
      </c>
    </row>
    <row r="4587" spans="2:7">
      <c r="B4587">
        <v>98283</v>
      </c>
      <c r="C4587">
        <v>2</v>
      </c>
      <c r="D4587">
        <v>10</v>
      </c>
      <c r="F4587">
        <v>143.9</v>
      </c>
      <c r="G4587">
        <v>40</v>
      </c>
    </row>
    <row r="4588" spans="2:7">
      <c r="B4588">
        <v>98284</v>
      </c>
      <c r="C4588">
        <v>2</v>
      </c>
      <c r="D4588">
        <v>38</v>
      </c>
      <c r="F4588">
        <v>165.2</v>
      </c>
      <c r="G4588">
        <v>146.6</v>
      </c>
    </row>
    <row r="4589" spans="2:7">
      <c r="B4589">
        <v>98285</v>
      </c>
      <c r="C4589">
        <v>2</v>
      </c>
      <c r="D4589">
        <v>24</v>
      </c>
      <c r="F4589">
        <v>170.8</v>
      </c>
      <c r="G4589">
        <v>66.5</v>
      </c>
    </row>
    <row r="4590" spans="2:7">
      <c r="B4590">
        <v>98286</v>
      </c>
      <c r="C4590">
        <v>1</v>
      </c>
      <c r="D4590">
        <v>2</v>
      </c>
      <c r="F4590">
        <v>91.5</v>
      </c>
      <c r="G4590">
        <v>17.100000000000001</v>
      </c>
    </row>
    <row r="4591" spans="2:7">
      <c r="B4591">
        <v>98287</v>
      </c>
      <c r="C4591">
        <v>2</v>
      </c>
      <c r="D4591">
        <v>61</v>
      </c>
      <c r="F4591">
        <v>164.8</v>
      </c>
      <c r="G4591">
        <v>96.6</v>
      </c>
    </row>
    <row r="4592" spans="2:7">
      <c r="B4592">
        <v>98288</v>
      </c>
      <c r="C4592">
        <v>1</v>
      </c>
      <c r="D4592">
        <v>64</v>
      </c>
      <c r="F4592">
        <v>169.1</v>
      </c>
      <c r="G4592">
        <v>91.5</v>
      </c>
    </row>
    <row r="4593" spans="2:7">
      <c r="B4593">
        <v>98289</v>
      </c>
      <c r="C4593">
        <v>1</v>
      </c>
      <c r="D4593">
        <v>71</v>
      </c>
      <c r="F4593">
        <v>166.9</v>
      </c>
      <c r="G4593">
        <v>83.3</v>
      </c>
    </row>
    <row r="4594" spans="2:7">
      <c r="B4594">
        <v>98290</v>
      </c>
      <c r="C4594">
        <v>1</v>
      </c>
      <c r="D4594">
        <v>10</v>
      </c>
      <c r="F4594">
        <v>151.5</v>
      </c>
      <c r="G4594">
        <v>62</v>
      </c>
    </row>
    <row r="4595" spans="2:7">
      <c r="B4595">
        <v>98291</v>
      </c>
      <c r="C4595">
        <v>1</v>
      </c>
      <c r="D4595">
        <v>5</v>
      </c>
      <c r="F4595">
        <v>106.9</v>
      </c>
      <c r="G4595">
        <v>18.600000000000001</v>
      </c>
    </row>
    <row r="4596" spans="2:7">
      <c r="B4596">
        <v>98292</v>
      </c>
      <c r="C4596">
        <v>2</v>
      </c>
      <c r="D4596">
        <v>42</v>
      </c>
      <c r="F4596">
        <v>0</v>
      </c>
      <c r="G4596">
        <v>0</v>
      </c>
    </row>
    <row r="4597" spans="2:7">
      <c r="B4597">
        <v>98293</v>
      </c>
      <c r="C4597">
        <v>2</v>
      </c>
      <c r="D4597">
        <v>52</v>
      </c>
      <c r="F4597">
        <v>171</v>
      </c>
      <c r="G4597">
        <v>106</v>
      </c>
    </row>
    <row r="4598" spans="2:7">
      <c r="B4598">
        <v>98294</v>
      </c>
      <c r="C4598">
        <v>1</v>
      </c>
      <c r="D4598">
        <v>10</v>
      </c>
      <c r="F4598">
        <v>142.19999999999999</v>
      </c>
      <c r="G4598">
        <v>43.5</v>
      </c>
    </row>
    <row r="4599" spans="2:7">
      <c r="B4599">
        <v>98295</v>
      </c>
      <c r="C4599">
        <v>2</v>
      </c>
      <c r="D4599">
        <v>23</v>
      </c>
      <c r="F4599">
        <v>157</v>
      </c>
      <c r="G4599">
        <v>66.8</v>
      </c>
    </row>
    <row r="4600" spans="2:7">
      <c r="B4600">
        <v>98296</v>
      </c>
      <c r="C4600">
        <v>1</v>
      </c>
      <c r="D4600">
        <v>12</v>
      </c>
      <c r="F4600">
        <v>160.30000000000001</v>
      </c>
      <c r="G4600">
        <v>51.1</v>
      </c>
    </row>
    <row r="4601" spans="2:7">
      <c r="B4601">
        <v>98297</v>
      </c>
      <c r="C4601">
        <v>2</v>
      </c>
      <c r="D4601">
        <v>10</v>
      </c>
      <c r="F4601">
        <v>138.6</v>
      </c>
      <c r="G4601">
        <v>49.3</v>
      </c>
    </row>
    <row r="4602" spans="2:7">
      <c r="B4602">
        <v>98298</v>
      </c>
      <c r="C4602">
        <v>2</v>
      </c>
      <c r="D4602">
        <v>28</v>
      </c>
      <c r="F4602">
        <v>158.80000000000001</v>
      </c>
      <c r="G4602">
        <v>111.3</v>
      </c>
    </row>
    <row r="4603" spans="2:7">
      <c r="B4603">
        <v>98299</v>
      </c>
      <c r="C4603">
        <v>1</v>
      </c>
      <c r="D4603">
        <v>64</v>
      </c>
      <c r="F4603">
        <v>170.1</v>
      </c>
      <c r="G4603">
        <v>83.7</v>
      </c>
    </row>
    <row r="4604" spans="2:7">
      <c r="B4604">
        <v>98300</v>
      </c>
      <c r="C4604">
        <v>2</v>
      </c>
      <c r="D4604">
        <v>48</v>
      </c>
      <c r="F4604">
        <v>163</v>
      </c>
      <c r="G4604">
        <v>91.8</v>
      </c>
    </row>
    <row r="4605" spans="2:7">
      <c r="B4605">
        <v>98301</v>
      </c>
      <c r="C4605">
        <v>2</v>
      </c>
      <c r="D4605">
        <v>68</v>
      </c>
      <c r="F4605">
        <v>163.19999999999999</v>
      </c>
      <c r="G4605">
        <v>83.9</v>
      </c>
    </row>
    <row r="4606" spans="2:7">
      <c r="B4606">
        <v>98302</v>
      </c>
      <c r="C4606">
        <v>1</v>
      </c>
      <c r="D4606">
        <v>29</v>
      </c>
      <c r="F4606">
        <v>166.6</v>
      </c>
      <c r="G4606">
        <v>86.9</v>
      </c>
    </row>
    <row r="4607" spans="2:7">
      <c r="B4607">
        <v>98303</v>
      </c>
      <c r="C4607">
        <v>2</v>
      </c>
      <c r="D4607">
        <v>34</v>
      </c>
      <c r="F4607">
        <v>155.80000000000001</v>
      </c>
      <c r="G4607">
        <v>68.900000000000006</v>
      </c>
    </row>
    <row r="4608" spans="2:7">
      <c r="B4608">
        <v>98304</v>
      </c>
      <c r="C4608">
        <v>2</v>
      </c>
      <c r="D4608">
        <v>79</v>
      </c>
      <c r="F4608">
        <v>156.4</v>
      </c>
      <c r="G4608">
        <v>50.7</v>
      </c>
    </row>
    <row r="4609" spans="2:7">
      <c r="B4609">
        <v>98305</v>
      </c>
      <c r="C4609">
        <v>2</v>
      </c>
      <c r="D4609">
        <v>14</v>
      </c>
      <c r="F4609">
        <v>164.4</v>
      </c>
      <c r="G4609">
        <v>57.3</v>
      </c>
    </row>
    <row r="4610" spans="2:7">
      <c r="B4610">
        <v>98306</v>
      </c>
      <c r="C4610">
        <v>1</v>
      </c>
      <c r="D4610">
        <v>1</v>
      </c>
      <c r="E4610">
        <v>17</v>
      </c>
      <c r="F4610">
        <v>0</v>
      </c>
      <c r="G4610">
        <v>11.3</v>
      </c>
    </row>
    <row r="4611" spans="2:7">
      <c r="B4611">
        <v>98307</v>
      </c>
      <c r="C4611">
        <v>2</v>
      </c>
      <c r="D4611">
        <v>1</v>
      </c>
      <c r="E4611">
        <v>21</v>
      </c>
      <c r="F4611">
        <v>0</v>
      </c>
      <c r="G4611">
        <v>9.6</v>
      </c>
    </row>
    <row r="4612" spans="2:7">
      <c r="B4612">
        <v>98308</v>
      </c>
      <c r="C4612">
        <v>1</v>
      </c>
      <c r="D4612">
        <v>35</v>
      </c>
      <c r="F4612">
        <v>163.80000000000001</v>
      </c>
      <c r="G4612">
        <v>68.400000000000006</v>
      </c>
    </row>
    <row r="4613" spans="2:7">
      <c r="B4613">
        <v>98309</v>
      </c>
      <c r="C4613">
        <v>2</v>
      </c>
      <c r="D4613">
        <v>73</v>
      </c>
      <c r="F4613">
        <v>163.19999999999999</v>
      </c>
      <c r="G4613">
        <v>61.7</v>
      </c>
    </row>
    <row r="4614" spans="2:7">
      <c r="B4614">
        <v>98310</v>
      </c>
      <c r="C4614">
        <v>2</v>
      </c>
      <c r="D4614">
        <v>47</v>
      </c>
      <c r="F4614">
        <v>157.80000000000001</v>
      </c>
      <c r="G4614">
        <v>100.8</v>
      </c>
    </row>
    <row r="4615" spans="2:7">
      <c r="B4615">
        <v>98311</v>
      </c>
      <c r="C4615">
        <v>2</v>
      </c>
      <c r="D4615">
        <v>13</v>
      </c>
      <c r="F4615">
        <v>166</v>
      </c>
      <c r="G4615">
        <v>72</v>
      </c>
    </row>
    <row r="4616" spans="2:7">
      <c r="B4616">
        <v>98312</v>
      </c>
      <c r="C4616">
        <v>1</v>
      </c>
      <c r="D4616">
        <v>9</v>
      </c>
      <c r="F4616">
        <v>124</v>
      </c>
      <c r="G4616">
        <v>30.8</v>
      </c>
    </row>
    <row r="4617" spans="2:7">
      <c r="B4617">
        <v>98314</v>
      </c>
      <c r="C4617">
        <v>1</v>
      </c>
      <c r="D4617">
        <v>25</v>
      </c>
      <c r="F4617">
        <v>175</v>
      </c>
      <c r="G4617">
        <v>112.7</v>
      </c>
    </row>
    <row r="4618" spans="2:7">
      <c r="B4618">
        <v>98316</v>
      </c>
      <c r="C4618">
        <v>2</v>
      </c>
      <c r="D4618">
        <v>63</v>
      </c>
      <c r="F4618">
        <v>171.8</v>
      </c>
      <c r="G4618">
        <v>93.3</v>
      </c>
    </row>
    <row r="4619" spans="2:7">
      <c r="B4619">
        <v>98317</v>
      </c>
      <c r="C4619">
        <v>1</v>
      </c>
      <c r="D4619">
        <v>10</v>
      </c>
      <c r="F4619">
        <v>149.5</v>
      </c>
      <c r="G4619">
        <v>43.9</v>
      </c>
    </row>
    <row r="4620" spans="2:7">
      <c r="B4620">
        <v>98318</v>
      </c>
      <c r="C4620">
        <v>1</v>
      </c>
      <c r="D4620">
        <v>40</v>
      </c>
      <c r="F4620">
        <v>185.2</v>
      </c>
      <c r="G4620">
        <v>118.5</v>
      </c>
    </row>
    <row r="4621" spans="2:7">
      <c r="B4621">
        <v>98319</v>
      </c>
      <c r="C4621">
        <v>2</v>
      </c>
      <c r="D4621">
        <v>3</v>
      </c>
      <c r="F4621">
        <v>100.6</v>
      </c>
      <c r="G4621">
        <v>15.7</v>
      </c>
    </row>
    <row r="4622" spans="2:7">
      <c r="B4622">
        <v>98320</v>
      </c>
      <c r="C4622">
        <v>2</v>
      </c>
      <c r="D4622">
        <v>48</v>
      </c>
      <c r="F4622">
        <v>162.9</v>
      </c>
      <c r="G4622">
        <v>97.8</v>
      </c>
    </row>
    <row r="4623" spans="2:7">
      <c r="B4623">
        <v>98321</v>
      </c>
      <c r="C4623">
        <v>2</v>
      </c>
      <c r="D4623">
        <v>2</v>
      </c>
      <c r="F4623">
        <v>91.3</v>
      </c>
      <c r="G4623">
        <v>12.9</v>
      </c>
    </row>
    <row r="4624" spans="2:7">
      <c r="B4624">
        <v>98322</v>
      </c>
      <c r="C4624">
        <v>2</v>
      </c>
      <c r="D4624">
        <v>29</v>
      </c>
      <c r="F4624">
        <v>164.5</v>
      </c>
      <c r="G4624">
        <v>114.7</v>
      </c>
    </row>
    <row r="4625" spans="2:7">
      <c r="B4625">
        <v>98323</v>
      </c>
      <c r="C4625">
        <v>2</v>
      </c>
      <c r="D4625">
        <v>31</v>
      </c>
      <c r="F4625">
        <v>176</v>
      </c>
      <c r="G4625">
        <v>61.6</v>
      </c>
    </row>
    <row r="4626" spans="2:7">
      <c r="B4626">
        <v>98325</v>
      </c>
      <c r="C4626">
        <v>1</v>
      </c>
      <c r="D4626">
        <v>17</v>
      </c>
      <c r="F4626">
        <v>172.5</v>
      </c>
      <c r="G4626">
        <v>85.4</v>
      </c>
    </row>
    <row r="4627" spans="2:7">
      <c r="B4627">
        <v>98326</v>
      </c>
      <c r="C4627">
        <v>2</v>
      </c>
      <c r="D4627">
        <v>55</v>
      </c>
      <c r="F4627">
        <v>163.80000000000001</v>
      </c>
      <c r="G4627">
        <v>54.1</v>
      </c>
    </row>
    <row r="4628" spans="2:7">
      <c r="B4628">
        <v>98327</v>
      </c>
      <c r="C4628">
        <v>2</v>
      </c>
      <c r="D4628">
        <v>12</v>
      </c>
      <c r="F4628">
        <v>148.6</v>
      </c>
      <c r="G4628">
        <v>45.9</v>
      </c>
    </row>
    <row r="4629" spans="2:7">
      <c r="B4629">
        <v>98328</v>
      </c>
      <c r="C4629">
        <v>2</v>
      </c>
      <c r="D4629">
        <v>30</v>
      </c>
      <c r="F4629">
        <v>157.19999999999999</v>
      </c>
      <c r="G4629">
        <v>64.400000000000006</v>
      </c>
    </row>
    <row r="4630" spans="2:7">
      <c r="B4630">
        <v>98329</v>
      </c>
      <c r="C4630">
        <v>2</v>
      </c>
      <c r="D4630">
        <v>0</v>
      </c>
      <c r="E4630">
        <v>1</v>
      </c>
      <c r="F4630">
        <v>0</v>
      </c>
      <c r="G4630">
        <v>4.7</v>
      </c>
    </row>
    <row r="4631" spans="2:7">
      <c r="B4631">
        <v>98330</v>
      </c>
      <c r="C4631">
        <v>1</v>
      </c>
      <c r="D4631">
        <v>16</v>
      </c>
      <c r="F4631">
        <v>174.7</v>
      </c>
      <c r="G4631">
        <v>96</v>
      </c>
    </row>
    <row r="4632" spans="2:7">
      <c r="B4632">
        <v>98331</v>
      </c>
      <c r="C4632">
        <v>2</v>
      </c>
      <c r="D4632">
        <v>64</v>
      </c>
      <c r="F4632">
        <v>156.4</v>
      </c>
      <c r="G4632">
        <v>46.5</v>
      </c>
    </row>
    <row r="4633" spans="2:7">
      <c r="B4633">
        <v>98332</v>
      </c>
      <c r="C4633">
        <v>2</v>
      </c>
      <c r="D4633">
        <v>34</v>
      </c>
      <c r="F4633">
        <v>153.6</v>
      </c>
      <c r="G4633">
        <v>84.8</v>
      </c>
    </row>
    <row r="4634" spans="2:7">
      <c r="B4634">
        <v>98333</v>
      </c>
      <c r="C4634">
        <v>1</v>
      </c>
      <c r="D4634">
        <v>36</v>
      </c>
      <c r="F4634">
        <v>169.5</v>
      </c>
      <c r="G4634">
        <v>77.3</v>
      </c>
    </row>
    <row r="4635" spans="2:7">
      <c r="B4635">
        <v>98334</v>
      </c>
      <c r="C4635">
        <v>1</v>
      </c>
      <c r="D4635">
        <v>62</v>
      </c>
      <c r="F4635">
        <v>172.8</v>
      </c>
      <c r="G4635">
        <v>87.4</v>
      </c>
    </row>
    <row r="4636" spans="2:7">
      <c r="B4636">
        <v>98335</v>
      </c>
      <c r="C4636">
        <v>2</v>
      </c>
      <c r="D4636">
        <v>1</v>
      </c>
      <c r="E4636">
        <v>22</v>
      </c>
      <c r="F4636">
        <v>0</v>
      </c>
      <c r="G4636">
        <v>0</v>
      </c>
    </row>
    <row r="4637" spans="2:7">
      <c r="B4637">
        <v>98336</v>
      </c>
      <c r="C4637">
        <v>2</v>
      </c>
      <c r="D4637">
        <v>41</v>
      </c>
      <c r="F4637">
        <v>178</v>
      </c>
      <c r="G4637">
        <v>110.1</v>
      </c>
    </row>
    <row r="4638" spans="2:7">
      <c r="B4638">
        <v>98337</v>
      </c>
      <c r="C4638">
        <v>2</v>
      </c>
      <c r="D4638">
        <v>6</v>
      </c>
      <c r="F4638">
        <v>119.3</v>
      </c>
      <c r="G4638">
        <v>22.4</v>
      </c>
    </row>
    <row r="4639" spans="2:7">
      <c r="B4639">
        <v>98338</v>
      </c>
      <c r="C4639">
        <v>1</v>
      </c>
      <c r="D4639">
        <v>54</v>
      </c>
      <c r="F4639">
        <v>163.80000000000001</v>
      </c>
      <c r="G4639">
        <v>53.9</v>
      </c>
    </row>
    <row r="4640" spans="2:7">
      <c r="B4640">
        <v>98339</v>
      </c>
      <c r="C4640">
        <v>1</v>
      </c>
      <c r="D4640">
        <v>80</v>
      </c>
      <c r="F4640">
        <v>169.1</v>
      </c>
      <c r="G4640">
        <v>102.6</v>
      </c>
    </row>
    <row r="4641" spans="2:7">
      <c r="B4641">
        <v>98340</v>
      </c>
      <c r="C4641">
        <v>2</v>
      </c>
      <c r="D4641">
        <v>13</v>
      </c>
      <c r="F4641">
        <v>156.4</v>
      </c>
      <c r="G4641">
        <v>54.6</v>
      </c>
    </row>
    <row r="4642" spans="2:7">
      <c r="B4642">
        <v>98341</v>
      </c>
      <c r="C4642">
        <v>1</v>
      </c>
      <c r="D4642">
        <v>71</v>
      </c>
      <c r="F4642">
        <v>168.4</v>
      </c>
      <c r="G4642">
        <v>54.1</v>
      </c>
    </row>
    <row r="4643" spans="2:7">
      <c r="B4643">
        <v>98342</v>
      </c>
      <c r="C4643">
        <v>2</v>
      </c>
      <c r="D4643">
        <v>9</v>
      </c>
      <c r="F4643">
        <v>128.80000000000001</v>
      </c>
      <c r="G4643">
        <v>27.1</v>
      </c>
    </row>
    <row r="4644" spans="2:7">
      <c r="B4644">
        <v>98343</v>
      </c>
      <c r="C4644">
        <v>2</v>
      </c>
      <c r="D4644">
        <v>31</v>
      </c>
      <c r="F4644">
        <v>151.80000000000001</v>
      </c>
      <c r="G4644">
        <v>52.6</v>
      </c>
    </row>
    <row r="4645" spans="2:7">
      <c r="B4645">
        <v>98344</v>
      </c>
      <c r="C4645">
        <v>1</v>
      </c>
      <c r="D4645">
        <v>80</v>
      </c>
      <c r="F4645">
        <v>169.7</v>
      </c>
      <c r="G4645">
        <v>0</v>
      </c>
    </row>
    <row r="4646" spans="2:7">
      <c r="B4646">
        <v>98345</v>
      </c>
      <c r="C4646">
        <v>1</v>
      </c>
      <c r="D4646">
        <v>22</v>
      </c>
      <c r="F4646">
        <v>179.2</v>
      </c>
      <c r="G4646">
        <v>98.8</v>
      </c>
    </row>
    <row r="4647" spans="2:7">
      <c r="B4647">
        <v>98346</v>
      </c>
      <c r="C4647">
        <v>2</v>
      </c>
      <c r="D4647">
        <v>7</v>
      </c>
      <c r="F4647">
        <v>132.69999999999999</v>
      </c>
      <c r="G4647">
        <v>31.9</v>
      </c>
    </row>
    <row r="4648" spans="2:7">
      <c r="B4648">
        <v>98347</v>
      </c>
      <c r="C4648">
        <v>1</v>
      </c>
      <c r="D4648">
        <v>80</v>
      </c>
      <c r="F4648">
        <v>169</v>
      </c>
      <c r="G4648">
        <v>56.2</v>
      </c>
    </row>
    <row r="4649" spans="2:7">
      <c r="B4649">
        <v>98348</v>
      </c>
      <c r="C4649">
        <v>1</v>
      </c>
      <c r="D4649">
        <v>5</v>
      </c>
      <c r="F4649">
        <v>119.7</v>
      </c>
      <c r="G4649">
        <v>22.8</v>
      </c>
    </row>
    <row r="4650" spans="2:7">
      <c r="B4650">
        <v>98349</v>
      </c>
      <c r="C4650">
        <v>2</v>
      </c>
      <c r="D4650">
        <v>16</v>
      </c>
      <c r="F4650">
        <v>158.69999999999999</v>
      </c>
      <c r="G4650">
        <v>63.9</v>
      </c>
    </row>
    <row r="4651" spans="2:7">
      <c r="B4651">
        <v>98350</v>
      </c>
      <c r="C4651">
        <v>2</v>
      </c>
      <c r="D4651">
        <v>36</v>
      </c>
      <c r="F4651">
        <v>155</v>
      </c>
      <c r="G4651">
        <v>100.4</v>
      </c>
    </row>
    <row r="4652" spans="2:7">
      <c r="B4652">
        <v>98351</v>
      </c>
      <c r="C4652">
        <v>2</v>
      </c>
      <c r="D4652">
        <v>38</v>
      </c>
      <c r="F4652">
        <v>166.4</v>
      </c>
      <c r="G4652">
        <v>71.099999999999994</v>
      </c>
    </row>
    <row r="4653" spans="2:7">
      <c r="B4653">
        <v>98352</v>
      </c>
      <c r="C4653">
        <v>1</v>
      </c>
      <c r="D4653">
        <v>18</v>
      </c>
      <c r="F4653">
        <v>178.8</v>
      </c>
      <c r="G4653">
        <v>62.2</v>
      </c>
    </row>
    <row r="4654" spans="2:7">
      <c r="B4654">
        <v>98353</v>
      </c>
      <c r="C4654">
        <v>2</v>
      </c>
      <c r="D4654">
        <v>68</v>
      </c>
      <c r="F4654">
        <v>161.9</v>
      </c>
      <c r="G4654">
        <v>57.4</v>
      </c>
    </row>
    <row r="4655" spans="2:7">
      <c r="B4655">
        <v>98354</v>
      </c>
      <c r="C4655">
        <v>2</v>
      </c>
      <c r="D4655">
        <v>57</v>
      </c>
      <c r="F4655">
        <v>163.30000000000001</v>
      </c>
      <c r="G4655">
        <v>116.5</v>
      </c>
    </row>
    <row r="4656" spans="2:7">
      <c r="B4656">
        <v>98355</v>
      </c>
      <c r="C4656">
        <v>2</v>
      </c>
      <c r="D4656">
        <v>53</v>
      </c>
      <c r="F4656">
        <v>163.6</v>
      </c>
      <c r="G4656">
        <v>66.5</v>
      </c>
    </row>
    <row r="4657" spans="2:7">
      <c r="B4657">
        <v>98356</v>
      </c>
      <c r="C4657">
        <v>1</v>
      </c>
      <c r="D4657">
        <v>3</v>
      </c>
      <c r="F4657">
        <v>96.9</v>
      </c>
      <c r="G4657">
        <v>15.2</v>
      </c>
    </row>
    <row r="4658" spans="2:7">
      <c r="B4658">
        <v>98357</v>
      </c>
      <c r="C4658">
        <v>1</v>
      </c>
      <c r="D4658">
        <v>21</v>
      </c>
      <c r="F4658">
        <v>174</v>
      </c>
      <c r="G4658">
        <v>59</v>
      </c>
    </row>
    <row r="4659" spans="2:7">
      <c r="B4659">
        <v>98358</v>
      </c>
      <c r="C4659">
        <v>1</v>
      </c>
      <c r="D4659">
        <v>33</v>
      </c>
      <c r="F4659">
        <v>176.2</v>
      </c>
      <c r="G4659">
        <v>81.900000000000006</v>
      </c>
    </row>
    <row r="4660" spans="2:7">
      <c r="B4660">
        <v>98359</v>
      </c>
      <c r="C4660">
        <v>1</v>
      </c>
      <c r="D4660">
        <v>16</v>
      </c>
      <c r="F4660">
        <v>168.8</v>
      </c>
      <c r="G4660">
        <v>64.7</v>
      </c>
    </row>
    <row r="4661" spans="2:7">
      <c r="B4661">
        <v>98360</v>
      </c>
      <c r="C4661">
        <v>1</v>
      </c>
      <c r="D4661">
        <v>71</v>
      </c>
      <c r="F4661">
        <v>163.1</v>
      </c>
      <c r="G4661">
        <v>75.900000000000006</v>
      </c>
    </row>
    <row r="4662" spans="2:7">
      <c r="B4662">
        <v>98361</v>
      </c>
      <c r="C4662">
        <v>2</v>
      </c>
      <c r="D4662">
        <v>1</v>
      </c>
      <c r="E4662">
        <v>15</v>
      </c>
      <c r="F4662">
        <v>0</v>
      </c>
      <c r="G4662">
        <v>12.2</v>
      </c>
    </row>
    <row r="4663" spans="2:7">
      <c r="B4663">
        <v>98363</v>
      </c>
      <c r="C4663">
        <v>1</v>
      </c>
      <c r="D4663">
        <v>10</v>
      </c>
      <c r="F4663">
        <v>135.80000000000001</v>
      </c>
      <c r="G4663">
        <v>41.1</v>
      </c>
    </row>
    <row r="4664" spans="2:7">
      <c r="B4664">
        <v>98364</v>
      </c>
      <c r="C4664">
        <v>1</v>
      </c>
      <c r="D4664">
        <v>37</v>
      </c>
      <c r="F4664">
        <v>168.8</v>
      </c>
      <c r="G4664">
        <v>87.8</v>
      </c>
    </row>
    <row r="4665" spans="2:7">
      <c r="B4665">
        <v>98365</v>
      </c>
      <c r="C4665">
        <v>1</v>
      </c>
      <c r="D4665">
        <v>6</v>
      </c>
      <c r="F4665">
        <v>117.4</v>
      </c>
      <c r="G4665">
        <v>22.9</v>
      </c>
    </row>
    <row r="4666" spans="2:7">
      <c r="B4666">
        <v>98366</v>
      </c>
      <c r="C4666">
        <v>2</v>
      </c>
      <c r="D4666">
        <v>80</v>
      </c>
      <c r="F4666">
        <v>0</v>
      </c>
      <c r="G4666">
        <v>0</v>
      </c>
    </row>
    <row r="4667" spans="2:7">
      <c r="B4667">
        <v>98367</v>
      </c>
      <c r="C4667">
        <v>2</v>
      </c>
      <c r="D4667">
        <v>6</v>
      </c>
      <c r="F4667">
        <v>116.2</v>
      </c>
      <c r="G4667">
        <v>21.3</v>
      </c>
    </row>
    <row r="4668" spans="2:7">
      <c r="B4668">
        <v>98368</v>
      </c>
      <c r="C4668">
        <v>1</v>
      </c>
      <c r="D4668">
        <v>80</v>
      </c>
      <c r="F4668">
        <v>178.4</v>
      </c>
      <c r="G4668">
        <v>90.1</v>
      </c>
    </row>
    <row r="4669" spans="2:7">
      <c r="B4669">
        <v>98369</v>
      </c>
      <c r="C4669">
        <v>1</v>
      </c>
      <c r="D4669">
        <v>69</v>
      </c>
      <c r="F4669">
        <v>180.1</v>
      </c>
      <c r="G4669">
        <v>78.900000000000006</v>
      </c>
    </row>
    <row r="4670" spans="2:7">
      <c r="B4670">
        <v>98370</v>
      </c>
      <c r="C4670">
        <v>1</v>
      </c>
      <c r="D4670">
        <v>20</v>
      </c>
      <c r="F4670">
        <v>170.5</v>
      </c>
      <c r="G4670">
        <v>56.2</v>
      </c>
    </row>
    <row r="4671" spans="2:7">
      <c r="B4671">
        <v>98371</v>
      </c>
      <c r="C4671">
        <v>2</v>
      </c>
      <c r="D4671">
        <v>63</v>
      </c>
      <c r="F4671">
        <v>167.3</v>
      </c>
      <c r="G4671">
        <v>156.9</v>
      </c>
    </row>
    <row r="4672" spans="2:7">
      <c r="B4672">
        <v>98372</v>
      </c>
      <c r="C4672">
        <v>1</v>
      </c>
      <c r="D4672">
        <v>70</v>
      </c>
      <c r="F4672">
        <v>175.8</v>
      </c>
      <c r="G4672">
        <v>58.9</v>
      </c>
    </row>
    <row r="4673" spans="2:7">
      <c r="B4673">
        <v>98373</v>
      </c>
      <c r="C4673">
        <v>2</v>
      </c>
      <c r="D4673">
        <v>62</v>
      </c>
      <c r="F4673">
        <v>155.69999999999999</v>
      </c>
      <c r="G4673">
        <v>73.099999999999994</v>
      </c>
    </row>
    <row r="4674" spans="2:7">
      <c r="B4674">
        <v>98374</v>
      </c>
      <c r="C4674">
        <v>2</v>
      </c>
      <c r="D4674">
        <v>42</v>
      </c>
      <c r="F4674">
        <v>165.7</v>
      </c>
      <c r="G4674">
        <v>95</v>
      </c>
    </row>
    <row r="4675" spans="2:7">
      <c r="B4675">
        <v>98375</v>
      </c>
      <c r="C4675">
        <v>1</v>
      </c>
      <c r="D4675">
        <v>19</v>
      </c>
      <c r="F4675">
        <v>177.9</v>
      </c>
      <c r="G4675">
        <v>112</v>
      </c>
    </row>
    <row r="4676" spans="2:7">
      <c r="B4676">
        <v>98376</v>
      </c>
      <c r="C4676">
        <v>1</v>
      </c>
      <c r="D4676">
        <v>20</v>
      </c>
      <c r="F4676">
        <v>174.7</v>
      </c>
      <c r="G4676">
        <v>50.9</v>
      </c>
    </row>
    <row r="4677" spans="2:7">
      <c r="B4677">
        <v>98377</v>
      </c>
      <c r="C4677">
        <v>2</v>
      </c>
      <c r="D4677">
        <v>7</v>
      </c>
      <c r="F4677">
        <v>122.3</v>
      </c>
      <c r="G4677">
        <v>26.9</v>
      </c>
    </row>
    <row r="4678" spans="2:7">
      <c r="B4678">
        <v>98378</v>
      </c>
      <c r="C4678">
        <v>2</v>
      </c>
      <c r="D4678">
        <v>17</v>
      </c>
      <c r="F4678">
        <v>155.5</v>
      </c>
      <c r="G4678">
        <v>75.7</v>
      </c>
    </row>
    <row r="4679" spans="2:7">
      <c r="B4679">
        <v>98379</v>
      </c>
      <c r="C4679">
        <v>2</v>
      </c>
      <c r="D4679">
        <v>63</v>
      </c>
      <c r="F4679">
        <v>145.6</v>
      </c>
      <c r="G4679">
        <v>80.099999999999994</v>
      </c>
    </row>
    <row r="4680" spans="2:7">
      <c r="B4680">
        <v>98380</v>
      </c>
      <c r="C4680">
        <v>1</v>
      </c>
      <c r="D4680">
        <v>12</v>
      </c>
      <c r="F4680">
        <v>166.6</v>
      </c>
      <c r="G4680">
        <v>84.2</v>
      </c>
    </row>
    <row r="4681" spans="2:7">
      <c r="B4681">
        <v>98381</v>
      </c>
      <c r="C4681">
        <v>1</v>
      </c>
      <c r="D4681">
        <v>40</v>
      </c>
      <c r="F4681">
        <v>172.7</v>
      </c>
      <c r="G4681">
        <v>82.5</v>
      </c>
    </row>
    <row r="4682" spans="2:7">
      <c r="B4682">
        <v>98382</v>
      </c>
      <c r="C4682">
        <v>2</v>
      </c>
      <c r="D4682">
        <v>10</v>
      </c>
      <c r="F4682">
        <v>143.1</v>
      </c>
      <c r="G4682">
        <v>47.2</v>
      </c>
    </row>
    <row r="4683" spans="2:7">
      <c r="B4683">
        <v>98383</v>
      </c>
      <c r="C4683">
        <v>1</v>
      </c>
      <c r="D4683">
        <v>69</v>
      </c>
      <c r="F4683">
        <v>158.5</v>
      </c>
      <c r="G4683">
        <v>70.3</v>
      </c>
    </row>
    <row r="4684" spans="2:7">
      <c r="B4684">
        <v>98384</v>
      </c>
      <c r="C4684">
        <v>2</v>
      </c>
      <c r="D4684">
        <v>54</v>
      </c>
      <c r="F4684">
        <v>157.4</v>
      </c>
      <c r="G4684">
        <v>61.7</v>
      </c>
    </row>
    <row r="4685" spans="2:7">
      <c r="B4685">
        <v>98385</v>
      </c>
      <c r="C4685">
        <v>1</v>
      </c>
      <c r="D4685">
        <v>61</v>
      </c>
      <c r="F4685">
        <v>171.2</v>
      </c>
      <c r="G4685">
        <v>109.3</v>
      </c>
    </row>
    <row r="4686" spans="2:7">
      <c r="B4686">
        <v>98386</v>
      </c>
      <c r="C4686">
        <v>2</v>
      </c>
      <c r="D4686">
        <v>15</v>
      </c>
      <c r="F4686">
        <v>170.9</v>
      </c>
      <c r="G4686">
        <v>93.1</v>
      </c>
    </row>
    <row r="4687" spans="2:7">
      <c r="B4687">
        <v>98387</v>
      </c>
      <c r="C4687">
        <v>1</v>
      </c>
      <c r="D4687">
        <v>5</v>
      </c>
      <c r="F4687">
        <v>115.6</v>
      </c>
      <c r="G4687">
        <v>20.6</v>
      </c>
    </row>
    <row r="4688" spans="2:7">
      <c r="B4688">
        <v>98388</v>
      </c>
      <c r="C4688">
        <v>1</v>
      </c>
      <c r="D4688">
        <v>8</v>
      </c>
      <c r="F4688">
        <v>122.9</v>
      </c>
      <c r="G4688">
        <v>20.6</v>
      </c>
    </row>
    <row r="4689" spans="2:7">
      <c r="B4689">
        <v>98389</v>
      </c>
      <c r="C4689">
        <v>1</v>
      </c>
      <c r="D4689">
        <v>11</v>
      </c>
      <c r="F4689">
        <v>162.1</v>
      </c>
      <c r="G4689">
        <v>77.5</v>
      </c>
    </row>
    <row r="4690" spans="2:7">
      <c r="B4690">
        <v>98390</v>
      </c>
      <c r="C4690">
        <v>2</v>
      </c>
      <c r="D4690">
        <v>65</v>
      </c>
      <c r="F4690">
        <v>162.9</v>
      </c>
      <c r="G4690">
        <v>85.2</v>
      </c>
    </row>
    <row r="4691" spans="2:7">
      <c r="B4691">
        <v>98391</v>
      </c>
      <c r="C4691">
        <v>2</v>
      </c>
      <c r="D4691">
        <v>80</v>
      </c>
      <c r="F4691">
        <v>150</v>
      </c>
      <c r="G4691">
        <v>55.8</v>
      </c>
    </row>
    <row r="4692" spans="2:7">
      <c r="B4692">
        <v>98392</v>
      </c>
      <c r="C4692">
        <v>1</v>
      </c>
      <c r="D4692">
        <v>47</v>
      </c>
      <c r="F4692">
        <v>176.4</v>
      </c>
      <c r="G4692">
        <v>74.8</v>
      </c>
    </row>
    <row r="4693" spans="2:7">
      <c r="B4693">
        <v>98393</v>
      </c>
      <c r="C4693">
        <v>2</v>
      </c>
      <c r="D4693">
        <v>80</v>
      </c>
      <c r="F4693">
        <v>151.1</v>
      </c>
      <c r="G4693">
        <v>73.2</v>
      </c>
    </row>
    <row r="4694" spans="2:7">
      <c r="B4694">
        <v>98394</v>
      </c>
      <c r="C4694">
        <v>2</v>
      </c>
      <c r="D4694">
        <v>38</v>
      </c>
      <c r="F4694">
        <v>163.6</v>
      </c>
      <c r="G4694">
        <v>66.900000000000006</v>
      </c>
    </row>
    <row r="4695" spans="2:7">
      <c r="B4695">
        <v>98395</v>
      </c>
      <c r="C4695">
        <v>2</v>
      </c>
      <c r="D4695">
        <v>24</v>
      </c>
      <c r="F4695">
        <v>162.30000000000001</v>
      </c>
      <c r="G4695">
        <v>59.2</v>
      </c>
    </row>
    <row r="4696" spans="2:7">
      <c r="B4696">
        <v>98396</v>
      </c>
      <c r="C4696">
        <v>2</v>
      </c>
      <c r="D4696">
        <v>12</v>
      </c>
      <c r="F4696">
        <v>153.4</v>
      </c>
      <c r="G4696">
        <v>43.1</v>
      </c>
    </row>
    <row r="4697" spans="2:7">
      <c r="B4697">
        <v>98397</v>
      </c>
      <c r="C4697">
        <v>1</v>
      </c>
      <c r="D4697">
        <v>16</v>
      </c>
      <c r="F4697">
        <v>168.3</v>
      </c>
      <c r="G4697">
        <v>58.7</v>
      </c>
    </row>
    <row r="4698" spans="2:7">
      <c r="B4698">
        <v>98398</v>
      </c>
      <c r="C4698">
        <v>2</v>
      </c>
      <c r="D4698">
        <v>10</v>
      </c>
      <c r="F4698">
        <v>140.69999999999999</v>
      </c>
      <c r="G4698">
        <v>40.299999999999997</v>
      </c>
    </row>
    <row r="4699" spans="2:7">
      <c r="B4699">
        <v>98399</v>
      </c>
      <c r="C4699">
        <v>1</v>
      </c>
      <c r="D4699">
        <v>54</v>
      </c>
      <c r="F4699">
        <v>169.6</v>
      </c>
      <c r="G4699">
        <v>79.099999999999994</v>
      </c>
    </row>
    <row r="4700" spans="2:7">
      <c r="B4700">
        <v>98400</v>
      </c>
      <c r="C4700">
        <v>1</v>
      </c>
      <c r="D4700">
        <v>10</v>
      </c>
      <c r="F4700">
        <v>148.30000000000001</v>
      </c>
      <c r="G4700">
        <v>57.5</v>
      </c>
    </row>
    <row r="4701" spans="2:7">
      <c r="B4701">
        <v>98401</v>
      </c>
      <c r="C4701">
        <v>1</v>
      </c>
      <c r="D4701">
        <v>41</v>
      </c>
      <c r="F4701">
        <v>177.9</v>
      </c>
      <c r="G4701">
        <v>92.3</v>
      </c>
    </row>
    <row r="4702" spans="2:7">
      <c r="B4702">
        <v>98402</v>
      </c>
      <c r="C4702">
        <v>1</v>
      </c>
      <c r="D4702">
        <v>22</v>
      </c>
      <c r="F4702">
        <v>0</v>
      </c>
      <c r="G4702">
        <v>0</v>
      </c>
    </row>
    <row r="4703" spans="2:7">
      <c r="B4703">
        <v>98403</v>
      </c>
      <c r="C4703">
        <v>1</v>
      </c>
      <c r="D4703">
        <v>27</v>
      </c>
      <c r="F4703">
        <v>184.2</v>
      </c>
      <c r="G4703">
        <v>86.2</v>
      </c>
    </row>
    <row r="4704" spans="2:7">
      <c r="B4704">
        <v>98404</v>
      </c>
      <c r="C4704">
        <v>1</v>
      </c>
      <c r="D4704">
        <v>14</v>
      </c>
      <c r="F4704">
        <v>171.8</v>
      </c>
      <c r="G4704">
        <v>117.1</v>
      </c>
    </row>
    <row r="4705" spans="2:7">
      <c r="B4705">
        <v>98406</v>
      </c>
      <c r="C4705">
        <v>2</v>
      </c>
      <c r="D4705">
        <v>13</v>
      </c>
      <c r="F4705">
        <v>139.1</v>
      </c>
      <c r="G4705">
        <v>29.3</v>
      </c>
    </row>
    <row r="4706" spans="2:7">
      <c r="B4706">
        <v>98407</v>
      </c>
      <c r="C4706">
        <v>1</v>
      </c>
      <c r="D4706">
        <v>4</v>
      </c>
      <c r="F4706">
        <v>106</v>
      </c>
      <c r="G4706">
        <v>21.9</v>
      </c>
    </row>
    <row r="4707" spans="2:7">
      <c r="B4707">
        <v>98408</v>
      </c>
      <c r="C4707">
        <v>2</v>
      </c>
      <c r="D4707">
        <v>19</v>
      </c>
      <c r="F4707">
        <v>163.80000000000001</v>
      </c>
      <c r="G4707">
        <v>54.1</v>
      </c>
    </row>
    <row r="4708" spans="2:7">
      <c r="B4708">
        <v>98409</v>
      </c>
      <c r="C4708">
        <v>1</v>
      </c>
      <c r="D4708">
        <v>2</v>
      </c>
      <c r="F4708">
        <v>89.9</v>
      </c>
      <c r="G4708">
        <v>12.6</v>
      </c>
    </row>
    <row r="4709" spans="2:7">
      <c r="B4709">
        <v>98410</v>
      </c>
      <c r="C4709">
        <v>2</v>
      </c>
      <c r="D4709">
        <v>10</v>
      </c>
      <c r="F4709">
        <v>140.6</v>
      </c>
      <c r="G4709">
        <v>38.9</v>
      </c>
    </row>
    <row r="4710" spans="2:7">
      <c r="B4710">
        <v>98411</v>
      </c>
      <c r="C4710">
        <v>2</v>
      </c>
      <c r="D4710">
        <v>18</v>
      </c>
      <c r="F4710">
        <v>166.1</v>
      </c>
      <c r="G4710">
        <v>93.4</v>
      </c>
    </row>
    <row r="4711" spans="2:7">
      <c r="B4711">
        <v>98412</v>
      </c>
      <c r="C4711">
        <v>2</v>
      </c>
      <c r="D4711">
        <v>67</v>
      </c>
      <c r="F4711">
        <v>155.30000000000001</v>
      </c>
      <c r="G4711">
        <v>82.7</v>
      </c>
    </row>
    <row r="4712" spans="2:7">
      <c r="B4712">
        <v>98413</v>
      </c>
      <c r="C4712">
        <v>1</v>
      </c>
      <c r="D4712">
        <v>80</v>
      </c>
      <c r="F4712">
        <v>161.5</v>
      </c>
      <c r="G4712">
        <v>76.900000000000006</v>
      </c>
    </row>
    <row r="4713" spans="2:7">
      <c r="B4713">
        <v>98414</v>
      </c>
      <c r="C4713">
        <v>2</v>
      </c>
      <c r="D4713">
        <v>70</v>
      </c>
      <c r="F4713">
        <v>0</v>
      </c>
      <c r="G4713">
        <v>74.099999999999994</v>
      </c>
    </row>
    <row r="4714" spans="2:7">
      <c r="B4714">
        <v>98415</v>
      </c>
      <c r="C4714">
        <v>1</v>
      </c>
      <c r="D4714">
        <v>5</v>
      </c>
      <c r="F4714">
        <v>110</v>
      </c>
      <c r="G4714">
        <v>19.600000000000001</v>
      </c>
    </row>
    <row r="4715" spans="2:7">
      <c r="B4715">
        <v>98416</v>
      </c>
      <c r="C4715">
        <v>2</v>
      </c>
      <c r="D4715">
        <v>25</v>
      </c>
      <c r="F4715">
        <v>159</v>
      </c>
      <c r="G4715">
        <v>52.4</v>
      </c>
    </row>
    <row r="4716" spans="2:7">
      <c r="B4716">
        <v>98417</v>
      </c>
      <c r="C4716">
        <v>2</v>
      </c>
      <c r="D4716">
        <v>79</v>
      </c>
      <c r="F4716">
        <v>152.80000000000001</v>
      </c>
      <c r="G4716">
        <v>51.7</v>
      </c>
    </row>
    <row r="4717" spans="2:7">
      <c r="B4717">
        <v>98418</v>
      </c>
      <c r="C4717">
        <v>1</v>
      </c>
      <c r="D4717">
        <v>14</v>
      </c>
      <c r="F4717">
        <v>174.2</v>
      </c>
      <c r="G4717">
        <v>81.3</v>
      </c>
    </row>
    <row r="4718" spans="2:7">
      <c r="B4718">
        <v>98419</v>
      </c>
      <c r="C4718">
        <v>1</v>
      </c>
      <c r="D4718">
        <v>12</v>
      </c>
      <c r="F4718">
        <v>145.5</v>
      </c>
      <c r="G4718">
        <v>43.2</v>
      </c>
    </row>
    <row r="4719" spans="2:7">
      <c r="B4719">
        <v>98420</v>
      </c>
      <c r="C4719">
        <v>2</v>
      </c>
      <c r="D4719">
        <v>27</v>
      </c>
      <c r="F4719">
        <v>171.2</v>
      </c>
      <c r="G4719">
        <v>58.5</v>
      </c>
    </row>
    <row r="4720" spans="2:7">
      <c r="B4720">
        <v>98421</v>
      </c>
      <c r="C4720">
        <v>1</v>
      </c>
      <c r="D4720">
        <v>62</v>
      </c>
      <c r="F4720">
        <v>185.6</v>
      </c>
      <c r="G4720">
        <v>83.7</v>
      </c>
    </row>
    <row r="4721" spans="2:7">
      <c r="B4721">
        <v>98422</v>
      </c>
      <c r="C4721">
        <v>2</v>
      </c>
      <c r="D4721">
        <v>63</v>
      </c>
      <c r="F4721">
        <v>163.80000000000001</v>
      </c>
      <c r="G4721">
        <v>73.2</v>
      </c>
    </row>
    <row r="4722" spans="2:7">
      <c r="B4722">
        <v>98423</v>
      </c>
      <c r="C4722">
        <v>2</v>
      </c>
      <c r="D4722">
        <v>80</v>
      </c>
      <c r="F4722">
        <v>164.2</v>
      </c>
      <c r="G4722">
        <v>60.3</v>
      </c>
    </row>
    <row r="4723" spans="2:7">
      <c r="B4723">
        <v>98424</v>
      </c>
      <c r="C4723">
        <v>1</v>
      </c>
      <c r="D4723">
        <v>80</v>
      </c>
      <c r="F4723">
        <v>182.4</v>
      </c>
      <c r="G4723">
        <v>82.6</v>
      </c>
    </row>
    <row r="4724" spans="2:7">
      <c r="B4724">
        <v>98425</v>
      </c>
      <c r="C4724">
        <v>1</v>
      </c>
      <c r="D4724">
        <v>9</v>
      </c>
      <c r="F4724">
        <v>134.80000000000001</v>
      </c>
      <c r="G4724">
        <v>30.6</v>
      </c>
    </row>
    <row r="4725" spans="2:7">
      <c r="B4725">
        <v>98426</v>
      </c>
      <c r="C4725">
        <v>1</v>
      </c>
      <c r="D4725">
        <v>28</v>
      </c>
      <c r="F4725">
        <v>170</v>
      </c>
      <c r="G4725">
        <v>63.9</v>
      </c>
    </row>
    <row r="4726" spans="2:7">
      <c r="B4726">
        <v>98427</v>
      </c>
      <c r="C4726">
        <v>1</v>
      </c>
      <c r="D4726">
        <v>18</v>
      </c>
      <c r="F4726">
        <v>165.8</v>
      </c>
      <c r="G4726">
        <v>55.4</v>
      </c>
    </row>
    <row r="4727" spans="2:7">
      <c r="B4727">
        <v>98428</v>
      </c>
      <c r="C4727">
        <v>2</v>
      </c>
      <c r="D4727">
        <v>25</v>
      </c>
      <c r="F4727">
        <v>171.1</v>
      </c>
      <c r="G4727">
        <v>79.099999999999994</v>
      </c>
    </row>
    <row r="4728" spans="2:7">
      <c r="B4728">
        <v>98429</v>
      </c>
      <c r="C4728">
        <v>2</v>
      </c>
      <c r="D4728">
        <v>80</v>
      </c>
      <c r="F4728">
        <v>156.80000000000001</v>
      </c>
      <c r="G4728">
        <v>66.7</v>
      </c>
    </row>
    <row r="4729" spans="2:7">
      <c r="B4729">
        <v>98430</v>
      </c>
      <c r="C4729">
        <v>2</v>
      </c>
      <c r="D4729">
        <v>8</v>
      </c>
      <c r="F4729">
        <v>121.5</v>
      </c>
      <c r="G4729">
        <v>23.3</v>
      </c>
    </row>
    <row r="4730" spans="2:7">
      <c r="B4730">
        <v>98431</v>
      </c>
      <c r="C4730">
        <v>2</v>
      </c>
      <c r="D4730">
        <v>69</v>
      </c>
      <c r="F4730">
        <v>156</v>
      </c>
      <c r="G4730">
        <v>75.400000000000006</v>
      </c>
    </row>
    <row r="4731" spans="2:7">
      <c r="B4731">
        <v>98432</v>
      </c>
      <c r="C4731">
        <v>1</v>
      </c>
      <c r="D4731">
        <v>1</v>
      </c>
      <c r="E4731">
        <v>16</v>
      </c>
      <c r="F4731">
        <v>0</v>
      </c>
      <c r="G4731">
        <v>12.4</v>
      </c>
    </row>
    <row r="4732" spans="2:7">
      <c r="B4732">
        <v>98433</v>
      </c>
      <c r="C4732">
        <v>1</v>
      </c>
      <c r="D4732">
        <v>71</v>
      </c>
      <c r="F4732">
        <v>177.3</v>
      </c>
      <c r="G4732">
        <v>116</v>
      </c>
    </row>
    <row r="4733" spans="2:7">
      <c r="B4733">
        <v>98434</v>
      </c>
      <c r="C4733">
        <v>1</v>
      </c>
      <c r="D4733">
        <v>4</v>
      </c>
      <c r="F4733">
        <v>113.6</v>
      </c>
      <c r="G4733">
        <v>20.100000000000001</v>
      </c>
    </row>
    <row r="4734" spans="2:7">
      <c r="B4734">
        <v>98435</v>
      </c>
      <c r="C4734">
        <v>2</v>
      </c>
      <c r="D4734">
        <v>21</v>
      </c>
      <c r="F4734">
        <v>157.9</v>
      </c>
      <c r="G4734">
        <v>61</v>
      </c>
    </row>
    <row r="4735" spans="2:7">
      <c r="B4735">
        <v>98436</v>
      </c>
      <c r="C4735">
        <v>1</v>
      </c>
      <c r="D4735">
        <v>36</v>
      </c>
      <c r="F4735">
        <v>174.5</v>
      </c>
      <c r="G4735">
        <v>85.2</v>
      </c>
    </row>
    <row r="4736" spans="2:7">
      <c r="B4736">
        <v>98437</v>
      </c>
      <c r="C4736">
        <v>2</v>
      </c>
      <c r="D4736">
        <v>32</v>
      </c>
      <c r="F4736">
        <v>164.3</v>
      </c>
      <c r="G4736">
        <v>67.900000000000006</v>
      </c>
    </row>
    <row r="4737" spans="2:7">
      <c r="B4737">
        <v>98438</v>
      </c>
      <c r="C4737">
        <v>2</v>
      </c>
      <c r="D4737">
        <v>62</v>
      </c>
      <c r="F4737">
        <v>157.69999999999999</v>
      </c>
      <c r="G4737">
        <v>89.4</v>
      </c>
    </row>
    <row r="4738" spans="2:7">
      <c r="B4738">
        <v>98439</v>
      </c>
      <c r="C4738">
        <v>1</v>
      </c>
      <c r="D4738">
        <v>3</v>
      </c>
      <c r="F4738">
        <v>96.4</v>
      </c>
      <c r="G4738">
        <v>15.8</v>
      </c>
    </row>
    <row r="4739" spans="2:7">
      <c r="B4739">
        <v>98440</v>
      </c>
      <c r="C4739">
        <v>2</v>
      </c>
      <c r="D4739">
        <v>19</v>
      </c>
      <c r="F4739">
        <v>154.6</v>
      </c>
      <c r="G4739">
        <v>47.7</v>
      </c>
    </row>
    <row r="4740" spans="2:7">
      <c r="B4740">
        <v>98441</v>
      </c>
      <c r="C4740">
        <v>1</v>
      </c>
      <c r="D4740">
        <v>22</v>
      </c>
      <c r="F4740">
        <v>171.3</v>
      </c>
      <c r="G4740">
        <v>157.9</v>
      </c>
    </row>
    <row r="4741" spans="2:7">
      <c r="B4741">
        <v>98442</v>
      </c>
      <c r="C4741">
        <v>2</v>
      </c>
      <c r="D4741">
        <v>22</v>
      </c>
      <c r="F4741">
        <v>163.69999999999999</v>
      </c>
      <c r="G4741">
        <v>94.5</v>
      </c>
    </row>
    <row r="4742" spans="2:7">
      <c r="B4742">
        <v>98443</v>
      </c>
      <c r="C4742">
        <v>2</v>
      </c>
      <c r="D4742">
        <v>21</v>
      </c>
      <c r="F4742">
        <v>164.1</v>
      </c>
      <c r="G4742">
        <v>64.5</v>
      </c>
    </row>
    <row r="4743" spans="2:7">
      <c r="B4743">
        <v>98444</v>
      </c>
      <c r="C4743">
        <v>2</v>
      </c>
      <c r="D4743">
        <v>59</v>
      </c>
      <c r="F4743">
        <v>154.6</v>
      </c>
      <c r="G4743">
        <v>90.5</v>
      </c>
    </row>
    <row r="4744" spans="2:7">
      <c r="B4744">
        <v>98445</v>
      </c>
      <c r="C4744">
        <v>2</v>
      </c>
      <c r="D4744">
        <v>25</v>
      </c>
      <c r="F4744">
        <v>161.80000000000001</v>
      </c>
      <c r="G4744">
        <v>68.3</v>
      </c>
    </row>
    <row r="4745" spans="2:7">
      <c r="B4745">
        <v>98446</v>
      </c>
      <c r="C4745">
        <v>1</v>
      </c>
      <c r="D4745">
        <v>13</v>
      </c>
      <c r="F4745">
        <v>166.1</v>
      </c>
      <c r="G4745">
        <v>52.9</v>
      </c>
    </row>
    <row r="4746" spans="2:7">
      <c r="B4746">
        <v>98447</v>
      </c>
      <c r="C4746">
        <v>1</v>
      </c>
      <c r="D4746">
        <v>32</v>
      </c>
      <c r="F4746">
        <v>169.6</v>
      </c>
      <c r="G4746">
        <v>153.80000000000001</v>
      </c>
    </row>
    <row r="4747" spans="2:7">
      <c r="B4747">
        <v>98448</v>
      </c>
      <c r="C4747">
        <v>2</v>
      </c>
      <c r="D4747">
        <v>24</v>
      </c>
      <c r="F4747">
        <v>164.1</v>
      </c>
      <c r="G4747">
        <v>115.7</v>
      </c>
    </row>
    <row r="4748" spans="2:7">
      <c r="B4748">
        <v>98449</v>
      </c>
      <c r="C4748">
        <v>2</v>
      </c>
      <c r="D4748">
        <v>12</v>
      </c>
      <c r="F4748">
        <v>155.5</v>
      </c>
      <c r="G4748">
        <v>52.4</v>
      </c>
    </row>
    <row r="4749" spans="2:7">
      <c r="B4749">
        <v>98450</v>
      </c>
      <c r="C4749">
        <v>2</v>
      </c>
      <c r="D4749">
        <v>15</v>
      </c>
      <c r="F4749">
        <v>173.1</v>
      </c>
      <c r="G4749">
        <v>76.8</v>
      </c>
    </row>
    <row r="4750" spans="2:7">
      <c r="B4750">
        <v>98451</v>
      </c>
      <c r="C4750">
        <v>1</v>
      </c>
      <c r="D4750">
        <v>6</v>
      </c>
      <c r="F4750">
        <v>125.9</v>
      </c>
      <c r="G4750">
        <v>25.5</v>
      </c>
    </row>
    <row r="4751" spans="2:7">
      <c r="B4751">
        <v>98452</v>
      </c>
      <c r="C4751">
        <v>1</v>
      </c>
      <c r="D4751">
        <v>52</v>
      </c>
      <c r="F4751">
        <v>179.2</v>
      </c>
      <c r="G4751">
        <v>71</v>
      </c>
    </row>
    <row r="4752" spans="2:7">
      <c r="B4752">
        <v>98453</v>
      </c>
      <c r="C4752">
        <v>1</v>
      </c>
      <c r="D4752">
        <v>7</v>
      </c>
      <c r="F4752">
        <v>120.7</v>
      </c>
      <c r="G4752">
        <v>25.3</v>
      </c>
    </row>
    <row r="4753" spans="2:7">
      <c r="B4753">
        <v>98454</v>
      </c>
      <c r="C4753">
        <v>2</v>
      </c>
      <c r="D4753">
        <v>63</v>
      </c>
      <c r="F4753">
        <v>164.8</v>
      </c>
      <c r="G4753">
        <v>86.4</v>
      </c>
    </row>
    <row r="4754" spans="2:7">
      <c r="B4754">
        <v>98455</v>
      </c>
      <c r="C4754">
        <v>2</v>
      </c>
      <c r="D4754">
        <v>5</v>
      </c>
      <c r="F4754">
        <v>111</v>
      </c>
      <c r="G4754">
        <v>17.2</v>
      </c>
    </row>
    <row r="4755" spans="2:7">
      <c r="B4755">
        <v>98456</v>
      </c>
      <c r="C4755">
        <v>1</v>
      </c>
      <c r="D4755">
        <v>36</v>
      </c>
      <c r="F4755">
        <v>171.8</v>
      </c>
      <c r="G4755">
        <v>64.8</v>
      </c>
    </row>
    <row r="4756" spans="2:7">
      <c r="B4756">
        <v>98457</v>
      </c>
      <c r="C4756">
        <v>1</v>
      </c>
      <c r="D4756">
        <v>80</v>
      </c>
      <c r="F4756">
        <v>174.8</v>
      </c>
      <c r="G4756">
        <v>53.4</v>
      </c>
    </row>
    <row r="4757" spans="2:7">
      <c r="B4757">
        <v>98458</v>
      </c>
      <c r="C4757">
        <v>1</v>
      </c>
      <c r="D4757">
        <v>24</v>
      </c>
      <c r="F4757">
        <v>175.7</v>
      </c>
      <c r="G4757">
        <v>85.5</v>
      </c>
    </row>
    <row r="4758" spans="2:7">
      <c r="B4758">
        <v>98459</v>
      </c>
      <c r="C4758">
        <v>2</v>
      </c>
      <c r="D4758">
        <v>12</v>
      </c>
      <c r="F4758">
        <v>160.5</v>
      </c>
      <c r="G4758">
        <v>39.700000000000003</v>
      </c>
    </row>
    <row r="4759" spans="2:7">
      <c r="B4759">
        <v>98460</v>
      </c>
      <c r="C4759">
        <v>2</v>
      </c>
      <c r="D4759">
        <v>27</v>
      </c>
      <c r="F4759">
        <v>158.6</v>
      </c>
      <c r="G4759">
        <v>82.4</v>
      </c>
    </row>
    <row r="4760" spans="2:7">
      <c r="B4760">
        <v>98461</v>
      </c>
      <c r="C4760">
        <v>2</v>
      </c>
      <c r="D4760">
        <v>54</v>
      </c>
      <c r="F4760">
        <v>163</v>
      </c>
      <c r="G4760">
        <v>49.2</v>
      </c>
    </row>
    <row r="4761" spans="2:7">
      <c r="B4761">
        <v>98462</v>
      </c>
      <c r="C4761">
        <v>1</v>
      </c>
      <c r="D4761">
        <v>71</v>
      </c>
      <c r="F4761">
        <v>170.5</v>
      </c>
      <c r="G4761">
        <v>85.4</v>
      </c>
    </row>
    <row r="4762" spans="2:7">
      <c r="B4762">
        <v>98463</v>
      </c>
      <c r="C4762">
        <v>2</v>
      </c>
      <c r="D4762">
        <v>66</v>
      </c>
      <c r="F4762">
        <v>165.7</v>
      </c>
      <c r="G4762">
        <v>83.3</v>
      </c>
    </row>
    <row r="4763" spans="2:7">
      <c r="B4763">
        <v>98464</v>
      </c>
      <c r="C4763">
        <v>1</v>
      </c>
      <c r="D4763">
        <v>7</v>
      </c>
      <c r="F4763">
        <v>122.6</v>
      </c>
      <c r="G4763">
        <v>26.6</v>
      </c>
    </row>
    <row r="4764" spans="2:7">
      <c r="B4764">
        <v>98465</v>
      </c>
      <c r="C4764">
        <v>2</v>
      </c>
      <c r="D4764">
        <v>14</v>
      </c>
      <c r="F4764">
        <v>158.9</v>
      </c>
      <c r="G4764">
        <v>50.5</v>
      </c>
    </row>
    <row r="4765" spans="2:7">
      <c r="B4765">
        <v>98466</v>
      </c>
      <c r="C4765">
        <v>1</v>
      </c>
      <c r="D4765">
        <v>0</v>
      </c>
      <c r="E4765">
        <v>2</v>
      </c>
      <c r="F4765">
        <v>0</v>
      </c>
      <c r="G4765">
        <v>6.3</v>
      </c>
    </row>
    <row r="4766" spans="2:7">
      <c r="B4766">
        <v>98467</v>
      </c>
      <c r="C4766">
        <v>2</v>
      </c>
      <c r="D4766">
        <v>3</v>
      </c>
      <c r="F4766">
        <v>96.7</v>
      </c>
      <c r="G4766">
        <v>13.7</v>
      </c>
    </row>
    <row r="4767" spans="2:7">
      <c r="B4767">
        <v>98468</v>
      </c>
      <c r="C4767">
        <v>2</v>
      </c>
      <c r="D4767">
        <v>14</v>
      </c>
      <c r="F4767">
        <v>159.69999999999999</v>
      </c>
      <c r="G4767">
        <v>53.5</v>
      </c>
    </row>
    <row r="4768" spans="2:7">
      <c r="B4768">
        <v>98469</v>
      </c>
      <c r="C4768">
        <v>1</v>
      </c>
      <c r="D4768">
        <v>41</v>
      </c>
      <c r="F4768">
        <v>159.69999999999999</v>
      </c>
      <c r="G4768">
        <v>71.400000000000006</v>
      </c>
    </row>
    <row r="4769" spans="2:7">
      <c r="B4769">
        <v>98470</v>
      </c>
      <c r="C4769">
        <v>2</v>
      </c>
      <c r="D4769">
        <v>38</v>
      </c>
      <c r="F4769">
        <v>162.4</v>
      </c>
      <c r="G4769">
        <v>76.5</v>
      </c>
    </row>
    <row r="4770" spans="2:7">
      <c r="B4770">
        <v>98472</v>
      </c>
      <c r="C4770">
        <v>2</v>
      </c>
      <c r="D4770">
        <v>2</v>
      </c>
      <c r="F4770">
        <v>94.1</v>
      </c>
      <c r="G4770">
        <v>14.5</v>
      </c>
    </row>
    <row r="4771" spans="2:7">
      <c r="B4771">
        <v>98473</v>
      </c>
      <c r="C4771">
        <v>2</v>
      </c>
      <c r="D4771">
        <v>65</v>
      </c>
      <c r="F4771">
        <v>143.5</v>
      </c>
      <c r="G4771">
        <v>73.099999999999994</v>
      </c>
    </row>
    <row r="4772" spans="2:7">
      <c r="B4772">
        <v>98474</v>
      </c>
      <c r="C4772">
        <v>1</v>
      </c>
      <c r="D4772">
        <v>35</v>
      </c>
      <c r="F4772">
        <v>181.8</v>
      </c>
      <c r="G4772">
        <v>67.400000000000006</v>
      </c>
    </row>
    <row r="4773" spans="2:7">
      <c r="B4773">
        <v>98475</v>
      </c>
      <c r="C4773">
        <v>1</v>
      </c>
      <c r="D4773">
        <v>22</v>
      </c>
      <c r="F4773">
        <v>170.7</v>
      </c>
      <c r="G4773">
        <v>104.7</v>
      </c>
    </row>
    <row r="4774" spans="2:7">
      <c r="B4774">
        <v>98476</v>
      </c>
      <c r="C4774">
        <v>1</v>
      </c>
      <c r="D4774">
        <v>2</v>
      </c>
      <c r="F4774">
        <v>0</v>
      </c>
      <c r="G4774">
        <v>15.6</v>
      </c>
    </row>
    <row r="4775" spans="2:7">
      <c r="B4775">
        <v>98477</v>
      </c>
      <c r="C4775">
        <v>2</v>
      </c>
      <c r="D4775">
        <v>12</v>
      </c>
      <c r="F4775">
        <v>154.5</v>
      </c>
      <c r="G4775">
        <v>48.4</v>
      </c>
    </row>
    <row r="4776" spans="2:7">
      <c r="B4776">
        <v>98478</v>
      </c>
      <c r="C4776">
        <v>2</v>
      </c>
      <c r="D4776">
        <v>3</v>
      </c>
      <c r="F4776">
        <v>95.6</v>
      </c>
      <c r="G4776">
        <v>14.2</v>
      </c>
    </row>
    <row r="4777" spans="2:7">
      <c r="B4777">
        <v>98479</v>
      </c>
      <c r="C4777">
        <v>1</v>
      </c>
      <c r="D4777">
        <v>27</v>
      </c>
      <c r="F4777">
        <v>166.4</v>
      </c>
      <c r="G4777">
        <v>67.2</v>
      </c>
    </row>
    <row r="4778" spans="2:7">
      <c r="B4778">
        <v>98481</v>
      </c>
      <c r="C4778">
        <v>1</v>
      </c>
      <c r="D4778">
        <v>60</v>
      </c>
      <c r="F4778">
        <v>180.1</v>
      </c>
      <c r="G4778">
        <v>96.7</v>
      </c>
    </row>
    <row r="4779" spans="2:7">
      <c r="B4779">
        <v>98483</v>
      </c>
      <c r="C4779">
        <v>2</v>
      </c>
      <c r="D4779">
        <v>26</v>
      </c>
      <c r="F4779">
        <v>157.9</v>
      </c>
      <c r="G4779">
        <v>51.6</v>
      </c>
    </row>
    <row r="4780" spans="2:7">
      <c r="B4780">
        <v>98484</v>
      </c>
      <c r="C4780">
        <v>2</v>
      </c>
      <c r="D4780">
        <v>13</v>
      </c>
      <c r="F4780">
        <v>151.1</v>
      </c>
      <c r="G4780">
        <v>39.700000000000003</v>
      </c>
    </row>
    <row r="4781" spans="2:7">
      <c r="B4781">
        <v>98485</v>
      </c>
      <c r="C4781">
        <v>1</v>
      </c>
      <c r="D4781">
        <v>21</v>
      </c>
      <c r="F4781">
        <v>174.7</v>
      </c>
      <c r="G4781">
        <v>67.099999999999994</v>
      </c>
    </row>
    <row r="4782" spans="2:7">
      <c r="B4782">
        <v>98486</v>
      </c>
      <c r="C4782">
        <v>2</v>
      </c>
      <c r="D4782">
        <v>12</v>
      </c>
      <c r="F4782">
        <v>142.19999999999999</v>
      </c>
      <c r="G4782">
        <v>32.4</v>
      </c>
    </row>
    <row r="4783" spans="2:7">
      <c r="B4783">
        <v>98487</v>
      </c>
      <c r="C4783">
        <v>2</v>
      </c>
      <c r="D4783">
        <v>0</v>
      </c>
      <c r="E4783">
        <v>2</v>
      </c>
      <c r="F4783">
        <v>0</v>
      </c>
      <c r="G4783">
        <v>6.4</v>
      </c>
    </row>
    <row r="4784" spans="2:7">
      <c r="B4784">
        <v>98488</v>
      </c>
      <c r="C4784">
        <v>1</v>
      </c>
      <c r="D4784">
        <v>7</v>
      </c>
      <c r="F4784">
        <v>131.4</v>
      </c>
      <c r="G4784">
        <v>40.9</v>
      </c>
    </row>
    <row r="4785" spans="2:7">
      <c r="B4785">
        <v>98489</v>
      </c>
      <c r="C4785">
        <v>2</v>
      </c>
      <c r="D4785">
        <v>55</v>
      </c>
      <c r="F4785">
        <v>164</v>
      </c>
      <c r="G4785">
        <v>94.3</v>
      </c>
    </row>
    <row r="4786" spans="2:7">
      <c r="B4786">
        <v>98490</v>
      </c>
      <c r="C4786">
        <v>1</v>
      </c>
      <c r="D4786">
        <v>24</v>
      </c>
      <c r="F4786">
        <v>170.9</v>
      </c>
      <c r="G4786">
        <v>94</v>
      </c>
    </row>
    <row r="4787" spans="2:7">
      <c r="B4787">
        <v>98491</v>
      </c>
      <c r="C4787">
        <v>2</v>
      </c>
      <c r="D4787">
        <v>61</v>
      </c>
      <c r="F4787">
        <v>159.19999999999999</v>
      </c>
      <c r="G4787">
        <v>149</v>
      </c>
    </row>
    <row r="4788" spans="2:7">
      <c r="B4788">
        <v>98492</v>
      </c>
      <c r="C4788">
        <v>2</v>
      </c>
      <c r="D4788">
        <v>0</v>
      </c>
      <c r="E4788">
        <v>11</v>
      </c>
      <c r="F4788">
        <v>0</v>
      </c>
      <c r="G4788">
        <v>10.3</v>
      </c>
    </row>
    <row r="4789" spans="2:7">
      <c r="B4789">
        <v>98493</v>
      </c>
      <c r="C4789">
        <v>2</v>
      </c>
      <c r="D4789">
        <v>18</v>
      </c>
      <c r="F4789">
        <v>157</v>
      </c>
      <c r="G4789">
        <v>65.7</v>
      </c>
    </row>
    <row r="4790" spans="2:7">
      <c r="B4790">
        <v>98494</v>
      </c>
      <c r="C4790">
        <v>2</v>
      </c>
      <c r="D4790">
        <v>25</v>
      </c>
      <c r="F4790">
        <v>165</v>
      </c>
      <c r="G4790">
        <v>64.2</v>
      </c>
    </row>
    <row r="4791" spans="2:7">
      <c r="B4791">
        <v>98495</v>
      </c>
      <c r="C4791">
        <v>1</v>
      </c>
      <c r="D4791">
        <v>48</v>
      </c>
      <c r="F4791">
        <v>176.1</v>
      </c>
      <c r="G4791">
        <v>77.099999999999994</v>
      </c>
    </row>
    <row r="4792" spans="2:7">
      <c r="B4792">
        <v>98496</v>
      </c>
      <c r="C4792">
        <v>2</v>
      </c>
      <c r="D4792">
        <v>46</v>
      </c>
      <c r="F4792">
        <v>166</v>
      </c>
      <c r="G4792">
        <v>93.4</v>
      </c>
    </row>
    <row r="4793" spans="2:7">
      <c r="B4793">
        <v>98497</v>
      </c>
      <c r="C4793">
        <v>1</v>
      </c>
      <c r="D4793">
        <v>2</v>
      </c>
      <c r="F4793">
        <v>0</v>
      </c>
      <c r="G4793">
        <v>0</v>
      </c>
    </row>
    <row r="4794" spans="2:7">
      <c r="B4794">
        <v>98498</v>
      </c>
      <c r="C4794">
        <v>2</v>
      </c>
      <c r="D4794">
        <v>74</v>
      </c>
      <c r="F4794">
        <v>158.5</v>
      </c>
      <c r="G4794">
        <v>58.7</v>
      </c>
    </row>
    <row r="4795" spans="2:7">
      <c r="B4795">
        <v>98499</v>
      </c>
      <c r="C4795">
        <v>1</v>
      </c>
      <c r="D4795">
        <v>12</v>
      </c>
      <c r="F4795">
        <v>150.19999999999999</v>
      </c>
      <c r="G4795">
        <v>38.299999999999997</v>
      </c>
    </row>
    <row r="4796" spans="2:7">
      <c r="B4796">
        <v>98500</v>
      </c>
      <c r="C4796">
        <v>2</v>
      </c>
      <c r="D4796">
        <v>56</v>
      </c>
      <c r="F4796">
        <v>147.6</v>
      </c>
      <c r="G4796">
        <v>62.7</v>
      </c>
    </row>
    <row r="4797" spans="2:7">
      <c r="B4797">
        <v>98501</v>
      </c>
      <c r="C4797">
        <v>2</v>
      </c>
      <c r="D4797">
        <v>68</v>
      </c>
      <c r="F4797">
        <v>155.19999999999999</v>
      </c>
      <c r="G4797">
        <v>72.3</v>
      </c>
    </row>
    <row r="4798" spans="2:7">
      <c r="B4798">
        <v>98502</v>
      </c>
      <c r="C4798">
        <v>2</v>
      </c>
      <c r="D4798">
        <v>80</v>
      </c>
      <c r="F4798">
        <v>160.4</v>
      </c>
      <c r="G4798">
        <v>101.9</v>
      </c>
    </row>
    <row r="4799" spans="2:7">
      <c r="B4799">
        <v>98503</v>
      </c>
      <c r="C4799">
        <v>1</v>
      </c>
      <c r="D4799">
        <v>1</v>
      </c>
      <c r="E4799">
        <v>13</v>
      </c>
      <c r="F4799">
        <v>0</v>
      </c>
      <c r="G4799">
        <v>11.8</v>
      </c>
    </row>
    <row r="4800" spans="2:7">
      <c r="B4800">
        <v>98504</v>
      </c>
      <c r="C4800">
        <v>1</v>
      </c>
      <c r="D4800">
        <v>18</v>
      </c>
      <c r="F4800">
        <v>171.9</v>
      </c>
      <c r="G4800">
        <v>60.8</v>
      </c>
    </row>
    <row r="4801" spans="2:7">
      <c r="B4801">
        <v>98505</v>
      </c>
      <c r="C4801">
        <v>1</v>
      </c>
      <c r="D4801">
        <v>16</v>
      </c>
      <c r="F4801">
        <v>174.7</v>
      </c>
      <c r="G4801">
        <v>95.3</v>
      </c>
    </row>
    <row r="4802" spans="2:7">
      <c r="B4802">
        <v>98506</v>
      </c>
      <c r="C4802">
        <v>2</v>
      </c>
      <c r="D4802">
        <v>64</v>
      </c>
      <c r="F4802">
        <v>159.1</v>
      </c>
      <c r="G4802">
        <v>99.7</v>
      </c>
    </row>
    <row r="4803" spans="2:7">
      <c r="B4803">
        <v>98507</v>
      </c>
      <c r="C4803">
        <v>2</v>
      </c>
      <c r="D4803">
        <v>16</v>
      </c>
      <c r="F4803">
        <v>163.9</v>
      </c>
      <c r="G4803">
        <v>65.7</v>
      </c>
    </row>
    <row r="4804" spans="2:7">
      <c r="B4804">
        <v>98508</v>
      </c>
      <c r="C4804">
        <v>1</v>
      </c>
      <c r="D4804">
        <v>62</v>
      </c>
      <c r="F4804">
        <v>173.6</v>
      </c>
      <c r="G4804">
        <v>78.400000000000006</v>
      </c>
    </row>
    <row r="4805" spans="2:7">
      <c r="B4805">
        <v>98509</v>
      </c>
      <c r="C4805">
        <v>2</v>
      </c>
      <c r="D4805">
        <v>28</v>
      </c>
      <c r="F4805">
        <v>180.6</v>
      </c>
      <c r="G4805">
        <v>109.7</v>
      </c>
    </row>
    <row r="4806" spans="2:7">
      <c r="B4806">
        <v>98510</v>
      </c>
      <c r="C4806">
        <v>1</v>
      </c>
      <c r="D4806">
        <v>10</v>
      </c>
      <c r="F4806">
        <v>143.1</v>
      </c>
      <c r="G4806">
        <v>43.2</v>
      </c>
    </row>
    <row r="4807" spans="2:7">
      <c r="B4807">
        <v>98511</v>
      </c>
      <c r="C4807">
        <v>2</v>
      </c>
      <c r="D4807">
        <v>12</v>
      </c>
      <c r="F4807">
        <v>154.4</v>
      </c>
      <c r="G4807">
        <v>38.700000000000003</v>
      </c>
    </row>
    <row r="4808" spans="2:7">
      <c r="B4808">
        <v>98512</v>
      </c>
      <c r="C4808">
        <v>2</v>
      </c>
      <c r="D4808">
        <v>32</v>
      </c>
      <c r="F4808">
        <v>161.1</v>
      </c>
      <c r="G4808">
        <v>108.3</v>
      </c>
    </row>
    <row r="4809" spans="2:7">
      <c r="B4809">
        <v>98513</v>
      </c>
      <c r="C4809">
        <v>1</v>
      </c>
      <c r="D4809">
        <v>3</v>
      </c>
      <c r="F4809">
        <v>0</v>
      </c>
      <c r="G4809">
        <v>0</v>
      </c>
    </row>
    <row r="4810" spans="2:7">
      <c r="B4810">
        <v>98514</v>
      </c>
      <c r="C4810">
        <v>1</v>
      </c>
      <c r="D4810">
        <v>32</v>
      </c>
      <c r="F4810">
        <v>179.4</v>
      </c>
      <c r="G4810">
        <v>129.4</v>
      </c>
    </row>
    <row r="4811" spans="2:7">
      <c r="B4811">
        <v>98515</v>
      </c>
      <c r="C4811">
        <v>2</v>
      </c>
      <c r="D4811">
        <v>3</v>
      </c>
      <c r="F4811">
        <v>94.7</v>
      </c>
      <c r="G4811">
        <v>12.7</v>
      </c>
    </row>
    <row r="4812" spans="2:7">
      <c r="B4812">
        <v>98516</v>
      </c>
      <c r="C4812">
        <v>1</v>
      </c>
      <c r="D4812">
        <v>8</v>
      </c>
      <c r="F4812">
        <v>135.69999999999999</v>
      </c>
      <c r="G4812">
        <v>37.200000000000003</v>
      </c>
    </row>
    <row r="4813" spans="2:7">
      <c r="B4813">
        <v>98517</v>
      </c>
      <c r="C4813">
        <v>2</v>
      </c>
      <c r="D4813">
        <v>80</v>
      </c>
      <c r="F4813">
        <v>161.1</v>
      </c>
      <c r="G4813">
        <v>73.5</v>
      </c>
    </row>
    <row r="4814" spans="2:7">
      <c r="B4814">
        <v>98518</v>
      </c>
      <c r="C4814">
        <v>1</v>
      </c>
      <c r="D4814">
        <v>2</v>
      </c>
      <c r="F4814">
        <v>95.3</v>
      </c>
      <c r="G4814">
        <v>17.7</v>
      </c>
    </row>
    <row r="4815" spans="2:7">
      <c r="B4815">
        <v>98519</v>
      </c>
      <c r="C4815">
        <v>2</v>
      </c>
      <c r="D4815">
        <v>1</v>
      </c>
      <c r="E4815">
        <v>14</v>
      </c>
      <c r="F4815">
        <v>0</v>
      </c>
      <c r="G4815">
        <v>10.4</v>
      </c>
    </row>
    <row r="4816" spans="2:7">
      <c r="B4816">
        <v>98520</v>
      </c>
      <c r="C4816">
        <v>1</v>
      </c>
      <c r="D4816">
        <v>16</v>
      </c>
      <c r="F4816">
        <v>163.4</v>
      </c>
      <c r="G4816">
        <v>62.5</v>
      </c>
    </row>
    <row r="4817" spans="2:7">
      <c r="B4817">
        <v>98521</v>
      </c>
      <c r="C4817">
        <v>1</v>
      </c>
      <c r="D4817">
        <v>40</v>
      </c>
      <c r="F4817">
        <v>176</v>
      </c>
      <c r="G4817">
        <v>95.2</v>
      </c>
    </row>
    <row r="4818" spans="2:7">
      <c r="B4818">
        <v>98522</v>
      </c>
      <c r="C4818">
        <v>1</v>
      </c>
      <c r="D4818">
        <v>17</v>
      </c>
      <c r="F4818">
        <v>176.3</v>
      </c>
      <c r="G4818">
        <v>149</v>
      </c>
    </row>
    <row r="4819" spans="2:7">
      <c r="B4819">
        <v>98523</v>
      </c>
      <c r="C4819">
        <v>1</v>
      </c>
      <c r="D4819">
        <v>40</v>
      </c>
      <c r="F4819">
        <v>167.4</v>
      </c>
      <c r="G4819">
        <v>111.4</v>
      </c>
    </row>
    <row r="4820" spans="2:7">
      <c r="B4820">
        <v>98524</v>
      </c>
      <c r="C4820">
        <v>2</v>
      </c>
      <c r="D4820">
        <v>49</v>
      </c>
      <c r="F4820">
        <v>159.1</v>
      </c>
      <c r="G4820">
        <v>91.5</v>
      </c>
    </row>
    <row r="4821" spans="2:7">
      <c r="B4821">
        <v>98525</v>
      </c>
      <c r="C4821">
        <v>1</v>
      </c>
      <c r="D4821">
        <v>2</v>
      </c>
      <c r="F4821">
        <v>89.4</v>
      </c>
      <c r="G4821">
        <v>13.6</v>
      </c>
    </row>
    <row r="4822" spans="2:7">
      <c r="B4822">
        <v>98526</v>
      </c>
      <c r="C4822">
        <v>1</v>
      </c>
      <c r="D4822">
        <v>67</v>
      </c>
      <c r="F4822">
        <v>167.4</v>
      </c>
      <c r="G4822">
        <v>68.099999999999994</v>
      </c>
    </row>
    <row r="4823" spans="2:7">
      <c r="B4823">
        <v>98527</v>
      </c>
      <c r="C4823">
        <v>2</v>
      </c>
      <c r="D4823">
        <v>30</v>
      </c>
      <c r="F4823">
        <v>149.9</v>
      </c>
      <c r="G4823">
        <v>44.8</v>
      </c>
    </row>
    <row r="4824" spans="2:7">
      <c r="B4824">
        <v>98528</v>
      </c>
      <c r="C4824">
        <v>1</v>
      </c>
      <c r="D4824">
        <v>32</v>
      </c>
      <c r="F4824">
        <v>169.8</v>
      </c>
      <c r="G4824">
        <v>96.8</v>
      </c>
    </row>
    <row r="4825" spans="2:7">
      <c r="B4825">
        <v>98529</v>
      </c>
      <c r="C4825">
        <v>2</v>
      </c>
      <c r="D4825">
        <v>70</v>
      </c>
      <c r="F4825">
        <v>161.69999999999999</v>
      </c>
      <c r="G4825">
        <v>60.8</v>
      </c>
    </row>
    <row r="4826" spans="2:7">
      <c r="B4826">
        <v>98530</v>
      </c>
      <c r="C4826">
        <v>1</v>
      </c>
      <c r="D4826">
        <v>60</v>
      </c>
      <c r="F4826">
        <v>171.4</v>
      </c>
      <c r="G4826">
        <v>96.9</v>
      </c>
    </row>
    <row r="4827" spans="2:7">
      <c r="B4827">
        <v>98531</v>
      </c>
      <c r="C4827">
        <v>2</v>
      </c>
      <c r="D4827">
        <v>20</v>
      </c>
      <c r="F4827">
        <v>152.4</v>
      </c>
      <c r="G4827">
        <v>49.1</v>
      </c>
    </row>
    <row r="4828" spans="2:7">
      <c r="B4828">
        <v>98532</v>
      </c>
      <c r="C4828">
        <v>2</v>
      </c>
      <c r="D4828">
        <v>3</v>
      </c>
      <c r="F4828">
        <v>92.1</v>
      </c>
      <c r="G4828">
        <v>12.8</v>
      </c>
    </row>
    <row r="4829" spans="2:7">
      <c r="B4829">
        <v>98533</v>
      </c>
      <c r="C4829">
        <v>2</v>
      </c>
      <c r="D4829">
        <v>3</v>
      </c>
      <c r="F4829">
        <v>95.2</v>
      </c>
      <c r="G4829">
        <v>14.6</v>
      </c>
    </row>
    <row r="4830" spans="2:7">
      <c r="B4830">
        <v>98535</v>
      </c>
      <c r="C4830">
        <v>2</v>
      </c>
      <c r="D4830">
        <v>80</v>
      </c>
      <c r="F4830">
        <v>154.69999999999999</v>
      </c>
      <c r="G4830">
        <v>52.5</v>
      </c>
    </row>
    <row r="4831" spans="2:7">
      <c r="B4831">
        <v>98536</v>
      </c>
      <c r="C4831">
        <v>2</v>
      </c>
      <c r="D4831">
        <v>77</v>
      </c>
      <c r="F4831">
        <v>149.6</v>
      </c>
      <c r="G4831">
        <v>55.4</v>
      </c>
    </row>
    <row r="4832" spans="2:7">
      <c r="B4832">
        <v>98537</v>
      </c>
      <c r="C4832">
        <v>2</v>
      </c>
      <c r="D4832">
        <v>59</v>
      </c>
      <c r="F4832">
        <v>157</v>
      </c>
      <c r="G4832">
        <v>79</v>
      </c>
    </row>
    <row r="4833" spans="2:7">
      <c r="B4833">
        <v>98539</v>
      </c>
      <c r="C4833">
        <v>2</v>
      </c>
      <c r="D4833">
        <v>4</v>
      </c>
      <c r="F4833">
        <v>98.2</v>
      </c>
      <c r="G4833">
        <v>14.5</v>
      </c>
    </row>
    <row r="4834" spans="2:7">
      <c r="B4834">
        <v>98540</v>
      </c>
      <c r="C4834">
        <v>1</v>
      </c>
      <c r="D4834">
        <v>63</v>
      </c>
      <c r="F4834">
        <v>164.2</v>
      </c>
      <c r="G4834">
        <v>44.1</v>
      </c>
    </row>
    <row r="4835" spans="2:7">
      <c r="B4835">
        <v>98541</v>
      </c>
      <c r="C4835">
        <v>2</v>
      </c>
      <c r="D4835">
        <v>68</v>
      </c>
      <c r="F4835">
        <v>160.19999999999999</v>
      </c>
      <c r="G4835">
        <v>86.5</v>
      </c>
    </row>
    <row r="4836" spans="2:7">
      <c r="B4836">
        <v>98542</v>
      </c>
      <c r="C4836">
        <v>2</v>
      </c>
      <c r="D4836">
        <v>54</v>
      </c>
      <c r="F4836">
        <v>163</v>
      </c>
      <c r="G4836">
        <v>84.3</v>
      </c>
    </row>
    <row r="4837" spans="2:7">
      <c r="B4837">
        <v>98543</v>
      </c>
      <c r="C4837">
        <v>2</v>
      </c>
      <c r="D4837">
        <v>0</v>
      </c>
      <c r="E4837">
        <v>5</v>
      </c>
      <c r="F4837">
        <v>0</v>
      </c>
      <c r="G4837">
        <v>8</v>
      </c>
    </row>
    <row r="4838" spans="2:7">
      <c r="B4838">
        <v>98544</v>
      </c>
      <c r="C4838">
        <v>2</v>
      </c>
      <c r="D4838">
        <v>29</v>
      </c>
      <c r="F4838">
        <v>164.7</v>
      </c>
      <c r="G4838">
        <v>59.5</v>
      </c>
    </row>
    <row r="4839" spans="2:7">
      <c r="B4839">
        <v>98545</v>
      </c>
      <c r="C4839">
        <v>2</v>
      </c>
      <c r="D4839">
        <v>36</v>
      </c>
      <c r="F4839">
        <v>156.4</v>
      </c>
      <c r="G4839">
        <v>59.5</v>
      </c>
    </row>
    <row r="4840" spans="2:7">
      <c r="B4840">
        <v>98546</v>
      </c>
      <c r="C4840">
        <v>2</v>
      </c>
      <c r="D4840">
        <v>10</v>
      </c>
      <c r="F4840">
        <v>141.80000000000001</v>
      </c>
      <c r="G4840">
        <v>34.5</v>
      </c>
    </row>
    <row r="4841" spans="2:7">
      <c r="B4841">
        <v>98547</v>
      </c>
      <c r="C4841">
        <v>1</v>
      </c>
      <c r="D4841">
        <v>8</v>
      </c>
      <c r="F4841">
        <v>133.19999999999999</v>
      </c>
      <c r="G4841">
        <v>25.2</v>
      </c>
    </row>
    <row r="4842" spans="2:7">
      <c r="B4842">
        <v>98548</v>
      </c>
      <c r="C4842">
        <v>1</v>
      </c>
      <c r="D4842">
        <v>43</v>
      </c>
      <c r="F4842">
        <v>155.4</v>
      </c>
      <c r="G4842">
        <v>70.2</v>
      </c>
    </row>
    <row r="4843" spans="2:7">
      <c r="B4843">
        <v>98549</v>
      </c>
      <c r="C4843">
        <v>2</v>
      </c>
      <c r="D4843">
        <v>63</v>
      </c>
      <c r="F4843">
        <v>157.9</v>
      </c>
      <c r="G4843">
        <v>76.3</v>
      </c>
    </row>
    <row r="4844" spans="2:7">
      <c r="B4844">
        <v>98550</v>
      </c>
      <c r="C4844">
        <v>1</v>
      </c>
      <c r="D4844">
        <v>40</v>
      </c>
      <c r="F4844">
        <v>180.8</v>
      </c>
      <c r="G4844">
        <v>133.4</v>
      </c>
    </row>
    <row r="4845" spans="2:7">
      <c r="B4845">
        <v>98551</v>
      </c>
      <c r="C4845">
        <v>2</v>
      </c>
      <c r="D4845">
        <v>32</v>
      </c>
      <c r="F4845">
        <v>163.6</v>
      </c>
      <c r="G4845">
        <v>74.8</v>
      </c>
    </row>
    <row r="4846" spans="2:7">
      <c r="B4846">
        <v>98552</v>
      </c>
      <c r="C4846">
        <v>2</v>
      </c>
      <c r="D4846">
        <v>1</v>
      </c>
      <c r="E4846">
        <v>19</v>
      </c>
      <c r="F4846">
        <v>0</v>
      </c>
      <c r="G4846">
        <v>11.4</v>
      </c>
    </row>
    <row r="4847" spans="2:7">
      <c r="B4847">
        <v>98553</v>
      </c>
      <c r="C4847">
        <v>2</v>
      </c>
      <c r="D4847">
        <v>40</v>
      </c>
      <c r="F4847">
        <v>159.30000000000001</v>
      </c>
      <c r="G4847">
        <v>58.2</v>
      </c>
    </row>
    <row r="4848" spans="2:7">
      <c r="B4848">
        <v>98554</v>
      </c>
      <c r="C4848">
        <v>2</v>
      </c>
      <c r="D4848">
        <v>63</v>
      </c>
      <c r="F4848">
        <v>170.2</v>
      </c>
      <c r="G4848">
        <v>64.599999999999994</v>
      </c>
    </row>
    <row r="4849" spans="2:7">
      <c r="B4849">
        <v>98555</v>
      </c>
      <c r="C4849">
        <v>1</v>
      </c>
      <c r="D4849">
        <v>21</v>
      </c>
      <c r="F4849">
        <v>180.4</v>
      </c>
      <c r="G4849">
        <v>113.5</v>
      </c>
    </row>
    <row r="4850" spans="2:7">
      <c r="B4850">
        <v>98556</v>
      </c>
      <c r="C4850">
        <v>1</v>
      </c>
      <c r="D4850">
        <v>48</v>
      </c>
      <c r="F4850">
        <v>168.6</v>
      </c>
      <c r="G4850">
        <v>67</v>
      </c>
    </row>
    <row r="4851" spans="2:7">
      <c r="B4851">
        <v>98557</v>
      </c>
      <c r="C4851">
        <v>1</v>
      </c>
      <c r="D4851">
        <v>80</v>
      </c>
      <c r="F4851">
        <v>168.4</v>
      </c>
      <c r="G4851">
        <v>61.8</v>
      </c>
    </row>
    <row r="4852" spans="2:7">
      <c r="B4852">
        <v>98558</v>
      </c>
      <c r="C4852">
        <v>2</v>
      </c>
      <c r="D4852">
        <v>63</v>
      </c>
      <c r="F4852">
        <v>161</v>
      </c>
      <c r="G4852">
        <v>73.3</v>
      </c>
    </row>
    <row r="4853" spans="2:7">
      <c r="B4853">
        <v>98559</v>
      </c>
      <c r="C4853">
        <v>2</v>
      </c>
      <c r="D4853">
        <v>8</v>
      </c>
      <c r="F4853">
        <v>136.4</v>
      </c>
      <c r="G4853">
        <v>40.5</v>
      </c>
    </row>
    <row r="4854" spans="2:7">
      <c r="B4854">
        <v>98560</v>
      </c>
      <c r="C4854">
        <v>1</v>
      </c>
      <c r="D4854">
        <v>16</v>
      </c>
      <c r="F4854">
        <v>172.6</v>
      </c>
      <c r="G4854">
        <v>56.8</v>
      </c>
    </row>
    <row r="4855" spans="2:7">
      <c r="B4855">
        <v>98561</v>
      </c>
      <c r="C4855">
        <v>1</v>
      </c>
      <c r="D4855">
        <v>44</v>
      </c>
      <c r="F4855">
        <v>178.4</v>
      </c>
      <c r="G4855">
        <v>114.9</v>
      </c>
    </row>
    <row r="4856" spans="2:7">
      <c r="B4856">
        <v>98562</v>
      </c>
      <c r="C4856">
        <v>2</v>
      </c>
      <c r="D4856">
        <v>67</v>
      </c>
      <c r="F4856">
        <v>156.9</v>
      </c>
      <c r="G4856">
        <v>71.900000000000006</v>
      </c>
    </row>
    <row r="4857" spans="2:7">
      <c r="B4857">
        <v>98563</v>
      </c>
      <c r="C4857">
        <v>2</v>
      </c>
      <c r="D4857">
        <v>17</v>
      </c>
      <c r="F4857">
        <v>164</v>
      </c>
      <c r="G4857">
        <v>62.3</v>
      </c>
    </row>
    <row r="4858" spans="2:7">
      <c r="B4858">
        <v>98564</v>
      </c>
      <c r="C4858">
        <v>2</v>
      </c>
      <c r="D4858">
        <v>39</v>
      </c>
      <c r="F4858">
        <v>168.3</v>
      </c>
      <c r="G4858">
        <v>68.5</v>
      </c>
    </row>
    <row r="4859" spans="2:7">
      <c r="B4859">
        <v>98565</v>
      </c>
      <c r="C4859">
        <v>2</v>
      </c>
      <c r="D4859">
        <v>57</v>
      </c>
      <c r="F4859">
        <v>154.30000000000001</v>
      </c>
      <c r="G4859">
        <v>52.5</v>
      </c>
    </row>
    <row r="4860" spans="2:7">
      <c r="B4860">
        <v>98566</v>
      </c>
      <c r="C4860">
        <v>2</v>
      </c>
      <c r="D4860">
        <v>3</v>
      </c>
      <c r="F4860">
        <v>102.3</v>
      </c>
      <c r="G4860">
        <v>14.8</v>
      </c>
    </row>
    <row r="4861" spans="2:7">
      <c r="B4861">
        <v>98567</v>
      </c>
      <c r="C4861">
        <v>2</v>
      </c>
      <c r="D4861">
        <v>7</v>
      </c>
      <c r="F4861">
        <v>127.3</v>
      </c>
      <c r="G4861">
        <v>27.2</v>
      </c>
    </row>
    <row r="4862" spans="2:7">
      <c r="B4862">
        <v>98568</v>
      </c>
      <c r="C4862">
        <v>1</v>
      </c>
      <c r="D4862">
        <v>78</v>
      </c>
      <c r="F4862">
        <v>178.8</v>
      </c>
      <c r="G4862">
        <v>97</v>
      </c>
    </row>
    <row r="4863" spans="2:7">
      <c r="B4863">
        <v>98569</v>
      </c>
      <c r="C4863">
        <v>1</v>
      </c>
      <c r="D4863">
        <v>65</v>
      </c>
      <c r="F4863">
        <v>168.2</v>
      </c>
      <c r="G4863">
        <v>61.8</v>
      </c>
    </row>
    <row r="4864" spans="2:7">
      <c r="B4864">
        <v>98570</v>
      </c>
      <c r="C4864">
        <v>1</v>
      </c>
      <c r="D4864">
        <v>0</v>
      </c>
      <c r="E4864">
        <v>9</v>
      </c>
      <c r="F4864">
        <v>0</v>
      </c>
      <c r="G4864">
        <v>8.3000000000000007</v>
      </c>
    </row>
    <row r="4865" spans="2:7">
      <c r="B4865">
        <v>98571</v>
      </c>
      <c r="C4865">
        <v>2</v>
      </c>
      <c r="D4865">
        <v>28</v>
      </c>
      <c r="F4865">
        <v>174.5</v>
      </c>
      <c r="G4865">
        <v>91.6</v>
      </c>
    </row>
    <row r="4866" spans="2:7">
      <c r="B4866">
        <v>98572</v>
      </c>
      <c r="C4866">
        <v>2</v>
      </c>
      <c r="D4866">
        <v>0</v>
      </c>
      <c r="E4866">
        <v>0</v>
      </c>
      <c r="F4866">
        <v>0</v>
      </c>
      <c r="G4866">
        <v>4.5</v>
      </c>
    </row>
    <row r="4867" spans="2:7">
      <c r="B4867">
        <v>98574</v>
      </c>
      <c r="C4867">
        <v>2</v>
      </c>
      <c r="D4867">
        <v>56</v>
      </c>
      <c r="F4867">
        <v>187.8</v>
      </c>
      <c r="G4867">
        <v>88.7</v>
      </c>
    </row>
    <row r="4868" spans="2:7">
      <c r="B4868">
        <v>98575</v>
      </c>
      <c r="C4868">
        <v>1</v>
      </c>
      <c r="D4868">
        <v>5</v>
      </c>
      <c r="F4868">
        <v>109</v>
      </c>
      <c r="G4868">
        <v>17.899999999999999</v>
      </c>
    </row>
    <row r="4869" spans="2:7">
      <c r="B4869">
        <v>98576</v>
      </c>
      <c r="C4869">
        <v>1</v>
      </c>
      <c r="D4869">
        <v>7</v>
      </c>
      <c r="F4869">
        <v>121.7</v>
      </c>
      <c r="G4869">
        <v>24.2</v>
      </c>
    </row>
    <row r="4870" spans="2:7">
      <c r="B4870">
        <v>98577</v>
      </c>
      <c r="C4870">
        <v>2</v>
      </c>
      <c r="D4870">
        <v>11</v>
      </c>
      <c r="F4870">
        <v>151.9</v>
      </c>
      <c r="G4870">
        <v>49</v>
      </c>
    </row>
    <row r="4871" spans="2:7">
      <c r="B4871">
        <v>98578</v>
      </c>
      <c r="C4871">
        <v>2</v>
      </c>
      <c r="D4871">
        <v>16</v>
      </c>
      <c r="F4871">
        <v>158.19999999999999</v>
      </c>
      <c r="G4871">
        <v>48</v>
      </c>
    </row>
    <row r="4872" spans="2:7">
      <c r="B4872">
        <v>98579</v>
      </c>
      <c r="C4872">
        <v>2</v>
      </c>
      <c r="D4872">
        <v>36</v>
      </c>
      <c r="F4872">
        <v>156</v>
      </c>
      <c r="G4872">
        <v>61.4</v>
      </c>
    </row>
    <row r="4873" spans="2:7">
      <c r="B4873">
        <v>98580</v>
      </c>
      <c r="C4873">
        <v>2</v>
      </c>
      <c r="D4873">
        <v>3</v>
      </c>
      <c r="F4873">
        <v>94</v>
      </c>
      <c r="G4873">
        <v>13.6</v>
      </c>
    </row>
    <row r="4874" spans="2:7">
      <c r="B4874">
        <v>98581</v>
      </c>
      <c r="C4874">
        <v>2</v>
      </c>
      <c r="D4874">
        <v>67</v>
      </c>
      <c r="F4874">
        <v>155</v>
      </c>
      <c r="G4874">
        <v>85.2</v>
      </c>
    </row>
    <row r="4875" spans="2:7">
      <c r="B4875">
        <v>98582</v>
      </c>
      <c r="C4875">
        <v>2</v>
      </c>
      <c r="D4875">
        <v>8</v>
      </c>
      <c r="F4875">
        <v>129.80000000000001</v>
      </c>
      <c r="G4875">
        <v>26</v>
      </c>
    </row>
    <row r="4876" spans="2:7">
      <c r="B4876">
        <v>98583</v>
      </c>
      <c r="C4876">
        <v>1</v>
      </c>
      <c r="D4876">
        <v>17</v>
      </c>
      <c r="F4876">
        <v>163.5</v>
      </c>
      <c r="G4876">
        <v>70</v>
      </c>
    </row>
    <row r="4877" spans="2:7">
      <c r="B4877">
        <v>98584</v>
      </c>
      <c r="C4877">
        <v>2</v>
      </c>
      <c r="D4877">
        <v>11</v>
      </c>
      <c r="F4877">
        <v>167.2</v>
      </c>
      <c r="G4877">
        <v>98.1</v>
      </c>
    </row>
    <row r="4878" spans="2:7">
      <c r="B4878">
        <v>98585</v>
      </c>
      <c r="C4878">
        <v>2</v>
      </c>
      <c r="D4878">
        <v>51</v>
      </c>
      <c r="F4878">
        <v>162.9</v>
      </c>
      <c r="G4878">
        <v>50.3</v>
      </c>
    </row>
    <row r="4879" spans="2:7">
      <c r="B4879">
        <v>98586</v>
      </c>
      <c r="C4879">
        <v>1</v>
      </c>
      <c r="D4879">
        <v>72</v>
      </c>
      <c r="F4879">
        <v>165</v>
      </c>
      <c r="G4879">
        <v>56.2</v>
      </c>
    </row>
    <row r="4880" spans="2:7">
      <c r="B4880">
        <v>98587</v>
      </c>
      <c r="C4880">
        <v>2</v>
      </c>
      <c r="D4880">
        <v>10</v>
      </c>
      <c r="F4880">
        <v>153.80000000000001</v>
      </c>
      <c r="G4880">
        <v>45.3</v>
      </c>
    </row>
    <row r="4881" spans="2:7">
      <c r="B4881">
        <v>98588</v>
      </c>
      <c r="C4881">
        <v>1</v>
      </c>
      <c r="D4881">
        <v>6</v>
      </c>
      <c r="F4881">
        <v>117</v>
      </c>
      <c r="G4881">
        <v>21.8</v>
      </c>
    </row>
    <row r="4882" spans="2:7">
      <c r="B4882">
        <v>98589</v>
      </c>
      <c r="C4882">
        <v>2</v>
      </c>
      <c r="D4882">
        <v>21</v>
      </c>
      <c r="F4882">
        <v>165.2</v>
      </c>
      <c r="G4882">
        <v>144</v>
      </c>
    </row>
    <row r="4883" spans="2:7">
      <c r="B4883">
        <v>98590</v>
      </c>
      <c r="C4883">
        <v>2</v>
      </c>
      <c r="D4883">
        <v>12</v>
      </c>
      <c r="F4883">
        <v>155.9</v>
      </c>
      <c r="G4883">
        <v>81.900000000000006</v>
      </c>
    </row>
    <row r="4884" spans="2:7">
      <c r="B4884">
        <v>98591</v>
      </c>
      <c r="C4884">
        <v>2</v>
      </c>
      <c r="D4884">
        <v>11</v>
      </c>
      <c r="F4884">
        <v>157</v>
      </c>
      <c r="G4884">
        <v>56.5</v>
      </c>
    </row>
    <row r="4885" spans="2:7">
      <c r="B4885">
        <v>98592</v>
      </c>
      <c r="C4885">
        <v>2</v>
      </c>
      <c r="D4885">
        <v>68</v>
      </c>
      <c r="F4885">
        <v>149.5</v>
      </c>
      <c r="G4885">
        <v>54.7</v>
      </c>
    </row>
    <row r="4886" spans="2:7">
      <c r="B4886">
        <v>98594</v>
      </c>
      <c r="C4886">
        <v>2</v>
      </c>
      <c r="D4886">
        <v>38</v>
      </c>
      <c r="F4886">
        <v>160.80000000000001</v>
      </c>
      <c r="G4886">
        <v>111.1</v>
      </c>
    </row>
    <row r="4887" spans="2:7">
      <c r="B4887">
        <v>98595</v>
      </c>
      <c r="C4887">
        <v>2</v>
      </c>
      <c r="D4887">
        <v>50</v>
      </c>
      <c r="F4887">
        <v>157.69999999999999</v>
      </c>
      <c r="G4887">
        <v>71.2</v>
      </c>
    </row>
    <row r="4888" spans="2:7">
      <c r="B4888">
        <v>98596</v>
      </c>
      <c r="C4888">
        <v>1</v>
      </c>
      <c r="D4888">
        <v>18</v>
      </c>
      <c r="F4888">
        <v>164.5</v>
      </c>
      <c r="G4888">
        <v>48.9</v>
      </c>
    </row>
    <row r="4889" spans="2:7">
      <c r="B4889">
        <v>98597</v>
      </c>
      <c r="C4889">
        <v>2</v>
      </c>
      <c r="D4889">
        <v>66</v>
      </c>
      <c r="F4889">
        <v>147.80000000000001</v>
      </c>
      <c r="G4889">
        <v>79.7</v>
      </c>
    </row>
    <row r="4890" spans="2:7">
      <c r="B4890">
        <v>98598</v>
      </c>
      <c r="C4890">
        <v>1</v>
      </c>
      <c r="D4890">
        <v>65</v>
      </c>
      <c r="F4890">
        <v>167.9</v>
      </c>
      <c r="G4890">
        <v>62.4</v>
      </c>
    </row>
    <row r="4891" spans="2:7">
      <c r="B4891">
        <v>98599</v>
      </c>
      <c r="C4891">
        <v>1</v>
      </c>
      <c r="D4891">
        <v>80</v>
      </c>
      <c r="F4891">
        <v>170.2</v>
      </c>
      <c r="G4891">
        <v>75.099999999999994</v>
      </c>
    </row>
    <row r="4892" spans="2:7">
      <c r="B4892">
        <v>98600</v>
      </c>
      <c r="C4892">
        <v>1</v>
      </c>
      <c r="D4892">
        <v>80</v>
      </c>
      <c r="F4892">
        <v>170.3</v>
      </c>
      <c r="G4892">
        <v>55.5</v>
      </c>
    </row>
    <row r="4893" spans="2:7">
      <c r="B4893">
        <v>98601</v>
      </c>
      <c r="C4893">
        <v>2</v>
      </c>
      <c r="D4893">
        <v>41</v>
      </c>
      <c r="F4893">
        <v>159</v>
      </c>
      <c r="G4893">
        <v>74.7</v>
      </c>
    </row>
    <row r="4894" spans="2:7">
      <c r="B4894">
        <v>98602</v>
      </c>
      <c r="C4894">
        <v>2</v>
      </c>
      <c r="D4894">
        <v>64</v>
      </c>
      <c r="F4894">
        <v>156.69999999999999</v>
      </c>
      <c r="G4894">
        <v>83</v>
      </c>
    </row>
    <row r="4895" spans="2:7">
      <c r="B4895">
        <v>98603</v>
      </c>
      <c r="C4895">
        <v>2</v>
      </c>
      <c r="D4895">
        <v>69</v>
      </c>
      <c r="F4895">
        <v>159.4</v>
      </c>
      <c r="G4895">
        <v>89</v>
      </c>
    </row>
    <row r="4896" spans="2:7">
      <c r="B4896">
        <v>98604</v>
      </c>
      <c r="C4896">
        <v>1</v>
      </c>
      <c r="D4896">
        <v>10</v>
      </c>
      <c r="F4896">
        <v>143</v>
      </c>
      <c r="G4896">
        <v>28.4</v>
      </c>
    </row>
    <row r="4897" spans="2:7">
      <c r="B4897">
        <v>98605</v>
      </c>
      <c r="C4897">
        <v>2</v>
      </c>
      <c r="D4897">
        <v>55</v>
      </c>
      <c r="F4897">
        <v>163.5</v>
      </c>
      <c r="G4897">
        <v>135.80000000000001</v>
      </c>
    </row>
    <row r="4898" spans="2:7">
      <c r="B4898">
        <v>98606</v>
      </c>
      <c r="C4898">
        <v>1</v>
      </c>
      <c r="D4898">
        <v>47</v>
      </c>
      <c r="F4898">
        <v>168.9</v>
      </c>
      <c r="G4898">
        <v>80.099999999999994</v>
      </c>
    </row>
    <row r="4899" spans="2:7">
      <c r="B4899">
        <v>98607</v>
      </c>
      <c r="C4899">
        <v>2</v>
      </c>
      <c r="D4899">
        <v>8</v>
      </c>
      <c r="F4899">
        <v>125.5</v>
      </c>
      <c r="G4899">
        <v>21.6</v>
      </c>
    </row>
    <row r="4900" spans="2:7">
      <c r="B4900">
        <v>98608</v>
      </c>
      <c r="C4900">
        <v>1</v>
      </c>
      <c r="D4900">
        <v>19</v>
      </c>
      <c r="F4900">
        <v>177.4</v>
      </c>
      <c r="G4900">
        <v>102.9</v>
      </c>
    </row>
    <row r="4901" spans="2:7">
      <c r="B4901">
        <v>98609</v>
      </c>
      <c r="C4901">
        <v>2</v>
      </c>
      <c r="D4901">
        <v>62</v>
      </c>
      <c r="F4901">
        <v>169.2</v>
      </c>
      <c r="G4901">
        <v>77.5</v>
      </c>
    </row>
    <row r="4902" spans="2:7">
      <c r="B4902">
        <v>98610</v>
      </c>
      <c r="C4902">
        <v>1</v>
      </c>
      <c r="D4902">
        <v>77</v>
      </c>
      <c r="F4902">
        <v>170.5</v>
      </c>
      <c r="G4902">
        <v>105.7</v>
      </c>
    </row>
    <row r="4903" spans="2:7">
      <c r="B4903">
        <v>98611</v>
      </c>
      <c r="C4903">
        <v>2</v>
      </c>
      <c r="D4903">
        <v>59</v>
      </c>
      <c r="F4903">
        <v>158.5</v>
      </c>
      <c r="G4903">
        <v>68.2</v>
      </c>
    </row>
    <row r="4904" spans="2:7">
      <c r="B4904">
        <v>98613</v>
      </c>
      <c r="C4904">
        <v>1</v>
      </c>
      <c r="D4904">
        <v>10</v>
      </c>
      <c r="F4904">
        <v>132.1</v>
      </c>
      <c r="G4904">
        <v>27.6</v>
      </c>
    </row>
    <row r="4905" spans="2:7">
      <c r="B4905">
        <v>98614</v>
      </c>
      <c r="C4905">
        <v>2</v>
      </c>
      <c r="D4905">
        <v>59</v>
      </c>
      <c r="F4905">
        <v>170.7</v>
      </c>
      <c r="G4905">
        <v>70.599999999999994</v>
      </c>
    </row>
    <row r="4906" spans="2:7">
      <c r="B4906">
        <v>98615</v>
      </c>
      <c r="C4906">
        <v>1</v>
      </c>
      <c r="D4906">
        <v>60</v>
      </c>
      <c r="F4906">
        <v>177.3</v>
      </c>
      <c r="G4906">
        <v>93.3</v>
      </c>
    </row>
    <row r="4907" spans="2:7">
      <c r="B4907">
        <v>98616</v>
      </c>
      <c r="C4907">
        <v>2</v>
      </c>
      <c r="D4907">
        <v>44</v>
      </c>
      <c r="F4907">
        <v>154.5</v>
      </c>
      <c r="G4907">
        <v>46.2</v>
      </c>
    </row>
    <row r="4908" spans="2:7">
      <c r="B4908">
        <v>98617</v>
      </c>
      <c r="C4908">
        <v>2</v>
      </c>
      <c r="D4908">
        <v>55</v>
      </c>
      <c r="F4908">
        <v>150.5</v>
      </c>
      <c r="G4908">
        <v>69.3</v>
      </c>
    </row>
    <row r="4909" spans="2:7">
      <c r="B4909">
        <v>98618</v>
      </c>
      <c r="C4909">
        <v>1</v>
      </c>
      <c r="D4909">
        <v>18</v>
      </c>
      <c r="F4909">
        <v>173.4</v>
      </c>
      <c r="G4909">
        <v>72.8</v>
      </c>
    </row>
    <row r="4910" spans="2:7">
      <c r="B4910">
        <v>98619</v>
      </c>
      <c r="C4910">
        <v>1</v>
      </c>
      <c r="D4910">
        <v>1</v>
      </c>
      <c r="E4910">
        <v>22</v>
      </c>
      <c r="F4910">
        <v>0</v>
      </c>
      <c r="G4910">
        <v>11.3</v>
      </c>
    </row>
    <row r="4911" spans="2:7">
      <c r="B4911">
        <v>98620</v>
      </c>
      <c r="C4911">
        <v>1</v>
      </c>
      <c r="D4911">
        <v>8</v>
      </c>
      <c r="F4911">
        <v>134.19999999999999</v>
      </c>
      <c r="G4911">
        <v>28.9</v>
      </c>
    </row>
    <row r="4912" spans="2:7">
      <c r="B4912">
        <v>98621</v>
      </c>
      <c r="C4912">
        <v>1</v>
      </c>
      <c r="D4912">
        <v>1</v>
      </c>
      <c r="E4912">
        <v>21</v>
      </c>
      <c r="F4912">
        <v>0</v>
      </c>
      <c r="G4912">
        <v>15.1</v>
      </c>
    </row>
    <row r="4913" spans="2:7">
      <c r="B4913">
        <v>98622</v>
      </c>
      <c r="C4913">
        <v>2</v>
      </c>
      <c r="D4913">
        <v>59</v>
      </c>
      <c r="F4913">
        <v>163.19999999999999</v>
      </c>
      <c r="G4913">
        <v>89.8</v>
      </c>
    </row>
    <row r="4914" spans="2:7">
      <c r="B4914">
        <v>98623</v>
      </c>
      <c r="C4914">
        <v>2</v>
      </c>
      <c r="D4914">
        <v>15</v>
      </c>
      <c r="F4914">
        <v>160.1</v>
      </c>
      <c r="G4914">
        <v>58.6</v>
      </c>
    </row>
    <row r="4915" spans="2:7">
      <c r="B4915">
        <v>98624</v>
      </c>
      <c r="C4915">
        <v>1</v>
      </c>
      <c r="D4915">
        <v>53</v>
      </c>
      <c r="F4915">
        <v>177.2</v>
      </c>
      <c r="G4915">
        <v>98.4</v>
      </c>
    </row>
    <row r="4916" spans="2:7">
      <c r="B4916">
        <v>98625</v>
      </c>
      <c r="C4916">
        <v>1</v>
      </c>
      <c r="D4916">
        <v>0</v>
      </c>
      <c r="E4916">
        <v>7</v>
      </c>
      <c r="F4916">
        <v>0</v>
      </c>
      <c r="G4916">
        <v>8.3000000000000007</v>
      </c>
    </row>
    <row r="4917" spans="2:7">
      <c r="B4917">
        <v>98627</v>
      </c>
      <c r="C4917">
        <v>1</v>
      </c>
      <c r="D4917">
        <v>53</v>
      </c>
      <c r="F4917">
        <v>164.2</v>
      </c>
      <c r="G4917">
        <v>65.3</v>
      </c>
    </row>
    <row r="4918" spans="2:7">
      <c r="B4918">
        <v>98628</v>
      </c>
      <c r="C4918">
        <v>1</v>
      </c>
      <c r="D4918">
        <v>48</v>
      </c>
      <c r="F4918">
        <v>175</v>
      </c>
      <c r="G4918">
        <v>88.2</v>
      </c>
    </row>
    <row r="4919" spans="2:7">
      <c r="B4919">
        <v>98629</v>
      </c>
      <c r="C4919">
        <v>1</v>
      </c>
      <c r="D4919">
        <v>45</v>
      </c>
      <c r="F4919">
        <v>188.6</v>
      </c>
      <c r="G4919">
        <v>97.4</v>
      </c>
    </row>
    <row r="4920" spans="2:7">
      <c r="B4920">
        <v>98630</v>
      </c>
      <c r="C4920">
        <v>1</v>
      </c>
      <c r="D4920">
        <v>64</v>
      </c>
      <c r="F4920">
        <v>167.6</v>
      </c>
      <c r="G4920">
        <v>101.1</v>
      </c>
    </row>
    <row r="4921" spans="2:7">
      <c r="B4921">
        <v>98631</v>
      </c>
      <c r="C4921">
        <v>2</v>
      </c>
      <c r="D4921">
        <v>43</v>
      </c>
      <c r="F4921">
        <v>163.30000000000001</v>
      </c>
      <c r="G4921">
        <v>69.099999999999994</v>
      </c>
    </row>
    <row r="4922" spans="2:7">
      <c r="B4922">
        <v>98632</v>
      </c>
      <c r="C4922">
        <v>1</v>
      </c>
      <c r="D4922">
        <v>4</v>
      </c>
      <c r="F4922">
        <v>107.7</v>
      </c>
      <c r="G4922">
        <v>18.8</v>
      </c>
    </row>
    <row r="4923" spans="2:7">
      <c r="B4923">
        <v>98634</v>
      </c>
      <c r="C4923">
        <v>2</v>
      </c>
      <c r="D4923">
        <v>75</v>
      </c>
      <c r="F4923">
        <v>164</v>
      </c>
      <c r="G4923">
        <v>70.2</v>
      </c>
    </row>
    <row r="4924" spans="2:7">
      <c r="B4924">
        <v>98635</v>
      </c>
      <c r="C4924">
        <v>1</v>
      </c>
      <c r="D4924">
        <v>13</v>
      </c>
      <c r="F4924">
        <v>155.30000000000001</v>
      </c>
      <c r="G4924">
        <v>68.599999999999994</v>
      </c>
    </row>
    <row r="4925" spans="2:7">
      <c r="B4925">
        <v>98636</v>
      </c>
      <c r="C4925">
        <v>2</v>
      </c>
      <c r="D4925">
        <v>2</v>
      </c>
      <c r="F4925">
        <v>91.3</v>
      </c>
      <c r="G4925">
        <v>14.9</v>
      </c>
    </row>
    <row r="4926" spans="2:7">
      <c r="B4926">
        <v>98638</v>
      </c>
      <c r="C4926">
        <v>1</v>
      </c>
      <c r="D4926">
        <v>65</v>
      </c>
      <c r="F4926">
        <v>168.5</v>
      </c>
      <c r="G4926">
        <v>67.099999999999994</v>
      </c>
    </row>
    <row r="4927" spans="2:7">
      <c r="B4927">
        <v>98639</v>
      </c>
      <c r="C4927">
        <v>1</v>
      </c>
      <c r="D4927">
        <v>6</v>
      </c>
      <c r="F4927">
        <v>117.2</v>
      </c>
      <c r="G4927">
        <v>21.9</v>
      </c>
    </row>
    <row r="4928" spans="2:7">
      <c r="B4928">
        <v>98640</v>
      </c>
      <c r="C4928">
        <v>1</v>
      </c>
      <c r="D4928">
        <v>12</v>
      </c>
      <c r="F4928">
        <v>155.69999999999999</v>
      </c>
      <c r="G4928">
        <v>59.3</v>
      </c>
    </row>
    <row r="4929" spans="2:7">
      <c r="B4929">
        <v>98641</v>
      </c>
      <c r="C4929">
        <v>1</v>
      </c>
      <c r="D4929">
        <v>67</v>
      </c>
      <c r="F4929">
        <v>173.1</v>
      </c>
      <c r="G4929">
        <v>78.7</v>
      </c>
    </row>
    <row r="4930" spans="2:7">
      <c r="B4930">
        <v>98642</v>
      </c>
      <c r="C4930">
        <v>1</v>
      </c>
      <c r="D4930">
        <v>12</v>
      </c>
      <c r="F4930">
        <v>157.80000000000001</v>
      </c>
      <c r="G4930">
        <v>45.4</v>
      </c>
    </row>
    <row r="4931" spans="2:7">
      <c r="B4931">
        <v>98643</v>
      </c>
      <c r="C4931">
        <v>1</v>
      </c>
      <c r="D4931">
        <v>9</v>
      </c>
      <c r="F4931">
        <v>142.30000000000001</v>
      </c>
      <c r="G4931">
        <v>49.7</v>
      </c>
    </row>
    <row r="4932" spans="2:7">
      <c r="B4932">
        <v>98644</v>
      </c>
      <c r="C4932">
        <v>2</v>
      </c>
      <c r="D4932">
        <v>10</v>
      </c>
      <c r="F4932">
        <v>144.19999999999999</v>
      </c>
      <c r="G4932">
        <v>34</v>
      </c>
    </row>
    <row r="4933" spans="2:7">
      <c r="B4933">
        <v>98645</v>
      </c>
      <c r="C4933">
        <v>2</v>
      </c>
      <c r="D4933">
        <v>75</v>
      </c>
      <c r="F4933">
        <v>159.6</v>
      </c>
      <c r="G4933">
        <v>75.599999999999994</v>
      </c>
    </row>
    <row r="4934" spans="2:7">
      <c r="B4934">
        <v>98646</v>
      </c>
      <c r="C4934">
        <v>2</v>
      </c>
      <c r="D4934">
        <v>43</v>
      </c>
      <c r="F4934">
        <v>154</v>
      </c>
      <c r="G4934">
        <v>72.900000000000006</v>
      </c>
    </row>
    <row r="4935" spans="2:7">
      <c r="B4935">
        <v>98647</v>
      </c>
      <c r="C4935">
        <v>1</v>
      </c>
      <c r="D4935">
        <v>8</v>
      </c>
      <c r="F4935">
        <v>138.4</v>
      </c>
      <c r="G4935">
        <v>48.6</v>
      </c>
    </row>
    <row r="4936" spans="2:7">
      <c r="B4936">
        <v>98648</v>
      </c>
      <c r="C4936">
        <v>2</v>
      </c>
      <c r="D4936">
        <v>80</v>
      </c>
      <c r="F4936">
        <v>152.19999999999999</v>
      </c>
      <c r="G4936">
        <v>71.8</v>
      </c>
    </row>
    <row r="4937" spans="2:7">
      <c r="B4937">
        <v>98649</v>
      </c>
      <c r="C4937">
        <v>1</v>
      </c>
      <c r="D4937">
        <v>75</v>
      </c>
      <c r="F4937">
        <v>172.5</v>
      </c>
      <c r="G4937">
        <v>71.3</v>
      </c>
    </row>
    <row r="4938" spans="2:7">
      <c r="B4938">
        <v>98650</v>
      </c>
      <c r="C4938">
        <v>1</v>
      </c>
      <c r="D4938">
        <v>72</v>
      </c>
      <c r="F4938">
        <v>156.9</v>
      </c>
      <c r="G4938">
        <v>69.3</v>
      </c>
    </row>
    <row r="4939" spans="2:7">
      <c r="B4939">
        <v>98651</v>
      </c>
      <c r="C4939">
        <v>2</v>
      </c>
      <c r="D4939">
        <v>73</v>
      </c>
      <c r="F4939">
        <v>155.80000000000001</v>
      </c>
      <c r="G4939">
        <v>73.099999999999994</v>
      </c>
    </row>
    <row r="4940" spans="2:7">
      <c r="B4940">
        <v>98652</v>
      </c>
      <c r="C4940">
        <v>1</v>
      </c>
      <c r="D4940">
        <v>2</v>
      </c>
      <c r="F4940">
        <v>90.5</v>
      </c>
      <c r="G4940">
        <v>15.5</v>
      </c>
    </row>
    <row r="4941" spans="2:7">
      <c r="B4941">
        <v>98653</v>
      </c>
      <c r="C4941">
        <v>1</v>
      </c>
      <c r="D4941">
        <v>57</v>
      </c>
      <c r="F4941">
        <v>171</v>
      </c>
      <c r="G4941">
        <v>104.1</v>
      </c>
    </row>
    <row r="4942" spans="2:7">
      <c r="B4942">
        <v>98654</v>
      </c>
      <c r="C4942">
        <v>1</v>
      </c>
      <c r="D4942">
        <v>17</v>
      </c>
      <c r="F4942">
        <v>184</v>
      </c>
      <c r="G4942">
        <v>119.8</v>
      </c>
    </row>
    <row r="4943" spans="2:7">
      <c r="B4943">
        <v>98656</v>
      </c>
      <c r="C4943">
        <v>1</v>
      </c>
      <c r="D4943">
        <v>54</v>
      </c>
      <c r="F4943">
        <v>187.3</v>
      </c>
      <c r="G4943">
        <v>110.5</v>
      </c>
    </row>
    <row r="4944" spans="2:7">
      <c r="B4944">
        <v>98657</v>
      </c>
      <c r="C4944">
        <v>1</v>
      </c>
      <c r="D4944">
        <v>55</v>
      </c>
      <c r="F4944">
        <v>177</v>
      </c>
      <c r="G4944">
        <v>82.6</v>
      </c>
    </row>
    <row r="4945" spans="2:7">
      <c r="B4945">
        <v>98658</v>
      </c>
      <c r="C4945">
        <v>1</v>
      </c>
      <c r="D4945">
        <v>0</v>
      </c>
      <c r="E4945">
        <v>7</v>
      </c>
      <c r="F4945">
        <v>0</v>
      </c>
      <c r="G4945">
        <v>10.3</v>
      </c>
    </row>
    <row r="4946" spans="2:7">
      <c r="B4946">
        <v>98659</v>
      </c>
      <c r="C4946">
        <v>2</v>
      </c>
      <c r="D4946">
        <v>7</v>
      </c>
      <c r="F4946">
        <v>126.5</v>
      </c>
      <c r="G4946">
        <v>23</v>
      </c>
    </row>
    <row r="4947" spans="2:7">
      <c r="B4947">
        <v>98660</v>
      </c>
      <c r="C4947">
        <v>1</v>
      </c>
      <c r="D4947">
        <v>2</v>
      </c>
      <c r="F4947">
        <v>91.2</v>
      </c>
      <c r="G4947">
        <v>14.4</v>
      </c>
    </row>
    <row r="4948" spans="2:7">
      <c r="B4948">
        <v>98661</v>
      </c>
      <c r="C4948">
        <v>2</v>
      </c>
      <c r="D4948">
        <v>31</v>
      </c>
      <c r="F4948">
        <v>168.5</v>
      </c>
      <c r="G4948">
        <v>44.6</v>
      </c>
    </row>
    <row r="4949" spans="2:7">
      <c r="B4949">
        <v>98662</v>
      </c>
      <c r="C4949">
        <v>2</v>
      </c>
      <c r="D4949">
        <v>66</v>
      </c>
      <c r="F4949">
        <v>155.19999999999999</v>
      </c>
      <c r="G4949">
        <v>70.8</v>
      </c>
    </row>
    <row r="4950" spans="2:7">
      <c r="B4950">
        <v>98663</v>
      </c>
      <c r="C4950">
        <v>2</v>
      </c>
      <c r="D4950">
        <v>4</v>
      </c>
      <c r="F4950">
        <v>108.2</v>
      </c>
      <c r="G4950">
        <v>17.5</v>
      </c>
    </row>
    <row r="4951" spans="2:7">
      <c r="B4951">
        <v>98664</v>
      </c>
      <c r="C4951">
        <v>1</v>
      </c>
      <c r="D4951">
        <v>7</v>
      </c>
      <c r="F4951">
        <v>125.4</v>
      </c>
      <c r="G4951">
        <v>36.799999999999997</v>
      </c>
    </row>
    <row r="4952" spans="2:7">
      <c r="B4952">
        <v>98666</v>
      </c>
      <c r="C4952">
        <v>1</v>
      </c>
      <c r="D4952">
        <v>53</v>
      </c>
      <c r="F4952">
        <v>189.1</v>
      </c>
      <c r="G4952">
        <v>105.8</v>
      </c>
    </row>
    <row r="4953" spans="2:7">
      <c r="B4953">
        <v>98667</v>
      </c>
      <c r="C4953">
        <v>2</v>
      </c>
      <c r="D4953">
        <v>80</v>
      </c>
      <c r="F4953">
        <v>155.6</v>
      </c>
      <c r="G4953">
        <v>64.599999999999994</v>
      </c>
    </row>
    <row r="4954" spans="2:7">
      <c r="B4954">
        <v>98669</v>
      </c>
      <c r="C4954">
        <v>1</v>
      </c>
      <c r="D4954">
        <v>63</v>
      </c>
      <c r="F4954">
        <v>162.30000000000001</v>
      </c>
      <c r="G4954">
        <v>94.3</v>
      </c>
    </row>
    <row r="4955" spans="2:7">
      <c r="B4955">
        <v>98671</v>
      </c>
      <c r="C4955">
        <v>2</v>
      </c>
      <c r="D4955">
        <v>11</v>
      </c>
      <c r="F4955">
        <v>158.69999999999999</v>
      </c>
      <c r="G4955">
        <v>61.4</v>
      </c>
    </row>
    <row r="4956" spans="2:7">
      <c r="B4956">
        <v>98672</v>
      </c>
      <c r="C4956">
        <v>2</v>
      </c>
      <c r="D4956">
        <v>1</v>
      </c>
      <c r="E4956">
        <v>12</v>
      </c>
      <c r="F4956">
        <v>0</v>
      </c>
      <c r="G4956">
        <v>10.5</v>
      </c>
    </row>
    <row r="4957" spans="2:7">
      <c r="B4957">
        <v>98673</v>
      </c>
      <c r="C4957">
        <v>2</v>
      </c>
      <c r="D4957">
        <v>55</v>
      </c>
      <c r="F4957">
        <v>151.1</v>
      </c>
      <c r="G4957">
        <v>63.4</v>
      </c>
    </row>
    <row r="4958" spans="2:7">
      <c r="B4958">
        <v>98674</v>
      </c>
      <c r="C4958">
        <v>1</v>
      </c>
      <c r="D4958">
        <v>8</v>
      </c>
      <c r="F4958">
        <v>118.9</v>
      </c>
      <c r="G4958">
        <v>22.2</v>
      </c>
    </row>
    <row r="4959" spans="2:7">
      <c r="B4959">
        <v>98675</v>
      </c>
      <c r="C4959">
        <v>1</v>
      </c>
      <c r="D4959">
        <v>61</v>
      </c>
      <c r="F4959">
        <v>164.9</v>
      </c>
      <c r="G4959">
        <v>62.3</v>
      </c>
    </row>
    <row r="4960" spans="2:7">
      <c r="B4960">
        <v>98676</v>
      </c>
      <c r="C4960">
        <v>1</v>
      </c>
      <c r="D4960">
        <v>13</v>
      </c>
      <c r="F4960">
        <v>163.69999999999999</v>
      </c>
      <c r="G4960">
        <v>63.1</v>
      </c>
    </row>
    <row r="4961" spans="2:7">
      <c r="B4961">
        <v>98677</v>
      </c>
      <c r="C4961">
        <v>1</v>
      </c>
      <c r="D4961">
        <v>23</v>
      </c>
      <c r="F4961">
        <v>175.3</v>
      </c>
      <c r="G4961">
        <v>119.3</v>
      </c>
    </row>
    <row r="4962" spans="2:7">
      <c r="B4962">
        <v>98678</v>
      </c>
      <c r="C4962">
        <v>1</v>
      </c>
      <c r="D4962">
        <v>10</v>
      </c>
      <c r="F4962">
        <v>139.30000000000001</v>
      </c>
      <c r="G4962">
        <v>32.5</v>
      </c>
    </row>
    <row r="4963" spans="2:7">
      <c r="B4963">
        <v>98679</v>
      </c>
      <c r="C4963">
        <v>1</v>
      </c>
      <c r="D4963">
        <v>65</v>
      </c>
      <c r="F4963">
        <v>170.9</v>
      </c>
      <c r="G4963">
        <v>70</v>
      </c>
    </row>
    <row r="4964" spans="2:7">
      <c r="B4964">
        <v>98680</v>
      </c>
      <c r="C4964">
        <v>2</v>
      </c>
      <c r="D4964">
        <v>37</v>
      </c>
      <c r="F4964">
        <v>154.69999999999999</v>
      </c>
      <c r="G4964">
        <v>100.6</v>
      </c>
    </row>
    <row r="4965" spans="2:7">
      <c r="B4965">
        <v>98681</v>
      </c>
      <c r="C4965">
        <v>2</v>
      </c>
      <c r="D4965">
        <v>80</v>
      </c>
      <c r="F4965">
        <v>153.9</v>
      </c>
      <c r="G4965">
        <v>71.400000000000006</v>
      </c>
    </row>
    <row r="4966" spans="2:7">
      <c r="B4966">
        <v>98682</v>
      </c>
      <c r="C4966">
        <v>1</v>
      </c>
      <c r="D4966">
        <v>64</v>
      </c>
      <c r="F4966">
        <v>162.69999999999999</v>
      </c>
      <c r="G4966">
        <v>74.599999999999994</v>
      </c>
    </row>
    <row r="4967" spans="2:7">
      <c r="B4967">
        <v>98684</v>
      </c>
      <c r="C4967">
        <v>1</v>
      </c>
      <c r="D4967">
        <v>71</v>
      </c>
      <c r="F4967">
        <v>177.1</v>
      </c>
      <c r="G4967">
        <v>85.5</v>
      </c>
    </row>
    <row r="4968" spans="2:7">
      <c r="B4968">
        <v>98685</v>
      </c>
      <c r="C4968">
        <v>2</v>
      </c>
      <c r="D4968">
        <v>64</v>
      </c>
      <c r="F4968">
        <v>170.8</v>
      </c>
      <c r="G4968">
        <v>81.599999999999994</v>
      </c>
    </row>
    <row r="4969" spans="2:7">
      <c r="B4969">
        <v>98686</v>
      </c>
      <c r="C4969">
        <v>1</v>
      </c>
      <c r="D4969">
        <v>2</v>
      </c>
      <c r="F4969">
        <v>97.9</v>
      </c>
      <c r="G4969">
        <v>16.7</v>
      </c>
    </row>
    <row r="4970" spans="2:7">
      <c r="B4970">
        <v>98687</v>
      </c>
      <c r="C4970">
        <v>2</v>
      </c>
      <c r="D4970">
        <v>30</v>
      </c>
      <c r="F4970">
        <v>159</v>
      </c>
      <c r="G4970">
        <v>66.599999999999994</v>
      </c>
    </row>
    <row r="4971" spans="2:7">
      <c r="B4971">
        <v>98688</v>
      </c>
      <c r="C4971">
        <v>2</v>
      </c>
      <c r="D4971">
        <v>17</v>
      </c>
      <c r="F4971">
        <v>171.6</v>
      </c>
      <c r="G4971">
        <v>93.2</v>
      </c>
    </row>
    <row r="4972" spans="2:7">
      <c r="B4972">
        <v>98689</v>
      </c>
      <c r="C4972">
        <v>1</v>
      </c>
      <c r="D4972">
        <v>35</v>
      </c>
      <c r="F4972">
        <v>171.4</v>
      </c>
      <c r="G4972">
        <v>89.2</v>
      </c>
    </row>
    <row r="4973" spans="2:7">
      <c r="B4973">
        <v>98690</v>
      </c>
      <c r="C4973">
        <v>1</v>
      </c>
      <c r="D4973">
        <v>80</v>
      </c>
      <c r="F4973">
        <v>172.8</v>
      </c>
      <c r="G4973">
        <v>107.4</v>
      </c>
    </row>
    <row r="4974" spans="2:7">
      <c r="B4974">
        <v>98691</v>
      </c>
      <c r="C4974">
        <v>1</v>
      </c>
      <c r="D4974">
        <v>56</v>
      </c>
      <c r="F4974">
        <v>167.6</v>
      </c>
      <c r="G4974">
        <v>81.8</v>
      </c>
    </row>
    <row r="4975" spans="2:7">
      <c r="B4975">
        <v>98692</v>
      </c>
      <c r="C4975">
        <v>1</v>
      </c>
      <c r="D4975">
        <v>25</v>
      </c>
      <c r="F4975">
        <v>178.4</v>
      </c>
      <c r="G4975">
        <v>76</v>
      </c>
    </row>
    <row r="4976" spans="2:7">
      <c r="B4976">
        <v>98693</v>
      </c>
      <c r="C4976">
        <v>2</v>
      </c>
      <c r="D4976">
        <v>56</v>
      </c>
      <c r="F4976">
        <v>159</v>
      </c>
      <c r="G4976">
        <v>77.599999999999994</v>
      </c>
    </row>
    <row r="4977" spans="2:7">
      <c r="B4977">
        <v>98694</v>
      </c>
      <c r="C4977">
        <v>2</v>
      </c>
      <c r="D4977">
        <v>54</v>
      </c>
      <c r="F4977">
        <v>159.69999999999999</v>
      </c>
      <c r="G4977">
        <v>92</v>
      </c>
    </row>
    <row r="4978" spans="2:7">
      <c r="B4978">
        <v>98695</v>
      </c>
      <c r="C4978">
        <v>1</v>
      </c>
      <c r="D4978">
        <v>18</v>
      </c>
      <c r="F4978">
        <v>178.9</v>
      </c>
      <c r="G4978">
        <v>53.2</v>
      </c>
    </row>
    <row r="4979" spans="2:7">
      <c r="B4979">
        <v>98696</v>
      </c>
      <c r="C4979">
        <v>2</v>
      </c>
      <c r="D4979">
        <v>9</v>
      </c>
      <c r="F4979">
        <v>140.1</v>
      </c>
      <c r="G4979">
        <v>47.9</v>
      </c>
    </row>
    <row r="4980" spans="2:7">
      <c r="B4980">
        <v>98697</v>
      </c>
      <c r="C4980">
        <v>1</v>
      </c>
      <c r="D4980">
        <v>18</v>
      </c>
      <c r="F4980">
        <v>173.8</v>
      </c>
      <c r="G4980">
        <v>56.7</v>
      </c>
    </row>
    <row r="4981" spans="2:7">
      <c r="B4981">
        <v>98698</v>
      </c>
      <c r="C4981">
        <v>2</v>
      </c>
      <c r="D4981">
        <v>27</v>
      </c>
      <c r="F4981">
        <v>159.19999999999999</v>
      </c>
      <c r="G4981">
        <v>52.5</v>
      </c>
    </row>
    <row r="4982" spans="2:7">
      <c r="B4982">
        <v>98699</v>
      </c>
      <c r="C4982">
        <v>2</v>
      </c>
      <c r="D4982">
        <v>68</v>
      </c>
      <c r="F4982">
        <v>164</v>
      </c>
      <c r="G4982">
        <v>65.900000000000006</v>
      </c>
    </row>
    <row r="4983" spans="2:7">
      <c r="B4983">
        <v>98700</v>
      </c>
      <c r="C4983">
        <v>2</v>
      </c>
      <c r="D4983">
        <v>8</v>
      </c>
      <c r="F4983">
        <v>133.9</v>
      </c>
      <c r="G4983">
        <v>55.7</v>
      </c>
    </row>
    <row r="4984" spans="2:7">
      <c r="B4984">
        <v>98701</v>
      </c>
      <c r="C4984">
        <v>2</v>
      </c>
      <c r="D4984">
        <v>74</v>
      </c>
      <c r="F4984">
        <v>157</v>
      </c>
      <c r="G4984">
        <v>70.5</v>
      </c>
    </row>
    <row r="4985" spans="2:7">
      <c r="B4985">
        <v>98702</v>
      </c>
      <c r="C4985">
        <v>2</v>
      </c>
      <c r="D4985">
        <v>17</v>
      </c>
      <c r="F4985">
        <v>158.6</v>
      </c>
      <c r="G4985">
        <v>60.5</v>
      </c>
    </row>
    <row r="4986" spans="2:7">
      <c r="B4986">
        <v>98703</v>
      </c>
      <c r="C4986">
        <v>2</v>
      </c>
      <c r="D4986">
        <v>69</v>
      </c>
      <c r="F4986">
        <v>160.19999999999999</v>
      </c>
      <c r="G4986">
        <v>115.2</v>
      </c>
    </row>
    <row r="4987" spans="2:7">
      <c r="B4987">
        <v>98704</v>
      </c>
      <c r="C4987">
        <v>1</v>
      </c>
      <c r="D4987">
        <v>9</v>
      </c>
      <c r="F4987">
        <v>137.9</v>
      </c>
      <c r="G4987">
        <v>36</v>
      </c>
    </row>
    <row r="4988" spans="2:7">
      <c r="B4988">
        <v>98705</v>
      </c>
      <c r="C4988">
        <v>1</v>
      </c>
      <c r="D4988">
        <v>61</v>
      </c>
      <c r="F4988">
        <v>179</v>
      </c>
      <c r="G4988">
        <v>82</v>
      </c>
    </row>
    <row r="4989" spans="2:7">
      <c r="B4989">
        <v>98706</v>
      </c>
      <c r="C4989">
        <v>2</v>
      </c>
      <c r="D4989">
        <v>2</v>
      </c>
      <c r="F4989">
        <v>93.8</v>
      </c>
      <c r="G4989">
        <v>14.9</v>
      </c>
    </row>
    <row r="4990" spans="2:7">
      <c r="B4990">
        <v>98707</v>
      </c>
      <c r="C4990">
        <v>2</v>
      </c>
      <c r="D4990">
        <v>63</v>
      </c>
      <c r="F4990">
        <v>168.4</v>
      </c>
      <c r="G4990">
        <v>73.5</v>
      </c>
    </row>
    <row r="4991" spans="2:7">
      <c r="B4991">
        <v>98708</v>
      </c>
      <c r="C4991">
        <v>1</v>
      </c>
      <c r="D4991">
        <v>43</v>
      </c>
      <c r="F4991">
        <v>170.9</v>
      </c>
      <c r="G4991">
        <v>55.6</v>
      </c>
    </row>
    <row r="4992" spans="2:7">
      <c r="B4992">
        <v>98710</v>
      </c>
      <c r="C4992">
        <v>1</v>
      </c>
      <c r="D4992">
        <v>24</v>
      </c>
      <c r="F4992">
        <v>171.4</v>
      </c>
      <c r="G4992">
        <v>120.9</v>
      </c>
    </row>
    <row r="4993" spans="2:7">
      <c r="B4993">
        <v>98711</v>
      </c>
      <c r="C4993">
        <v>1</v>
      </c>
      <c r="D4993">
        <v>53</v>
      </c>
      <c r="F4993">
        <v>178.1</v>
      </c>
      <c r="G4993">
        <v>100.2</v>
      </c>
    </row>
    <row r="4994" spans="2:7">
      <c r="B4994">
        <v>98712</v>
      </c>
      <c r="C4994">
        <v>2</v>
      </c>
      <c r="D4994">
        <v>6</v>
      </c>
      <c r="F4994">
        <v>121.7</v>
      </c>
      <c r="G4994">
        <v>20.6</v>
      </c>
    </row>
    <row r="4995" spans="2:7">
      <c r="B4995">
        <v>98713</v>
      </c>
      <c r="C4995">
        <v>2</v>
      </c>
      <c r="D4995">
        <v>59</v>
      </c>
      <c r="F4995">
        <v>170.6</v>
      </c>
      <c r="G4995">
        <v>80.3</v>
      </c>
    </row>
    <row r="4996" spans="2:7">
      <c r="B4996">
        <v>98714</v>
      </c>
      <c r="C4996">
        <v>2</v>
      </c>
      <c r="D4996">
        <v>40</v>
      </c>
      <c r="F4996">
        <v>161.30000000000001</v>
      </c>
      <c r="G4996">
        <v>110.3</v>
      </c>
    </row>
    <row r="4997" spans="2:7">
      <c r="B4997">
        <v>98715</v>
      </c>
      <c r="C4997">
        <v>2</v>
      </c>
      <c r="D4997">
        <v>11</v>
      </c>
      <c r="F4997">
        <v>159.9</v>
      </c>
      <c r="G4997">
        <v>60.7</v>
      </c>
    </row>
    <row r="4998" spans="2:7">
      <c r="B4998">
        <v>98716</v>
      </c>
      <c r="C4998">
        <v>2</v>
      </c>
      <c r="D4998">
        <v>41</v>
      </c>
      <c r="F4998">
        <v>159.30000000000001</v>
      </c>
      <c r="G4998">
        <v>112.5</v>
      </c>
    </row>
    <row r="4999" spans="2:7">
      <c r="B4999">
        <v>98717</v>
      </c>
      <c r="C4999">
        <v>1</v>
      </c>
      <c r="D4999">
        <v>64</v>
      </c>
      <c r="F4999">
        <v>165.2</v>
      </c>
      <c r="G4999">
        <v>64.599999999999994</v>
      </c>
    </row>
    <row r="5000" spans="2:7">
      <c r="B5000">
        <v>98718</v>
      </c>
      <c r="C5000">
        <v>2</v>
      </c>
      <c r="D5000">
        <v>35</v>
      </c>
      <c r="F5000">
        <v>152.9</v>
      </c>
      <c r="G5000">
        <v>66</v>
      </c>
    </row>
    <row r="5001" spans="2:7">
      <c r="B5001">
        <v>98720</v>
      </c>
      <c r="C5001">
        <v>1</v>
      </c>
      <c r="D5001">
        <v>15</v>
      </c>
      <c r="F5001">
        <v>172.6</v>
      </c>
      <c r="G5001">
        <v>90.7</v>
      </c>
    </row>
    <row r="5002" spans="2:7">
      <c r="B5002">
        <v>98721</v>
      </c>
      <c r="C5002">
        <v>2</v>
      </c>
      <c r="D5002">
        <v>55</v>
      </c>
      <c r="F5002">
        <v>160.5</v>
      </c>
      <c r="G5002">
        <v>90.1</v>
      </c>
    </row>
    <row r="5003" spans="2:7">
      <c r="B5003">
        <v>98722</v>
      </c>
      <c r="C5003">
        <v>2</v>
      </c>
      <c r="D5003">
        <v>57</v>
      </c>
      <c r="F5003">
        <v>166.3</v>
      </c>
      <c r="G5003">
        <v>133.80000000000001</v>
      </c>
    </row>
    <row r="5004" spans="2:7">
      <c r="B5004">
        <v>98723</v>
      </c>
      <c r="C5004">
        <v>1</v>
      </c>
      <c r="D5004">
        <v>3</v>
      </c>
      <c r="F5004">
        <v>101.9</v>
      </c>
      <c r="G5004">
        <v>17.3</v>
      </c>
    </row>
    <row r="5005" spans="2:7">
      <c r="B5005">
        <v>98724</v>
      </c>
      <c r="C5005">
        <v>1</v>
      </c>
      <c r="D5005">
        <v>22</v>
      </c>
      <c r="F5005">
        <v>155.30000000000001</v>
      </c>
      <c r="G5005">
        <v>79.599999999999994</v>
      </c>
    </row>
    <row r="5006" spans="2:7">
      <c r="B5006">
        <v>98725</v>
      </c>
      <c r="C5006">
        <v>1</v>
      </c>
      <c r="D5006">
        <v>68</v>
      </c>
      <c r="F5006">
        <v>161.30000000000001</v>
      </c>
      <c r="G5006">
        <v>70.900000000000006</v>
      </c>
    </row>
    <row r="5007" spans="2:7">
      <c r="B5007">
        <v>98726</v>
      </c>
      <c r="C5007">
        <v>1</v>
      </c>
      <c r="D5007">
        <v>38</v>
      </c>
      <c r="F5007">
        <v>187.2</v>
      </c>
      <c r="G5007">
        <v>89.4</v>
      </c>
    </row>
    <row r="5008" spans="2:7">
      <c r="B5008">
        <v>98727</v>
      </c>
      <c r="C5008">
        <v>2</v>
      </c>
      <c r="D5008">
        <v>4</v>
      </c>
      <c r="F5008">
        <v>108.4</v>
      </c>
      <c r="G5008">
        <v>18.899999999999999</v>
      </c>
    </row>
    <row r="5009" spans="2:7">
      <c r="B5009">
        <v>98728</v>
      </c>
      <c r="C5009">
        <v>1</v>
      </c>
      <c r="D5009">
        <v>41</v>
      </c>
      <c r="F5009">
        <v>177.7</v>
      </c>
      <c r="G5009">
        <v>93.8</v>
      </c>
    </row>
    <row r="5010" spans="2:7">
      <c r="B5010">
        <v>98729</v>
      </c>
      <c r="C5010">
        <v>2</v>
      </c>
      <c r="D5010">
        <v>30</v>
      </c>
      <c r="F5010">
        <v>149.19999999999999</v>
      </c>
      <c r="G5010">
        <v>44.5</v>
      </c>
    </row>
    <row r="5011" spans="2:7">
      <c r="B5011">
        <v>98730</v>
      </c>
      <c r="C5011">
        <v>1</v>
      </c>
      <c r="D5011">
        <v>8</v>
      </c>
      <c r="F5011">
        <v>133</v>
      </c>
      <c r="G5011">
        <v>30.9</v>
      </c>
    </row>
    <row r="5012" spans="2:7">
      <c r="B5012">
        <v>98731</v>
      </c>
      <c r="C5012">
        <v>1</v>
      </c>
      <c r="D5012">
        <v>4</v>
      </c>
      <c r="F5012">
        <v>103.1</v>
      </c>
      <c r="G5012">
        <v>14.9</v>
      </c>
    </row>
    <row r="5013" spans="2:7">
      <c r="B5013">
        <v>98732</v>
      </c>
      <c r="C5013">
        <v>1</v>
      </c>
      <c r="D5013">
        <v>66</v>
      </c>
      <c r="F5013">
        <v>168.8</v>
      </c>
      <c r="G5013">
        <v>80.2</v>
      </c>
    </row>
    <row r="5014" spans="2:7">
      <c r="B5014">
        <v>98733</v>
      </c>
      <c r="C5014">
        <v>2</v>
      </c>
      <c r="D5014">
        <v>36</v>
      </c>
      <c r="F5014">
        <v>166.7</v>
      </c>
      <c r="G5014">
        <v>83.4</v>
      </c>
    </row>
    <row r="5015" spans="2:7">
      <c r="B5015">
        <v>98734</v>
      </c>
      <c r="C5015">
        <v>1</v>
      </c>
      <c r="D5015">
        <v>32</v>
      </c>
      <c r="F5015">
        <v>180.2</v>
      </c>
      <c r="G5015">
        <v>113.8</v>
      </c>
    </row>
    <row r="5016" spans="2:7">
      <c r="B5016">
        <v>98736</v>
      </c>
      <c r="C5016">
        <v>1</v>
      </c>
      <c r="D5016">
        <v>4</v>
      </c>
      <c r="F5016">
        <v>100.2</v>
      </c>
      <c r="G5016">
        <v>17.2</v>
      </c>
    </row>
    <row r="5017" spans="2:7">
      <c r="B5017">
        <v>98737</v>
      </c>
      <c r="C5017">
        <v>2</v>
      </c>
      <c r="D5017">
        <v>4</v>
      </c>
      <c r="F5017">
        <v>102.1</v>
      </c>
      <c r="G5017">
        <v>15.2</v>
      </c>
    </row>
    <row r="5018" spans="2:7">
      <c r="B5018">
        <v>98738</v>
      </c>
      <c r="C5018">
        <v>2</v>
      </c>
      <c r="D5018">
        <v>8</v>
      </c>
      <c r="F5018">
        <v>132.30000000000001</v>
      </c>
      <c r="G5018">
        <v>36.5</v>
      </c>
    </row>
    <row r="5019" spans="2:7">
      <c r="B5019">
        <v>98739</v>
      </c>
      <c r="C5019">
        <v>1</v>
      </c>
      <c r="D5019">
        <v>10</v>
      </c>
      <c r="F5019">
        <v>139.4</v>
      </c>
      <c r="G5019">
        <v>40.4</v>
      </c>
    </row>
    <row r="5020" spans="2:7">
      <c r="B5020">
        <v>98740</v>
      </c>
      <c r="C5020">
        <v>1</v>
      </c>
      <c r="D5020">
        <v>31</v>
      </c>
      <c r="F5020">
        <v>182.5</v>
      </c>
      <c r="G5020">
        <v>87.5</v>
      </c>
    </row>
    <row r="5021" spans="2:7">
      <c r="B5021">
        <v>98741</v>
      </c>
      <c r="C5021">
        <v>2</v>
      </c>
      <c r="D5021">
        <v>64</v>
      </c>
      <c r="F5021">
        <v>160.80000000000001</v>
      </c>
      <c r="G5021">
        <v>90.8</v>
      </c>
    </row>
    <row r="5022" spans="2:7">
      <c r="B5022">
        <v>98742</v>
      </c>
      <c r="C5022">
        <v>2</v>
      </c>
      <c r="D5022">
        <v>80</v>
      </c>
      <c r="F5022">
        <v>143.80000000000001</v>
      </c>
      <c r="G5022">
        <v>59.9</v>
      </c>
    </row>
    <row r="5023" spans="2:7">
      <c r="B5023">
        <v>98743</v>
      </c>
      <c r="C5023">
        <v>1</v>
      </c>
      <c r="D5023">
        <v>61</v>
      </c>
      <c r="F5023">
        <v>164.6</v>
      </c>
      <c r="G5023">
        <v>75.8</v>
      </c>
    </row>
    <row r="5024" spans="2:7">
      <c r="B5024">
        <v>98744</v>
      </c>
      <c r="C5024">
        <v>2</v>
      </c>
      <c r="D5024">
        <v>64</v>
      </c>
      <c r="F5024">
        <v>155.5</v>
      </c>
      <c r="G5024">
        <v>77.7</v>
      </c>
    </row>
    <row r="5025" spans="2:7">
      <c r="B5025">
        <v>98745</v>
      </c>
      <c r="C5025">
        <v>2</v>
      </c>
      <c r="D5025">
        <v>60</v>
      </c>
      <c r="F5025">
        <v>172.5</v>
      </c>
      <c r="G5025">
        <v>71</v>
      </c>
    </row>
    <row r="5026" spans="2:7">
      <c r="B5026">
        <v>98746</v>
      </c>
      <c r="C5026">
        <v>2</v>
      </c>
      <c r="D5026">
        <v>60</v>
      </c>
      <c r="F5026">
        <v>171.1</v>
      </c>
      <c r="G5026">
        <v>98.2</v>
      </c>
    </row>
    <row r="5027" spans="2:7">
      <c r="B5027">
        <v>98747</v>
      </c>
      <c r="C5027">
        <v>1</v>
      </c>
      <c r="D5027">
        <v>21</v>
      </c>
      <c r="F5027">
        <v>175.2</v>
      </c>
      <c r="G5027">
        <v>66.5</v>
      </c>
    </row>
    <row r="5028" spans="2:7">
      <c r="B5028">
        <v>98748</v>
      </c>
      <c r="C5028">
        <v>1</v>
      </c>
      <c r="D5028">
        <v>50</v>
      </c>
      <c r="F5028">
        <v>172.4</v>
      </c>
      <c r="G5028">
        <v>54.7</v>
      </c>
    </row>
    <row r="5029" spans="2:7">
      <c r="B5029">
        <v>98749</v>
      </c>
      <c r="C5029">
        <v>1</v>
      </c>
      <c r="D5029">
        <v>37</v>
      </c>
      <c r="F5029">
        <v>180.8</v>
      </c>
      <c r="G5029">
        <v>101.2</v>
      </c>
    </row>
    <row r="5030" spans="2:7">
      <c r="B5030">
        <v>98750</v>
      </c>
      <c r="C5030">
        <v>2</v>
      </c>
      <c r="D5030">
        <v>1</v>
      </c>
      <c r="E5030">
        <v>13</v>
      </c>
      <c r="F5030">
        <v>0</v>
      </c>
      <c r="G5030">
        <v>10.9</v>
      </c>
    </row>
    <row r="5031" spans="2:7">
      <c r="B5031">
        <v>98751</v>
      </c>
      <c r="C5031">
        <v>1</v>
      </c>
      <c r="D5031">
        <v>42</v>
      </c>
      <c r="F5031">
        <v>160.4</v>
      </c>
      <c r="G5031">
        <v>54.3</v>
      </c>
    </row>
    <row r="5032" spans="2:7">
      <c r="B5032">
        <v>98752</v>
      </c>
      <c r="C5032">
        <v>1</v>
      </c>
      <c r="D5032">
        <v>68</v>
      </c>
      <c r="F5032">
        <v>178.7</v>
      </c>
      <c r="G5032">
        <v>120.9</v>
      </c>
    </row>
    <row r="5033" spans="2:7">
      <c r="B5033">
        <v>98753</v>
      </c>
      <c r="C5033">
        <v>1</v>
      </c>
      <c r="D5033">
        <v>15</v>
      </c>
      <c r="F5033">
        <v>177.3</v>
      </c>
      <c r="G5033">
        <v>80.8</v>
      </c>
    </row>
    <row r="5034" spans="2:7">
      <c r="B5034">
        <v>98754</v>
      </c>
      <c r="C5034">
        <v>1</v>
      </c>
      <c r="D5034">
        <v>0</v>
      </c>
      <c r="E5034">
        <v>3</v>
      </c>
      <c r="F5034">
        <v>0</v>
      </c>
      <c r="G5034">
        <v>5.5</v>
      </c>
    </row>
    <row r="5035" spans="2:7">
      <c r="B5035">
        <v>98755</v>
      </c>
      <c r="C5035">
        <v>2</v>
      </c>
      <c r="D5035">
        <v>68</v>
      </c>
      <c r="F5035">
        <v>156.30000000000001</v>
      </c>
      <c r="G5035">
        <v>61.9</v>
      </c>
    </row>
    <row r="5036" spans="2:7">
      <c r="B5036">
        <v>98756</v>
      </c>
      <c r="C5036">
        <v>1</v>
      </c>
      <c r="D5036">
        <v>80</v>
      </c>
      <c r="F5036">
        <v>164.3</v>
      </c>
      <c r="G5036">
        <v>67</v>
      </c>
    </row>
    <row r="5037" spans="2:7">
      <c r="B5037">
        <v>98757</v>
      </c>
      <c r="C5037">
        <v>1</v>
      </c>
      <c r="D5037">
        <v>41</v>
      </c>
      <c r="F5037">
        <v>169.4</v>
      </c>
      <c r="G5037">
        <v>78</v>
      </c>
    </row>
    <row r="5038" spans="2:7">
      <c r="B5038">
        <v>98758</v>
      </c>
      <c r="C5038">
        <v>2</v>
      </c>
      <c r="D5038">
        <v>5</v>
      </c>
      <c r="F5038">
        <v>111</v>
      </c>
      <c r="G5038">
        <v>19.100000000000001</v>
      </c>
    </row>
    <row r="5039" spans="2:7">
      <c r="B5039">
        <v>98759</v>
      </c>
      <c r="C5039">
        <v>1</v>
      </c>
      <c r="D5039">
        <v>80</v>
      </c>
      <c r="F5039">
        <v>162.5</v>
      </c>
      <c r="G5039">
        <v>57.2</v>
      </c>
    </row>
    <row r="5040" spans="2:7">
      <c r="B5040">
        <v>98760</v>
      </c>
      <c r="C5040">
        <v>2</v>
      </c>
      <c r="D5040">
        <v>0</v>
      </c>
      <c r="E5040">
        <v>1</v>
      </c>
      <c r="F5040">
        <v>0</v>
      </c>
      <c r="G5040">
        <v>5.8</v>
      </c>
    </row>
    <row r="5041" spans="2:7">
      <c r="B5041">
        <v>98761</v>
      </c>
      <c r="C5041">
        <v>2</v>
      </c>
      <c r="D5041">
        <v>4</v>
      </c>
      <c r="F5041">
        <v>104.6</v>
      </c>
      <c r="G5041">
        <v>17</v>
      </c>
    </row>
    <row r="5042" spans="2:7">
      <c r="B5042">
        <v>98762</v>
      </c>
      <c r="C5042">
        <v>1</v>
      </c>
      <c r="D5042">
        <v>28</v>
      </c>
      <c r="F5042">
        <v>178.6</v>
      </c>
      <c r="G5042">
        <v>112.6</v>
      </c>
    </row>
    <row r="5043" spans="2:7">
      <c r="B5043">
        <v>98763</v>
      </c>
      <c r="C5043">
        <v>2</v>
      </c>
      <c r="D5043">
        <v>51</v>
      </c>
      <c r="F5043">
        <v>163.4</v>
      </c>
      <c r="G5043">
        <v>79.5</v>
      </c>
    </row>
    <row r="5044" spans="2:7">
      <c r="B5044">
        <v>98765</v>
      </c>
      <c r="C5044">
        <v>1</v>
      </c>
      <c r="D5044">
        <v>4</v>
      </c>
      <c r="F5044">
        <v>105.3</v>
      </c>
      <c r="G5044">
        <v>22.1</v>
      </c>
    </row>
    <row r="5045" spans="2:7">
      <c r="B5045">
        <v>98766</v>
      </c>
      <c r="C5045">
        <v>2</v>
      </c>
      <c r="D5045">
        <v>4</v>
      </c>
      <c r="F5045">
        <v>102.4</v>
      </c>
      <c r="G5045">
        <v>20.2</v>
      </c>
    </row>
    <row r="5046" spans="2:7">
      <c r="B5046">
        <v>98767</v>
      </c>
      <c r="C5046">
        <v>2</v>
      </c>
      <c r="D5046">
        <v>63</v>
      </c>
      <c r="F5046">
        <v>158.69999999999999</v>
      </c>
      <c r="G5046">
        <v>62.5</v>
      </c>
    </row>
    <row r="5047" spans="2:7">
      <c r="B5047">
        <v>98768</v>
      </c>
      <c r="C5047">
        <v>2</v>
      </c>
      <c r="D5047">
        <v>76</v>
      </c>
      <c r="F5047">
        <v>162.5</v>
      </c>
      <c r="G5047">
        <v>88.2</v>
      </c>
    </row>
    <row r="5048" spans="2:7">
      <c r="B5048">
        <v>98769</v>
      </c>
      <c r="C5048">
        <v>1</v>
      </c>
      <c r="D5048">
        <v>41</v>
      </c>
      <c r="F5048">
        <v>180.1</v>
      </c>
      <c r="G5048">
        <v>81.599999999999994</v>
      </c>
    </row>
    <row r="5049" spans="2:7">
      <c r="B5049">
        <v>98770</v>
      </c>
      <c r="C5049">
        <v>2</v>
      </c>
      <c r="D5049">
        <v>46</v>
      </c>
      <c r="F5049">
        <v>167.1</v>
      </c>
      <c r="G5049">
        <v>146.19999999999999</v>
      </c>
    </row>
    <row r="5050" spans="2:7">
      <c r="B5050">
        <v>98771</v>
      </c>
      <c r="C5050">
        <v>1</v>
      </c>
      <c r="D5050">
        <v>0</v>
      </c>
      <c r="E5050">
        <v>0</v>
      </c>
      <c r="F5050">
        <v>0</v>
      </c>
      <c r="G5050">
        <v>4.7</v>
      </c>
    </row>
    <row r="5051" spans="2:7">
      <c r="B5051">
        <v>98772</v>
      </c>
      <c r="C5051">
        <v>1</v>
      </c>
      <c r="D5051">
        <v>59</v>
      </c>
      <c r="F5051">
        <v>177.5</v>
      </c>
      <c r="G5051">
        <v>86.4</v>
      </c>
    </row>
    <row r="5052" spans="2:7">
      <c r="B5052">
        <v>98773</v>
      </c>
      <c r="C5052">
        <v>1</v>
      </c>
      <c r="D5052">
        <v>14</v>
      </c>
      <c r="F5052">
        <v>168.6</v>
      </c>
      <c r="G5052">
        <v>98.1</v>
      </c>
    </row>
    <row r="5053" spans="2:7">
      <c r="B5053">
        <v>98774</v>
      </c>
      <c r="C5053">
        <v>2</v>
      </c>
      <c r="D5053">
        <v>6</v>
      </c>
      <c r="F5053">
        <v>119.9</v>
      </c>
      <c r="G5053">
        <v>38.700000000000003</v>
      </c>
    </row>
    <row r="5054" spans="2:7">
      <c r="B5054">
        <v>98775</v>
      </c>
      <c r="C5054">
        <v>1</v>
      </c>
      <c r="D5054">
        <v>26</v>
      </c>
      <c r="F5054">
        <v>169.3</v>
      </c>
      <c r="G5054">
        <v>87.7</v>
      </c>
    </row>
    <row r="5055" spans="2:7">
      <c r="B5055">
        <v>98776</v>
      </c>
      <c r="C5055">
        <v>2</v>
      </c>
      <c r="D5055">
        <v>45</v>
      </c>
      <c r="F5055">
        <v>189.3</v>
      </c>
      <c r="G5055">
        <v>152.6</v>
      </c>
    </row>
    <row r="5056" spans="2:7">
      <c r="B5056">
        <v>98777</v>
      </c>
      <c r="C5056">
        <v>1</v>
      </c>
      <c r="D5056">
        <v>7</v>
      </c>
      <c r="F5056">
        <v>121.4</v>
      </c>
      <c r="G5056">
        <v>24.6</v>
      </c>
    </row>
    <row r="5057" spans="2:7">
      <c r="B5057">
        <v>98778</v>
      </c>
      <c r="C5057">
        <v>1</v>
      </c>
      <c r="D5057">
        <v>42</v>
      </c>
      <c r="F5057">
        <v>168.5</v>
      </c>
      <c r="G5057">
        <v>61</v>
      </c>
    </row>
    <row r="5058" spans="2:7">
      <c r="B5058">
        <v>98779</v>
      </c>
      <c r="C5058">
        <v>2</v>
      </c>
      <c r="D5058">
        <v>0</v>
      </c>
      <c r="E5058">
        <v>10</v>
      </c>
      <c r="F5058">
        <v>0</v>
      </c>
      <c r="G5058">
        <v>6.9</v>
      </c>
    </row>
    <row r="5059" spans="2:7">
      <c r="B5059">
        <v>98780</v>
      </c>
      <c r="C5059">
        <v>1</v>
      </c>
      <c r="D5059">
        <v>45</v>
      </c>
      <c r="F5059">
        <v>181.3</v>
      </c>
      <c r="G5059">
        <v>125.3</v>
      </c>
    </row>
    <row r="5060" spans="2:7">
      <c r="B5060">
        <v>98781</v>
      </c>
      <c r="C5060">
        <v>2</v>
      </c>
      <c r="D5060">
        <v>55</v>
      </c>
      <c r="F5060">
        <v>162.1</v>
      </c>
      <c r="G5060">
        <v>93.1</v>
      </c>
    </row>
    <row r="5061" spans="2:7">
      <c r="B5061">
        <v>98782</v>
      </c>
      <c r="C5061">
        <v>2</v>
      </c>
      <c r="D5061">
        <v>43</v>
      </c>
      <c r="F5061">
        <v>158.9</v>
      </c>
      <c r="G5061">
        <v>74.099999999999994</v>
      </c>
    </row>
    <row r="5062" spans="2:7">
      <c r="B5062">
        <v>98783</v>
      </c>
      <c r="C5062">
        <v>2</v>
      </c>
      <c r="D5062">
        <v>40</v>
      </c>
      <c r="F5062">
        <v>169.1</v>
      </c>
      <c r="G5062">
        <v>126.3</v>
      </c>
    </row>
    <row r="5063" spans="2:7">
      <c r="B5063">
        <v>98784</v>
      </c>
      <c r="C5063">
        <v>2</v>
      </c>
      <c r="D5063">
        <v>25</v>
      </c>
      <c r="F5063">
        <v>169.8</v>
      </c>
      <c r="G5063">
        <v>102</v>
      </c>
    </row>
    <row r="5064" spans="2:7">
      <c r="B5064">
        <v>98785</v>
      </c>
      <c r="C5064">
        <v>1</v>
      </c>
      <c r="D5064">
        <v>0</v>
      </c>
      <c r="E5064">
        <v>1</v>
      </c>
      <c r="F5064">
        <v>0</v>
      </c>
      <c r="G5064">
        <v>3.2</v>
      </c>
    </row>
    <row r="5065" spans="2:7">
      <c r="B5065">
        <v>98786</v>
      </c>
      <c r="C5065">
        <v>1</v>
      </c>
      <c r="D5065">
        <v>17</v>
      </c>
      <c r="F5065">
        <v>172.5</v>
      </c>
      <c r="G5065">
        <v>50.6</v>
      </c>
    </row>
    <row r="5066" spans="2:7">
      <c r="B5066">
        <v>98787</v>
      </c>
      <c r="C5066">
        <v>2</v>
      </c>
      <c r="D5066">
        <v>9</v>
      </c>
      <c r="F5066">
        <v>135.80000000000001</v>
      </c>
      <c r="G5066">
        <v>46.2</v>
      </c>
    </row>
    <row r="5067" spans="2:7">
      <c r="B5067">
        <v>98788</v>
      </c>
      <c r="C5067">
        <v>2</v>
      </c>
      <c r="D5067">
        <v>20</v>
      </c>
      <c r="F5067">
        <v>167.7</v>
      </c>
      <c r="G5067">
        <v>106.7</v>
      </c>
    </row>
    <row r="5068" spans="2:7">
      <c r="B5068">
        <v>98789</v>
      </c>
      <c r="C5068">
        <v>2</v>
      </c>
      <c r="D5068">
        <v>53</v>
      </c>
      <c r="F5068">
        <v>152.1</v>
      </c>
      <c r="G5068">
        <v>59</v>
      </c>
    </row>
    <row r="5069" spans="2:7">
      <c r="B5069">
        <v>98790</v>
      </c>
      <c r="C5069">
        <v>1</v>
      </c>
      <c r="D5069">
        <v>44</v>
      </c>
      <c r="F5069">
        <v>175.9</v>
      </c>
      <c r="G5069">
        <v>106</v>
      </c>
    </row>
    <row r="5070" spans="2:7">
      <c r="B5070">
        <v>98791</v>
      </c>
      <c r="C5070">
        <v>1</v>
      </c>
      <c r="D5070">
        <v>54</v>
      </c>
      <c r="F5070">
        <v>184.9</v>
      </c>
      <c r="G5070">
        <v>73.900000000000006</v>
      </c>
    </row>
    <row r="5071" spans="2:7">
      <c r="B5071">
        <v>98792</v>
      </c>
      <c r="C5071">
        <v>1</v>
      </c>
      <c r="D5071">
        <v>9</v>
      </c>
      <c r="F5071">
        <v>124.1</v>
      </c>
      <c r="G5071">
        <v>22.3</v>
      </c>
    </row>
    <row r="5072" spans="2:7">
      <c r="B5072">
        <v>98793</v>
      </c>
      <c r="C5072">
        <v>2</v>
      </c>
      <c r="D5072">
        <v>46</v>
      </c>
      <c r="F5072">
        <v>152.80000000000001</v>
      </c>
      <c r="G5072">
        <v>53.5</v>
      </c>
    </row>
    <row r="5073" spans="2:7">
      <c r="B5073">
        <v>98794</v>
      </c>
      <c r="C5073">
        <v>1</v>
      </c>
      <c r="D5073">
        <v>14</v>
      </c>
      <c r="F5073">
        <v>183</v>
      </c>
      <c r="G5073">
        <v>59.1</v>
      </c>
    </row>
    <row r="5074" spans="2:7">
      <c r="B5074">
        <v>98795</v>
      </c>
      <c r="C5074">
        <v>2</v>
      </c>
      <c r="D5074">
        <v>16</v>
      </c>
      <c r="F5074">
        <v>149</v>
      </c>
      <c r="G5074">
        <v>53.5</v>
      </c>
    </row>
    <row r="5075" spans="2:7">
      <c r="B5075">
        <v>98796</v>
      </c>
      <c r="C5075">
        <v>2</v>
      </c>
      <c r="D5075">
        <v>21</v>
      </c>
      <c r="F5075">
        <v>162.5</v>
      </c>
      <c r="G5075">
        <v>60.3</v>
      </c>
    </row>
    <row r="5076" spans="2:7">
      <c r="B5076">
        <v>98797</v>
      </c>
      <c r="C5076">
        <v>2</v>
      </c>
      <c r="D5076">
        <v>55</v>
      </c>
      <c r="F5076">
        <v>150.1</v>
      </c>
      <c r="G5076">
        <v>50.1</v>
      </c>
    </row>
    <row r="5077" spans="2:7">
      <c r="B5077">
        <v>98798</v>
      </c>
      <c r="C5077">
        <v>2</v>
      </c>
      <c r="D5077">
        <v>10</v>
      </c>
      <c r="F5077">
        <v>134.69999999999999</v>
      </c>
      <c r="G5077">
        <v>24.2</v>
      </c>
    </row>
    <row r="5078" spans="2:7">
      <c r="B5078">
        <v>98799</v>
      </c>
      <c r="C5078">
        <v>2</v>
      </c>
      <c r="D5078">
        <v>32</v>
      </c>
      <c r="F5078">
        <v>170.2</v>
      </c>
      <c r="G5078">
        <v>125.9</v>
      </c>
    </row>
    <row r="5079" spans="2:7">
      <c r="B5079">
        <v>98800</v>
      </c>
      <c r="C5079">
        <v>2</v>
      </c>
      <c r="D5079">
        <v>7</v>
      </c>
      <c r="F5079">
        <v>121.4</v>
      </c>
      <c r="G5079">
        <v>20.3</v>
      </c>
    </row>
    <row r="5080" spans="2:7">
      <c r="B5080">
        <v>98801</v>
      </c>
      <c r="C5080">
        <v>1</v>
      </c>
      <c r="D5080">
        <v>14</v>
      </c>
      <c r="F5080">
        <v>175.4</v>
      </c>
      <c r="G5080">
        <v>61.2</v>
      </c>
    </row>
    <row r="5081" spans="2:7">
      <c r="B5081">
        <v>98802</v>
      </c>
      <c r="C5081">
        <v>1</v>
      </c>
      <c r="D5081">
        <v>15</v>
      </c>
      <c r="F5081">
        <v>162.9</v>
      </c>
      <c r="G5081">
        <v>51.6</v>
      </c>
    </row>
    <row r="5082" spans="2:7">
      <c r="B5082">
        <v>98803</v>
      </c>
      <c r="C5082">
        <v>1</v>
      </c>
      <c r="D5082">
        <v>45</v>
      </c>
      <c r="F5082">
        <v>168.4</v>
      </c>
      <c r="G5082">
        <v>127</v>
      </c>
    </row>
    <row r="5083" spans="2:7">
      <c r="B5083">
        <v>98804</v>
      </c>
      <c r="C5083">
        <v>2</v>
      </c>
      <c r="D5083">
        <v>39</v>
      </c>
      <c r="F5083">
        <v>154.6</v>
      </c>
      <c r="G5083">
        <v>75</v>
      </c>
    </row>
    <row r="5084" spans="2:7">
      <c r="B5084">
        <v>98805</v>
      </c>
      <c r="C5084">
        <v>1</v>
      </c>
      <c r="D5084">
        <v>2</v>
      </c>
      <c r="F5084">
        <v>86.2</v>
      </c>
      <c r="G5084">
        <v>14.7</v>
      </c>
    </row>
    <row r="5085" spans="2:7">
      <c r="B5085">
        <v>98806</v>
      </c>
      <c r="C5085">
        <v>2</v>
      </c>
      <c r="D5085">
        <v>72</v>
      </c>
      <c r="F5085">
        <v>155.80000000000001</v>
      </c>
      <c r="G5085">
        <v>77.2</v>
      </c>
    </row>
    <row r="5086" spans="2:7">
      <c r="B5086">
        <v>98807</v>
      </c>
      <c r="C5086">
        <v>2</v>
      </c>
      <c r="D5086">
        <v>29</v>
      </c>
      <c r="F5086">
        <v>162.5</v>
      </c>
      <c r="G5086">
        <v>79.099999999999994</v>
      </c>
    </row>
    <row r="5087" spans="2:7">
      <c r="B5087">
        <v>98808</v>
      </c>
      <c r="C5087">
        <v>1</v>
      </c>
      <c r="D5087">
        <v>4</v>
      </c>
      <c r="F5087">
        <v>113.1</v>
      </c>
      <c r="G5087">
        <v>23.6</v>
      </c>
    </row>
    <row r="5088" spans="2:7">
      <c r="B5088">
        <v>98809</v>
      </c>
      <c r="C5088">
        <v>2</v>
      </c>
      <c r="D5088">
        <v>1</v>
      </c>
      <c r="E5088">
        <v>16</v>
      </c>
      <c r="F5088">
        <v>0</v>
      </c>
      <c r="G5088">
        <v>11.7</v>
      </c>
    </row>
    <row r="5089" spans="2:7">
      <c r="B5089">
        <v>98810</v>
      </c>
      <c r="C5089">
        <v>2</v>
      </c>
      <c r="D5089">
        <v>55</v>
      </c>
      <c r="F5089">
        <v>154.6</v>
      </c>
      <c r="G5089">
        <v>91</v>
      </c>
    </row>
    <row r="5090" spans="2:7">
      <c r="B5090">
        <v>98811</v>
      </c>
      <c r="C5090">
        <v>1</v>
      </c>
      <c r="D5090">
        <v>1</v>
      </c>
      <c r="E5090">
        <v>23</v>
      </c>
      <c r="F5090">
        <v>0</v>
      </c>
      <c r="G5090">
        <v>9.8000000000000007</v>
      </c>
    </row>
    <row r="5091" spans="2:7">
      <c r="B5091">
        <v>98812</v>
      </c>
      <c r="C5091">
        <v>2</v>
      </c>
      <c r="D5091">
        <v>31</v>
      </c>
      <c r="F5091">
        <v>160.9</v>
      </c>
      <c r="G5091">
        <v>60.7</v>
      </c>
    </row>
    <row r="5092" spans="2:7">
      <c r="B5092">
        <v>98813</v>
      </c>
      <c r="C5092">
        <v>1</v>
      </c>
      <c r="D5092">
        <v>67</v>
      </c>
      <c r="F5092">
        <v>158.80000000000001</v>
      </c>
      <c r="G5092">
        <v>71.8</v>
      </c>
    </row>
    <row r="5093" spans="2:7">
      <c r="B5093">
        <v>98814</v>
      </c>
      <c r="C5093">
        <v>1</v>
      </c>
      <c r="D5093">
        <v>69</v>
      </c>
      <c r="F5093">
        <v>174.8</v>
      </c>
      <c r="G5093">
        <v>88</v>
      </c>
    </row>
    <row r="5094" spans="2:7">
      <c r="B5094">
        <v>98815</v>
      </c>
      <c r="C5094">
        <v>2</v>
      </c>
      <c r="D5094">
        <v>75</v>
      </c>
      <c r="F5094">
        <v>151.30000000000001</v>
      </c>
      <c r="G5094">
        <v>47.6</v>
      </c>
    </row>
    <row r="5095" spans="2:7">
      <c r="B5095">
        <v>98816</v>
      </c>
      <c r="C5095">
        <v>2</v>
      </c>
      <c r="D5095">
        <v>12</v>
      </c>
      <c r="F5095">
        <v>152.80000000000001</v>
      </c>
      <c r="G5095">
        <v>51</v>
      </c>
    </row>
    <row r="5096" spans="2:7">
      <c r="B5096">
        <v>98817</v>
      </c>
      <c r="C5096">
        <v>2</v>
      </c>
      <c r="D5096">
        <v>21</v>
      </c>
      <c r="F5096">
        <v>163.30000000000001</v>
      </c>
      <c r="G5096">
        <v>52.8</v>
      </c>
    </row>
    <row r="5097" spans="2:7">
      <c r="B5097">
        <v>98819</v>
      </c>
      <c r="C5097">
        <v>2</v>
      </c>
      <c r="D5097">
        <v>58</v>
      </c>
      <c r="F5097">
        <v>155.69999999999999</v>
      </c>
      <c r="G5097">
        <v>111.7</v>
      </c>
    </row>
    <row r="5098" spans="2:7">
      <c r="B5098">
        <v>98820</v>
      </c>
      <c r="C5098">
        <v>1</v>
      </c>
      <c r="D5098">
        <v>63</v>
      </c>
      <c r="F5098">
        <v>172.8</v>
      </c>
      <c r="G5098">
        <v>101</v>
      </c>
    </row>
    <row r="5099" spans="2:7">
      <c r="B5099">
        <v>98821</v>
      </c>
      <c r="C5099">
        <v>2</v>
      </c>
      <c r="D5099">
        <v>35</v>
      </c>
      <c r="F5099">
        <v>167.4</v>
      </c>
      <c r="G5099">
        <v>78.099999999999994</v>
      </c>
    </row>
    <row r="5100" spans="2:7">
      <c r="B5100">
        <v>98822</v>
      </c>
      <c r="C5100">
        <v>1</v>
      </c>
      <c r="D5100">
        <v>39</v>
      </c>
      <c r="F5100">
        <v>173.5</v>
      </c>
      <c r="G5100">
        <v>84.7</v>
      </c>
    </row>
    <row r="5101" spans="2:7">
      <c r="B5101">
        <v>98823</v>
      </c>
      <c r="C5101">
        <v>2</v>
      </c>
      <c r="D5101">
        <v>51</v>
      </c>
      <c r="F5101">
        <v>145.4</v>
      </c>
      <c r="G5101">
        <v>71.900000000000006</v>
      </c>
    </row>
    <row r="5102" spans="2:7">
      <c r="B5102">
        <v>98824</v>
      </c>
      <c r="C5102">
        <v>1</v>
      </c>
      <c r="D5102">
        <v>24</v>
      </c>
      <c r="F5102">
        <v>173.6</v>
      </c>
      <c r="G5102">
        <v>92.8</v>
      </c>
    </row>
    <row r="5103" spans="2:7">
      <c r="B5103">
        <v>98825</v>
      </c>
      <c r="C5103">
        <v>2</v>
      </c>
      <c r="D5103">
        <v>7</v>
      </c>
      <c r="F5103">
        <v>128.5</v>
      </c>
      <c r="G5103">
        <v>29.8</v>
      </c>
    </row>
    <row r="5104" spans="2:7">
      <c r="B5104">
        <v>98826</v>
      </c>
      <c r="C5104">
        <v>2</v>
      </c>
      <c r="D5104">
        <v>3</v>
      </c>
      <c r="F5104">
        <v>92.3</v>
      </c>
      <c r="G5104">
        <v>13.3</v>
      </c>
    </row>
    <row r="5105" spans="2:7">
      <c r="B5105">
        <v>98827</v>
      </c>
      <c r="C5105">
        <v>2</v>
      </c>
      <c r="D5105">
        <v>80</v>
      </c>
      <c r="F5105">
        <v>169.8</v>
      </c>
      <c r="G5105">
        <v>77.2</v>
      </c>
    </row>
    <row r="5106" spans="2:7">
      <c r="B5106">
        <v>98828</v>
      </c>
      <c r="C5106">
        <v>2</v>
      </c>
      <c r="D5106">
        <v>29</v>
      </c>
      <c r="F5106">
        <v>162.9</v>
      </c>
      <c r="G5106">
        <v>103.6</v>
      </c>
    </row>
    <row r="5107" spans="2:7">
      <c r="B5107">
        <v>98829</v>
      </c>
      <c r="C5107">
        <v>1</v>
      </c>
      <c r="D5107">
        <v>18</v>
      </c>
      <c r="F5107">
        <v>181.3</v>
      </c>
      <c r="G5107">
        <v>89.4</v>
      </c>
    </row>
    <row r="5108" spans="2:7">
      <c r="B5108">
        <v>98830</v>
      </c>
      <c r="C5108">
        <v>1</v>
      </c>
      <c r="D5108">
        <v>66</v>
      </c>
      <c r="F5108">
        <v>175.9</v>
      </c>
      <c r="G5108">
        <v>102.8</v>
      </c>
    </row>
    <row r="5109" spans="2:7">
      <c r="B5109">
        <v>98831</v>
      </c>
      <c r="C5109">
        <v>1</v>
      </c>
      <c r="D5109">
        <v>0</v>
      </c>
      <c r="E5109">
        <v>4</v>
      </c>
      <c r="F5109">
        <v>0</v>
      </c>
      <c r="G5109">
        <v>7</v>
      </c>
    </row>
    <row r="5110" spans="2:7">
      <c r="B5110">
        <v>98832</v>
      </c>
      <c r="C5110">
        <v>2</v>
      </c>
      <c r="D5110">
        <v>48</v>
      </c>
      <c r="F5110">
        <v>171.9</v>
      </c>
      <c r="G5110">
        <v>79.5</v>
      </c>
    </row>
    <row r="5111" spans="2:7">
      <c r="B5111">
        <v>98833</v>
      </c>
      <c r="C5111">
        <v>2</v>
      </c>
      <c r="D5111">
        <v>75</v>
      </c>
      <c r="F5111">
        <v>147.30000000000001</v>
      </c>
      <c r="G5111">
        <v>56.3</v>
      </c>
    </row>
    <row r="5112" spans="2:7">
      <c r="B5112">
        <v>98834</v>
      </c>
      <c r="C5112">
        <v>2</v>
      </c>
      <c r="D5112">
        <v>55</v>
      </c>
      <c r="F5112">
        <v>166.6</v>
      </c>
      <c r="G5112">
        <v>56.5</v>
      </c>
    </row>
    <row r="5113" spans="2:7">
      <c r="B5113">
        <v>98835</v>
      </c>
      <c r="C5113">
        <v>1</v>
      </c>
      <c r="D5113">
        <v>14</v>
      </c>
      <c r="F5113">
        <v>168.1</v>
      </c>
      <c r="G5113">
        <v>61.7</v>
      </c>
    </row>
    <row r="5114" spans="2:7">
      <c r="B5114">
        <v>98837</v>
      </c>
      <c r="C5114">
        <v>1</v>
      </c>
      <c r="D5114">
        <v>80</v>
      </c>
      <c r="F5114">
        <v>0</v>
      </c>
      <c r="G5114">
        <v>0</v>
      </c>
    </row>
    <row r="5115" spans="2:7">
      <c r="B5115">
        <v>98838</v>
      </c>
      <c r="C5115">
        <v>2</v>
      </c>
      <c r="D5115">
        <v>70</v>
      </c>
      <c r="F5115">
        <v>149.9</v>
      </c>
      <c r="G5115">
        <v>51.7</v>
      </c>
    </row>
    <row r="5116" spans="2:7">
      <c r="B5116">
        <v>98839</v>
      </c>
      <c r="C5116">
        <v>2</v>
      </c>
      <c r="D5116">
        <v>32</v>
      </c>
      <c r="F5116">
        <v>152</v>
      </c>
      <c r="G5116">
        <v>66.099999999999994</v>
      </c>
    </row>
    <row r="5117" spans="2:7">
      <c r="B5117">
        <v>98840</v>
      </c>
      <c r="C5117">
        <v>2</v>
      </c>
      <c r="D5117">
        <v>50</v>
      </c>
      <c r="F5117">
        <v>159.30000000000001</v>
      </c>
      <c r="G5117">
        <v>89.1</v>
      </c>
    </row>
    <row r="5118" spans="2:7">
      <c r="B5118">
        <v>98841</v>
      </c>
      <c r="C5118">
        <v>2</v>
      </c>
      <c r="D5118">
        <v>0</v>
      </c>
      <c r="E5118">
        <v>3</v>
      </c>
      <c r="F5118">
        <v>0</v>
      </c>
      <c r="G5118">
        <v>7.1</v>
      </c>
    </row>
    <row r="5119" spans="2:7">
      <c r="B5119">
        <v>98842</v>
      </c>
      <c r="C5119">
        <v>1</v>
      </c>
      <c r="D5119">
        <v>79</v>
      </c>
      <c r="F5119">
        <v>171.2</v>
      </c>
      <c r="G5119">
        <v>61.7</v>
      </c>
    </row>
    <row r="5120" spans="2:7">
      <c r="B5120">
        <v>98843</v>
      </c>
      <c r="C5120">
        <v>1</v>
      </c>
      <c r="D5120">
        <v>56</v>
      </c>
      <c r="F5120">
        <v>163.30000000000001</v>
      </c>
      <c r="G5120">
        <v>60.3</v>
      </c>
    </row>
    <row r="5121" spans="2:7">
      <c r="B5121">
        <v>98844</v>
      </c>
      <c r="C5121">
        <v>1</v>
      </c>
      <c r="D5121">
        <v>76</v>
      </c>
      <c r="F5121">
        <v>174.6</v>
      </c>
      <c r="G5121">
        <v>82.7</v>
      </c>
    </row>
    <row r="5122" spans="2:7">
      <c r="B5122">
        <v>98845</v>
      </c>
      <c r="C5122">
        <v>2</v>
      </c>
      <c r="D5122">
        <v>50</v>
      </c>
      <c r="F5122">
        <v>161</v>
      </c>
      <c r="G5122">
        <v>77.3</v>
      </c>
    </row>
    <row r="5123" spans="2:7">
      <c r="B5123">
        <v>98846</v>
      </c>
      <c r="C5123">
        <v>2</v>
      </c>
      <c r="D5123">
        <v>47</v>
      </c>
      <c r="F5123">
        <v>169.2</v>
      </c>
      <c r="G5123">
        <v>83.3</v>
      </c>
    </row>
    <row r="5124" spans="2:7">
      <c r="B5124">
        <v>98847</v>
      </c>
      <c r="C5124">
        <v>1</v>
      </c>
      <c r="D5124">
        <v>52</v>
      </c>
      <c r="F5124">
        <v>177.5</v>
      </c>
      <c r="G5124">
        <v>111.3</v>
      </c>
    </row>
    <row r="5125" spans="2:7">
      <c r="B5125">
        <v>98848</v>
      </c>
      <c r="C5125">
        <v>2</v>
      </c>
      <c r="D5125">
        <v>78</v>
      </c>
      <c r="F5125">
        <v>146.6</v>
      </c>
      <c r="G5125">
        <v>48.1</v>
      </c>
    </row>
    <row r="5126" spans="2:7">
      <c r="B5126">
        <v>98849</v>
      </c>
      <c r="C5126">
        <v>1</v>
      </c>
      <c r="D5126">
        <v>8</v>
      </c>
      <c r="F5126">
        <v>128.80000000000001</v>
      </c>
      <c r="G5126">
        <v>27.8</v>
      </c>
    </row>
    <row r="5127" spans="2:7">
      <c r="B5127">
        <v>98850</v>
      </c>
      <c r="C5127">
        <v>1</v>
      </c>
      <c r="D5127">
        <v>10</v>
      </c>
      <c r="F5127">
        <v>136.69999999999999</v>
      </c>
      <c r="G5127">
        <v>44.2</v>
      </c>
    </row>
    <row r="5128" spans="2:7">
      <c r="B5128">
        <v>98851</v>
      </c>
      <c r="C5128">
        <v>2</v>
      </c>
      <c r="D5128">
        <v>23</v>
      </c>
      <c r="F5128">
        <v>160.4</v>
      </c>
      <c r="G5128">
        <v>55.7</v>
      </c>
    </row>
    <row r="5129" spans="2:7">
      <c r="B5129">
        <v>98853</v>
      </c>
      <c r="C5129">
        <v>1</v>
      </c>
      <c r="D5129">
        <v>73</v>
      </c>
      <c r="F5129">
        <v>166.9</v>
      </c>
      <c r="G5129">
        <v>69.900000000000006</v>
      </c>
    </row>
    <row r="5130" spans="2:7">
      <c r="B5130">
        <v>98854</v>
      </c>
      <c r="C5130">
        <v>1</v>
      </c>
      <c r="D5130">
        <v>22</v>
      </c>
      <c r="F5130">
        <v>167.9</v>
      </c>
      <c r="G5130">
        <v>80.900000000000006</v>
      </c>
    </row>
    <row r="5131" spans="2:7">
      <c r="B5131">
        <v>98855</v>
      </c>
      <c r="C5131">
        <v>2</v>
      </c>
      <c r="D5131">
        <v>5</v>
      </c>
      <c r="F5131">
        <v>123</v>
      </c>
      <c r="G5131">
        <v>25.3</v>
      </c>
    </row>
    <row r="5132" spans="2:7">
      <c r="B5132">
        <v>98856</v>
      </c>
      <c r="C5132">
        <v>2</v>
      </c>
      <c r="D5132">
        <v>8</v>
      </c>
      <c r="F5132">
        <v>128.5</v>
      </c>
      <c r="G5132">
        <v>38.700000000000003</v>
      </c>
    </row>
    <row r="5133" spans="2:7">
      <c r="B5133">
        <v>98857</v>
      </c>
      <c r="C5133">
        <v>1</v>
      </c>
      <c r="D5133">
        <v>58</v>
      </c>
      <c r="F5133">
        <v>165.9</v>
      </c>
      <c r="G5133">
        <v>67</v>
      </c>
    </row>
    <row r="5134" spans="2:7">
      <c r="B5134">
        <v>98858</v>
      </c>
      <c r="C5134">
        <v>2</v>
      </c>
      <c r="D5134">
        <v>65</v>
      </c>
      <c r="F5134">
        <v>164</v>
      </c>
      <c r="G5134">
        <v>89.9</v>
      </c>
    </row>
    <row r="5135" spans="2:7">
      <c r="B5135">
        <v>98860</v>
      </c>
      <c r="C5135">
        <v>1</v>
      </c>
      <c r="D5135">
        <v>8</v>
      </c>
      <c r="F5135">
        <v>120</v>
      </c>
      <c r="G5135">
        <v>24.1</v>
      </c>
    </row>
    <row r="5136" spans="2:7">
      <c r="B5136">
        <v>98861</v>
      </c>
      <c r="C5136">
        <v>2</v>
      </c>
      <c r="D5136">
        <v>1</v>
      </c>
      <c r="E5136">
        <v>17</v>
      </c>
      <c r="F5136">
        <v>0</v>
      </c>
      <c r="G5136">
        <v>10.9</v>
      </c>
    </row>
    <row r="5137" spans="2:7">
      <c r="B5137">
        <v>98862</v>
      </c>
      <c r="C5137">
        <v>2</v>
      </c>
      <c r="D5137">
        <v>6</v>
      </c>
      <c r="F5137">
        <v>120.4</v>
      </c>
      <c r="G5137">
        <v>26.1</v>
      </c>
    </row>
    <row r="5138" spans="2:7">
      <c r="B5138">
        <v>98863</v>
      </c>
      <c r="C5138">
        <v>1</v>
      </c>
      <c r="D5138">
        <v>7</v>
      </c>
      <c r="F5138">
        <v>0</v>
      </c>
      <c r="G5138">
        <v>50.6</v>
      </c>
    </row>
    <row r="5139" spans="2:7">
      <c r="B5139">
        <v>98864</v>
      </c>
      <c r="C5139">
        <v>1</v>
      </c>
      <c r="D5139">
        <v>62</v>
      </c>
      <c r="F5139">
        <v>166.7</v>
      </c>
      <c r="G5139">
        <v>93.6</v>
      </c>
    </row>
    <row r="5140" spans="2:7">
      <c r="B5140">
        <v>98865</v>
      </c>
      <c r="C5140">
        <v>1</v>
      </c>
      <c r="D5140">
        <v>36</v>
      </c>
      <c r="F5140">
        <v>179.5</v>
      </c>
      <c r="G5140">
        <v>72</v>
      </c>
    </row>
    <row r="5141" spans="2:7">
      <c r="B5141">
        <v>98866</v>
      </c>
      <c r="C5141">
        <v>1</v>
      </c>
      <c r="D5141">
        <v>19</v>
      </c>
      <c r="F5141">
        <v>176.5</v>
      </c>
      <c r="G5141">
        <v>65.2</v>
      </c>
    </row>
    <row r="5142" spans="2:7">
      <c r="B5142">
        <v>98867</v>
      </c>
      <c r="C5142">
        <v>1</v>
      </c>
      <c r="D5142">
        <v>60</v>
      </c>
      <c r="F5142">
        <v>174.1</v>
      </c>
      <c r="G5142">
        <v>88.5</v>
      </c>
    </row>
    <row r="5143" spans="2:7">
      <c r="B5143">
        <v>98868</v>
      </c>
      <c r="C5143">
        <v>1</v>
      </c>
      <c r="D5143">
        <v>20</v>
      </c>
      <c r="F5143">
        <v>169.9</v>
      </c>
      <c r="G5143">
        <v>67.7</v>
      </c>
    </row>
    <row r="5144" spans="2:7">
      <c r="B5144">
        <v>98869</v>
      </c>
      <c r="C5144">
        <v>1</v>
      </c>
      <c r="D5144">
        <v>75</v>
      </c>
      <c r="F5144">
        <v>178.7</v>
      </c>
      <c r="G5144">
        <v>78.5</v>
      </c>
    </row>
    <row r="5145" spans="2:7">
      <c r="B5145">
        <v>98870</v>
      </c>
      <c r="C5145">
        <v>2</v>
      </c>
      <c r="D5145">
        <v>24</v>
      </c>
      <c r="F5145">
        <v>166.4</v>
      </c>
      <c r="G5145">
        <v>72.599999999999994</v>
      </c>
    </row>
    <row r="5146" spans="2:7">
      <c r="B5146">
        <v>98871</v>
      </c>
      <c r="C5146">
        <v>1</v>
      </c>
      <c r="D5146">
        <v>8</v>
      </c>
      <c r="F5146">
        <v>134.80000000000001</v>
      </c>
      <c r="G5146">
        <v>27</v>
      </c>
    </row>
    <row r="5147" spans="2:7">
      <c r="B5147">
        <v>98872</v>
      </c>
      <c r="C5147">
        <v>2</v>
      </c>
      <c r="D5147">
        <v>44</v>
      </c>
      <c r="F5147">
        <v>157.30000000000001</v>
      </c>
      <c r="G5147">
        <v>98.2</v>
      </c>
    </row>
    <row r="5148" spans="2:7">
      <c r="B5148">
        <v>98873</v>
      </c>
      <c r="C5148">
        <v>2</v>
      </c>
      <c r="D5148">
        <v>1</v>
      </c>
      <c r="E5148">
        <v>18</v>
      </c>
      <c r="F5148">
        <v>0</v>
      </c>
      <c r="G5148">
        <v>12.1</v>
      </c>
    </row>
    <row r="5149" spans="2:7">
      <c r="B5149">
        <v>98874</v>
      </c>
      <c r="C5149">
        <v>2</v>
      </c>
      <c r="D5149">
        <v>3</v>
      </c>
      <c r="F5149">
        <v>99</v>
      </c>
      <c r="G5149">
        <v>15.1</v>
      </c>
    </row>
    <row r="5150" spans="2:7">
      <c r="B5150">
        <v>98875</v>
      </c>
      <c r="C5150">
        <v>2</v>
      </c>
      <c r="D5150">
        <v>9</v>
      </c>
      <c r="F5150">
        <v>130</v>
      </c>
      <c r="G5150">
        <v>24.3</v>
      </c>
    </row>
    <row r="5151" spans="2:7">
      <c r="B5151">
        <v>98876</v>
      </c>
      <c r="C5151">
        <v>1</v>
      </c>
      <c r="D5151">
        <v>22</v>
      </c>
      <c r="F5151">
        <v>171.3</v>
      </c>
      <c r="G5151">
        <v>64.599999999999994</v>
      </c>
    </row>
    <row r="5152" spans="2:7">
      <c r="B5152">
        <v>98877</v>
      </c>
      <c r="C5152">
        <v>1</v>
      </c>
      <c r="D5152">
        <v>39</v>
      </c>
      <c r="F5152">
        <v>164.1</v>
      </c>
      <c r="G5152">
        <v>62</v>
      </c>
    </row>
    <row r="5153" spans="2:7">
      <c r="B5153">
        <v>98878</v>
      </c>
      <c r="C5153">
        <v>2</v>
      </c>
      <c r="D5153">
        <v>42</v>
      </c>
      <c r="F5153">
        <v>156.9</v>
      </c>
      <c r="G5153">
        <v>74.5</v>
      </c>
    </row>
    <row r="5154" spans="2:7">
      <c r="B5154">
        <v>98879</v>
      </c>
      <c r="C5154">
        <v>2</v>
      </c>
      <c r="D5154">
        <v>3</v>
      </c>
      <c r="F5154">
        <v>106</v>
      </c>
      <c r="G5154">
        <v>19.5</v>
      </c>
    </row>
    <row r="5155" spans="2:7">
      <c r="B5155">
        <v>98880</v>
      </c>
      <c r="C5155">
        <v>1</v>
      </c>
      <c r="D5155">
        <v>48</v>
      </c>
      <c r="F5155">
        <v>169.6</v>
      </c>
      <c r="G5155">
        <v>90.4</v>
      </c>
    </row>
    <row r="5156" spans="2:7">
      <c r="B5156">
        <v>98881</v>
      </c>
      <c r="C5156">
        <v>1</v>
      </c>
      <c r="D5156">
        <v>4</v>
      </c>
      <c r="F5156">
        <v>107.2</v>
      </c>
      <c r="G5156">
        <v>18.3</v>
      </c>
    </row>
    <row r="5157" spans="2:7">
      <c r="B5157">
        <v>98882</v>
      </c>
      <c r="C5157">
        <v>1</v>
      </c>
      <c r="D5157">
        <v>1</v>
      </c>
      <c r="E5157">
        <v>13</v>
      </c>
      <c r="F5157">
        <v>0</v>
      </c>
      <c r="G5157">
        <v>10.3</v>
      </c>
    </row>
    <row r="5158" spans="2:7">
      <c r="B5158">
        <v>98883</v>
      </c>
      <c r="C5158">
        <v>2</v>
      </c>
      <c r="D5158">
        <v>18</v>
      </c>
      <c r="F5158">
        <v>158.6</v>
      </c>
      <c r="G5158">
        <v>59.1</v>
      </c>
    </row>
    <row r="5159" spans="2:7">
      <c r="B5159">
        <v>98884</v>
      </c>
      <c r="C5159">
        <v>1</v>
      </c>
      <c r="D5159">
        <v>76</v>
      </c>
      <c r="F5159">
        <v>176.7</v>
      </c>
      <c r="G5159">
        <v>90.6</v>
      </c>
    </row>
    <row r="5160" spans="2:7">
      <c r="B5160">
        <v>98885</v>
      </c>
      <c r="C5160">
        <v>1</v>
      </c>
      <c r="D5160">
        <v>15</v>
      </c>
      <c r="F5160">
        <v>169.4</v>
      </c>
      <c r="G5160">
        <v>82</v>
      </c>
    </row>
    <row r="5161" spans="2:7">
      <c r="B5161">
        <v>98886</v>
      </c>
      <c r="C5161">
        <v>1</v>
      </c>
      <c r="D5161">
        <v>9</v>
      </c>
      <c r="F5161">
        <v>140.30000000000001</v>
      </c>
      <c r="G5161">
        <v>36.5</v>
      </c>
    </row>
    <row r="5162" spans="2:7">
      <c r="B5162">
        <v>98888</v>
      </c>
      <c r="C5162">
        <v>2</v>
      </c>
      <c r="D5162">
        <v>0</v>
      </c>
      <c r="E5162">
        <v>9</v>
      </c>
      <c r="F5162">
        <v>0</v>
      </c>
      <c r="G5162">
        <v>8.5</v>
      </c>
    </row>
    <row r="5163" spans="2:7">
      <c r="B5163">
        <v>98889</v>
      </c>
      <c r="C5163">
        <v>2</v>
      </c>
      <c r="D5163">
        <v>7</v>
      </c>
      <c r="F5163">
        <v>132</v>
      </c>
      <c r="G5163">
        <v>39.5</v>
      </c>
    </row>
    <row r="5164" spans="2:7">
      <c r="B5164">
        <v>98890</v>
      </c>
      <c r="C5164">
        <v>1</v>
      </c>
      <c r="D5164">
        <v>16</v>
      </c>
      <c r="F5164">
        <v>166</v>
      </c>
      <c r="G5164">
        <v>63.5</v>
      </c>
    </row>
    <row r="5165" spans="2:7">
      <c r="B5165">
        <v>98891</v>
      </c>
      <c r="C5165">
        <v>2</v>
      </c>
      <c r="D5165">
        <v>53</v>
      </c>
      <c r="F5165">
        <v>148.1</v>
      </c>
      <c r="G5165">
        <v>63.1</v>
      </c>
    </row>
    <row r="5166" spans="2:7">
      <c r="B5166">
        <v>98892</v>
      </c>
      <c r="C5166">
        <v>1</v>
      </c>
      <c r="D5166">
        <v>55</v>
      </c>
      <c r="F5166">
        <v>177.5</v>
      </c>
      <c r="G5166">
        <v>70.8</v>
      </c>
    </row>
    <row r="5167" spans="2:7">
      <c r="B5167">
        <v>98893</v>
      </c>
      <c r="C5167">
        <v>1</v>
      </c>
      <c r="D5167">
        <v>69</v>
      </c>
      <c r="F5167">
        <v>154.80000000000001</v>
      </c>
      <c r="G5167">
        <v>70.7</v>
      </c>
    </row>
    <row r="5168" spans="2:7">
      <c r="B5168">
        <v>98894</v>
      </c>
      <c r="C5168">
        <v>1</v>
      </c>
      <c r="D5168">
        <v>35</v>
      </c>
      <c r="F5168">
        <v>183.5</v>
      </c>
      <c r="G5168">
        <v>85.7</v>
      </c>
    </row>
    <row r="5169" spans="2:7">
      <c r="B5169">
        <v>98895</v>
      </c>
      <c r="C5169">
        <v>1</v>
      </c>
      <c r="D5169">
        <v>38</v>
      </c>
      <c r="F5169">
        <v>176</v>
      </c>
      <c r="G5169">
        <v>102</v>
      </c>
    </row>
    <row r="5170" spans="2:7">
      <c r="B5170">
        <v>98896</v>
      </c>
      <c r="C5170">
        <v>1</v>
      </c>
      <c r="D5170">
        <v>16</v>
      </c>
      <c r="F5170">
        <v>166.4</v>
      </c>
      <c r="G5170">
        <v>119.2</v>
      </c>
    </row>
    <row r="5171" spans="2:7">
      <c r="B5171">
        <v>98897</v>
      </c>
      <c r="C5171">
        <v>1</v>
      </c>
      <c r="D5171">
        <v>0</v>
      </c>
      <c r="E5171">
        <v>7</v>
      </c>
      <c r="F5171">
        <v>0</v>
      </c>
      <c r="G5171">
        <v>7.6</v>
      </c>
    </row>
    <row r="5172" spans="2:7">
      <c r="B5172">
        <v>98898</v>
      </c>
      <c r="C5172">
        <v>1</v>
      </c>
      <c r="D5172">
        <v>80</v>
      </c>
      <c r="F5172">
        <v>172.2</v>
      </c>
      <c r="G5172">
        <v>81.400000000000006</v>
      </c>
    </row>
    <row r="5173" spans="2:7">
      <c r="B5173">
        <v>98899</v>
      </c>
      <c r="C5173">
        <v>2</v>
      </c>
      <c r="D5173">
        <v>66</v>
      </c>
      <c r="F5173">
        <v>157.9</v>
      </c>
      <c r="G5173">
        <v>86.4</v>
      </c>
    </row>
    <row r="5174" spans="2:7">
      <c r="B5174">
        <v>98900</v>
      </c>
      <c r="C5174">
        <v>1</v>
      </c>
      <c r="D5174">
        <v>36</v>
      </c>
      <c r="F5174">
        <v>175.7</v>
      </c>
      <c r="G5174">
        <v>82.3</v>
      </c>
    </row>
    <row r="5175" spans="2:7">
      <c r="B5175">
        <v>98901</v>
      </c>
      <c r="C5175">
        <v>1</v>
      </c>
      <c r="D5175">
        <v>65</v>
      </c>
      <c r="F5175">
        <v>172.3</v>
      </c>
      <c r="G5175">
        <v>103.6</v>
      </c>
    </row>
    <row r="5176" spans="2:7">
      <c r="B5176">
        <v>98902</v>
      </c>
      <c r="C5176">
        <v>2</v>
      </c>
      <c r="D5176">
        <v>56</v>
      </c>
      <c r="F5176">
        <v>165.2</v>
      </c>
      <c r="G5176">
        <v>51.5</v>
      </c>
    </row>
    <row r="5177" spans="2:7">
      <c r="B5177">
        <v>98903</v>
      </c>
      <c r="C5177">
        <v>2</v>
      </c>
      <c r="D5177">
        <v>73</v>
      </c>
      <c r="F5177">
        <v>158.80000000000001</v>
      </c>
      <c r="G5177">
        <v>86.2</v>
      </c>
    </row>
    <row r="5178" spans="2:7">
      <c r="B5178">
        <v>98904</v>
      </c>
      <c r="C5178">
        <v>2</v>
      </c>
      <c r="D5178">
        <v>51</v>
      </c>
      <c r="F5178">
        <v>157.80000000000001</v>
      </c>
      <c r="G5178">
        <v>47.5</v>
      </c>
    </row>
    <row r="5179" spans="2:7">
      <c r="B5179">
        <v>98905</v>
      </c>
      <c r="C5179">
        <v>1</v>
      </c>
      <c r="D5179">
        <v>63</v>
      </c>
      <c r="F5179">
        <v>172.6</v>
      </c>
      <c r="G5179">
        <v>75.7</v>
      </c>
    </row>
    <row r="5180" spans="2:7">
      <c r="B5180">
        <v>98906</v>
      </c>
      <c r="C5180">
        <v>1</v>
      </c>
      <c r="D5180">
        <v>33</v>
      </c>
      <c r="F5180">
        <v>171.9</v>
      </c>
      <c r="G5180">
        <v>70.400000000000006</v>
      </c>
    </row>
    <row r="5181" spans="2:7">
      <c r="B5181">
        <v>98907</v>
      </c>
      <c r="C5181">
        <v>1</v>
      </c>
      <c r="D5181">
        <v>56</v>
      </c>
      <c r="F5181">
        <v>177.2</v>
      </c>
      <c r="G5181">
        <v>77.2</v>
      </c>
    </row>
    <row r="5182" spans="2:7">
      <c r="B5182">
        <v>98908</v>
      </c>
      <c r="C5182">
        <v>1</v>
      </c>
      <c r="D5182">
        <v>8</v>
      </c>
      <c r="F5182">
        <v>140.4</v>
      </c>
      <c r="G5182">
        <v>49.4</v>
      </c>
    </row>
    <row r="5183" spans="2:7">
      <c r="B5183">
        <v>98909</v>
      </c>
      <c r="C5183">
        <v>1</v>
      </c>
      <c r="D5183">
        <v>68</v>
      </c>
      <c r="F5183">
        <v>174.4</v>
      </c>
      <c r="G5183">
        <v>78.7</v>
      </c>
    </row>
    <row r="5184" spans="2:7">
      <c r="B5184">
        <v>98910</v>
      </c>
      <c r="C5184">
        <v>1</v>
      </c>
      <c r="D5184">
        <v>22</v>
      </c>
      <c r="F5184">
        <v>179.4</v>
      </c>
      <c r="G5184">
        <v>69.5</v>
      </c>
    </row>
    <row r="5185" spans="2:7">
      <c r="B5185">
        <v>98911</v>
      </c>
      <c r="C5185">
        <v>2</v>
      </c>
      <c r="D5185">
        <v>9</v>
      </c>
      <c r="F5185">
        <v>142.5</v>
      </c>
      <c r="G5185">
        <v>36.6</v>
      </c>
    </row>
    <row r="5186" spans="2:7">
      <c r="B5186">
        <v>98912</v>
      </c>
      <c r="C5186">
        <v>1</v>
      </c>
      <c r="D5186">
        <v>37</v>
      </c>
      <c r="F5186">
        <v>156.9</v>
      </c>
      <c r="G5186">
        <v>54.9</v>
      </c>
    </row>
    <row r="5187" spans="2:7">
      <c r="B5187">
        <v>98913</v>
      </c>
      <c r="C5187">
        <v>2</v>
      </c>
      <c r="D5187">
        <v>17</v>
      </c>
      <c r="F5187">
        <v>163.9</v>
      </c>
      <c r="G5187">
        <v>78.400000000000006</v>
      </c>
    </row>
    <row r="5188" spans="2:7">
      <c r="B5188">
        <v>98914</v>
      </c>
      <c r="C5188">
        <v>2</v>
      </c>
      <c r="D5188">
        <v>63</v>
      </c>
      <c r="F5188">
        <v>166.1</v>
      </c>
      <c r="G5188">
        <v>83.4</v>
      </c>
    </row>
    <row r="5189" spans="2:7">
      <c r="B5189">
        <v>98915</v>
      </c>
      <c r="C5189">
        <v>2</v>
      </c>
      <c r="D5189">
        <v>6</v>
      </c>
      <c r="F5189">
        <v>109.4</v>
      </c>
      <c r="G5189">
        <v>17.5</v>
      </c>
    </row>
    <row r="5190" spans="2:7">
      <c r="B5190">
        <v>98916</v>
      </c>
      <c r="C5190">
        <v>1</v>
      </c>
      <c r="D5190">
        <v>67</v>
      </c>
      <c r="F5190">
        <v>176.4</v>
      </c>
      <c r="G5190">
        <v>64.2</v>
      </c>
    </row>
    <row r="5191" spans="2:7">
      <c r="B5191">
        <v>98917</v>
      </c>
      <c r="C5191">
        <v>2</v>
      </c>
      <c r="D5191">
        <v>56</v>
      </c>
      <c r="F5191">
        <v>161</v>
      </c>
      <c r="G5191">
        <v>74.900000000000006</v>
      </c>
    </row>
    <row r="5192" spans="2:7">
      <c r="B5192">
        <v>98918</v>
      </c>
      <c r="C5192">
        <v>1</v>
      </c>
      <c r="D5192">
        <v>24</v>
      </c>
      <c r="F5192">
        <v>166.7</v>
      </c>
      <c r="G5192">
        <v>54.4</v>
      </c>
    </row>
    <row r="5193" spans="2:7">
      <c r="B5193">
        <v>98919</v>
      </c>
      <c r="C5193">
        <v>2</v>
      </c>
      <c r="D5193">
        <v>14</v>
      </c>
      <c r="F5193">
        <v>162.80000000000001</v>
      </c>
      <c r="G5193">
        <v>81.900000000000006</v>
      </c>
    </row>
    <row r="5194" spans="2:7">
      <c r="B5194">
        <v>98920</v>
      </c>
      <c r="C5194">
        <v>1</v>
      </c>
      <c r="D5194">
        <v>23</v>
      </c>
      <c r="F5194">
        <v>187</v>
      </c>
      <c r="G5194">
        <v>101.1</v>
      </c>
    </row>
    <row r="5195" spans="2:7">
      <c r="B5195">
        <v>98921</v>
      </c>
      <c r="C5195">
        <v>2</v>
      </c>
      <c r="D5195">
        <v>26</v>
      </c>
      <c r="F5195">
        <v>164</v>
      </c>
      <c r="G5195">
        <v>104.8</v>
      </c>
    </row>
    <row r="5196" spans="2:7">
      <c r="B5196">
        <v>98922</v>
      </c>
      <c r="C5196">
        <v>1</v>
      </c>
      <c r="D5196">
        <v>80</v>
      </c>
      <c r="F5196">
        <v>181.7</v>
      </c>
      <c r="G5196">
        <v>69</v>
      </c>
    </row>
    <row r="5197" spans="2:7">
      <c r="B5197">
        <v>98923</v>
      </c>
      <c r="C5197">
        <v>2</v>
      </c>
      <c r="D5197">
        <v>48</v>
      </c>
      <c r="F5197">
        <v>159.80000000000001</v>
      </c>
      <c r="G5197">
        <v>104.7</v>
      </c>
    </row>
    <row r="5198" spans="2:7">
      <c r="B5198">
        <v>98924</v>
      </c>
      <c r="C5198">
        <v>1</v>
      </c>
      <c r="D5198">
        <v>60</v>
      </c>
      <c r="F5198">
        <v>177.8</v>
      </c>
      <c r="G5198">
        <v>71</v>
      </c>
    </row>
    <row r="5199" spans="2:7">
      <c r="B5199">
        <v>98925</v>
      </c>
      <c r="C5199">
        <v>2</v>
      </c>
      <c r="D5199">
        <v>21</v>
      </c>
      <c r="F5199">
        <v>167.5</v>
      </c>
      <c r="G5199">
        <v>106.1</v>
      </c>
    </row>
    <row r="5200" spans="2:7">
      <c r="B5200">
        <v>98926</v>
      </c>
      <c r="C5200">
        <v>2</v>
      </c>
      <c r="D5200">
        <v>48</v>
      </c>
      <c r="F5200">
        <v>152.6</v>
      </c>
      <c r="G5200">
        <v>50.9</v>
      </c>
    </row>
    <row r="5201" spans="2:7">
      <c r="B5201">
        <v>98927</v>
      </c>
      <c r="C5201">
        <v>2</v>
      </c>
      <c r="D5201">
        <v>18</v>
      </c>
      <c r="F5201">
        <v>152.6</v>
      </c>
      <c r="G5201">
        <v>63.5</v>
      </c>
    </row>
    <row r="5202" spans="2:7">
      <c r="B5202">
        <v>98928</v>
      </c>
      <c r="C5202">
        <v>1</v>
      </c>
      <c r="D5202">
        <v>64</v>
      </c>
      <c r="F5202">
        <v>153.1</v>
      </c>
      <c r="G5202">
        <v>73.5</v>
      </c>
    </row>
    <row r="5203" spans="2:7">
      <c r="B5203">
        <v>98929</v>
      </c>
      <c r="C5203">
        <v>1</v>
      </c>
      <c r="D5203">
        <v>62</v>
      </c>
      <c r="F5203">
        <v>166.2</v>
      </c>
      <c r="G5203">
        <v>96.5</v>
      </c>
    </row>
    <row r="5204" spans="2:7">
      <c r="B5204">
        <v>98930</v>
      </c>
      <c r="C5204">
        <v>2</v>
      </c>
      <c r="D5204">
        <v>9</v>
      </c>
      <c r="F5204">
        <v>129.80000000000001</v>
      </c>
      <c r="G5204">
        <v>28.5</v>
      </c>
    </row>
    <row r="5205" spans="2:7">
      <c r="B5205">
        <v>98931</v>
      </c>
      <c r="C5205">
        <v>2</v>
      </c>
      <c r="D5205">
        <v>68</v>
      </c>
      <c r="F5205">
        <v>156.69999999999999</v>
      </c>
      <c r="G5205">
        <v>69.7</v>
      </c>
    </row>
    <row r="5206" spans="2:7">
      <c r="B5206">
        <v>98932</v>
      </c>
      <c r="C5206">
        <v>1</v>
      </c>
      <c r="D5206">
        <v>45</v>
      </c>
      <c r="F5206">
        <v>158.4</v>
      </c>
      <c r="G5206">
        <v>88.1</v>
      </c>
    </row>
    <row r="5207" spans="2:7">
      <c r="B5207">
        <v>98933</v>
      </c>
      <c r="C5207">
        <v>2</v>
      </c>
      <c r="D5207">
        <v>46</v>
      </c>
      <c r="F5207">
        <v>163.69999999999999</v>
      </c>
      <c r="G5207">
        <v>52.9</v>
      </c>
    </row>
    <row r="5208" spans="2:7">
      <c r="B5208">
        <v>98934</v>
      </c>
      <c r="C5208">
        <v>2</v>
      </c>
      <c r="D5208">
        <v>80</v>
      </c>
      <c r="F5208">
        <v>145.5</v>
      </c>
      <c r="G5208">
        <v>59.3</v>
      </c>
    </row>
    <row r="5209" spans="2:7">
      <c r="B5209">
        <v>98935</v>
      </c>
      <c r="C5209">
        <v>1</v>
      </c>
      <c r="D5209">
        <v>25</v>
      </c>
      <c r="F5209">
        <v>171.7</v>
      </c>
      <c r="G5209">
        <v>110.3</v>
      </c>
    </row>
    <row r="5210" spans="2:7">
      <c r="B5210">
        <v>98936</v>
      </c>
      <c r="C5210">
        <v>1</v>
      </c>
      <c r="D5210">
        <v>27</v>
      </c>
      <c r="F5210">
        <v>177.7</v>
      </c>
      <c r="G5210">
        <v>61.9</v>
      </c>
    </row>
    <row r="5211" spans="2:7">
      <c r="B5211">
        <v>98937</v>
      </c>
      <c r="C5211">
        <v>2</v>
      </c>
      <c r="D5211">
        <v>1</v>
      </c>
      <c r="E5211">
        <v>17</v>
      </c>
      <c r="F5211">
        <v>0</v>
      </c>
      <c r="G5211">
        <v>10.6</v>
      </c>
    </row>
    <row r="5212" spans="2:7">
      <c r="B5212">
        <v>98938</v>
      </c>
      <c r="C5212">
        <v>2</v>
      </c>
      <c r="D5212">
        <v>19</v>
      </c>
      <c r="F5212">
        <v>0</v>
      </c>
      <c r="G5212">
        <v>0</v>
      </c>
    </row>
    <row r="5213" spans="2:7">
      <c r="B5213">
        <v>98940</v>
      </c>
      <c r="C5213">
        <v>2</v>
      </c>
      <c r="D5213">
        <v>64</v>
      </c>
      <c r="F5213">
        <v>148.69999999999999</v>
      </c>
      <c r="G5213">
        <v>61.6</v>
      </c>
    </row>
    <row r="5214" spans="2:7">
      <c r="B5214">
        <v>98941</v>
      </c>
      <c r="C5214">
        <v>2</v>
      </c>
      <c r="D5214">
        <v>59</v>
      </c>
      <c r="F5214">
        <v>146</v>
      </c>
      <c r="G5214">
        <v>50.2</v>
      </c>
    </row>
    <row r="5215" spans="2:7">
      <c r="B5215">
        <v>98942</v>
      </c>
      <c r="C5215">
        <v>1</v>
      </c>
      <c r="D5215">
        <v>11</v>
      </c>
      <c r="F5215">
        <v>153.30000000000001</v>
      </c>
      <c r="G5215">
        <v>86.1</v>
      </c>
    </row>
    <row r="5216" spans="2:7">
      <c r="B5216">
        <v>98943</v>
      </c>
      <c r="C5216">
        <v>1</v>
      </c>
      <c r="D5216">
        <v>8</v>
      </c>
      <c r="F5216">
        <v>137.1</v>
      </c>
      <c r="G5216">
        <v>36.6</v>
      </c>
    </row>
    <row r="5217" spans="2:7">
      <c r="B5217">
        <v>98944</v>
      </c>
      <c r="C5217">
        <v>1</v>
      </c>
      <c r="D5217">
        <v>27</v>
      </c>
      <c r="F5217">
        <v>178.6</v>
      </c>
      <c r="G5217">
        <v>119.9</v>
      </c>
    </row>
    <row r="5218" spans="2:7">
      <c r="B5218">
        <v>98945</v>
      </c>
      <c r="C5218">
        <v>1</v>
      </c>
      <c r="D5218">
        <v>43</v>
      </c>
      <c r="F5218">
        <v>189.7</v>
      </c>
      <c r="G5218">
        <v>140.19999999999999</v>
      </c>
    </row>
    <row r="5219" spans="2:7">
      <c r="B5219">
        <v>98946</v>
      </c>
      <c r="C5219">
        <v>2</v>
      </c>
      <c r="D5219">
        <v>65</v>
      </c>
      <c r="F5219">
        <v>149.4</v>
      </c>
      <c r="G5219">
        <v>73.599999999999994</v>
      </c>
    </row>
    <row r="5220" spans="2:7">
      <c r="B5220">
        <v>98947</v>
      </c>
      <c r="C5220">
        <v>1</v>
      </c>
      <c r="D5220">
        <v>48</v>
      </c>
      <c r="F5220">
        <v>164.3</v>
      </c>
      <c r="G5220">
        <v>63.2</v>
      </c>
    </row>
    <row r="5221" spans="2:7">
      <c r="B5221">
        <v>98948</v>
      </c>
      <c r="C5221">
        <v>1</v>
      </c>
      <c r="D5221">
        <v>33</v>
      </c>
      <c r="F5221">
        <v>181.9</v>
      </c>
      <c r="G5221">
        <v>115.6</v>
      </c>
    </row>
    <row r="5222" spans="2:7">
      <c r="B5222">
        <v>98949</v>
      </c>
      <c r="C5222">
        <v>1</v>
      </c>
      <c r="D5222">
        <v>3</v>
      </c>
      <c r="F5222">
        <v>102.8</v>
      </c>
      <c r="G5222">
        <v>16.5</v>
      </c>
    </row>
    <row r="5223" spans="2:7">
      <c r="B5223">
        <v>98950</v>
      </c>
      <c r="C5223">
        <v>2</v>
      </c>
      <c r="D5223">
        <v>11</v>
      </c>
      <c r="F5223">
        <v>138.69999999999999</v>
      </c>
      <c r="G5223">
        <v>31.7</v>
      </c>
    </row>
    <row r="5224" spans="2:7">
      <c r="B5224">
        <v>98951</v>
      </c>
      <c r="C5224">
        <v>2</v>
      </c>
      <c r="D5224">
        <v>52</v>
      </c>
      <c r="F5224">
        <v>161.4</v>
      </c>
      <c r="G5224">
        <v>88.8</v>
      </c>
    </row>
    <row r="5225" spans="2:7">
      <c r="B5225">
        <v>98952</v>
      </c>
      <c r="C5225">
        <v>1</v>
      </c>
      <c r="D5225">
        <v>24</v>
      </c>
      <c r="F5225">
        <v>165.8</v>
      </c>
      <c r="G5225">
        <v>80</v>
      </c>
    </row>
    <row r="5226" spans="2:7">
      <c r="B5226">
        <v>98953</v>
      </c>
      <c r="C5226">
        <v>2</v>
      </c>
      <c r="D5226">
        <v>19</v>
      </c>
      <c r="F5226">
        <v>158.30000000000001</v>
      </c>
      <c r="G5226">
        <v>50.3</v>
      </c>
    </row>
    <row r="5227" spans="2:7">
      <c r="B5227">
        <v>98954</v>
      </c>
      <c r="C5227">
        <v>2</v>
      </c>
      <c r="D5227">
        <v>1</v>
      </c>
      <c r="E5227">
        <v>22</v>
      </c>
      <c r="F5227">
        <v>0</v>
      </c>
      <c r="G5227">
        <v>16.7</v>
      </c>
    </row>
    <row r="5228" spans="2:7">
      <c r="B5228">
        <v>98955</v>
      </c>
      <c r="C5228">
        <v>1</v>
      </c>
      <c r="D5228">
        <v>21</v>
      </c>
      <c r="F5228">
        <v>169.2</v>
      </c>
      <c r="G5228">
        <v>91.7</v>
      </c>
    </row>
    <row r="5229" spans="2:7">
      <c r="B5229">
        <v>98956</v>
      </c>
      <c r="C5229">
        <v>1</v>
      </c>
      <c r="D5229">
        <v>0</v>
      </c>
      <c r="E5229">
        <v>5</v>
      </c>
      <c r="F5229">
        <v>0</v>
      </c>
      <c r="G5229">
        <v>6</v>
      </c>
    </row>
    <row r="5230" spans="2:7">
      <c r="B5230">
        <v>98957</v>
      </c>
      <c r="C5230">
        <v>1</v>
      </c>
      <c r="D5230">
        <v>74</v>
      </c>
      <c r="F5230">
        <v>163.1</v>
      </c>
      <c r="G5230">
        <v>81.599999999999994</v>
      </c>
    </row>
    <row r="5231" spans="2:7">
      <c r="B5231">
        <v>98958</v>
      </c>
      <c r="C5231">
        <v>2</v>
      </c>
      <c r="D5231">
        <v>23</v>
      </c>
      <c r="F5231">
        <v>149</v>
      </c>
      <c r="G5231">
        <v>39.799999999999997</v>
      </c>
    </row>
    <row r="5232" spans="2:7">
      <c r="B5232">
        <v>98959</v>
      </c>
      <c r="C5232">
        <v>1</v>
      </c>
      <c r="D5232">
        <v>75</v>
      </c>
      <c r="F5232">
        <v>164.6</v>
      </c>
      <c r="G5232">
        <v>72.400000000000006</v>
      </c>
    </row>
    <row r="5233" spans="2:7">
      <c r="B5233">
        <v>98960</v>
      </c>
      <c r="C5233">
        <v>1</v>
      </c>
      <c r="D5233">
        <v>35</v>
      </c>
      <c r="F5233">
        <v>180.5</v>
      </c>
      <c r="G5233">
        <v>118.4</v>
      </c>
    </row>
    <row r="5234" spans="2:7">
      <c r="B5234">
        <v>98961</v>
      </c>
      <c r="C5234">
        <v>2</v>
      </c>
      <c r="D5234">
        <v>77</v>
      </c>
      <c r="F5234">
        <v>154.1</v>
      </c>
      <c r="G5234">
        <v>52.8</v>
      </c>
    </row>
    <row r="5235" spans="2:7">
      <c r="B5235">
        <v>98962</v>
      </c>
      <c r="C5235">
        <v>2</v>
      </c>
      <c r="D5235">
        <v>17</v>
      </c>
      <c r="F5235">
        <v>160.9</v>
      </c>
      <c r="G5235">
        <v>57.8</v>
      </c>
    </row>
    <row r="5236" spans="2:7">
      <c r="B5236">
        <v>98963</v>
      </c>
      <c r="C5236">
        <v>2</v>
      </c>
      <c r="D5236">
        <v>11</v>
      </c>
      <c r="F5236">
        <v>155.30000000000001</v>
      </c>
      <c r="G5236">
        <v>43.3</v>
      </c>
    </row>
    <row r="5237" spans="2:7">
      <c r="B5237">
        <v>98964</v>
      </c>
      <c r="C5237">
        <v>1</v>
      </c>
      <c r="D5237">
        <v>80</v>
      </c>
      <c r="F5237">
        <v>180.7</v>
      </c>
      <c r="G5237">
        <v>84.3</v>
      </c>
    </row>
    <row r="5238" spans="2:7">
      <c r="B5238">
        <v>98965</v>
      </c>
      <c r="C5238">
        <v>2</v>
      </c>
      <c r="D5238">
        <v>67</v>
      </c>
      <c r="F5238">
        <v>151.30000000000001</v>
      </c>
      <c r="G5238">
        <v>92.9</v>
      </c>
    </row>
    <row r="5239" spans="2:7">
      <c r="B5239">
        <v>98966</v>
      </c>
      <c r="C5239">
        <v>2</v>
      </c>
      <c r="D5239">
        <v>68</v>
      </c>
      <c r="F5239">
        <v>159.80000000000001</v>
      </c>
      <c r="G5239">
        <v>76.400000000000006</v>
      </c>
    </row>
    <row r="5240" spans="2:7">
      <c r="B5240">
        <v>98967</v>
      </c>
      <c r="C5240">
        <v>2</v>
      </c>
      <c r="D5240">
        <v>13</v>
      </c>
      <c r="F5240">
        <v>157.80000000000001</v>
      </c>
      <c r="G5240">
        <v>44.3</v>
      </c>
    </row>
    <row r="5241" spans="2:7">
      <c r="B5241">
        <v>98968</v>
      </c>
      <c r="C5241">
        <v>1</v>
      </c>
      <c r="D5241">
        <v>33</v>
      </c>
      <c r="F5241">
        <v>182</v>
      </c>
      <c r="G5241">
        <v>119.1</v>
      </c>
    </row>
    <row r="5242" spans="2:7">
      <c r="B5242">
        <v>98969</v>
      </c>
      <c r="C5242">
        <v>1</v>
      </c>
      <c r="D5242">
        <v>1</v>
      </c>
      <c r="E5242">
        <v>18</v>
      </c>
      <c r="F5242">
        <v>0</v>
      </c>
      <c r="G5242">
        <v>11.2</v>
      </c>
    </row>
    <row r="5243" spans="2:7">
      <c r="B5243">
        <v>98971</v>
      </c>
      <c r="C5243">
        <v>2</v>
      </c>
      <c r="D5243">
        <v>28</v>
      </c>
      <c r="F5243">
        <v>155.6</v>
      </c>
      <c r="G5243">
        <v>79.5</v>
      </c>
    </row>
    <row r="5244" spans="2:7">
      <c r="B5244">
        <v>98972</v>
      </c>
      <c r="C5244">
        <v>2</v>
      </c>
      <c r="D5244">
        <v>67</v>
      </c>
      <c r="F5244">
        <v>166.3</v>
      </c>
      <c r="G5244">
        <v>67.2</v>
      </c>
    </row>
    <row r="5245" spans="2:7">
      <c r="B5245">
        <v>98973</v>
      </c>
      <c r="C5245">
        <v>2</v>
      </c>
      <c r="D5245">
        <v>1</v>
      </c>
      <c r="E5245">
        <v>19</v>
      </c>
      <c r="F5245">
        <v>0</v>
      </c>
      <c r="G5245">
        <v>12.5</v>
      </c>
    </row>
    <row r="5246" spans="2:7">
      <c r="B5246">
        <v>98974</v>
      </c>
      <c r="C5246">
        <v>1</v>
      </c>
      <c r="D5246">
        <v>9</v>
      </c>
      <c r="F5246">
        <v>118.1</v>
      </c>
      <c r="G5246">
        <v>26.8</v>
      </c>
    </row>
    <row r="5247" spans="2:7">
      <c r="B5247">
        <v>98975</v>
      </c>
      <c r="C5247">
        <v>1</v>
      </c>
      <c r="D5247">
        <v>16</v>
      </c>
      <c r="F5247">
        <v>176.8</v>
      </c>
      <c r="G5247">
        <v>96.3</v>
      </c>
    </row>
    <row r="5248" spans="2:7">
      <c r="B5248">
        <v>98976</v>
      </c>
      <c r="C5248">
        <v>2</v>
      </c>
      <c r="D5248">
        <v>57</v>
      </c>
      <c r="F5248">
        <v>156</v>
      </c>
      <c r="G5248">
        <v>59.3</v>
      </c>
    </row>
    <row r="5249" spans="2:7">
      <c r="B5249">
        <v>98977</v>
      </c>
      <c r="C5249">
        <v>2</v>
      </c>
      <c r="D5249">
        <v>67</v>
      </c>
      <c r="F5249">
        <v>152.19999999999999</v>
      </c>
      <c r="G5249">
        <v>59.6</v>
      </c>
    </row>
    <row r="5250" spans="2:7">
      <c r="B5250">
        <v>98978</v>
      </c>
      <c r="C5250">
        <v>1</v>
      </c>
      <c r="D5250">
        <v>12</v>
      </c>
      <c r="F5250">
        <v>152.5</v>
      </c>
      <c r="G5250">
        <v>47.4</v>
      </c>
    </row>
    <row r="5251" spans="2:7">
      <c r="B5251">
        <v>98979</v>
      </c>
      <c r="C5251">
        <v>1</v>
      </c>
      <c r="D5251">
        <v>9</v>
      </c>
      <c r="F5251">
        <v>133.4</v>
      </c>
      <c r="G5251">
        <v>28.5</v>
      </c>
    </row>
    <row r="5252" spans="2:7">
      <c r="B5252">
        <v>98980</v>
      </c>
      <c r="C5252">
        <v>1</v>
      </c>
      <c r="D5252">
        <v>54</v>
      </c>
      <c r="F5252">
        <v>162.80000000000001</v>
      </c>
      <c r="G5252">
        <v>83.7</v>
      </c>
    </row>
    <row r="5253" spans="2:7">
      <c r="B5253">
        <v>98981</v>
      </c>
      <c r="C5253">
        <v>1</v>
      </c>
      <c r="D5253">
        <v>31</v>
      </c>
      <c r="F5253">
        <v>174.2</v>
      </c>
      <c r="G5253">
        <v>46.9</v>
      </c>
    </row>
    <row r="5254" spans="2:7">
      <c r="B5254">
        <v>98982</v>
      </c>
      <c r="C5254">
        <v>2</v>
      </c>
      <c r="D5254">
        <v>25</v>
      </c>
      <c r="F5254">
        <v>158.4</v>
      </c>
      <c r="G5254">
        <v>53.8</v>
      </c>
    </row>
    <row r="5255" spans="2:7">
      <c r="B5255">
        <v>98983</v>
      </c>
      <c r="C5255">
        <v>1</v>
      </c>
      <c r="D5255">
        <v>57</v>
      </c>
      <c r="F5255">
        <v>0</v>
      </c>
      <c r="G5255">
        <v>0</v>
      </c>
    </row>
    <row r="5256" spans="2:7">
      <c r="B5256">
        <v>98984</v>
      </c>
      <c r="C5256">
        <v>1</v>
      </c>
      <c r="D5256">
        <v>8</v>
      </c>
      <c r="F5256">
        <v>126</v>
      </c>
      <c r="G5256">
        <v>31.2</v>
      </c>
    </row>
    <row r="5257" spans="2:7">
      <c r="B5257">
        <v>98985</v>
      </c>
      <c r="C5257">
        <v>2</v>
      </c>
      <c r="D5257">
        <v>31</v>
      </c>
      <c r="F5257">
        <v>165.1</v>
      </c>
      <c r="G5257">
        <v>51.3</v>
      </c>
    </row>
    <row r="5258" spans="2:7">
      <c r="B5258">
        <v>98986</v>
      </c>
      <c r="C5258">
        <v>2</v>
      </c>
      <c r="D5258">
        <v>14</v>
      </c>
      <c r="F5258">
        <v>156.6</v>
      </c>
      <c r="G5258">
        <v>50.2</v>
      </c>
    </row>
    <row r="5259" spans="2:7">
      <c r="B5259">
        <v>98988</v>
      </c>
      <c r="C5259">
        <v>2</v>
      </c>
      <c r="D5259">
        <v>59</v>
      </c>
      <c r="F5259">
        <v>157.5</v>
      </c>
      <c r="G5259">
        <v>92.8</v>
      </c>
    </row>
    <row r="5260" spans="2:7">
      <c r="B5260">
        <v>98989</v>
      </c>
      <c r="C5260">
        <v>2</v>
      </c>
      <c r="D5260">
        <v>76</v>
      </c>
      <c r="F5260">
        <v>154.19999999999999</v>
      </c>
      <c r="G5260">
        <v>100.1</v>
      </c>
    </row>
    <row r="5261" spans="2:7">
      <c r="B5261">
        <v>98990</v>
      </c>
      <c r="C5261">
        <v>1</v>
      </c>
      <c r="D5261">
        <v>64</v>
      </c>
      <c r="F5261">
        <v>0</v>
      </c>
      <c r="G5261">
        <v>0</v>
      </c>
    </row>
    <row r="5262" spans="2:7">
      <c r="B5262">
        <v>98992</v>
      </c>
      <c r="C5262">
        <v>1</v>
      </c>
      <c r="D5262">
        <v>56</v>
      </c>
      <c r="F5262">
        <v>173</v>
      </c>
      <c r="G5262">
        <v>127.6</v>
      </c>
    </row>
    <row r="5263" spans="2:7">
      <c r="B5263">
        <v>98993</v>
      </c>
      <c r="C5263">
        <v>2</v>
      </c>
      <c r="D5263">
        <v>1</v>
      </c>
      <c r="E5263">
        <v>14</v>
      </c>
      <c r="F5263">
        <v>0</v>
      </c>
      <c r="G5263">
        <v>9.9</v>
      </c>
    </row>
    <row r="5264" spans="2:7">
      <c r="B5264">
        <v>98994</v>
      </c>
      <c r="C5264">
        <v>1</v>
      </c>
      <c r="D5264">
        <v>30</v>
      </c>
      <c r="F5264">
        <v>185</v>
      </c>
      <c r="G5264">
        <v>116.8</v>
      </c>
    </row>
    <row r="5265" spans="2:7">
      <c r="B5265">
        <v>98995</v>
      </c>
      <c r="C5265">
        <v>2</v>
      </c>
      <c r="D5265">
        <v>55</v>
      </c>
      <c r="F5265">
        <v>172.2</v>
      </c>
      <c r="G5265">
        <v>77</v>
      </c>
    </row>
    <row r="5266" spans="2:7">
      <c r="B5266">
        <v>98996</v>
      </c>
      <c r="C5266">
        <v>2</v>
      </c>
      <c r="D5266">
        <v>69</v>
      </c>
      <c r="F5266">
        <v>158</v>
      </c>
      <c r="G5266">
        <v>66.400000000000006</v>
      </c>
    </row>
    <row r="5267" spans="2:7">
      <c r="B5267">
        <v>98997</v>
      </c>
      <c r="C5267">
        <v>1</v>
      </c>
      <c r="D5267">
        <v>73</v>
      </c>
      <c r="F5267">
        <v>171.8</v>
      </c>
      <c r="G5267">
        <v>67.400000000000006</v>
      </c>
    </row>
    <row r="5268" spans="2:7">
      <c r="B5268">
        <v>98998</v>
      </c>
      <c r="C5268">
        <v>2</v>
      </c>
      <c r="D5268">
        <v>51</v>
      </c>
      <c r="F5268">
        <v>159.19999999999999</v>
      </c>
      <c r="G5268">
        <v>96.3</v>
      </c>
    </row>
    <row r="5269" spans="2:7">
      <c r="B5269">
        <v>98999</v>
      </c>
      <c r="C5269">
        <v>2</v>
      </c>
      <c r="D5269">
        <v>1</v>
      </c>
      <c r="E5269">
        <v>23</v>
      </c>
      <c r="F5269">
        <v>0</v>
      </c>
      <c r="G5269">
        <v>11</v>
      </c>
    </row>
    <row r="5270" spans="2:7">
      <c r="B5270">
        <v>99000</v>
      </c>
      <c r="C5270">
        <v>1</v>
      </c>
      <c r="D5270">
        <v>5</v>
      </c>
      <c r="F5270">
        <v>112.2</v>
      </c>
      <c r="G5270">
        <v>18.2</v>
      </c>
    </row>
    <row r="5271" spans="2:7">
      <c r="B5271">
        <v>99001</v>
      </c>
      <c r="C5271">
        <v>1</v>
      </c>
      <c r="D5271">
        <v>37</v>
      </c>
      <c r="F5271">
        <v>166.1</v>
      </c>
      <c r="G5271">
        <v>78.400000000000006</v>
      </c>
    </row>
    <row r="5272" spans="2:7">
      <c r="B5272">
        <v>99002</v>
      </c>
      <c r="C5272">
        <v>1</v>
      </c>
      <c r="D5272">
        <v>73</v>
      </c>
      <c r="F5272">
        <v>168.1</v>
      </c>
      <c r="G5272">
        <v>88.1</v>
      </c>
    </row>
    <row r="5273" spans="2:7">
      <c r="B5273">
        <v>99003</v>
      </c>
      <c r="C5273">
        <v>2</v>
      </c>
      <c r="D5273">
        <v>17</v>
      </c>
      <c r="F5273">
        <v>170.9</v>
      </c>
      <c r="G5273">
        <v>76.900000000000006</v>
      </c>
    </row>
    <row r="5274" spans="2:7">
      <c r="B5274">
        <v>99004</v>
      </c>
      <c r="C5274">
        <v>1</v>
      </c>
      <c r="D5274">
        <v>15</v>
      </c>
      <c r="F5274">
        <v>161.5</v>
      </c>
      <c r="G5274">
        <v>49</v>
      </c>
    </row>
    <row r="5275" spans="2:7">
      <c r="B5275">
        <v>99005</v>
      </c>
      <c r="C5275">
        <v>2</v>
      </c>
      <c r="D5275">
        <v>26</v>
      </c>
      <c r="F5275">
        <v>168.1</v>
      </c>
      <c r="G5275">
        <v>108.1</v>
      </c>
    </row>
    <row r="5276" spans="2:7">
      <c r="B5276">
        <v>99006</v>
      </c>
      <c r="C5276">
        <v>2</v>
      </c>
      <c r="D5276">
        <v>13</v>
      </c>
      <c r="F5276">
        <v>149.69999999999999</v>
      </c>
      <c r="G5276">
        <v>40.5</v>
      </c>
    </row>
    <row r="5277" spans="2:7">
      <c r="B5277">
        <v>99007</v>
      </c>
      <c r="C5277">
        <v>1</v>
      </c>
      <c r="D5277">
        <v>26</v>
      </c>
      <c r="F5277">
        <v>164.8</v>
      </c>
      <c r="G5277">
        <v>74.400000000000006</v>
      </c>
    </row>
    <row r="5278" spans="2:7">
      <c r="B5278">
        <v>99008</v>
      </c>
      <c r="C5278">
        <v>1</v>
      </c>
      <c r="D5278">
        <v>9</v>
      </c>
      <c r="F5278">
        <v>127.8</v>
      </c>
      <c r="G5278">
        <v>26.7</v>
      </c>
    </row>
    <row r="5279" spans="2:7">
      <c r="B5279">
        <v>99009</v>
      </c>
      <c r="C5279">
        <v>2</v>
      </c>
      <c r="D5279">
        <v>38</v>
      </c>
      <c r="F5279">
        <v>165.5</v>
      </c>
      <c r="G5279">
        <v>74.2</v>
      </c>
    </row>
    <row r="5280" spans="2:7">
      <c r="B5280">
        <v>99010</v>
      </c>
      <c r="C5280">
        <v>1</v>
      </c>
      <c r="D5280">
        <v>0</v>
      </c>
      <c r="E5280">
        <v>2</v>
      </c>
      <c r="F5280">
        <v>0</v>
      </c>
      <c r="G5280">
        <v>6.7</v>
      </c>
    </row>
    <row r="5281" spans="2:7">
      <c r="B5281">
        <v>99011</v>
      </c>
      <c r="C5281">
        <v>1</v>
      </c>
      <c r="D5281">
        <v>77</v>
      </c>
      <c r="F5281">
        <v>175</v>
      </c>
      <c r="G5281">
        <v>56.7</v>
      </c>
    </row>
    <row r="5282" spans="2:7">
      <c r="B5282">
        <v>99012</v>
      </c>
      <c r="C5282">
        <v>2</v>
      </c>
      <c r="D5282">
        <v>51</v>
      </c>
      <c r="F5282">
        <v>147.9</v>
      </c>
      <c r="G5282">
        <v>58.5</v>
      </c>
    </row>
    <row r="5283" spans="2:7">
      <c r="B5283">
        <v>99013</v>
      </c>
      <c r="C5283">
        <v>2</v>
      </c>
      <c r="D5283">
        <v>19</v>
      </c>
      <c r="F5283">
        <v>159.19999999999999</v>
      </c>
      <c r="G5283">
        <v>52.8</v>
      </c>
    </row>
    <row r="5284" spans="2:7">
      <c r="B5284">
        <v>99014</v>
      </c>
      <c r="C5284">
        <v>1</v>
      </c>
      <c r="D5284">
        <v>68</v>
      </c>
      <c r="F5284">
        <v>173.4</v>
      </c>
      <c r="G5284">
        <v>100.5</v>
      </c>
    </row>
    <row r="5285" spans="2:7">
      <c r="B5285">
        <v>99015</v>
      </c>
      <c r="C5285">
        <v>1</v>
      </c>
      <c r="D5285">
        <v>18</v>
      </c>
      <c r="F5285">
        <v>170.1</v>
      </c>
      <c r="G5285">
        <v>74</v>
      </c>
    </row>
    <row r="5286" spans="2:7">
      <c r="B5286">
        <v>99016</v>
      </c>
      <c r="C5286">
        <v>1</v>
      </c>
      <c r="D5286">
        <v>36</v>
      </c>
      <c r="F5286">
        <v>175.1</v>
      </c>
      <c r="G5286">
        <v>70.099999999999994</v>
      </c>
    </row>
    <row r="5287" spans="2:7">
      <c r="B5287">
        <v>99017</v>
      </c>
      <c r="C5287">
        <v>2</v>
      </c>
      <c r="D5287">
        <v>2</v>
      </c>
      <c r="F5287">
        <v>95.4</v>
      </c>
      <c r="G5287">
        <v>17.3</v>
      </c>
    </row>
    <row r="5288" spans="2:7">
      <c r="B5288">
        <v>99018</v>
      </c>
      <c r="C5288">
        <v>2</v>
      </c>
      <c r="D5288">
        <v>68</v>
      </c>
      <c r="F5288">
        <v>161</v>
      </c>
      <c r="G5288">
        <v>82.8</v>
      </c>
    </row>
    <row r="5289" spans="2:7">
      <c r="B5289">
        <v>99019</v>
      </c>
      <c r="C5289">
        <v>2</v>
      </c>
      <c r="D5289">
        <v>41</v>
      </c>
      <c r="F5289">
        <v>168.4</v>
      </c>
      <c r="G5289">
        <v>131.9</v>
      </c>
    </row>
    <row r="5290" spans="2:7">
      <c r="B5290">
        <v>99020</v>
      </c>
      <c r="C5290">
        <v>1</v>
      </c>
      <c r="D5290">
        <v>2</v>
      </c>
      <c r="E5290">
        <v>24</v>
      </c>
      <c r="F5290">
        <v>86.9</v>
      </c>
      <c r="G5290">
        <v>11.8</v>
      </c>
    </row>
    <row r="5291" spans="2:7">
      <c r="B5291">
        <v>99021</v>
      </c>
      <c r="C5291">
        <v>1</v>
      </c>
      <c r="D5291">
        <v>4</v>
      </c>
      <c r="F5291">
        <v>101.5</v>
      </c>
      <c r="G5291">
        <v>16.2</v>
      </c>
    </row>
    <row r="5292" spans="2:7">
      <c r="B5292">
        <v>99022</v>
      </c>
      <c r="C5292">
        <v>1</v>
      </c>
      <c r="D5292">
        <v>16</v>
      </c>
      <c r="F5292">
        <v>0</v>
      </c>
      <c r="G5292">
        <v>0</v>
      </c>
    </row>
    <row r="5293" spans="2:7">
      <c r="B5293">
        <v>99023</v>
      </c>
      <c r="C5293">
        <v>1</v>
      </c>
      <c r="D5293">
        <v>32</v>
      </c>
      <c r="F5293">
        <v>180</v>
      </c>
      <c r="G5293">
        <v>77.099999999999994</v>
      </c>
    </row>
    <row r="5294" spans="2:7">
      <c r="B5294">
        <v>99024</v>
      </c>
      <c r="C5294">
        <v>2</v>
      </c>
      <c r="D5294">
        <v>38</v>
      </c>
      <c r="F5294">
        <v>166.7</v>
      </c>
      <c r="G5294">
        <v>64.599999999999994</v>
      </c>
    </row>
    <row r="5295" spans="2:7">
      <c r="B5295">
        <v>99025</v>
      </c>
      <c r="C5295">
        <v>2</v>
      </c>
      <c r="D5295">
        <v>45</v>
      </c>
      <c r="F5295">
        <v>159.5</v>
      </c>
      <c r="G5295">
        <v>56</v>
      </c>
    </row>
    <row r="5296" spans="2:7">
      <c r="B5296">
        <v>99026</v>
      </c>
      <c r="C5296">
        <v>2</v>
      </c>
      <c r="D5296">
        <v>75</v>
      </c>
      <c r="F5296">
        <v>161</v>
      </c>
      <c r="G5296">
        <v>59.9</v>
      </c>
    </row>
    <row r="5297" spans="2:7">
      <c r="B5297">
        <v>99027</v>
      </c>
      <c r="C5297">
        <v>2</v>
      </c>
      <c r="D5297">
        <v>9</v>
      </c>
      <c r="F5297">
        <v>143.6</v>
      </c>
      <c r="G5297">
        <v>68.099999999999994</v>
      </c>
    </row>
    <row r="5298" spans="2:7">
      <c r="B5298">
        <v>99028</v>
      </c>
      <c r="C5298">
        <v>2</v>
      </c>
      <c r="D5298">
        <v>42</v>
      </c>
      <c r="F5298">
        <v>155.19999999999999</v>
      </c>
      <c r="G5298">
        <v>84.6</v>
      </c>
    </row>
    <row r="5299" spans="2:7">
      <c r="B5299">
        <v>99029</v>
      </c>
      <c r="C5299">
        <v>1</v>
      </c>
      <c r="D5299">
        <v>46</v>
      </c>
      <c r="F5299">
        <v>179.1</v>
      </c>
      <c r="G5299">
        <v>76.599999999999994</v>
      </c>
    </row>
    <row r="5300" spans="2:7">
      <c r="B5300">
        <v>99030</v>
      </c>
      <c r="C5300">
        <v>2</v>
      </c>
      <c r="D5300">
        <v>7</v>
      </c>
      <c r="F5300">
        <v>120.7</v>
      </c>
      <c r="G5300">
        <v>25.7</v>
      </c>
    </row>
    <row r="5301" spans="2:7">
      <c r="B5301">
        <v>99032</v>
      </c>
      <c r="C5301">
        <v>2</v>
      </c>
      <c r="D5301">
        <v>11</v>
      </c>
      <c r="F5301">
        <v>141.19999999999999</v>
      </c>
      <c r="G5301">
        <v>29.4</v>
      </c>
    </row>
    <row r="5302" spans="2:7">
      <c r="B5302">
        <v>99033</v>
      </c>
      <c r="C5302">
        <v>1</v>
      </c>
      <c r="D5302">
        <v>56</v>
      </c>
      <c r="F5302">
        <v>163.80000000000001</v>
      </c>
      <c r="G5302">
        <v>75.7</v>
      </c>
    </row>
    <row r="5303" spans="2:7">
      <c r="B5303">
        <v>99035</v>
      </c>
      <c r="C5303">
        <v>2</v>
      </c>
      <c r="D5303">
        <v>6</v>
      </c>
      <c r="F5303">
        <v>122.5</v>
      </c>
      <c r="G5303">
        <v>23.1</v>
      </c>
    </row>
    <row r="5304" spans="2:7">
      <c r="B5304">
        <v>99036</v>
      </c>
      <c r="C5304">
        <v>1</v>
      </c>
      <c r="D5304">
        <v>44</v>
      </c>
      <c r="F5304">
        <v>168.8</v>
      </c>
      <c r="G5304">
        <v>94.3</v>
      </c>
    </row>
    <row r="5305" spans="2:7">
      <c r="B5305">
        <v>99037</v>
      </c>
      <c r="C5305">
        <v>2</v>
      </c>
      <c r="D5305">
        <v>14</v>
      </c>
      <c r="F5305">
        <v>155.4</v>
      </c>
      <c r="G5305">
        <v>52.2</v>
      </c>
    </row>
    <row r="5306" spans="2:7">
      <c r="B5306">
        <v>99038</v>
      </c>
      <c r="C5306">
        <v>2</v>
      </c>
      <c r="D5306">
        <v>27</v>
      </c>
      <c r="F5306">
        <v>165</v>
      </c>
      <c r="G5306">
        <v>92.1</v>
      </c>
    </row>
    <row r="5307" spans="2:7">
      <c r="B5307">
        <v>99039</v>
      </c>
      <c r="C5307">
        <v>2</v>
      </c>
      <c r="D5307">
        <v>17</v>
      </c>
      <c r="F5307">
        <v>172.3</v>
      </c>
      <c r="G5307">
        <v>87.5</v>
      </c>
    </row>
    <row r="5308" spans="2:7">
      <c r="B5308">
        <v>99040</v>
      </c>
      <c r="C5308">
        <v>1</v>
      </c>
      <c r="D5308">
        <v>6</v>
      </c>
      <c r="F5308">
        <v>133.9</v>
      </c>
      <c r="G5308">
        <v>35.1</v>
      </c>
    </row>
    <row r="5309" spans="2:7">
      <c r="B5309">
        <v>99041</v>
      </c>
      <c r="C5309">
        <v>2</v>
      </c>
      <c r="D5309">
        <v>19</v>
      </c>
      <c r="F5309">
        <v>0</v>
      </c>
      <c r="G5309">
        <v>0</v>
      </c>
    </row>
    <row r="5310" spans="2:7">
      <c r="B5310">
        <v>99042</v>
      </c>
      <c r="C5310">
        <v>1</v>
      </c>
      <c r="D5310">
        <v>63</v>
      </c>
      <c r="F5310">
        <v>174.3</v>
      </c>
      <c r="G5310">
        <v>61.1</v>
      </c>
    </row>
    <row r="5311" spans="2:7">
      <c r="B5311">
        <v>99043</v>
      </c>
      <c r="C5311">
        <v>1</v>
      </c>
      <c r="D5311">
        <v>18</v>
      </c>
      <c r="F5311">
        <v>177.3</v>
      </c>
      <c r="G5311">
        <v>73.5</v>
      </c>
    </row>
    <row r="5312" spans="2:7">
      <c r="B5312">
        <v>99044</v>
      </c>
      <c r="C5312">
        <v>2</v>
      </c>
      <c r="D5312">
        <v>71</v>
      </c>
      <c r="F5312">
        <v>160.9</v>
      </c>
      <c r="G5312">
        <v>97.7</v>
      </c>
    </row>
    <row r="5313" spans="2:7">
      <c r="B5313">
        <v>99045</v>
      </c>
      <c r="C5313">
        <v>2</v>
      </c>
      <c r="D5313">
        <v>1</v>
      </c>
      <c r="E5313">
        <v>23</v>
      </c>
      <c r="F5313">
        <v>0</v>
      </c>
      <c r="G5313">
        <v>12.1</v>
      </c>
    </row>
    <row r="5314" spans="2:7">
      <c r="B5314">
        <v>99046</v>
      </c>
      <c r="C5314">
        <v>2</v>
      </c>
      <c r="D5314">
        <v>16</v>
      </c>
      <c r="F5314">
        <v>157.80000000000001</v>
      </c>
      <c r="G5314">
        <v>85.1</v>
      </c>
    </row>
    <row r="5315" spans="2:7">
      <c r="B5315">
        <v>99047</v>
      </c>
      <c r="C5315">
        <v>2</v>
      </c>
      <c r="D5315">
        <v>80</v>
      </c>
      <c r="F5315">
        <v>144.9</v>
      </c>
      <c r="G5315">
        <v>46.6</v>
      </c>
    </row>
    <row r="5316" spans="2:7">
      <c r="B5316">
        <v>99048</v>
      </c>
      <c r="C5316">
        <v>1</v>
      </c>
      <c r="D5316">
        <v>14</v>
      </c>
      <c r="F5316">
        <v>156.69999999999999</v>
      </c>
      <c r="G5316">
        <v>42.4</v>
      </c>
    </row>
    <row r="5317" spans="2:7">
      <c r="B5317">
        <v>99049</v>
      </c>
      <c r="C5317">
        <v>1</v>
      </c>
      <c r="D5317">
        <v>6</v>
      </c>
      <c r="F5317">
        <v>118.7</v>
      </c>
      <c r="G5317">
        <v>21.2</v>
      </c>
    </row>
    <row r="5318" spans="2:7">
      <c r="B5318">
        <v>99051</v>
      </c>
      <c r="C5318">
        <v>2</v>
      </c>
      <c r="D5318">
        <v>17</v>
      </c>
      <c r="F5318">
        <v>157.69999999999999</v>
      </c>
      <c r="G5318">
        <v>53</v>
      </c>
    </row>
    <row r="5319" spans="2:7">
      <c r="B5319">
        <v>99053</v>
      </c>
      <c r="C5319">
        <v>2</v>
      </c>
      <c r="D5319">
        <v>9</v>
      </c>
      <c r="F5319">
        <v>127</v>
      </c>
      <c r="G5319">
        <v>25.9</v>
      </c>
    </row>
    <row r="5320" spans="2:7">
      <c r="B5320">
        <v>99054</v>
      </c>
      <c r="C5320">
        <v>2</v>
      </c>
      <c r="D5320">
        <v>0</v>
      </c>
      <c r="E5320">
        <v>10</v>
      </c>
      <c r="F5320">
        <v>0</v>
      </c>
      <c r="G5320">
        <v>9.3000000000000007</v>
      </c>
    </row>
    <row r="5321" spans="2:7">
      <c r="B5321">
        <v>99055</v>
      </c>
      <c r="C5321">
        <v>2</v>
      </c>
      <c r="D5321">
        <v>11</v>
      </c>
      <c r="F5321">
        <v>148.19999999999999</v>
      </c>
      <c r="G5321">
        <v>42.6</v>
      </c>
    </row>
    <row r="5322" spans="2:7">
      <c r="B5322">
        <v>99056</v>
      </c>
      <c r="C5322">
        <v>2</v>
      </c>
      <c r="D5322">
        <v>80</v>
      </c>
      <c r="F5322">
        <v>146.1</v>
      </c>
      <c r="G5322">
        <v>60.1</v>
      </c>
    </row>
    <row r="5323" spans="2:7">
      <c r="B5323">
        <v>99057</v>
      </c>
      <c r="C5323">
        <v>1</v>
      </c>
      <c r="D5323">
        <v>61</v>
      </c>
      <c r="F5323">
        <v>172.3</v>
      </c>
      <c r="G5323">
        <v>76</v>
      </c>
    </row>
    <row r="5324" spans="2:7">
      <c r="B5324">
        <v>99058</v>
      </c>
      <c r="C5324">
        <v>2</v>
      </c>
      <c r="D5324">
        <v>64</v>
      </c>
      <c r="F5324">
        <v>156.19999999999999</v>
      </c>
      <c r="G5324">
        <v>51.3</v>
      </c>
    </row>
    <row r="5325" spans="2:7">
      <c r="B5325">
        <v>99059</v>
      </c>
      <c r="C5325">
        <v>2</v>
      </c>
      <c r="D5325">
        <v>7</v>
      </c>
      <c r="F5325">
        <v>129.6</v>
      </c>
      <c r="G5325">
        <v>29.5</v>
      </c>
    </row>
    <row r="5326" spans="2:7">
      <c r="B5326">
        <v>99060</v>
      </c>
      <c r="C5326">
        <v>1</v>
      </c>
      <c r="D5326">
        <v>55</v>
      </c>
      <c r="F5326">
        <v>184.7</v>
      </c>
      <c r="G5326">
        <v>140.9</v>
      </c>
    </row>
    <row r="5327" spans="2:7">
      <c r="B5327">
        <v>99061</v>
      </c>
      <c r="C5327">
        <v>1</v>
      </c>
      <c r="D5327">
        <v>2</v>
      </c>
      <c r="F5327">
        <v>92.2</v>
      </c>
      <c r="G5327">
        <v>12.5</v>
      </c>
    </row>
    <row r="5328" spans="2:7">
      <c r="B5328">
        <v>99062</v>
      </c>
      <c r="C5328">
        <v>2</v>
      </c>
      <c r="D5328">
        <v>29</v>
      </c>
      <c r="F5328">
        <v>144.80000000000001</v>
      </c>
      <c r="G5328">
        <v>57</v>
      </c>
    </row>
    <row r="5329" spans="2:7">
      <c r="B5329">
        <v>99063</v>
      </c>
      <c r="C5329">
        <v>1</v>
      </c>
      <c r="D5329">
        <v>41</v>
      </c>
      <c r="F5329">
        <v>187.8</v>
      </c>
      <c r="G5329">
        <v>90</v>
      </c>
    </row>
    <row r="5330" spans="2:7">
      <c r="B5330">
        <v>99064</v>
      </c>
      <c r="C5330">
        <v>2</v>
      </c>
      <c r="D5330">
        <v>60</v>
      </c>
      <c r="F5330">
        <v>162.19999999999999</v>
      </c>
      <c r="G5330">
        <v>89</v>
      </c>
    </row>
    <row r="5331" spans="2:7">
      <c r="B5331">
        <v>99066</v>
      </c>
      <c r="C5331">
        <v>1</v>
      </c>
      <c r="D5331">
        <v>19</v>
      </c>
      <c r="F5331">
        <v>173.7</v>
      </c>
      <c r="G5331">
        <v>81</v>
      </c>
    </row>
    <row r="5332" spans="2:7">
      <c r="B5332">
        <v>99067</v>
      </c>
      <c r="C5332">
        <v>1</v>
      </c>
      <c r="D5332">
        <v>39</v>
      </c>
      <c r="F5332">
        <v>174</v>
      </c>
      <c r="G5332">
        <v>66.099999999999994</v>
      </c>
    </row>
    <row r="5333" spans="2:7">
      <c r="B5333">
        <v>99068</v>
      </c>
      <c r="C5333">
        <v>1</v>
      </c>
      <c r="D5333">
        <v>76</v>
      </c>
      <c r="F5333">
        <v>177.4</v>
      </c>
      <c r="G5333">
        <v>67.8</v>
      </c>
    </row>
    <row r="5334" spans="2:7">
      <c r="B5334">
        <v>99069</v>
      </c>
      <c r="C5334">
        <v>2</v>
      </c>
      <c r="D5334">
        <v>80</v>
      </c>
      <c r="F5334">
        <v>153.5</v>
      </c>
      <c r="G5334">
        <v>89.1</v>
      </c>
    </row>
    <row r="5335" spans="2:7">
      <c r="B5335">
        <v>99070</v>
      </c>
      <c r="C5335">
        <v>1</v>
      </c>
      <c r="D5335">
        <v>70</v>
      </c>
      <c r="F5335">
        <v>175</v>
      </c>
      <c r="G5335">
        <v>79</v>
      </c>
    </row>
    <row r="5336" spans="2:7">
      <c r="B5336">
        <v>99071</v>
      </c>
      <c r="C5336">
        <v>2</v>
      </c>
      <c r="D5336">
        <v>12</v>
      </c>
      <c r="F5336">
        <v>154</v>
      </c>
      <c r="G5336">
        <v>51.6</v>
      </c>
    </row>
    <row r="5337" spans="2:7">
      <c r="B5337">
        <v>99072</v>
      </c>
      <c r="C5337">
        <v>1</v>
      </c>
      <c r="D5337">
        <v>5</v>
      </c>
      <c r="F5337">
        <v>116.6</v>
      </c>
      <c r="G5337">
        <v>26.1</v>
      </c>
    </row>
    <row r="5338" spans="2:7">
      <c r="B5338">
        <v>99073</v>
      </c>
      <c r="C5338">
        <v>2</v>
      </c>
      <c r="D5338">
        <v>6</v>
      </c>
      <c r="F5338">
        <v>111.9</v>
      </c>
      <c r="G5338">
        <v>23.2</v>
      </c>
    </row>
    <row r="5339" spans="2:7">
      <c r="B5339">
        <v>99074</v>
      </c>
      <c r="C5339">
        <v>1</v>
      </c>
      <c r="D5339">
        <v>67</v>
      </c>
      <c r="F5339">
        <v>160.80000000000001</v>
      </c>
      <c r="G5339">
        <v>69</v>
      </c>
    </row>
    <row r="5340" spans="2:7">
      <c r="B5340">
        <v>99075</v>
      </c>
      <c r="C5340">
        <v>1</v>
      </c>
      <c r="D5340">
        <v>2</v>
      </c>
      <c r="F5340">
        <v>92.1</v>
      </c>
      <c r="G5340">
        <v>13</v>
      </c>
    </row>
    <row r="5341" spans="2:7">
      <c r="B5341">
        <v>99076</v>
      </c>
      <c r="C5341">
        <v>1</v>
      </c>
      <c r="D5341">
        <v>10</v>
      </c>
      <c r="F5341">
        <v>133.30000000000001</v>
      </c>
      <c r="G5341">
        <v>34.700000000000003</v>
      </c>
    </row>
    <row r="5342" spans="2:7">
      <c r="B5342">
        <v>99077</v>
      </c>
      <c r="C5342">
        <v>1</v>
      </c>
      <c r="D5342">
        <v>3</v>
      </c>
      <c r="F5342">
        <v>97.9</v>
      </c>
      <c r="G5342">
        <v>17</v>
      </c>
    </row>
    <row r="5343" spans="2:7">
      <c r="B5343">
        <v>99078</v>
      </c>
      <c r="C5343">
        <v>2</v>
      </c>
      <c r="D5343">
        <v>2</v>
      </c>
      <c r="F5343">
        <v>98.2</v>
      </c>
      <c r="G5343">
        <v>14.7</v>
      </c>
    </row>
    <row r="5344" spans="2:7">
      <c r="B5344">
        <v>99079</v>
      </c>
      <c r="C5344">
        <v>2</v>
      </c>
      <c r="D5344">
        <v>7</v>
      </c>
      <c r="F5344">
        <v>123.6</v>
      </c>
      <c r="G5344">
        <v>37.799999999999997</v>
      </c>
    </row>
    <row r="5345" spans="2:7">
      <c r="B5345">
        <v>99081</v>
      </c>
      <c r="C5345">
        <v>1</v>
      </c>
      <c r="D5345">
        <v>59</v>
      </c>
      <c r="F5345">
        <v>165.6</v>
      </c>
      <c r="G5345">
        <v>60.5</v>
      </c>
    </row>
    <row r="5346" spans="2:7">
      <c r="B5346">
        <v>99083</v>
      </c>
      <c r="C5346">
        <v>1</v>
      </c>
      <c r="D5346">
        <v>78</v>
      </c>
      <c r="F5346">
        <v>175.5</v>
      </c>
      <c r="G5346">
        <v>62.3</v>
      </c>
    </row>
    <row r="5347" spans="2:7">
      <c r="B5347">
        <v>99084</v>
      </c>
      <c r="C5347">
        <v>2</v>
      </c>
      <c r="D5347">
        <v>80</v>
      </c>
      <c r="F5347">
        <v>166.6</v>
      </c>
      <c r="G5347">
        <v>92.3</v>
      </c>
    </row>
    <row r="5348" spans="2:7">
      <c r="B5348">
        <v>99085</v>
      </c>
      <c r="C5348">
        <v>1</v>
      </c>
      <c r="D5348">
        <v>8</v>
      </c>
      <c r="F5348">
        <v>144.69999999999999</v>
      </c>
      <c r="G5348">
        <v>62.6</v>
      </c>
    </row>
    <row r="5349" spans="2:7">
      <c r="B5349">
        <v>99086</v>
      </c>
      <c r="C5349">
        <v>1</v>
      </c>
      <c r="D5349">
        <v>7</v>
      </c>
      <c r="F5349">
        <v>135</v>
      </c>
      <c r="G5349">
        <v>32.799999999999997</v>
      </c>
    </row>
    <row r="5350" spans="2:7">
      <c r="B5350">
        <v>99087</v>
      </c>
      <c r="C5350">
        <v>1</v>
      </c>
      <c r="D5350">
        <v>66</v>
      </c>
      <c r="F5350">
        <v>149.80000000000001</v>
      </c>
      <c r="G5350">
        <v>56.6</v>
      </c>
    </row>
    <row r="5351" spans="2:7">
      <c r="B5351">
        <v>99088</v>
      </c>
      <c r="C5351">
        <v>2</v>
      </c>
      <c r="D5351">
        <v>7</v>
      </c>
      <c r="F5351">
        <v>116.2</v>
      </c>
      <c r="G5351">
        <v>26.3</v>
      </c>
    </row>
    <row r="5352" spans="2:7">
      <c r="B5352">
        <v>99089</v>
      </c>
      <c r="C5352">
        <v>2</v>
      </c>
      <c r="D5352">
        <v>25</v>
      </c>
      <c r="F5352">
        <v>158.19999999999999</v>
      </c>
      <c r="G5352">
        <v>61.4</v>
      </c>
    </row>
    <row r="5353" spans="2:7">
      <c r="B5353">
        <v>99091</v>
      </c>
      <c r="C5353">
        <v>1</v>
      </c>
      <c r="D5353">
        <v>15</v>
      </c>
      <c r="F5353">
        <v>172.8</v>
      </c>
      <c r="G5353">
        <v>105.8</v>
      </c>
    </row>
    <row r="5354" spans="2:7">
      <c r="B5354">
        <v>99093</v>
      </c>
      <c r="C5354">
        <v>2</v>
      </c>
      <c r="D5354">
        <v>2</v>
      </c>
      <c r="F5354">
        <v>86.6</v>
      </c>
      <c r="G5354">
        <v>12.3</v>
      </c>
    </row>
    <row r="5355" spans="2:7">
      <c r="B5355">
        <v>99094</v>
      </c>
      <c r="C5355">
        <v>1</v>
      </c>
      <c r="D5355">
        <v>8</v>
      </c>
      <c r="F5355">
        <v>123.9</v>
      </c>
      <c r="G5355">
        <v>25.5</v>
      </c>
    </row>
    <row r="5356" spans="2:7">
      <c r="B5356">
        <v>99095</v>
      </c>
      <c r="C5356">
        <v>2</v>
      </c>
      <c r="D5356">
        <v>47</v>
      </c>
      <c r="F5356">
        <v>152.9</v>
      </c>
      <c r="G5356">
        <v>45.8</v>
      </c>
    </row>
    <row r="5357" spans="2:7">
      <c r="B5357">
        <v>99096</v>
      </c>
      <c r="C5357">
        <v>2</v>
      </c>
      <c r="D5357">
        <v>15</v>
      </c>
      <c r="F5357">
        <v>167.9</v>
      </c>
      <c r="G5357">
        <v>62.7</v>
      </c>
    </row>
    <row r="5358" spans="2:7">
      <c r="B5358">
        <v>99098</v>
      </c>
      <c r="C5358">
        <v>2</v>
      </c>
      <c r="D5358">
        <v>39</v>
      </c>
      <c r="F5358">
        <v>169.1</v>
      </c>
      <c r="G5358">
        <v>83.1</v>
      </c>
    </row>
    <row r="5359" spans="2:7">
      <c r="B5359">
        <v>99099</v>
      </c>
      <c r="C5359">
        <v>2</v>
      </c>
      <c r="D5359">
        <v>45</v>
      </c>
      <c r="F5359">
        <v>156.30000000000001</v>
      </c>
      <c r="G5359">
        <v>91.4</v>
      </c>
    </row>
    <row r="5360" spans="2:7">
      <c r="B5360">
        <v>99100</v>
      </c>
      <c r="C5360">
        <v>1</v>
      </c>
      <c r="D5360">
        <v>75</v>
      </c>
      <c r="F5360">
        <v>172.6</v>
      </c>
      <c r="G5360">
        <v>108.8</v>
      </c>
    </row>
    <row r="5361" spans="2:7">
      <c r="B5361">
        <v>99101</v>
      </c>
      <c r="C5361">
        <v>2</v>
      </c>
      <c r="D5361">
        <v>80</v>
      </c>
      <c r="F5361">
        <v>147.19999999999999</v>
      </c>
      <c r="G5361">
        <v>67.599999999999994</v>
      </c>
    </row>
    <row r="5362" spans="2:7">
      <c r="B5362">
        <v>99102</v>
      </c>
      <c r="C5362">
        <v>1</v>
      </c>
      <c r="D5362">
        <v>50</v>
      </c>
      <c r="F5362">
        <v>166</v>
      </c>
      <c r="G5362">
        <v>81.3</v>
      </c>
    </row>
    <row r="5363" spans="2:7">
      <c r="B5363">
        <v>99103</v>
      </c>
      <c r="C5363">
        <v>1</v>
      </c>
      <c r="D5363">
        <v>39</v>
      </c>
      <c r="F5363">
        <v>174.8</v>
      </c>
      <c r="G5363">
        <v>83.2</v>
      </c>
    </row>
    <row r="5364" spans="2:7">
      <c r="B5364">
        <v>99104</v>
      </c>
      <c r="C5364">
        <v>2</v>
      </c>
      <c r="D5364">
        <v>63</v>
      </c>
      <c r="F5364">
        <v>166.9</v>
      </c>
      <c r="G5364">
        <v>68.400000000000006</v>
      </c>
    </row>
    <row r="5365" spans="2:7">
      <c r="B5365">
        <v>99105</v>
      </c>
      <c r="C5365">
        <v>2</v>
      </c>
      <c r="D5365">
        <v>39</v>
      </c>
      <c r="F5365">
        <v>164.6</v>
      </c>
      <c r="G5365">
        <v>63.9</v>
      </c>
    </row>
    <row r="5366" spans="2:7">
      <c r="B5366">
        <v>99106</v>
      </c>
      <c r="C5366">
        <v>1</v>
      </c>
      <c r="D5366">
        <v>6</v>
      </c>
      <c r="F5366">
        <v>116.7</v>
      </c>
      <c r="G5366">
        <v>24.2</v>
      </c>
    </row>
    <row r="5367" spans="2:7">
      <c r="B5367">
        <v>99107</v>
      </c>
      <c r="C5367">
        <v>2</v>
      </c>
      <c r="D5367">
        <v>16</v>
      </c>
      <c r="F5367">
        <v>158.6</v>
      </c>
      <c r="G5367">
        <v>54.5</v>
      </c>
    </row>
    <row r="5368" spans="2:7">
      <c r="B5368">
        <v>99108</v>
      </c>
      <c r="C5368">
        <v>1</v>
      </c>
      <c r="D5368">
        <v>51</v>
      </c>
      <c r="F5368">
        <v>180.8</v>
      </c>
      <c r="G5368">
        <v>84.5</v>
      </c>
    </row>
    <row r="5369" spans="2:7">
      <c r="B5369">
        <v>99109</v>
      </c>
      <c r="C5369">
        <v>2</v>
      </c>
      <c r="D5369">
        <v>5</v>
      </c>
      <c r="F5369">
        <v>115</v>
      </c>
      <c r="G5369">
        <v>23</v>
      </c>
    </row>
    <row r="5370" spans="2:7">
      <c r="B5370">
        <v>99110</v>
      </c>
      <c r="C5370">
        <v>2</v>
      </c>
      <c r="D5370">
        <v>20</v>
      </c>
      <c r="F5370">
        <v>146.6</v>
      </c>
      <c r="G5370">
        <v>43.2</v>
      </c>
    </row>
    <row r="5371" spans="2:7">
      <c r="B5371">
        <v>99111</v>
      </c>
      <c r="C5371">
        <v>2</v>
      </c>
      <c r="D5371">
        <v>48</v>
      </c>
      <c r="F5371">
        <v>166.3</v>
      </c>
      <c r="G5371">
        <v>66.900000000000006</v>
      </c>
    </row>
    <row r="5372" spans="2:7">
      <c r="B5372">
        <v>99112</v>
      </c>
      <c r="C5372">
        <v>2</v>
      </c>
      <c r="D5372">
        <v>5</v>
      </c>
      <c r="F5372">
        <v>117.1</v>
      </c>
      <c r="G5372">
        <v>21.3</v>
      </c>
    </row>
    <row r="5373" spans="2:7">
      <c r="B5373">
        <v>99114</v>
      </c>
      <c r="C5373">
        <v>1</v>
      </c>
      <c r="D5373">
        <v>41</v>
      </c>
      <c r="F5373">
        <v>167.8</v>
      </c>
      <c r="G5373">
        <v>75.900000000000006</v>
      </c>
    </row>
    <row r="5374" spans="2:7">
      <c r="B5374">
        <v>99115</v>
      </c>
      <c r="C5374">
        <v>2</v>
      </c>
      <c r="D5374">
        <v>2</v>
      </c>
      <c r="F5374">
        <v>0</v>
      </c>
      <c r="G5374">
        <v>15.4</v>
      </c>
    </row>
    <row r="5375" spans="2:7">
      <c r="B5375">
        <v>99116</v>
      </c>
      <c r="C5375">
        <v>2</v>
      </c>
      <c r="D5375">
        <v>53</v>
      </c>
      <c r="F5375">
        <v>160.80000000000001</v>
      </c>
      <c r="G5375">
        <v>52.4</v>
      </c>
    </row>
    <row r="5376" spans="2:7">
      <c r="B5376">
        <v>99117</v>
      </c>
      <c r="C5376">
        <v>2</v>
      </c>
      <c r="D5376">
        <v>72</v>
      </c>
      <c r="F5376">
        <v>155.9</v>
      </c>
      <c r="G5376">
        <v>72.900000000000006</v>
      </c>
    </row>
    <row r="5377" spans="2:7">
      <c r="B5377">
        <v>99118</v>
      </c>
      <c r="C5377">
        <v>2</v>
      </c>
      <c r="D5377">
        <v>0</v>
      </c>
      <c r="E5377">
        <v>10</v>
      </c>
      <c r="F5377">
        <v>0</v>
      </c>
      <c r="G5377">
        <v>8.4</v>
      </c>
    </row>
    <row r="5378" spans="2:7">
      <c r="B5378">
        <v>99119</v>
      </c>
      <c r="C5378">
        <v>2</v>
      </c>
      <c r="D5378">
        <v>4</v>
      </c>
      <c r="F5378">
        <v>103.7</v>
      </c>
      <c r="G5378">
        <v>15.6</v>
      </c>
    </row>
    <row r="5379" spans="2:7">
      <c r="B5379">
        <v>99120</v>
      </c>
      <c r="C5379">
        <v>1</v>
      </c>
      <c r="D5379">
        <v>17</v>
      </c>
      <c r="F5379">
        <v>179.1</v>
      </c>
      <c r="G5379">
        <v>107</v>
      </c>
    </row>
    <row r="5380" spans="2:7">
      <c r="B5380">
        <v>99121</v>
      </c>
      <c r="C5380">
        <v>2</v>
      </c>
      <c r="D5380">
        <v>20</v>
      </c>
      <c r="F5380">
        <v>158.1</v>
      </c>
      <c r="G5380">
        <v>82.7</v>
      </c>
    </row>
    <row r="5381" spans="2:7">
      <c r="B5381">
        <v>99123</v>
      </c>
      <c r="C5381">
        <v>1</v>
      </c>
      <c r="D5381">
        <v>29</v>
      </c>
      <c r="F5381">
        <v>157</v>
      </c>
      <c r="G5381">
        <v>43.7</v>
      </c>
    </row>
    <row r="5382" spans="2:7">
      <c r="B5382">
        <v>99124</v>
      </c>
      <c r="C5382">
        <v>1</v>
      </c>
      <c r="D5382">
        <v>12</v>
      </c>
      <c r="F5382">
        <v>150.6</v>
      </c>
      <c r="G5382">
        <v>40.700000000000003</v>
      </c>
    </row>
    <row r="5383" spans="2:7">
      <c r="B5383">
        <v>99125</v>
      </c>
      <c r="C5383">
        <v>2</v>
      </c>
      <c r="D5383">
        <v>20</v>
      </c>
      <c r="F5383">
        <v>148.6</v>
      </c>
      <c r="G5383">
        <v>48.8</v>
      </c>
    </row>
    <row r="5384" spans="2:7">
      <c r="B5384">
        <v>99126</v>
      </c>
      <c r="C5384">
        <v>1</v>
      </c>
      <c r="D5384">
        <v>12</v>
      </c>
      <c r="F5384">
        <v>149.9</v>
      </c>
      <c r="G5384">
        <v>62.3</v>
      </c>
    </row>
    <row r="5385" spans="2:7">
      <c r="B5385">
        <v>99127</v>
      </c>
      <c r="C5385">
        <v>2</v>
      </c>
      <c r="D5385">
        <v>67</v>
      </c>
      <c r="F5385">
        <v>151.6</v>
      </c>
      <c r="G5385">
        <v>50.9</v>
      </c>
    </row>
    <row r="5386" spans="2:7">
      <c r="B5386">
        <v>99128</v>
      </c>
      <c r="C5386">
        <v>1</v>
      </c>
      <c r="D5386">
        <v>36</v>
      </c>
      <c r="F5386">
        <v>179.6</v>
      </c>
      <c r="G5386">
        <v>80.8</v>
      </c>
    </row>
    <row r="5387" spans="2:7">
      <c r="B5387">
        <v>99130</v>
      </c>
      <c r="C5387">
        <v>1</v>
      </c>
      <c r="D5387">
        <v>59</v>
      </c>
      <c r="F5387">
        <v>176.3</v>
      </c>
      <c r="G5387">
        <v>126.4</v>
      </c>
    </row>
    <row r="5388" spans="2:7">
      <c r="B5388">
        <v>99131</v>
      </c>
      <c r="C5388">
        <v>2</v>
      </c>
      <c r="D5388">
        <v>56</v>
      </c>
      <c r="F5388">
        <v>165.2</v>
      </c>
      <c r="G5388">
        <v>143.5</v>
      </c>
    </row>
    <row r="5389" spans="2:7">
      <c r="B5389">
        <v>99132</v>
      </c>
      <c r="C5389">
        <v>2</v>
      </c>
      <c r="D5389">
        <v>0</v>
      </c>
      <c r="E5389">
        <v>2</v>
      </c>
      <c r="F5389">
        <v>0</v>
      </c>
      <c r="G5389">
        <v>5.2</v>
      </c>
    </row>
    <row r="5390" spans="2:7">
      <c r="B5390">
        <v>99133</v>
      </c>
      <c r="C5390">
        <v>1</v>
      </c>
      <c r="D5390">
        <v>74</v>
      </c>
      <c r="F5390">
        <v>166.1</v>
      </c>
      <c r="G5390">
        <v>92.5</v>
      </c>
    </row>
    <row r="5391" spans="2:7">
      <c r="B5391">
        <v>99134</v>
      </c>
      <c r="C5391">
        <v>1</v>
      </c>
      <c r="D5391">
        <v>71</v>
      </c>
      <c r="F5391">
        <v>165.8</v>
      </c>
      <c r="G5391">
        <v>52.1</v>
      </c>
    </row>
    <row r="5392" spans="2:7">
      <c r="B5392">
        <v>99135</v>
      </c>
      <c r="C5392">
        <v>2</v>
      </c>
      <c r="D5392">
        <v>15</v>
      </c>
      <c r="F5392">
        <v>165.3</v>
      </c>
      <c r="G5392">
        <v>65.099999999999994</v>
      </c>
    </row>
    <row r="5393" spans="2:7">
      <c r="B5393">
        <v>99136</v>
      </c>
      <c r="C5393">
        <v>1</v>
      </c>
      <c r="D5393">
        <v>40</v>
      </c>
      <c r="F5393">
        <v>173.6</v>
      </c>
      <c r="G5393">
        <v>80.3</v>
      </c>
    </row>
    <row r="5394" spans="2:7">
      <c r="B5394">
        <v>99137</v>
      </c>
      <c r="C5394">
        <v>1</v>
      </c>
      <c r="D5394">
        <v>2</v>
      </c>
      <c r="F5394">
        <v>90.4</v>
      </c>
      <c r="G5394">
        <v>14.8</v>
      </c>
    </row>
    <row r="5395" spans="2:7">
      <c r="B5395">
        <v>99138</v>
      </c>
      <c r="C5395">
        <v>1</v>
      </c>
      <c r="D5395">
        <v>31</v>
      </c>
      <c r="F5395">
        <v>175.6</v>
      </c>
      <c r="G5395">
        <v>73.400000000000006</v>
      </c>
    </row>
    <row r="5396" spans="2:7">
      <c r="B5396">
        <v>99139</v>
      </c>
      <c r="C5396">
        <v>2</v>
      </c>
      <c r="D5396">
        <v>12</v>
      </c>
      <c r="F5396">
        <v>155.4</v>
      </c>
      <c r="G5396">
        <v>77.2</v>
      </c>
    </row>
    <row r="5397" spans="2:7">
      <c r="B5397">
        <v>99140</v>
      </c>
      <c r="C5397">
        <v>2</v>
      </c>
      <c r="D5397">
        <v>62</v>
      </c>
      <c r="F5397">
        <v>164.9</v>
      </c>
      <c r="G5397">
        <v>80.099999999999994</v>
      </c>
    </row>
    <row r="5398" spans="2:7">
      <c r="B5398">
        <v>99141</v>
      </c>
      <c r="C5398">
        <v>2</v>
      </c>
      <c r="D5398">
        <v>9</v>
      </c>
      <c r="F5398">
        <v>131.6</v>
      </c>
      <c r="G5398">
        <v>25.3</v>
      </c>
    </row>
    <row r="5399" spans="2:7">
      <c r="B5399">
        <v>99142</v>
      </c>
      <c r="C5399">
        <v>2</v>
      </c>
      <c r="D5399">
        <v>7</v>
      </c>
      <c r="F5399">
        <v>123.1</v>
      </c>
      <c r="G5399">
        <v>29.3</v>
      </c>
    </row>
    <row r="5400" spans="2:7">
      <c r="B5400">
        <v>99143</v>
      </c>
      <c r="C5400">
        <v>2</v>
      </c>
      <c r="D5400">
        <v>2</v>
      </c>
      <c r="F5400">
        <v>90.3</v>
      </c>
      <c r="G5400">
        <v>12.8</v>
      </c>
    </row>
    <row r="5401" spans="2:7">
      <c r="B5401">
        <v>99144</v>
      </c>
      <c r="C5401">
        <v>2</v>
      </c>
      <c r="D5401">
        <v>78</v>
      </c>
      <c r="F5401">
        <v>0</v>
      </c>
      <c r="G5401">
        <v>0</v>
      </c>
    </row>
    <row r="5402" spans="2:7">
      <c r="B5402">
        <v>99145</v>
      </c>
      <c r="C5402">
        <v>1</v>
      </c>
      <c r="D5402">
        <v>4</v>
      </c>
      <c r="F5402">
        <v>108.5</v>
      </c>
      <c r="G5402">
        <v>18.7</v>
      </c>
    </row>
    <row r="5403" spans="2:7">
      <c r="B5403">
        <v>99146</v>
      </c>
      <c r="C5403">
        <v>1</v>
      </c>
      <c r="D5403">
        <v>2</v>
      </c>
      <c r="F5403">
        <v>89.4</v>
      </c>
      <c r="G5403">
        <v>13.6</v>
      </c>
    </row>
    <row r="5404" spans="2:7">
      <c r="B5404">
        <v>99147</v>
      </c>
      <c r="C5404">
        <v>1</v>
      </c>
      <c r="D5404">
        <v>1</v>
      </c>
      <c r="E5404">
        <v>19</v>
      </c>
      <c r="F5404">
        <v>0</v>
      </c>
      <c r="G5404">
        <v>12.6</v>
      </c>
    </row>
    <row r="5405" spans="2:7">
      <c r="B5405">
        <v>99148</v>
      </c>
      <c r="C5405">
        <v>2</v>
      </c>
      <c r="D5405">
        <v>78</v>
      </c>
      <c r="F5405">
        <v>155.9</v>
      </c>
      <c r="G5405">
        <v>55.8</v>
      </c>
    </row>
    <row r="5406" spans="2:7">
      <c r="B5406">
        <v>99149</v>
      </c>
      <c r="C5406">
        <v>2</v>
      </c>
      <c r="D5406">
        <v>3</v>
      </c>
      <c r="F5406">
        <v>0</v>
      </c>
      <c r="G5406">
        <v>0</v>
      </c>
    </row>
    <row r="5407" spans="2:7">
      <c r="B5407">
        <v>99151</v>
      </c>
      <c r="C5407">
        <v>2</v>
      </c>
      <c r="D5407">
        <v>22</v>
      </c>
      <c r="F5407">
        <v>162.19999999999999</v>
      </c>
      <c r="G5407">
        <v>69.2</v>
      </c>
    </row>
    <row r="5408" spans="2:7">
      <c r="B5408">
        <v>99152</v>
      </c>
      <c r="C5408">
        <v>2</v>
      </c>
      <c r="D5408">
        <v>72</v>
      </c>
      <c r="F5408">
        <v>162.19999999999999</v>
      </c>
      <c r="G5408">
        <v>121.1</v>
      </c>
    </row>
    <row r="5409" spans="2:7">
      <c r="B5409">
        <v>99153</v>
      </c>
      <c r="C5409">
        <v>2</v>
      </c>
      <c r="D5409">
        <v>53</v>
      </c>
      <c r="F5409">
        <v>165.3</v>
      </c>
      <c r="G5409">
        <v>61.8</v>
      </c>
    </row>
    <row r="5410" spans="2:7">
      <c r="B5410">
        <v>99154</v>
      </c>
      <c r="C5410">
        <v>1</v>
      </c>
      <c r="D5410">
        <v>24</v>
      </c>
      <c r="F5410">
        <v>175.1</v>
      </c>
      <c r="G5410">
        <v>94.6</v>
      </c>
    </row>
    <row r="5411" spans="2:7">
      <c r="B5411">
        <v>99155</v>
      </c>
      <c r="C5411">
        <v>1</v>
      </c>
      <c r="D5411">
        <v>28</v>
      </c>
      <c r="F5411">
        <v>182.1</v>
      </c>
      <c r="G5411">
        <v>79</v>
      </c>
    </row>
    <row r="5412" spans="2:7">
      <c r="B5412">
        <v>99156</v>
      </c>
      <c r="C5412">
        <v>1</v>
      </c>
      <c r="D5412">
        <v>61</v>
      </c>
      <c r="F5412">
        <v>157.1</v>
      </c>
      <c r="G5412">
        <v>55.3</v>
      </c>
    </row>
    <row r="5413" spans="2:7">
      <c r="B5413">
        <v>99157</v>
      </c>
      <c r="C5413">
        <v>2</v>
      </c>
      <c r="D5413">
        <v>62</v>
      </c>
      <c r="F5413">
        <v>154.9</v>
      </c>
      <c r="G5413">
        <v>50.4</v>
      </c>
    </row>
    <row r="5414" spans="2:7">
      <c r="B5414">
        <v>99158</v>
      </c>
      <c r="C5414">
        <v>2</v>
      </c>
      <c r="D5414">
        <v>3</v>
      </c>
      <c r="F5414">
        <v>97.7</v>
      </c>
      <c r="G5414">
        <v>18.5</v>
      </c>
    </row>
    <row r="5415" spans="2:7">
      <c r="B5415">
        <v>99159</v>
      </c>
      <c r="C5415">
        <v>2</v>
      </c>
      <c r="D5415">
        <v>57</v>
      </c>
      <c r="F5415">
        <v>154.19999999999999</v>
      </c>
      <c r="G5415">
        <v>60.7</v>
      </c>
    </row>
    <row r="5416" spans="2:7">
      <c r="B5416">
        <v>99160</v>
      </c>
      <c r="C5416">
        <v>2</v>
      </c>
      <c r="D5416">
        <v>43</v>
      </c>
      <c r="F5416">
        <v>165.9</v>
      </c>
      <c r="G5416">
        <v>83.1</v>
      </c>
    </row>
    <row r="5417" spans="2:7">
      <c r="B5417">
        <v>99161</v>
      </c>
      <c r="C5417">
        <v>2</v>
      </c>
      <c r="D5417">
        <v>0</v>
      </c>
      <c r="E5417">
        <v>9</v>
      </c>
      <c r="F5417">
        <v>0</v>
      </c>
      <c r="G5417">
        <v>9.6</v>
      </c>
    </row>
    <row r="5418" spans="2:7">
      <c r="B5418">
        <v>99162</v>
      </c>
      <c r="C5418">
        <v>1</v>
      </c>
      <c r="D5418">
        <v>0</v>
      </c>
      <c r="E5418">
        <v>0</v>
      </c>
      <c r="F5418">
        <v>0</v>
      </c>
      <c r="G5418">
        <v>4.7</v>
      </c>
    </row>
    <row r="5419" spans="2:7">
      <c r="B5419">
        <v>99163</v>
      </c>
      <c r="C5419">
        <v>2</v>
      </c>
      <c r="D5419">
        <v>2</v>
      </c>
      <c r="F5419">
        <v>78.5</v>
      </c>
      <c r="G5419">
        <v>9.5</v>
      </c>
    </row>
    <row r="5420" spans="2:7">
      <c r="B5420">
        <v>99164</v>
      </c>
      <c r="C5420">
        <v>2</v>
      </c>
      <c r="D5420">
        <v>9</v>
      </c>
      <c r="F5420">
        <v>150.80000000000001</v>
      </c>
      <c r="G5420">
        <v>52.3</v>
      </c>
    </row>
    <row r="5421" spans="2:7">
      <c r="B5421">
        <v>99165</v>
      </c>
      <c r="C5421">
        <v>2</v>
      </c>
      <c r="D5421">
        <v>14</v>
      </c>
      <c r="F5421">
        <v>165.3</v>
      </c>
      <c r="G5421">
        <v>61.8</v>
      </c>
    </row>
    <row r="5422" spans="2:7">
      <c r="B5422">
        <v>99166</v>
      </c>
      <c r="C5422">
        <v>2</v>
      </c>
      <c r="D5422">
        <v>10</v>
      </c>
      <c r="F5422">
        <v>139.6</v>
      </c>
      <c r="G5422">
        <v>29.2</v>
      </c>
    </row>
    <row r="5423" spans="2:7">
      <c r="B5423">
        <v>99167</v>
      </c>
      <c r="C5423">
        <v>2</v>
      </c>
      <c r="D5423">
        <v>50</v>
      </c>
      <c r="F5423">
        <v>160.4</v>
      </c>
      <c r="G5423">
        <v>79.099999999999994</v>
      </c>
    </row>
    <row r="5424" spans="2:7">
      <c r="B5424">
        <v>99168</v>
      </c>
      <c r="C5424">
        <v>2</v>
      </c>
      <c r="D5424">
        <v>40</v>
      </c>
      <c r="F5424">
        <v>152.69999999999999</v>
      </c>
      <c r="G5424">
        <v>53.5</v>
      </c>
    </row>
    <row r="5425" spans="2:7">
      <c r="B5425">
        <v>99169</v>
      </c>
      <c r="C5425">
        <v>1</v>
      </c>
      <c r="D5425">
        <v>60</v>
      </c>
      <c r="F5425">
        <v>181.7</v>
      </c>
      <c r="G5425">
        <v>79</v>
      </c>
    </row>
    <row r="5426" spans="2:7">
      <c r="B5426">
        <v>99170</v>
      </c>
      <c r="C5426">
        <v>2</v>
      </c>
      <c r="D5426">
        <v>5</v>
      </c>
      <c r="F5426">
        <v>123</v>
      </c>
      <c r="G5426">
        <v>25.2</v>
      </c>
    </row>
    <row r="5427" spans="2:7">
      <c r="B5427">
        <v>99171</v>
      </c>
      <c r="C5427">
        <v>1</v>
      </c>
      <c r="D5427">
        <v>37</v>
      </c>
      <c r="F5427">
        <v>172.3</v>
      </c>
      <c r="G5427">
        <v>84.2</v>
      </c>
    </row>
    <row r="5428" spans="2:7">
      <c r="B5428">
        <v>99172</v>
      </c>
      <c r="C5428">
        <v>1</v>
      </c>
      <c r="D5428">
        <v>68</v>
      </c>
      <c r="F5428">
        <v>163.5</v>
      </c>
      <c r="G5428">
        <v>73.3</v>
      </c>
    </row>
    <row r="5429" spans="2:7">
      <c r="B5429">
        <v>99173</v>
      </c>
      <c r="C5429">
        <v>1</v>
      </c>
      <c r="D5429">
        <v>18</v>
      </c>
      <c r="F5429">
        <v>169.4</v>
      </c>
      <c r="G5429">
        <v>59.1</v>
      </c>
    </row>
    <row r="5430" spans="2:7">
      <c r="B5430">
        <v>99174</v>
      </c>
      <c r="C5430">
        <v>2</v>
      </c>
      <c r="D5430">
        <v>65</v>
      </c>
      <c r="F5430">
        <v>160.5</v>
      </c>
      <c r="G5430">
        <v>82.4</v>
      </c>
    </row>
    <row r="5431" spans="2:7">
      <c r="B5431">
        <v>99175</v>
      </c>
      <c r="C5431">
        <v>1</v>
      </c>
      <c r="D5431">
        <v>69</v>
      </c>
      <c r="F5431">
        <v>178.3</v>
      </c>
      <c r="G5431">
        <v>73.2</v>
      </c>
    </row>
    <row r="5432" spans="2:7">
      <c r="B5432">
        <v>99176</v>
      </c>
      <c r="C5432">
        <v>2</v>
      </c>
      <c r="D5432">
        <v>63</v>
      </c>
      <c r="F5432">
        <v>147.4</v>
      </c>
      <c r="G5432">
        <v>54.8</v>
      </c>
    </row>
    <row r="5433" spans="2:7">
      <c r="B5433">
        <v>99177</v>
      </c>
      <c r="C5433">
        <v>2</v>
      </c>
      <c r="D5433">
        <v>0</v>
      </c>
      <c r="E5433">
        <v>1</v>
      </c>
      <c r="F5433">
        <v>0</v>
      </c>
      <c r="G5433">
        <v>5.4</v>
      </c>
    </row>
    <row r="5434" spans="2:7">
      <c r="B5434">
        <v>99178</v>
      </c>
      <c r="C5434">
        <v>1</v>
      </c>
      <c r="D5434">
        <v>68</v>
      </c>
      <c r="F5434">
        <v>162</v>
      </c>
      <c r="G5434">
        <v>74.3</v>
      </c>
    </row>
    <row r="5435" spans="2:7">
      <c r="B5435">
        <v>99179</v>
      </c>
      <c r="C5435">
        <v>2</v>
      </c>
      <c r="D5435">
        <v>80</v>
      </c>
      <c r="F5435">
        <v>158</v>
      </c>
      <c r="G5435">
        <v>48.1</v>
      </c>
    </row>
    <row r="5436" spans="2:7">
      <c r="B5436">
        <v>99181</v>
      </c>
      <c r="C5436">
        <v>1</v>
      </c>
      <c r="D5436">
        <v>29</v>
      </c>
      <c r="F5436">
        <v>176.3</v>
      </c>
      <c r="G5436">
        <v>74.400000000000006</v>
      </c>
    </row>
    <row r="5437" spans="2:7">
      <c r="B5437">
        <v>99182</v>
      </c>
      <c r="C5437">
        <v>2</v>
      </c>
      <c r="D5437">
        <v>34</v>
      </c>
      <c r="F5437">
        <v>167.7</v>
      </c>
      <c r="G5437">
        <v>79.7</v>
      </c>
    </row>
    <row r="5438" spans="2:7">
      <c r="B5438">
        <v>99183</v>
      </c>
      <c r="C5438">
        <v>1</v>
      </c>
      <c r="D5438">
        <v>68</v>
      </c>
      <c r="F5438">
        <v>181.6</v>
      </c>
      <c r="G5438">
        <v>113</v>
      </c>
    </row>
    <row r="5439" spans="2:7">
      <c r="B5439">
        <v>99184</v>
      </c>
      <c r="C5439">
        <v>1</v>
      </c>
      <c r="D5439">
        <v>17</v>
      </c>
      <c r="F5439">
        <v>179.8</v>
      </c>
      <c r="G5439">
        <v>59</v>
      </c>
    </row>
    <row r="5440" spans="2:7">
      <c r="B5440">
        <v>99185</v>
      </c>
      <c r="C5440">
        <v>1</v>
      </c>
      <c r="D5440">
        <v>0</v>
      </c>
      <c r="E5440">
        <v>3</v>
      </c>
      <c r="F5440">
        <v>0</v>
      </c>
      <c r="G5440">
        <v>6.5</v>
      </c>
    </row>
    <row r="5441" spans="2:7">
      <c r="B5441">
        <v>99186</v>
      </c>
      <c r="C5441">
        <v>1</v>
      </c>
      <c r="D5441">
        <v>26</v>
      </c>
      <c r="F5441">
        <v>169.7</v>
      </c>
      <c r="G5441">
        <v>91.8</v>
      </c>
    </row>
    <row r="5442" spans="2:7">
      <c r="B5442">
        <v>99187</v>
      </c>
      <c r="C5442">
        <v>1</v>
      </c>
      <c r="D5442">
        <v>42</v>
      </c>
      <c r="F5442">
        <v>167.3</v>
      </c>
      <c r="G5442">
        <v>102.9</v>
      </c>
    </row>
    <row r="5443" spans="2:7">
      <c r="B5443">
        <v>99188</v>
      </c>
      <c r="C5443">
        <v>1</v>
      </c>
      <c r="D5443">
        <v>80</v>
      </c>
      <c r="F5443">
        <v>176.3</v>
      </c>
      <c r="G5443">
        <v>78.099999999999994</v>
      </c>
    </row>
    <row r="5444" spans="2:7">
      <c r="B5444">
        <v>99189</v>
      </c>
      <c r="C5444">
        <v>1</v>
      </c>
      <c r="D5444">
        <v>16</v>
      </c>
      <c r="F5444">
        <v>186.7</v>
      </c>
      <c r="G5444">
        <v>85.2</v>
      </c>
    </row>
    <row r="5445" spans="2:7">
      <c r="B5445">
        <v>99190</v>
      </c>
      <c r="C5445">
        <v>2</v>
      </c>
      <c r="D5445">
        <v>53</v>
      </c>
      <c r="F5445">
        <v>154.5</v>
      </c>
      <c r="G5445">
        <v>63.5</v>
      </c>
    </row>
    <row r="5446" spans="2:7">
      <c r="B5446">
        <v>99191</v>
      </c>
      <c r="C5446">
        <v>2</v>
      </c>
      <c r="D5446">
        <v>80</v>
      </c>
      <c r="F5446">
        <v>155.80000000000001</v>
      </c>
      <c r="G5446">
        <v>62.2</v>
      </c>
    </row>
    <row r="5447" spans="2:7">
      <c r="B5447">
        <v>99193</v>
      </c>
      <c r="C5447">
        <v>2</v>
      </c>
      <c r="D5447">
        <v>44</v>
      </c>
      <c r="F5447">
        <v>150.5</v>
      </c>
      <c r="G5447">
        <v>84.5</v>
      </c>
    </row>
    <row r="5448" spans="2:7">
      <c r="B5448">
        <v>99194</v>
      </c>
      <c r="C5448">
        <v>2</v>
      </c>
      <c r="D5448">
        <v>30</v>
      </c>
      <c r="F5448">
        <v>154.5</v>
      </c>
      <c r="G5448">
        <v>75.900000000000006</v>
      </c>
    </row>
    <row r="5449" spans="2:7">
      <c r="B5449">
        <v>99195</v>
      </c>
      <c r="C5449">
        <v>1</v>
      </c>
      <c r="D5449">
        <v>43</v>
      </c>
      <c r="F5449">
        <v>179.5</v>
      </c>
      <c r="G5449">
        <v>164.2</v>
      </c>
    </row>
    <row r="5450" spans="2:7">
      <c r="B5450">
        <v>99196</v>
      </c>
      <c r="C5450">
        <v>2</v>
      </c>
      <c r="D5450">
        <v>1</v>
      </c>
      <c r="E5450">
        <v>18</v>
      </c>
      <c r="F5450">
        <v>0</v>
      </c>
      <c r="G5450">
        <v>11</v>
      </c>
    </row>
    <row r="5451" spans="2:7">
      <c r="B5451">
        <v>99197</v>
      </c>
      <c r="C5451">
        <v>2</v>
      </c>
      <c r="D5451">
        <v>28</v>
      </c>
      <c r="F5451">
        <v>154.69999999999999</v>
      </c>
      <c r="G5451">
        <v>54</v>
      </c>
    </row>
    <row r="5452" spans="2:7">
      <c r="B5452">
        <v>99198</v>
      </c>
      <c r="C5452">
        <v>2</v>
      </c>
      <c r="D5452">
        <v>22</v>
      </c>
      <c r="F5452">
        <v>162.5</v>
      </c>
      <c r="G5452">
        <v>76.2</v>
      </c>
    </row>
    <row r="5453" spans="2:7">
      <c r="B5453">
        <v>99199</v>
      </c>
      <c r="C5453">
        <v>1</v>
      </c>
      <c r="D5453">
        <v>14</v>
      </c>
      <c r="F5453">
        <v>173.7</v>
      </c>
      <c r="G5453">
        <v>56.4</v>
      </c>
    </row>
    <row r="5454" spans="2:7">
      <c r="B5454">
        <v>99200</v>
      </c>
      <c r="C5454">
        <v>2</v>
      </c>
      <c r="D5454">
        <v>49</v>
      </c>
      <c r="F5454">
        <v>159.80000000000001</v>
      </c>
      <c r="G5454">
        <v>93.8</v>
      </c>
    </row>
    <row r="5455" spans="2:7">
      <c r="B5455">
        <v>99201</v>
      </c>
      <c r="C5455">
        <v>2</v>
      </c>
      <c r="D5455">
        <v>18</v>
      </c>
      <c r="F5455">
        <v>162.30000000000001</v>
      </c>
      <c r="G5455">
        <v>66</v>
      </c>
    </row>
    <row r="5456" spans="2:7">
      <c r="B5456">
        <v>99202</v>
      </c>
      <c r="C5456">
        <v>2</v>
      </c>
      <c r="D5456">
        <v>9</v>
      </c>
      <c r="F5456">
        <v>132.5</v>
      </c>
      <c r="G5456">
        <v>43.1</v>
      </c>
    </row>
    <row r="5457" spans="2:7">
      <c r="B5457">
        <v>99204</v>
      </c>
      <c r="C5457">
        <v>2</v>
      </c>
      <c r="D5457">
        <v>65</v>
      </c>
      <c r="F5457">
        <v>145.6</v>
      </c>
      <c r="G5457">
        <v>60.2</v>
      </c>
    </row>
    <row r="5458" spans="2:7">
      <c r="B5458">
        <v>99205</v>
      </c>
      <c r="C5458">
        <v>2</v>
      </c>
      <c r="D5458">
        <v>9</v>
      </c>
      <c r="F5458">
        <v>147.1</v>
      </c>
      <c r="G5458">
        <v>48.7</v>
      </c>
    </row>
    <row r="5459" spans="2:7">
      <c r="B5459">
        <v>99206</v>
      </c>
      <c r="C5459">
        <v>1</v>
      </c>
      <c r="D5459">
        <v>0</v>
      </c>
      <c r="E5459">
        <v>4</v>
      </c>
      <c r="F5459">
        <v>0</v>
      </c>
      <c r="G5459">
        <v>6.9</v>
      </c>
    </row>
    <row r="5460" spans="2:7">
      <c r="B5460">
        <v>99207</v>
      </c>
      <c r="C5460">
        <v>2</v>
      </c>
      <c r="D5460">
        <v>24</v>
      </c>
      <c r="F5460">
        <v>150.19999999999999</v>
      </c>
      <c r="G5460">
        <v>66.7</v>
      </c>
    </row>
    <row r="5461" spans="2:7">
      <c r="B5461">
        <v>99208</v>
      </c>
      <c r="C5461">
        <v>1</v>
      </c>
      <c r="D5461">
        <v>41</v>
      </c>
      <c r="F5461">
        <v>175.5</v>
      </c>
      <c r="G5461">
        <v>89.6</v>
      </c>
    </row>
    <row r="5462" spans="2:7">
      <c r="B5462">
        <v>99209</v>
      </c>
      <c r="C5462">
        <v>2</v>
      </c>
      <c r="D5462">
        <v>80</v>
      </c>
      <c r="F5462">
        <v>160</v>
      </c>
      <c r="G5462">
        <v>55.9</v>
      </c>
    </row>
    <row r="5463" spans="2:7">
      <c r="B5463">
        <v>99210</v>
      </c>
      <c r="C5463">
        <v>1</v>
      </c>
      <c r="D5463">
        <v>71</v>
      </c>
      <c r="F5463">
        <v>164.9</v>
      </c>
      <c r="G5463">
        <v>115.2</v>
      </c>
    </row>
    <row r="5464" spans="2:7">
      <c r="B5464">
        <v>99211</v>
      </c>
      <c r="C5464">
        <v>1</v>
      </c>
      <c r="D5464">
        <v>17</v>
      </c>
      <c r="F5464">
        <v>172.4</v>
      </c>
      <c r="G5464">
        <v>76.8</v>
      </c>
    </row>
    <row r="5465" spans="2:7">
      <c r="B5465">
        <v>99212</v>
      </c>
      <c r="C5465">
        <v>1</v>
      </c>
      <c r="D5465">
        <v>33</v>
      </c>
      <c r="F5465">
        <v>174.9</v>
      </c>
      <c r="G5465">
        <v>76.900000000000006</v>
      </c>
    </row>
    <row r="5466" spans="2:7">
      <c r="B5466">
        <v>99213</v>
      </c>
      <c r="C5466">
        <v>2</v>
      </c>
      <c r="D5466">
        <v>8</v>
      </c>
      <c r="F5466">
        <v>134.30000000000001</v>
      </c>
      <c r="G5466">
        <v>42.1</v>
      </c>
    </row>
    <row r="5467" spans="2:7">
      <c r="B5467">
        <v>99214</v>
      </c>
      <c r="C5467">
        <v>1</v>
      </c>
      <c r="D5467">
        <v>0</v>
      </c>
      <c r="E5467">
        <v>8</v>
      </c>
      <c r="F5467">
        <v>0</v>
      </c>
      <c r="G5467">
        <v>11.7</v>
      </c>
    </row>
    <row r="5468" spans="2:7">
      <c r="B5468">
        <v>99215</v>
      </c>
      <c r="C5468">
        <v>1</v>
      </c>
      <c r="D5468">
        <v>14</v>
      </c>
      <c r="F5468">
        <v>165.9</v>
      </c>
      <c r="G5468">
        <v>71.400000000000006</v>
      </c>
    </row>
    <row r="5469" spans="2:7">
      <c r="B5469">
        <v>99216</v>
      </c>
      <c r="C5469">
        <v>2</v>
      </c>
      <c r="D5469">
        <v>2</v>
      </c>
      <c r="F5469">
        <v>90.8</v>
      </c>
      <c r="G5469">
        <v>17.8</v>
      </c>
    </row>
    <row r="5470" spans="2:7">
      <c r="B5470">
        <v>99217</v>
      </c>
      <c r="C5470">
        <v>1</v>
      </c>
      <c r="D5470">
        <v>17</v>
      </c>
      <c r="F5470">
        <v>175.2</v>
      </c>
      <c r="G5470">
        <v>58.4</v>
      </c>
    </row>
    <row r="5471" spans="2:7">
      <c r="B5471">
        <v>99218</v>
      </c>
      <c r="C5471">
        <v>1</v>
      </c>
      <c r="D5471">
        <v>9</v>
      </c>
      <c r="F5471">
        <v>125.8</v>
      </c>
      <c r="G5471">
        <v>30.3</v>
      </c>
    </row>
    <row r="5472" spans="2:7">
      <c r="B5472">
        <v>99219</v>
      </c>
      <c r="C5472">
        <v>1</v>
      </c>
      <c r="D5472">
        <v>10</v>
      </c>
      <c r="F5472">
        <v>146.9</v>
      </c>
      <c r="G5472">
        <v>33.6</v>
      </c>
    </row>
    <row r="5473" spans="2:7">
      <c r="B5473">
        <v>99220</v>
      </c>
      <c r="C5473">
        <v>2</v>
      </c>
      <c r="D5473">
        <v>78</v>
      </c>
      <c r="F5473">
        <v>162.5</v>
      </c>
      <c r="G5473">
        <v>76.7</v>
      </c>
    </row>
    <row r="5474" spans="2:7">
      <c r="B5474">
        <v>99221</v>
      </c>
      <c r="C5474">
        <v>1</v>
      </c>
      <c r="D5474">
        <v>19</v>
      </c>
      <c r="F5474">
        <v>174.8</v>
      </c>
      <c r="G5474">
        <v>72.099999999999994</v>
      </c>
    </row>
    <row r="5475" spans="2:7">
      <c r="B5475">
        <v>99222</v>
      </c>
      <c r="C5475">
        <v>2</v>
      </c>
      <c r="D5475">
        <v>66</v>
      </c>
      <c r="F5475">
        <v>154</v>
      </c>
      <c r="G5475">
        <v>68.2</v>
      </c>
    </row>
    <row r="5476" spans="2:7">
      <c r="B5476">
        <v>99223</v>
      </c>
      <c r="C5476">
        <v>2</v>
      </c>
      <c r="D5476">
        <v>14</v>
      </c>
      <c r="F5476">
        <v>159.4</v>
      </c>
      <c r="G5476">
        <v>63.5</v>
      </c>
    </row>
    <row r="5477" spans="2:7">
      <c r="B5477">
        <v>99224</v>
      </c>
      <c r="C5477">
        <v>2</v>
      </c>
      <c r="D5477">
        <v>46</v>
      </c>
      <c r="F5477">
        <v>161.80000000000001</v>
      </c>
      <c r="G5477">
        <v>94</v>
      </c>
    </row>
    <row r="5478" spans="2:7">
      <c r="B5478">
        <v>99225</v>
      </c>
      <c r="C5478">
        <v>2</v>
      </c>
      <c r="D5478">
        <v>11</v>
      </c>
      <c r="F5478">
        <v>164.4</v>
      </c>
      <c r="G5478">
        <v>46.8</v>
      </c>
    </row>
    <row r="5479" spans="2:7">
      <c r="B5479">
        <v>99226</v>
      </c>
      <c r="C5479">
        <v>2</v>
      </c>
      <c r="D5479">
        <v>47</v>
      </c>
      <c r="F5479">
        <v>157.80000000000001</v>
      </c>
      <c r="G5479">
        <v>73.599999999999994</v>
      </c>
    </row>
    <row r="5480" spans="2:7">
      <c r="B5480">
        <v>99227</v>
      </c>
      <c r="C5480">
        <v>1</v>
      </c>
      <c r="D5480">
        <v>52</v>
      </c>
      <c r="F5480">
        <v>160.69999999999999</v>
      </c>
      <c r="G5480">
        <v>79.8</v>
      </c>
    </row>
    <row r="5481" spans="2:7">
      <c r="B5481">
        <v>99228</v>
      </c>
      <c r="C5481">
        <v>2</v>
      </c>
      <c r="D5481">
        <v>10</v>
      </c>
      <c r="F5481">
        <v>152.5</v>
      </c>
      <c r="G5481">
        <v>61.5</v>
      </c>
    </row>
    <row r="5482" spans="2:7">
      <c r="B5482">
        <v>99229</v>
      </c>
      <c r="C5482">
        <v>2</v>
      </c>
      <c r="D5482">
        <v>19</v>
      </c>
      <c r="F5482">
        <v>0</v>
      </c>
      <c r="G5482">
        <v>0</v>
      </c>
    </row>
    <row r="5483" spans="2:7">
      <c r="B5483">
        <v>99230</v>
      </c>
      <c r="C5483">
        <v>2</v>
      </c>
      <c r="D5483">
        <v>61</v>
      </c>
      <c r="F5483">
        <v>164.5</v>
      </c>
      <c r="G5483">
        <v>90.4</v>
      </c>
    </row>
    <row r="5484" spans="2:7">
      <c r="B5484">
        <v>99231</v>
      </c>
      <c r="C5484">
        <v>2</v>
      </c>
      <c r="D5484">
        <v>37</v>
      </c>
      <c r="F5484">
        <v>160.4</v>
      </c>
      <c r="G5484">
        <v>76.5</v>
      </c>
    </row>
    <row r="5485" spans="2:7">
      <c r="B5485">
        <v>99232</v>
      </c>
      <c r="C5485">
        <v>1</v>
      </c>
      <c r="D5485">
        <v>30</v>
      </c>
      <c r="F5485">
        <v>176.3</v>
      </c>
      <c r="G5485">
        <v>117.8</v>
      </c>
    </row>
    <row r="5486" spans="2:7">
      <c r="B5486">
        <v>99233</v>
      </c>
      <c r="C5486">
        <v>2</v>
      </c>
      <c r="D5486">
        <v>20</v>
      </c>
      <c r="F5486">
        <v>154.6</v>
      </c>
      <c r="G5486">
        <v>49.6</v>
      </c>
    </row>
    <row r="5487" spans="2:7">
      <c r="B5487">
        <v>99234</v>
      </c>
      <c r="C5487">
        <v>1</v>
      </c>
      <c r="D5487">
        <v>33</v>
      </c>
      <c r="F5487">
        <v>173.5</v>
      </c>
      <c r="G5487">
        <v>99.3</v>
      </c>
    </row>
    <row r="5488" spans="2:7">
      <c r="B5488">
        <v>99235</v>
      </c>
      <c r="C5488">
        <v>2</v>
      </c>
      <c r="D5488">
        <v>2</v>
      </c>
      <c r="F5488">
        <v>81.599999999999994</v>
      </c>
      <c r="G5488">
        <v>10.8</v>
      </c>
    </row>
    <row r="5489" spans="2:7">
      <c r="B5489">
        <v>99236</v>
      </c>
      <c r="C5489">
        <v>1</v>
      </c>
      <c r="D5489">
        <v>6</v>
      </c>
      <c r="F5489">
        <v>122.8</v>
      </c>
      <c r="G5489">
        <v>22.9</v>
      </c>
    </row>
    <row r="5490" spans="2:7">
      <c r="B5490">
        <v>99237</v>
      </c>
      <c r="C5490">
        <v>2</v>
      </c>
      <c r="D5490">
        <v>44</v>
      </c>
      <c r="F5490">
        <v>150.30000000000001</v>
      </c>
      <c r="G5490">
        <v>57.9</v>
      </c>
    </row>
    <row r="5491" spans="2:7">
      <c r="B5491">
        <v>99238</v>
      </c>
      <c r="C5491">
        <v>2</v>
      </c>
      <c r="D5491">
        <v>12</v>
      </c>
      <c r="F5491">
        <v>159.30000000000001</v>
      </c>
      <c r="G5491">
        <v>46.7</v>
      </c>
    </row>
    <row r="5492" spans="2:7">
      <c r="B5492">
        <v>99239</v>
      </c>
      <c r="C5492">
        <v>2</v>
      </c>
      <c r="D5492">
        <v>78</v>
      </c>
      <c r="F5492">
        <v>153.9</v>
      </c>
      <c r="G5492">
        <v>113.6</v>
      </c>
    </row>
    <row r="5493" spans="2:7">
      <c r="B5493">
        <v>99240</v>
      </c>
      <c r="C5493">
        <v>2</v>
      </c>
      <c r="D5493">
        <v>54</v>
      </c>
      <c r="F5493">
        <v>166.7</v>
      </c>
      <c r="G5493">
        <v>49.9</v>
      </c>
    </row>
    <row r="5494" spans="2:7">
      <c r="B5494">
        <v>99241</v>
      </c>
      <c r="C5494">
        <v>1</v>
      </c>
      <c r="D5494">
        <v>71</v>
      </c>
      <c r="F5494">
        <v>171.8</v>
      </c>
      <c r="G5494">
        <v>99.4</v>
      </c>
    </row>
    <row r="5495" spans="2:7">
      <c r="B5495">
        <v>99242</v>
      </c>
      <c r="C5495">
        <v>2</v>
      </c>
      <c r="D5495">
        <v>46</v>
      </c>
      <c r="F5495">
        <v>160.4</v>
      </c>
      <c r="G5495">
        <v>69.400000000000006</v>
      </c>
    </row>
    <row r="5496" spans="2:7">
      <c r="B5496">
        <v>99243</v>
      </c>
      <c r="C5496">
        <v>1</v>
      </c>
      <c r="D5496">
        <v>80</v>
      </c>
      <c r="F5496">
        <v>160.1</v>
      </c>
      <c r="G5496">
        <v>74.7</v>
      </c>
    </row>
    <row r="5497" spans="2:7">
      <c r="B5497">
        <v>99245</v>
      </c>
      <c r="C5497">
        <v>1</v>
      </c>
      <c r="D5497">
        <v>9</v>
      </c>
      <c r="F5497">
        <v>145.4</v>
      </c>
      <c r="G5497">
        <v>33.6</v>
      </c>
    </row>
    <row r="5498" spans="2:7">
      <c r="B5498">
        <v>99246</v>
      </c>
      <c r="C5498">
        <v>2</v>
      </c>
      <c r="D5498">
        <v>39</v>
      </c>
      <c r="F5498">
        <v>155</v>
      </c>
      <c r="G5498">
        <v>75.3</v>
      </c>
    </row>
    <row r="5499" spans="2:7">
      <c r="B5499">
        <v>99247</v>
      </c>
      <c r="C5499">
        <v>1</v>
      </c>
      <c r="D5499">
        <v>23</v>
      </c>
      <c r="F5499">
        <v>174.8</v>
      </c>
      <c r="G5499">
        <v>100.8</v>
      </c>
    </row>
    <row r="5500" spans="2:7">
      <c r="B5500">
        <v>99248</v>
      </c>
      <c r="C5500">
        <v>1</v>
      </c>
      <c r="D5500">
        <v>66</v>
      </c>
      <c r="F5500">
        <v>167.4</v>
      </c>
      <c r="G5500">
        <v>67.900000000000006</v>
      </c>
    </row>
    <row r="5501" spans="2:7">
      <c r="B5501">
        <v>99249</v>
      </c>
      <c r="C5501">
        <v>2</v>
      </c>
      <c r="D5501">
        <v>18</v>
      </c>
      <c r="F5501">
        <v>152.69999999999999</v>
      </c>
      <c r="G5501">
        <v>69</v>
      </c>
    </row>
    <row r="5502" spans="2:7">
      <c r="B5502">
        <v>99250</v>
      </c>
      <c r="C5502">
        <v>2</v>
      </c>
      <c r="D5502">
        <v>9</v>
      </c>
      <c r="F5502">
        <v>131.6</v>
      </c>
      <c r="G5502">
        <v>25.4</v>
      </c>
    </row>
    <row r="5503" spans="2:7">
      <c r="B5503">
        <v>99251</v>
      </c>
      <c r="C5503">
        <v>1</v>
      </c>
      <c r="D5503">
        <v>45</v>
      </c>
      <c r="F5503">
        <v>175</v>
      </c>
      <c r="G5503">
        <v>89.6</v>
      </c>
    </row>
    <row r="5504" spans="2:7">
      <c r="B5504">
        <v>99252</v>
      </c>
      <c r="C5504">
        <v>1</v>
      </c>
      <c r="D5504">
        <v>2</v>
      </c>
      <c r="F5504">
        <v>90.5</v>
      </c>
      <c r="G5504">
        <v>13</v>
      </c>
    </row>
    <row r="5505" spans="2:7">
      <c r="B5505">
        <v>99253</v>
      </c>
      <c r="C5505">
        <v>2</v>
      </c>
      <c r="D5505">
        <v>7</v>
      </c>
      <c r="F5505">
        <v>129.9</v>
      </c>
      <c r="G5505">
        <v>27.6</v>
      </c>
    </row>
    <row r="5506" spans="2:7">
      <c r="B5506">
        <v>99254</v>
      </c>
      <c r="C5506">
        <v>1</v>
      </c>
      <c r="D5506">
        <v>7</v>
      </c>
      <c r="F5506">
        <v>122.5</v>
      </c>
      <c r="G5506">
        <v>27.2</v>
      </c>
    </row>
    <row r="5507" spans="2:7">
      <c r="B5507">
        <v>99255</v>
      </c>
      <c r="C5507">
        <v>2</v>
      </c>
      <c r="D5507">
        <v>56</v>
      </c>
      <c r="F5507">
        <v>156.69999999999999</v>
      </c>
      <c r="G5507">
        <v>140.5</v>
      </c>
    </row>
    <row r="5508" spans="2:7">
      <c r="B5508">
        <v>99256</v>
      </c>
      <c r="C5508">
        <v>1</v>
      </c>
      <c r="D5508">
        <v>69</v>
      </c>
      <c r="F5508">
        <v>171.7</v>
      </c>
      <c r="G5508">
        <v>85.4</v>
      </c>
    </row>
    <row r="5509" spans="2:7">
      <c r="B5509">
        <v>99257</v>
      </c>
      <c r="C5509">
        <v>2</v>
      </c>
      <c r="D5509">
        <v>49</v>
      </c>
      <c r="F5509">
        <v>155</v>
      </c>
      <c r="G5509">
        <v>78.900000000000006</v>
      </c>
    </row>
    <row r="5510" spans="2:7">
      <c r="B5510">
        <v>99258</v>
      </c>
      <c r="C5510">
        <v>1</v>
      </c>
      <c r="D5510">
        <v>49</v>
      </c>
      <c r="F5510">
        <v>189.1</v>
      </c>
      <c r="G5510">
        <v>123</v>
      </c>
    </row>
    <row r="5511" spans="2:7">
      <c r="B5511">
        <v>99259</v>
      </c>
      <c r="C5511">
        <v>2</v>
      </c>
      <c r="D5511">
        <v>80</v>
      </c>
      <c r="F5511">
        <v>153.19999999999999</v>
      </c>
      <c r="G5511">
        <v>51</v>
      </c>
    </row>
    <row r="5512" spans="2:7">
      <c r="B5512">
        <v>99260</v>
      </c>
      <c r="C5512">
        <v>2</v>
      </c>
      <c r="D5512">
        <v>48</v>
      </c>
      <c r="F5512">
        <v>159.19999999999999</v>
      </c>
      <c r="G5512">
        <v>100.3</v>
      </c>
    </row>
    <row r="5513" spans="2:7">
      <c r="B5513">
        <v>99261</v>
      </c>
      <c r="C5513">
        <v>1</v>
      </c>
      <c r="D5513">
        <v>8</v>
      </c>
      <c r="F5513">
        <v>144.19999999999999</v>
      </c>
      <c r="G5513">
        <v>50.1</v>
      </c>
    </row>
    <row r="5514" spans="2:7">
      <c r="B5514">
        <v>99262</v>
      </c>
      <c r="C5514">
        <v>1</v>
      </c>
      <c r="D5514">
        <v>63</v>
      </c>
      <c r="F5514">
        <v>176.4</v>
      </c>
      <c r="G5514">
        <v>79.5</v>
      </c>
    </row>
    <row r="5515" spans="2:7">
      <c r="B5515">
        <v>99263</v>
      </c>
      <c r="C5515">
        <v>2</v>
      </c>
      <c r="D5515">
        <v>50</v>
      </c>
      <c r="F5515">
        <v>156</v>
      </c>
      <c r="G5515">
        <v>55.4</v>
      </c>
    </row>
    <row r="5516" spans="2:7">
      <c r="B5516">
        <v>99265</v>
      </c>
      <c r="C5516">
        <v>2</v>
      </c>
      <c r="D5516">
        <v>67</v>
      </c>
      <c r="F5516">
        <v>147.80000000000001</v>
      </c>
      <c r="G5516">
        <v>82.8</v>
      </c>
    </row>
    <row r="5517" spans="2:7">
      <c r="B5517">
        <v>99266</v>
      </c>
      <c r="C5517">
        <v>1</v>
      </c>
      <c r="D5517">
        <v>10</v>
      </c>
      <c r="F5517">
        <v>140.9</v>
      </c>
      <c r="G5517">
        <v>34.4</v>
      </c>
    </row>
    <row r="5518" spans="2:7">
      <c r="B5518">
        <v>99267</v>
      </c>
      <c r="C5518">
        <v>1</v>
      </c>
      <c r="D5518">
        <v>1</v>
      </c>
      <c r="E5518">
        <v>15</v>
      </c>
      <c r="F5518">
        <v>0</v>
      </c>
      <c r="G5518">
        <v>11.5</v>
      </c>
    </row>
    <row r="5519" spans="2:7">
      <c r="B5519">
        <v>99268</v>
      </c>
      <c r="C5519">
        <v>1</v>
      </c>
      <c r="D5519">
        <v>0</v>
      </c>
      <c r="E5519">
        <v>5</v>
      </c>
      <c r="F5519">
        <v>0</v>
      </c>
      <c r="G5519">
        <v>9.1999999999999993</v>
      </c>
    </row>
    <row r="5520" spans="2:7">
      <c r="B5520">
        <v>99269</v>
      </c>
      <c r="C5520">
        <v>1</v>
      </c>
      <c r="D5520">
        <v>79</v>
      </c>
      <c r="F5520">
        <v>155.9</v>
      </c>
      <c r="G5520">
        <v>49.6</v>
      </c>
    </row>
    <row r="5521" spans="2:7">
      <c r="B5521">
        <v>99270</v>
      </c>
      <c r="C5521">
        <v>2</v>
      </c>
      <c r="D5521">
        <v>62</v>
      </c>
      <c r="F5521">
        <v>162.30000000000001</v>
      </c>
      <c r="G5521">
        <v>80.7</v>
      </c>
    </row>
    <row r="5522" spans="2:7">
      <c r="B5522">
        <v>99271</v>
      </c>
      <c r="C5522">
        <v>2</v>
      </c>
      <c r="D5522">
        <v>56</v>
      </c>
      <c r="F5522">
        <v>152.9</v>
      </c>
      <c r="G5522">
        <v>42.3</v>
      </c>
    </row>
    <row r="5523" spans="2:7">
      <c r="B5523">
        <v>99273</v>
      </c>
      <c r="C5523">
        <v>2</v>
      </c>
      <c r="D5523">
        <v>5</v>
      </c>
      <c r="F5523">
        <v>107.3</v>
      </c>
      <c r="G5523">
        <v>17.8</v>
      </c>
    </row>
    <row r="5524" spans="2:7">
      <c r="B5524">
        <v>99274</v>
      </c>
      <c r="C5524">
        <v>2</v>
      </c>
      <c r="D5524">
        <v>53</v>
      </c>
      <c r="F5524">
        <v>162.9</v>
      </c>
      <c r="G5524">
        <v>75.8</v>
      </c>
    </row>
    <row r="5525" spans="2:7">
      <c r="B5525">
        <v>99275</v>
      </c>
      <c r="C5525">
        <v>2</v>
      </c>
      <c r="D5525">
        <v>18</v>
      </c>
      <c r="F5525">
        <v>162.4</v>
      </c>
      <c r="G5525">
        <v>71.8</v>
      </c>
    </row>
    <row r="5526" spans="2:7">
      <c r="B5526">
        <v>99276</v>
      </c>
      <c r="C5526">
        <v>1</v>
      </c>
      <c r="D5526">
        <v>6</v>
      </c>
      <c r="F5526">
        <v>121.9</v>
      </c>
      <c r="G5526">
        <v>30.3</v>
      </c>
    </row>
    <row r="5527" spans="2:7">
      <c r="B5527">
        <v>99277</v>
      </c>
      <c r="C5527">
        <v>1</v>
      </c>
      <c r="D5527">
        <v>58</v>
      </c>
      <c r="F5527">
        <v>167.9</v>
      </c>
      <c r="G5527">
        <v>73.3</v>
      </c>
    </row>
    <row r="5528" spans="2:7">
      <c r="B5528">
        <v>99278</v>
      </c>
      <c r="C5528">
        <v>1</v>
      </c>
      <c r="D5528">
        <v>35</v>
      </c>
      <c r="F5528">
        <v>169.2</v>
      </c>
      <c r="G5528">
        <v>85</v>
      </c>
    </row>
    <row r="5529" spans="2:7">
      <c r="B5529">
        <v>99279</v>
      </c>
      <c r="C5529">
        <v>2</v>
      </c>
      <c r="D5529">
        <v>34</v>
      </c>
      <c r="F5529">
        <v>150.69999999999999</v>
      </c>
      <c r="G5529">
        <v>76</v>
      </c>
    </row>
    <row r="5530" spans="2:7">
      <c r="B5530">
        <v>99280</v>
      </c>
      <c r="C5530">
        <v>1</v>
      </c>
      <c r="D5530">
        <v>31</v>
      </c>
      <c r="F5530">
        <v>182</v>
      </c>
      <c r="G5530">
        <v>122.2</v>
      </c>
    </row>
    <row r="5531" spans="2:7">
      <c r="B5531">
        <v>99281</v>
      </c>
      <c r="C5531">
        <v>1</v>
      </c>
      <c r="D5531">
        <v>2</v>
      </c>
      <c r="F5531">
        <v>94.4</v>
      </c>
      <c r="G5531">
        <v>13.9</v>
      </c>
    </row>
    <row r="5532" spans="2:7">
      <c r="B5532">
        <v>99282</v>
      </c>
      <c r="C5532">
        <v>2</v>
      </c>
      <c r="D5532">
        <v>42</v>
      </c>
      <c r="F5532">
        <v>162.9</v>
      </c>
      <c r="G5532">
        <v>104.8</v>
      </c>
    </row>
    <row r="5533" spans="2:7">
      <c r="B5533">
        <v>99283</v>
      </c>
      <c r="C5533">
        <v>1</v>
      </c>
      <c r="D5533">
        <v>68</v>
      </c>
      <c r="F5533">
        <v>172.1</v>
      </c>
      <c r="G5533">
        <v>75.099999999999994</v>
      </c>
    </row>
    <row r="5534" spans="2:7">
      <c r="B5534">
        <v>99284</v>
      </c>
      <c r="C5534">
        <v>1</v>
      </c>
      <c r="D5534">
        <v>37</v>
      </c>
      <c r="F5534">
        <v>171.3</v>
      </c>
      <c r="G5534">
        <v>54</v>
      </c>
    </row>
    <row r="5535" spans="2:7">
      <c r="B5535">
        <v>99285</v>
      </c>
      <c r="C5535">
        <v>2</v>
      </c>
      <c r="D5535">
        <v>61</v>
      </c>
      <c r="F5535">
        <v>158.30000000000001</v>
      </c>
      <c r="G5535">
        <v>84.1</v>
      </c>
    </row>
    <row r="5536" spans="2:7">
      <c r="B5536">
        <v>99286</v>
      </c>
      <c r="C5536">
        <v>2</v>
      </c>
      <c r="D5536">
        <v>14</v>
      </c>
      <c r="F5536">
        <v>163.69999999999999</v>
      </c>
      <c r="G5536">
        <v>63.6</v>
      </c>
    </row>
    <row r="5537" spans="2:7">
      <c r="B5537">
        <v>99287</v>
      </c>
      <c r="C5537">
        <v>1</v>
      </c>
      <c r="D5537">
        <v>57</v>
      </c>
      <c r="F5537">
        <v>160.1</v>
      </c>
      <c r="G5537">
        <v>99.4</v>
      </c>
    </row>
    <row r="5538" spans="2:7">
      <c r="B5538">
        <v>99289</v>
      </c>
      <c r="C5538">
        <v>2</v>
      </c>
      <c r="D5538">
        <v>64</v>
      </c>
      <c r="F5538">
        <v>152.69999999999999</v>
      </c>
      <c r="G5538">
        <v>86.9</v>
      </c>
    </row>
    <row r="5539" spans="2:7">
      <c r="B5539">
        <v>99290</v>
      </c>
      <c r="C5539">
        <v>1</v>
      </c>
      <c r="D5539">
        <v>61</v>
      </c>
      <c r="F5539">
        <v>173.7</v>
      </c>
      <c r="G5539">
        <v>72.8</v>
      </c>
    </row>
    <row r="5540" spans="2:7">
      <c r="B5540">
        <v>99291</v>
      </c>
      <c r="C5540">
        <v>1</v>
      </c>
      <c r="D5540">
        <v>42</v>
      </c>
      <c r="F5540">
        <v>163.6</v>
      </c>
      <c r="G5540">
        <v>83.5</v>
      </c>
    </row>
    <row r="5541" spans="2:7">
      <c r="B5541">
        <v>99292</v>
      </c>
      <c r="C5541">
        <v>1</v>
      </c>
      <c r="D5541">
        <v>29</v>
      </c>
      <c r="F5541">
        <v>164.9</v>
      </c>
      <c r="G5541">
        <v>44.7</v>
      </c>
    </row>
    <row r="5542" spans="2:7">
      <c r="B5542">
        <v>99293</v>
      </c>
      <c r="C5542">
        <v>1</v>
      </c>
      <c r="D5542">
        <v>75</v>
      </c>
      <c r="F5542">
        <v>168.4</v>
      </c>
      <c r="G5542">
        <v>63</v>
      </c>
    </row>
    <row r="5543" spans="2:7">
      <c r="B5543">
        <v>99294</v>
      </c>
      <c r="C5543">
        <v>1</v>
      </c>
      <c r="D5543">
        <v>9</v>
      </c>
      <c r="F5543">
        <v>119.9</v>
      </c>
      <c r="G5543">
        <v>27</v>
      </c>
    </row>
    <row r="5544" spans="2:7">
      <c r="B5544">
        <v>99295</v>
      </c>
      <c r="C5544">
        <v>2</v>
      </c>
      <c r="D5544">
        <v>12</v>
      </c>
      <c r="F5544">
        <v>146.9</v>
      </c>
      <c r="G5544">
        <v>34.9</v>
      </c>
    </row>
    <row r="5545" spans="2:7">
      <c r="B5545">
        <v>99296</v>
      </c>
      <c r="C5545">
        <v>2</v>
      </c>
      <c r="D5545">
        <v>77</v>
      </c>
      <c r="F5545">
        <v>160.1</v>
      </c>
      <c r="G5545">
        <v>53.2</v>
      </c>
    </row>
    <row r="5546" spans="2:7">
      <c r="B5546">
        <v>99297</v>
      </c>
      <c r="C5546">
        <v>1</v>
      </c>
      <c r="D5546">
        <v>32</v>
      </c>
      <c r="F5546">
        <v>168</v>
      </c>
      <c r="G5546">
        <v>86.3</v>
      </c>
    </row>
    <row r="5547" spans="2:7">
      <c r="B5547">
        <v>99298</v>
      </c>
      <c r="C5547">
        <v>2</v>
      </c>
      <c r="D5547">
        <v>59</v>
      </c>
      <c r="F5547">
        <v>162.80000000000001</v>
      </c>
      <c r="G5547">
        <v>54.5</v>
      </c>
    </row>
    <row r="5548" spans="2:7">
      <c r="B5548">
        <v>99299</v>
      </c>
      <c r="C5548">
        <v>2</v>
      </c>
      <c r="D5548">
        <v>62</v>
      </c>
      <c r="F5548">
        <v>155.4</v>
      </c>
      <c r="G5548">
        <v>83.5</v>
      </c>
    </row>
    <row r="5549" spans="2:7">
      <c r="B5549">
        <v>99300</v>
      </c>
      <c r="C5549">
        <v>2</v>
      </c>
      <c r="D5549">
        <v>44</v>
      </c>
      <c r="F5549">
        <v>159.30000000000001</v>
      </c>
      <c r="G5549">
        <v>70.099999999999994</v>
      </c>
    </row>
    <row r="5550" spans="2:7">
      <c r="B5550">
        <v>99301</v>
      </c>
      <c r="C5550">
        <v>1</v>
      </c>
      <c r="D5550">
        <v>1</v>
      </c>
      <c r="E5550">
        <v>21</v>
      </c>
      <c r="F5550">
        <v>0</v>
      </c>
      <c r="G5550">
        <v>13</v>
      </c>
    </row>
    <row r="5551" spans="2:7">
      <c r="B5551">
        <v>99302</v>
      </c>
      <c r="C5551">
        <v>1</v>
      </c>
      <c r="D5551">
        <v>14</v>
      </c>
      <c r="F5551">
        <v>167.2</v>
      </c>
      <c r="G5551">
        <v>42.5</v>
      </c>
    </row>
    <row r="5552" spans="2:7">
      <c r="B5552">
        <v>99303</v>
      </c>
      <c r="C5552">
        <v>2</v>
      </c>
      <c r="D5552">
        <v>68</v>
      </c>
      <c r="F5552">
        <v>164.1</v>
      </c>
      <c r="G5552">
        <v>70.900000000000006</v>
      </c>
    </row>
    <row r="5553" spans="2:7">
      <c r="B5553">
        <v>99304</v>
      </c>
      <c r="C5553">
        <v>1</v>
      </c>
      <c r="D5553">
        <v>29</v>
      </c>
      <c r="F5553">
        <v>173.5</v>
      </c>
      <c r="G5553">
        <v>101.7</v>
      </c>
    </row>
    <row r="5554" spans="2:7">
      <c r="B5554">
        <v>99305</v>
      </c>
      <c r="C5554">
        <v>1</v>
      </c>
      <c r="D5554">
        <v>50</v>
      </c>
      <c r="F5554">
        <v>171.6</v>
      </c>
      <c r="G5554">
        <v>93.3</v>
      </c>
    </row>
    <row r="5555" spans="2:7">
      <c r="B5555">
        <v>99306</v>
      </c>
      <c r="C5555">
        <v>1</v>
      </c>
      <c r="D5555">
        <v>17</v>
      </c>
      <c r="F5555">
        <v>173.9</v>
      </c>
      <c r="G5555">
        <v>51.1</v>
      </c>
    </row>
    <row r="5556" spans="2:7">
      <c r="B5556">
        <v>99307</v>
      </c>
      <c r="C5556">
        <v>2</v>
      </c>
      <c r="D5556">
        <v>3</v>
      </c>
      <c r="F5556">
        <v>92.5</v>
      </c>
      <c r="G5556">
        <v>12.1</v>
      </c>
    </row>
    <row r="5557" spans="2:7">
      <c r="B5557">
        <v>99308</v>
      </c>
      <c r="C5557">
        <v>1</v>
      </c>
      <c r="D5557">
        <v>26</v>
      </c>
      <c r="F5557">
        <v>186</v>
      </c>
      <c r="G5557">
        <v>77.900000000000006</v>
      </c>
    </row>
    <row r="5558" spans="2:7">
      <c r="B5558">
        <v>99309</v>
      </c>
      <c r="C5558">
        <v>2</v>
      </c>
      <c r="D5558">
        <v>80</v>
      </c>
      <c r="F5558">
        <v>161.1</v>
      </c>
      <c r="G5558">
        <v>62.9</v>
      </c>
    </row>
    <row r="5559" spans="2:7">
      <c r="B5559">
        <v>99310</v>
      </c>
      <c r="C5559">
        <v>2</v>
      </c>
      <c r="D5559">
        <v>74</v>
      </c>
      <c r="F5559">
        <v>143.9</v>
      </c>
      <c r="G5559">
        <v>81.599999999999994</v>
      </c>
    </row>
    <row r="5560" spans="2:7">
      <c r="B5560">
        <v>99311</v>
      </c>
      <c r="C5560">
        <v>1</v>
      </c>
      <c r="D5560">
        <v>80</v>
      </c>
      <c r="F5560">
        <v>172.7</v>
      </c>
      <c r="G5560">
        <v>97.5</v>
      </c>
    </row>
    <row r="5561" spans="2:7">
      <c r="B5561">
        <v>99312</v>
      </c>
      <c r="C5561">
        <v>1</v>
      </c>
      <c r="D5561">
        <v>70</v>
      </c>
      <c r="F5561">
        <v>174.2</v>
      </c>
      <c r="G5561">
        <v>97.5</v>
      </c>
    </row>
    <row r="5562" spans="2:7">
      <c r="B5562">
        <v>99313</v>
      </c>
      <c r="C5562">
        <v>2</v>
      </c>
      <c r="D5562">
        <v>64</v>
      </c>
      <c r="F5562">
        <v>160.1</v>
      </c>
      <c r="G5562">
        <v>63</v>
      </c>
    </row>
    <row r="5563" spans="2:7">
      <c r="B5563">
        <v>99314</v>
      </c>
      <c r="C5563">
        <v>1</v>
      </c>
      <c r="D5563">
        <v>2</v>
      </c>
      <c r="F5563">
        <v>88.7</v>
      </c>
      <c r="G5563">
        <v>11.5</v>
      </c>
    </row>
    <row r="5564" spans="2:7">
      <c r="B5564">
        <v>99315</v>
      </c>
      <c r="C5564">
        <v>1</v>
      </c>
      <c r="D5564">
        <v>22</v>
      </c>
      <c r="F5564">
        <v>177.5</v>
      </c>
      <c r="G5564">
        <v>65.7</v>
      </c>
    </row>
    <row r="5565" spans="2:7">
      <c r="B5565">
        <v>99316</v>
      </c>
      <c r="C5565">
        <v>1</v>
      </c>
      <c r="D5565">
        <v>47</v>
      </c>
      <c r="F5565">
        <v>171.5</v>
      </c>
      <c r="G5565">
        <v>81.099999999999994</v>
      </c>
    </row>
    <row r="5566" spans="2:7">
      <c r="B5566">
        <v>99318</v>
      </c>
      <c r="C5566">
        <v>2</v>
      </c>
      <c r="D5566">
        <v>28</v>
      </c>
      <c r="F5566">
        <v>173.6</v>
      </c>
      <c r="G5566">
        <v>64.5</v>
      </c>
    </row>
    <row r="5567" spans="2:7">
      <c r="B5567">
        <v>99319</v>
      </c>
      <c r="C5567">
        <v>1</v>
      </c>
      <c r="D5567">
        <v>10</v>
      </c>
      <c r="F5567">
        <v>146.80000000000001</v>
      </c>
      <c r="G5567">
        <v>45.6</v>
      </c>
    </row>
    <row r="5568" spans="2:7">
      <c r="B5568">
        <v>99320</v>
      </c>
      <c r="C5568">
        <v>2</v>
      </c>
      <c r="D5568">
        <v>30</v>
      </c>
      <c r="F5568">
        <v>160.1</v>
      </c>
      <c r="G5568">
        <v>53.6</v>
      </c>
    </row>
    <row r="5569" spans="2:7">
      <c r="B5569">
        <v>99321</v>
      </c>
      <c r="C5569">
        <v>1</v>
      </c>
      <c r="D5569">
        <v>45</v>
      </c>
      <c r="F5569">
        <v>174.4</v>
      </c>
      <c r="G5569">
        <v>77.400000000000006</v>
      </c>
    </row>
    <row r="5570" spans="2:7">
      <c r="B5570">
        <v>99322</v>
      </c>
      <c r="C5570">
        <v>2</v>
      </c>
      <c r="D5570">
        <v>35</v>
      </c>
      <c r="F5570">
        <v>155.1</v>
      </c>
      <c r="G5570">
        <v>74.900000000000006</v>
      </c>
    </row>
    <row r="5571" spans="2:7">
      <c r="B5571">
        <v>99323</v>
      </c>
      <c r="C5571">
        <v>2</v>
      </c>
      <c r="D5571">
        <v>10</v>
      </c>
      <c r="F5571">
        <v>148.9</v>
      </c>
      <c r="G5571">
        <v>45.9</v>
      </c>
    </row>
    <row r="5572" spans="2:7">
      <c r="B5572">
        <v>99324</v>
      </c>
      <c r="C5572">
        <v>2</v>
      </c>
      <c r="D5572">
        <v>5</v>
      </c>
      <c r="F5572">
        <v>109</v>
      </c>
      <c r="G5572">
        <v>21</v>
      </c>
    </row>
    <row r="5573" spans="2:7">
      <c r="B5573">
        <v>99325</v>
      </c>
      <c r="C5573">
        <v>1</v>
      </c>
      <c r="D5573">
        <v>16</v>
      </c>
      <c r="F5573">
        <v>174.3</v>
      </c>
      <c r="G5573">
        <v>58.6</v>
      </c>
    </row>
    <row r="5574" spans="2:7">
      <c r="B5574">
        <v>99326</v>
      </c>
      <c r="C5574">
        <v>1</v>
      </c>
      <c r="D5574">
        <v>0</v>
      </c>
      <c r="E5574">
        <v>7</v>
      </c>
      <c r="F5574">
        <v>0</v>
      </c>
      <c r="G5574">
        <v>8.5</v>
      </c>
    </row>
    <row r="5575" spans="2:7">
      <c r="B5575">
        <v>99327</v>
      </c>
      <c r="C5575">
        <v>1</v>
      </c>
      <c r="D5575">
        <v>59</v>
      </c>
      <c r="F5575">
        <v>176.8</v>
      </c>
      <c r="G5575">
        <v>119.5</v>
      </c>
    </row>
    <row r="5576" spans="2:7">
      <c r="B5576">
        <v>99328</v>
      </c>
      <c r="C5576">
        <v>1</v>
      </c>
      <c r="D5576">
        <v>6</v>
      </c>
      <c r="F5576">
        <v>125.7</v>
      </c>
      <c r="G5576">
        <v>25.8</v>
      </c>
    </row>
    <row r="5577" spans="2:7">
      <c r="B5577">
        <v>99329</v>
      </c>
      <c r="C5577">
        <v>1</v>
      </c>
      <c r="D5577">
        <v>60</v>
      </c>
      <c r="F5577">
        <v>159.80000000000001</v>
      </c>
      <c r="G5577">
        <v>67.7</v>
      </c>
    </row>
    <row r="5578" spans="2:7">
      <c r="B5578">
        <v>99330</v>
      </c>
      <c r="C5578">
        <v>1</v>
      </c>
      <c r="D5578">
        <v>35</v>
      </c>
      <c r="F5578">
        <v>178.8</v>
      </c>
      <c r="G5578">
        <v>85</v>
      </c>
    </row>
    <row r="5579" spans="2:7">
      <c r="B5579">
        <v>99331</v>
      </c>
      <c r="C5579">
        <v>2</v>
      </c>
      <c r="D5579">
        <v>2</v>
      </c>
      <c r="F5579">
        <v>83.6</v>
      </c>
      <c r="G5579">
        <v>10.7</v>
      </c>
    </row>
    <row r="5580" spans="2:7">
      <c r="B5580">
        <v>99332</v>
      </c>
      <c r="C5580">
        <v>2</v>
      </c>
      <c r="D5580">
        <v>63</v>
      </c>
      <c r="F5580">
        <v>153.69999999999999</v>
      </c>
      <c r="G5580">
        <v>81.7</v>
      </c>
    </row>
    <row r="5581" spans="2:7">
      <c r="B5581">
        <v>99333</v>
      </c>
      <c r="C5581">
        <v>2</v>
      </c>
      <c r="D5581">
        <v>73</v>
      </c>
      <c r="F5581">
        <v>148.1</v>
      </c>
      <c r="G5581">
        <v>53.2</v>
      </c>
    </row>
    <row r="5582" spans="2:7">
      <c r="B5582">
        <v>99334</v>
      </c>
      <c r="C5582">
        <v>1</v>
      </c>
      <c r="D5582">
        <v>3</v>
      </c>
      <c r="F5582">
        <v>90.3</v>
      </c>
      <c r="G5582">
        <v>13.5</v>
      </c>
    </row>
    <row r="5583" spans="2:7">
      <c r="B5583">
        <v>99335</v>
      </c>
      <c r="C5583">
        <v>1</v>
      </c>
      <c r="D5583">
        <v>46</v>
      </c>
      <c r="F5583">
        <v>174.4</v>
      </c>
      <c r="G5583">
        <v>73</v>
      </c>
    </row>
    <row r="5584" spans="2:7">
      <c r="B5584">
        <v>99336</v>
      </c>
      <c r="C5584">
        <v>1</v>
      </c>
      <c r="D5584">
        <v>0</v>
      </c>
      <c r="E5584">
        <v>2</v>
      </c>
      <c r="F5584">
        <v>0</v>
      </c>
      <c r="G5584">
        <v>4.3</v>
      </c>
    </row>
    <row r="5585" spans="2:7">
      <c r="B5585">
        <v>99338</v>
      </c>
      <c r="C5585">
        <v>2</v>
      </c>
      <c r="D5585">
        <v>37</v>
      </c>
      <c r="F5585">
        <v>162.6</v>
      </c>
      <c r="G5585">
        <v>70</v>
      </c>
    </row>
    <row r="5586" spans="2:7">
      <c r="B5586">
        <v>99339</v>
      </c>
      <c r="C5586">
        <v>2</v>
      </c>
      <c r="D5586">
        <v>21</v>
      </c>
      <c r="F5586">
        <v>159.4</v>
      </c>
      <c r="G5586">
        <v>93.4</v>
      </c>
    </row>
    <row r="5587" spans="2:7">
      <c r="B5587">
        <v>99340</v>
      </c>
      <c r="C5587">
        <v>2</v>
      </c>
      <c r="D5587">
        <v>52</v>
      </c>
      <c r="F5587">
        <v>161.5</v>
      </c>
      <c r="G5587">
        <v>51.5</v>
      </c>
    </row>
    <row r="5588" spans="2:7">
      <c r="B5588">
        <v>99341</v>
      </c>
      <c r="C5588">
        <v>2</v>
      </c>
      <c r="D5588">
        <v>63</v>
      </c>
      <c r="F5588">
        <v>160.9</v>
      </c>
      <c r="G5588">
        <v>77.3</v>
      </c>
    </row>
    <row r="5589" spans="2:7">
      <c r="B5589">
        <v>99342</v>
      </c>
      <c r="C5589">
        <v>1</v>
      </c>
      <c r="D5589">
        <v>6</v>
      </c>
      <c r="F5589">
        <v>114.1</v>
      </c>
      <c r="G5589">
        <v>18.3</v>
      </c>
    </row>
    <row r="5590" spans="2:7">
      <c r="B5590">
        <v>99343</v>
      </c>
      <c r="C5590">
        <v>2</v>
      </c>
      <c r="D5590">
        <v>80</v>
      </c>
      <c r="F5590">
        <v>155.9</v>
      </c>
      <c r="G5590">
        <v>76.599999999999994</v>
      </c>
    </row>
    <row r="5591" spans="2:7">
      <c r="B5591">
        <v>99344</v>
      </c>
      <c r="C5591">
        <v>1</v>
      </c>
      <c r="D5591">
        <v>45</v>
      </c>
      <c r="F5591">
        <v>180.6</v>
      </c>
      <c r="G5591">
        <v>93.9</v>
      </c>
    </row>
    <row r="5592" spans="2:7">
      <c r="B5592">
        <v>99345</v>
      </c>
      <c r="C5592">
        <v>1</v>
      </c>
      <c r="D5592">
        <v>52</v>
      </c>
      <c r="F5592">
        <v>167.2</v>
      </c>
      <c r="G5592">
        <v>86.7</v>
      </c>
    </row>
    <row r="5593" spans="2:7">
      <c r="B5593">
        <v>99346</v>
      </c>
      <c r="C5593">
        <v>1</v>
      </c>
      <c r="D5593">
        <v>26</v>
      </c>
      <c r="F5593">
        <v>171.4</v>
      </c>
      <c r="G5593">
        <v>68.2</v>
      </c>
    </row>
    <row r="5594" spans="2:7">
      <c r="B5594">
        <v>99347</v>
      </c>
      <c r="C5594">
        <v>2</v>
      </c>
      <c r="D5594">
        <v>14</v>
      </c>
      <c r="F5594">
        <v>151.69999999999999</v>
      </c>
      <c r="G5594">
        <v>66.099999999999994</v>
      </c>
    </row>
    <row r="5595" spans="2:7">
      <c r="B5595">
        <v>99348</v>
      </c>
      <c r="C5595">
        <v>2</v>
      </c>
      <c r="D5595">
        <v>80</v>
      </c>
      <c r="F5595">
        <v>161.5</v>
      </c>
      <c r="G5595">
        <v>82.7</v>
      </c>
    </row>
    <row r="5596" spans="2:7">
      <c r="B5596">
        <v>99349</v>
      </c>
      <c r="C5596">
        <v>1</v>
      </c>
      <c r="D5596">
        <v>37</v>
      </c>
      <c r="F5596">
        <v>194.6</v>
      </c>
      <c r="G5596">
        <v>183</v>
      </c>
    </row>
    <row r="5597" spans="2:7">
      <c r="B5597">
        <v>99351</v>
      </c>
      <c r="C5597">
        <v>1</v>
      </c>
      <c r="D5597">
        <v>80</v>
      </c>
      <c r="F5597">
        <v>171</v>
      </c>
      <c r="G5597">
        <v>108</v>
      </c>
    </row>
    <row r="5598" spans="2:7">
      <c r="B5598">
        <v>99352</v>
      </c>
      <c r="C5598">
        <v>2</v>
      </c>
      <c r="D5598">
        <v>7</v>
      </c>
      <c r="F5598">
        <v>122.9</v>
      </c>
      <c r="G5598">
        <v>20.9</v>
      </c>
    </row>
    <row r="5599" spans="2:7">
      <c r="B5599">
        <v>99353</v>
      </c>
      <c r="C5599">
        <v>2</v>
      </c>
      <c r="D5599">
        <v>30</v>
      </c>
      <c r="F5599">
        <v>168.5</v>
      </c>
      <c r="G5599">
        <v>138.9</v>
      </c>
    </row>
    <row r="5600" spans="2:7">
      <c r="B5600">
        <v>99354</v>
      </c>
      <c r="C5600">
        <v>2</v>
      </c>
      <c r="D5600">
        <v>19</v>
      </c>
      <c r="F5600">
        <v>157.4</v>
      </c>
      <c r="G5600">
        <v>115</v>
      </c>
    </row>
    <row r="5601" spans="2:7">
      <c r="B5601">
        <v>99355</v>
      </c>
      <c r="C5601">
        <v>1</v>
      </c>
      <c r="D5601">
        <v>10</v>
      </c>
      <c r="F5601">
        <v>151.9</v>
      </c>
      <c r="G5601">
        <v>59.5</v>
      </c>
    </row>
    <row r="5602" spans="2:7">
      <c r="B5602">
        <v>99356</v>
      </c>
      <c r="C5602">
        <v>1</v>
      </c>
      <c r="D5602">
        <v>3</v>
      </c>
      <c r="F5602">
        <v>93.4</v>
      </c>
      <c r="G5602">
        <v>13.9</v>
      </c>
    </row>
    <row r="5603" spans="2:7">
      <c r="B5603">
        <v>99357</v>
      </c>
      <c r="C5603">
        <v>1</v>
      </c>
      <c r="D5603">
        <v>0</v>
      </c>
      <c r="E5603">
        <v>2</v>
      </c>
      <c r="F5603">
        <v>0</v>
      </c>
      <c r="G5603">
        <v>7.7</v>
      </c>
    </row>
    <row r="5604" spans="2:7">
      <c r="B5604">
        <v>99358</v>
      </c>
      <c r="C5604">
        <v>1</v>
      </c>
      <c r="D5604">
        <v>43</v>
      </c>
      <c r="F5604">
        <v>171</v>
      </c>
      <c r="G5604">
        <v>68.7</v>
      </c>
    </row>
    <row r="5605" spans="2:7">
      <c r="B5605">
        <v>99359</v>
      </c>
      <c r="C5605">
        <v>2</v>
      </c>
      <c r="D5605">
        <v>37</v>
      </c>
      <c r="F5605">
        <v>155.5</v>
      </c>
      <c r="G5605">
        <v>69.400000000000006</v>
      </c>
    </row>
    <row r="5606" spans="2:7">
      <c r="B5606">
        <v>99360</v>
      </c>
      <c r="C5606">
        <v>1</v>
      </c>
      <c r="D5606">
        <v>8</v>
      </c>
      <c r="F5606">
        <v>128</v>
      </c>
      <c r="G5606">
        <v>22.7</v>
      </c>
    </row>
    <row r="5607" spans="2:7">
      <c r="B5607">
        <v>99361</v>
      </c>
      <c r="C5607">
        <v>1</v>
      </c>
      <c r="D5607">
        <v>34</v>
      </c>
      <c r="F5607">
        <v>185.4</v>
      </c>
      <c r="G5607">
        <v>100.1</v>
      </c>
    </row>
    <row r="5608" spans="2:7">
      <c r="B5608">
        <v>99362</v>
      </c>
      <c r="C5608">
        <v>2</v>
      </c>
      <c r="D5608">
        <v>2</v>
      </c>
      <c r="F5608">
        <v>85.5</v>
      </c>
      <c r="G5608">
        <v>14.1</v>
      </c>
    </row>
    <row r="5609" spans="2:7">
      <c r="B5609">
        <v>99363</v>
      </c>
      <c r="C5609">
        <v>1</v>
      </c>
      <c r="D5609">
        <v>4</v>
      </c>
      <c r="F5609">
        <v>106.8</v>
      </c>
      <c r="G5609">
        <v>17.600000000000001</v>
      </c>
    </row>
    <row r="5610" spans="2:7">
      <c r="B5610">
        <v>99364</v>
      </c>
      <c r="C5610">
        <v>1</v>
      </c>
      <c r="D5610">
        <v>52</v>
      </c>
      <c r="F5610">
        <v>161.69999999999999</v>
      </c>
      <c r="G5610">
        <v>65.400000000000006</v>
      </c>
    </row>
    <row r="5611" spans="2:7">
      <c r="B5611">
        <v>99365</v>
      </c>
      <c r="C5611">
        <v>2</v>
      </c>
      <c r="D5611">
        <v>8</v>
      </c>
      <c r="F5611">
        <v>146.4</v>
      </c>
      <c r="G5611">
        <v>52.7</v>
      </c>
    </row>
    <row r="5612" spans="2:7">
      <c r="B5612">
        <v>99366</v>
      </c>
      <c r="C5612">
        <v>2</v>
      </c>
      <c r="D5612">
        <v>47</v>
      </c>
      <c r="F5612">
        <v>153.19999999999999</v>
      </c>
      <c r="G5612">
        <v>95.2</v>
      </c>
    </row>
    <row r="5613" spans="2:7">
      <c r="B5613">
        <v>99367</v>
      </c>
      <c r="C5613">
        <v>1</v>
      </c>
      <c r="D5613">
        <v>9</v>
      </c>
      <c r="F5613">
        <v>136.69999999999999</v>
      </c>
      <c r="G5613">
        <v>41.2</v>
      </c>
    </row>
    <row r="5614" spans="2:7">
      <c r="B5614">
        <v>99368</v>
      </c>
      <c r="C5614">
        <v>1</v>
      </c>
      <c r="D5614">
        <v>2</v>
      </c>
      <c r="F5614">
        <v>86.9</v>
      </c>
      <c r="G5614">
        <v>11.7</v>
      </c>
    </row>
    <row r="5615" spans="2:7">
      <c r="B5615">
        <v>99369</v>
      </c>
      <c r="C5615">
        <v>1</v>
      </c>
      <c r="D5615">
        <v>13</v>
      </c>
      <c r="F5615">
        <v>161.80000000000001</v>
      </c>
      <c r="G5615">
        <v>56.7</v>
      </c>
    </row>
    <row r="5616" spans="2:7">
      <c r="B5616">
        <v>99370</v>
      </c>
      <c r="C5616">
        <v>2</v>
      </c>
      <c r="D5616">
        <v>48</v>
      </c>
      <c r="F5616">
        <v>159.4</v>
      </c>
      <c r="G5616">
        <v>97.8</v>
      </c>
    </row>
    <row r="5617" spans="2:7">
      <c r="B5617">
        <v>99371</v>
      </c>
      <c r="C5617">
        <v>1</v>
      </c>
      <c r="D5617">
        <v>8</v>
      </c>
      <c r="F5617">
        <v>149</v>
      </c>
      <c r="G5617">
        <v>38.9</v>
      </c>
    </row>
    <row r="5618" spans="2:7">
      <c r="B5618">
        <v>99372</v>
      </c>
      <c r="C5618">
        <v>2</v>
      </c>
      <c r="D5618">
        <v>67</v>
      </c>
      <c r="F5618">
        <v>174.9</v>
      </c>
      <c r="G5618">
        <v>58.7</v>
      </c>
    </row>
    <row r="5619" spans="2:7">
      <c r="B5619">
        <v>99373</v>
      </c>
      <c r="C5619">
        <v>1</v>
      </c>
      <c r="D5619">
        <v>15</v>
      </c>
      <c r="F5619">
        <v>168.4</v>
      </c>
      <c r="G5619">
        <v>85.5</v>
      </c>
    </row>
    <row r="5620" spans="2:7">
      <c r="B5620">
        <v>99374</v>
      </c>
      <c r="C5620">
        <v>2</v>
      </c>
      <c r="D5620">
        <v>60</v>
      </c>
      <c r="F5620">
        <v>170.8</v>
      </c>
      <c r="G5620">
        <v>71.5</v>
      </c>
    </row>
    <row r="5621" spans="2:7">
      <c r="B5621">
        <v>99375</v>
      </c>
      <c r="C5621">
        <v>1</v>
      </c>
      <c r="D5621">
        <v>2</v>
      </c>
      <c r="F5621">
        <v>94.7</v>
      </c>
      <c r="G5621">
        <v>14.6</v>
      </c>
    </row>
    <row r="5622" spans="2:7">
      <c r="B5622">
        <v>99376</v>
      </c>
      <c r="C5622">
        <v>1</v>
      </c>
      <c r="D5622">
        <v>53</v>
      </c>
      <c r="F5622">
        <v>172.5</v>
      </c>
      <c r="G5622">
        <v>98.7</v>
      </c>
    </row>
    <row r="5623" spans="2:7">
      <c r="B5623">
        <v>99377</v>
      </c>
      <c r="C5623">
        <v>2</v>
      </c>
      <c r="D5623">
        <v>80</v>
      </c>
      <c r="F5623">
        <v>147.6</v>
      </c>
      <c r="G5623">
        <v>63.5</v>
      </c>
    </row>
    <row r="5624" spans="2:7">
      <c r="B5624">
        <v>99378</v>
      </c>
      <c r="C5624">
        <v>2</v>
      </c>
      <c r="D5624">
        <v>36</v>
      </c>
      <c r="F5624">
        <v>158.19999999999999</v>
      </c>
      <c r="G5624">
        <v>70.5</v>
      </c>
    </row>
    <row r="5625" spans="2:7">
      <c r="B5625">
        <v>99379</v>
      </c>
      <c r="C5625">
        <v>2</v>
      </c>
      <c r="D5625">
        <v>4</v>
      </c>
      <c r="F5625">
        <v>99.4</v>
      </c>
      <c r="G5625">
        <v>20.3</v>
      </c>
    </row>
    <row r="5626" spans="2:7">
      <c r="B5626">
        <v>99380</v>
      </c>
      <c r="C5626">
        <v>2</v>
      </c>
      <c r="D5626">
        <v>80</v>
      </c>
      <c r="F5626">
        <v>0</v>
      </c>
      <c r="G5626">
        <v>0</v>
      </c>
    </row>
    <row r="5627" spans="2:7">
      <c r="B5627">
        <v>99381</v>
      </c>
      <c r="C5627">
        <v>2</v>
      </c>
      <c r="D5627">
        <v>80</v>
      </c>
      <c r="F5627">
        <v>0</v>
      </c>
      <c r="G5627">
        <v>0</v>
      </c>
    </row>
    <row r="5628" spans="2:7">
      <c r="B5628">
        <v>99382</v>
      </c>
      <c r="C5628">
        <v>1</v>
      </c>
      <c r="D5628">
        <v>7</v>
      </c>
      <c r="F5628">
        <v>119.5</v>
      </c>
      <c r="G5628">
        <v>22.7</v>
      </c>
    </row>
    <row r="5629" spans="2:7">
      <c r="B5629">
        <v>99383</v>
      </c>
      <c r="C5629">
        <v>2</v>
      </c>
      <c r="D5629">
        <v>75</v>
      </c>
      <c r="F5629">
        <v>152.4</v>
      </c>
      <c r="G5629">
        <v>64.900000000000006</v>
      </c>
    </row>
    <row r="5630" spans="2:7">
      <c r="B5630">
        <v>99385</v>
      </c>
      <c r="C5630">
        <v>2</v>
      </c>
      <c r="D5630">
        <v>68</v>
      </c>
      <c r="F5630">
        <v>164.9</v>
      </c>
      <c r="G5630">
        <v>66.099999999999994</v>
      </c>
    </row>
    <row r="5631" spans="2:7">
      <c r="B5631">
        <v>99386</v>
      </c>
      <c r="C5631">
        <v>1</v>
      </c>
      <c r="D5631">
        <v>10</v>
      </c>
      <c r="F5631">
        <v>139.4</v>
      </c>
      <c r="G5631">
        <v>31.4</v>
      </c>
    </row>
    <row r="5632" spans="2:7">
      <c r="B5632">
        <v>99387</v>
      </c>
      <c r="C5632">
        <v>2</v>
      </c>
      <c r="D5632">
        <v>80</v>
      </c>
      <c r="F5632">
        <v>162.30000000000001</v>
      </c>
      <c r="G5632">
        <v>70.2</v>
      </c>
    </row>
    <row r="5633" spans="2:7">
      <c r="B5633">
        <v>99388</v>
      </c>
      <c r="C5633">
        <v>2</v>
      </c>
      <c r="D5633">
        <v>55</v>
      </c>
      <c r="F5633">
        <v>169.1</v>
      </c>
      <c r="G5633">
        <v>139.9</v>
      </c>
    </row>
    <row r="5634" spans="2:7">
      <c r="B5634">
        <v>99389</v>
      </c>
      <c r="C5634">
        <v>2</v>
      </c>
      <c r="D5634">
        <v>59</v>
      </c>
      <c r="F5634">
        <v>159.69999999999999</v>
      </c>
      <c r="G5634">
        <v>91.9</v>
      </c>
    </row>
    <row r="5635" spans="2:7">
      <c r="B5635">
        <v>99390</v>
      </c>
      <c r="C5635">
        <v>2</v>
      </c>
      <c r="D5635">
        <v>41</v>
      </c>
      <c r="F5635">
        <v>166.7</v>
      </c>
      <c r="G5635">
        <v>75.2</v>
      </c>
    </row>
    <row r="5636" spans="2:7">
      <c r="B5636">
        <v>99391</v>
      </c>
      <c r="C5636">
        <v>1</v>
      </c>
      <c r="D5636">
        <v>72</v>
      </c>
      <c r="F5636">
        <v>161.4</v>
      </c>
      <c r="G5636">
        <v>68.900000000000006</v>
      </c>
    </row>
    <row r="5637" spans="2:7">
      <c r="B5637">
        <v>99392</v>
      </c>
      <c r="C5637">
        <v>2</v>
      </c>
      <c r="D5637">
        <v>48</v>
      </c>
      <c r="F5637">
        <v>163.30000000000001</v>
      </c>
      <c r="G5637">
        <v>59.4</v>
      </c>
    </row>
    <row r="5638" spans="2:7">
      <c r="B5638">
        <v>99393</v>
      </c>
      <c r="C5638">
        <v>1</v>
      </c>
      <c r="D5638">
        <v>70</v>
      </c>
      <c r="F5638">
        <v>169.9</v>
      </c>
      <c r="G5638">
        <v>84.3</v>
      </c>
    </row>
    <row r="5639" spans="2:7">
      <c r="B5639">
        <v>99394</v>
      </c>
      <c r="C5639">
        <v>1</v>
      </c>
      <c r="D5639">
        <v>20</v>
      </c>
      <c r="F5639">
        <v>173</v>
      </c>
      <c r="G5639">
        <v>67.8</v>
      </c>
    </row>
    <row r="5640" spans="2:7">
      <c r="B5640">
        <v>99395</v>
      </c>
      <c r="C5640">
        <v>2</v>
      </c>
      <c r="D5640">
        <v>8</v>
      </c>
      <c r="F5640">
        <v>123</v>
      </c>
      <c r="G5640">
        <v>31.3</v>
      </c>
    </row>
    <row r="5641" spans="2:7">
      <c r="B5641">
        <v>99396</v>
      </c>
      <c r="C5641">
        <v>2</v>
      </c>
      <c r="D5641">
        <v>22</v>
      </c>
      <c r="F5641">
        <v>159.69999999999999</v>
      </c>
      <c r="G5641">
        <v>84</v>
      </c>
    </row>
    <row r="5642" spans="2:7">
      <c r="B5642">
        <v>99398</v>
      </c>
      <c r="C5642">
        <v>1</v>
      </c>
      <c r="D5642">
        <v>7</v>
      </c>
      <c r="F5642">
        <v>127.9</v>
      </c>
      <c r="G5642">
        <v>25.3</v>
      </c>
    </row>
    <row r="5643" spans="2:7">
      <c r="B5643">
        <v>99400</v>
      </c>
      <c r="C5643">
        <v>2</v>
      </c>
      <c r="D5643">
        <v>26</v>
      </c>
      <c r="F5643">
        <v>152</v>
      </c>
      <c r="G5643">
        <v>74.3</v>
      </c>
    </row>
    <row r="5644" spans="2:7">
      <c r="B5644">
        <v>99401</v>
      </c>
      <c r="C5644">
        <v>2</v>
      </c>
      <c r="D5644">
        <v>22</v>
      </c>
      <c r="F5644">
        <v>176.9</v>
      </c>
      <c r="G5644">
        <v>62.7</v>
      </c>
    </row>
    <row r="5645" spans="2:7">
      <c r="B5645">
        <v>99402</v>
      </c>
      <c r="C5645">
        <v>1</v>
      </c>
      <c r="D5645">
        <v>60</v>
      </c>
      <c r="F5645">
        <v>177.9</v>
      </c>
      <c r="G5645">
        <v>131.19999999999999</v>
      </c>
    </row>
    <row r="5646" spans="2:7">
      <c r="B5646">
        <v>99403</v>
      </c>
      <c r="C5646">
        <v>2</v>
      </c>
      <c r="D5646">
        <v>11</v>
      </c>
      <c r="F5646">
        <v>153.4</v>
      </c>
      <c r="G5646">
        <v>55.6</v>
      </c>
    </row>
    <row r="5647" spans="2:7">
      <c r="B5647">
        <v>99404</v>
      </c>
      <c r="C5647">
        <v>2</v>
      </c>
      <c r="D5647">
        <v>34</v>
      </c>
      <c r="F5647">
        <v>168.3</v>
      </c>
      <c r="G5647">
        <v>70.900000000000006</v>
      </c>
    </row>
    <row r="5648" spans="2:7">
      <c r="B5648">
        <v>99405</v>
      </c>
      <c r="C5648">
        <v>1</v>
      </c>
      <c r="D5648">
        <v>54</v>
      </c>
      <c r="F5648">
        <v>163.69999999999999</v>
      </c>
      <c r="G5648">
        <v>114.6</v>
      </c>
    </row>
    <row r="5649" spans="2:7">
      <c r="B5649">
        <v>99406</v>
      </c>
      <c r="C5649">
        <v>2</v>
      </c>
      <c r="D5649">
        <v>1</v>
      </c>
      <c r="E5649">
        <v>18</v>
      </c>
      <c r="F5649">
        <v>0</v>
      </c>
      <c r="G5649">
        <v>9.5</v>
      </c>
    </row>
    <row r="5650" spans="2:7">
      <c r="B5650">
        <v>99407</v>
      </c>
      <c r="C5650">
        <v>2</v>
      </c>
      <c r="D5650">
        <v>49</v>
      </c>
      <c r="F5650">
        <v>155.1</v>
      </c>
      <c r="G5650">
        <v>120</v>
      </c>
    </row>
    <row r="5651" spans="2:7">
      <c r="B5651">
        <v>99408</v>
      </c>
      <c r="C5651">
        <v>2</v>
      </c>
      <c r="D5651">
        <v>2</v>
      </c>
      <c r="F5651">
        <v>91.4</v>
      </c>
      <c r="G5651">
        <v>14.8</v>
      </c>
    </row>
    <row r="5652" spans="2:7">
      <c r="B5652">
        <v>99409</v>
      </c>
      <c r="C5652">
        <v>2</v>
      </c>
      <c r="D5652">
        <v>11</v>
      </c>
      <c r="F5652">
        <v>149.9</v>
      </c>
      <c r="G5652">
        <v>58.4</v>
      </c>
    </row>
    <row r="5653" spans="2:7">
      <c r="B5653">
        <v>99410</v>
      </c>
      <c r="C5653">
        <v>2</v>
      </c>
      <c r="D5653">
        <v>52</v>
      </c>
      <c r="F5653">
        <v>161.6</v>
      </c>
      <c r="G5653">
        <v>97.6</v>
      </c>
    </row>
    <row r="5654" spans="2:7">
      <c r="B5654">
        <v>99412</v>
      </c>
      <c r="C5654">
        <v>1</v>
      </c>
      <c r="D5654">
        <v>70</v>
      </c>
      <c r="F5654">
        <v>157.80000000000001</v>
      </c>
      <c r="G5654">
        <v>70.599999999999994</v>
      </c>
    </row>
    <row r="5655" spans="2:7">
      <c r="B5655">
        <v>99413</v>
      </c>
      <c r="C5655">
        <v>1</v>
      </c>
      <c r="D5655">
        <v>15</v>
      </c>
      <c r="F5655">
        <v>169.3</v>
      </c>
      <c r="G5655">
        <v>73.900000000000006</v>
      </c>
    </row>
    <row r="5656" spans="2:7">
      <c r="B5656">
        <v>99414</v>
      </c>
      <c r="C5656">
        <v>2</v>
      </c>
      <c r="D5656">
        <v>4</v>
      </c>
      <c r="F5656">
        <v>109.5</v>
      </c>
      <c r="G5656">
        <v>19.7</v>
      </c>
    </row>
    <row r="5657" spans="2:7">
      <c r="B5657">
        <v>99415</v>
      </c>
      <c r="C5657">
        <v>2</v>
      </c>
      <c r="D5657">
        <v>73</v>
      </c>
      <c r="F5657">
        <v>157.6</v>
      </c>
      <c r="G5657">
        <v>76.3</v>
      </c>
    </row>
    <row r="5658" spans="2:7">
      <c r="B5658">
        <v>99416</v>
      </c>
      <c r="C5658">
        <v>1</v>
      </c>
      <c r="D5658">
        <v>45</v>
      </c>
      <c r="F5658">
        <v>169.8</v>
      </c>
      <c r="G5658">
        <v>70.599999999999994</v>
      </c>
    </row>
    <row r="5659" spans="2:7">
      <c r="B5659">
        <v>99417</v>
      </c>
      <c r="C5659">
        <v>1</v>
      </c>
      <c r="D5659">
        <v>18</v>
      </c>
      <c r="F5659">
        <v>174.8</v>
      </c>
      <c r="G5659">
        <v>71</v>
      </c>
    </row>
    <row r="5660" spans="2:7">
      <c r="B5660">
        <v>99418</v>
      </c>
      <c r="C5660">
        <v>2</v>
      </c>
      <c r="D5660">
        <v>61</v>
      </c>
      <c r="F5660">
        <v>156.5</v>
      </c>
      <c r="G5660">
        <v>61.8</v>
      </c>
    </row>
    <row r="5661" spans="2:7">
      <c r="B5661">
        <v>99419</v>
      </c>
      <c r="C5661">
        <v>1</v>
      </c>
      <c r="D5661">
        <v>46</v>
      </c>
      <c r="F5661">
        <v>168.3</v>
      </c>
      <c r="G5661">
        <v>72.900000000000006</v>
      </c>
    </row>
    <row r="5662" spans="2:7">
      <c r="B5662">
        <v>99420</v>
      </c>
      <c r="C5662">
        <v>2</v>
      </c>
      <c r="D5662">
        <v>51</v>
      </c>
      <c r="F5662">
        <v>155</v>
      </c>
      <c r="G5662">
        <v>81.599999999999994</v>
      </c>
    </row>
    <row r="5663" spans="2:7">
      <c r="B5663">
        <v>99421</v>
      </c>
      <c r="C5663">
        <v>1</v>
      </c>
      <c r="D5663">
        <v>61</v>
      </c>
      <c r="F5663">
        <v>182</v>
      </c>
      <c r="G5663">
        <v>135.30000000000001</v>
      </c>
    </row>
    <row r="5664" spans="2:7">
      <c r="B5664">
        <v>99422</v>
      </c>
      <c r="C5664">
        <v>1</v>
      </c>
      <c r="D5664">
        <v>57</v>
      </c>
      <c r="F5664">
        <v>175.5</v>
      </c>
      <c r="G5664">
        <v>81.900000000000006</v>
      </c>
    </row>
    <row r="5665" spans="2:7">
      <c r="B5665">
        <v>99423</v>
      </c>
      <c r="C5665">
        <v>2</v>
      </c>
      <c r="D5665">
        <v>1</v>
      </c>
      <c r="E5665">
        <v>18</v>
      </c>
      <c r="F5665">
        <v>0</v>
      </c>
      <c r="G5665">
        <v>10.4</v>
      </c>
    </row>
    <row r="5666" spans="2:7">
      <c r="B5666">
        <v>99424</v>
      </c>
      <c r="C5666">
        <v>1</v>
      </c>
      <c r="D5666">
        <v>54</v>
      </c>
      <c r="F5666">
        <v>167.3</v>
      </c>
      <c r="G5666">
        <v>99.1</v>
      </c>
    </row>
    <row r="5667" spans="2:7">
      <c r="B5667">
        <v>99425</v>
      </c>
      <c r="C5667">
        <v>2</v>
      </c>
      <c r="D5667">
        <v>57</v>
      </c>
      <c r="F5667">
        <v>165.6</v>
      </c>
      <c r="G5667">
        <v>97.3</v>
      </c>
    </row>
    <row r="5668" spans="2:7">
      <c r="B5668">
        <v>99427</v>
      </c>
      <c r="C5668">
        <v>2</v>
      </c>
      <c r="D5668">
        <v>45</v>
      </c>
      <c r="F5668">
        <v>162.80000000000001</v>
      </c>
      <c r="G5668">
        <v>107.7</v>
      </c>
    </row>
    <row r="5669" spans="2:7">
      <c r="B5669">
        <v>99428</v>
      </c>
      <c r="C5669">
        <v>2</v>
      </c>
      <c r="D5669">
        <v>19</v>
      </c>
      <c r="F5669">
        <v>159.4</v>
      </c>
      <c r="G5669">
        <v>55.4</v>
      </c>
    </row>
    <row r="5670" spans="2:7">
      <c r="B5670">
        <v>99429</v>
      </c>
      <c r="C5670">
        <v>2</v>
      </c>
      <c r="D5670">
        <v>62</v>
      </c>
      <c r="F5670">
        <v>150</v>
      </c>
      <c r="G5670">
        <v>72.099999999999994</v>
      </c>
    </row>
    <row r="5671" spans="2:7">
      <c r="B5671">
        <v>99430</v>
      </c>
      <c r="C5671">
        <v>1</v>
      </c>
      <c r="D5671">
        <v>36</v>
      </c>
      <c r="F5671">
        <v>175.9</v>
      </c>
      <c r="G5671">
        <v>115.1</v>
      </c>
    </row>
    <row r="5672" spans="2:7">
      <c r="B5672">
        <v>99431</v>
      </c>
      <c r="C5672">
        <v>2</v>
      </c>
      <c r="D5672">
        <v>48</v>
      </c>
      <c r="F5672">
        <v>170.2</v>
      </c>
      <c r="G5672">
        <v>84.1</v>
      </c>
    </row>
    <row r="5673" spans="2:7">
      <c r="B5673">
        <v>99432</v>
      </c>
      <c r="C5673">
        <v>1</v>
      </c>
      <c r="D5673">
        <v>9</v>
      </c>
      <c r="F5673">
        <v>149.9</v>
      </c>
      <c r="G5673">
        <v>52.9</v>
      </c>
    </row>
    <row r="5674" spans="2:7">
      <c r="B5674">
        <v>99433</v>
      </c>
      <c r="C5674">
        <v>2</v>
      </c>
      <c r="D5674">
        <v>2</v>
      </c>
      <c r="F5674">
        <v>82.6</v>
      </c>
      <c r="G5674">
        <v>10.5</v>
      </c>
    </row>
    <row r="5675" spans="2:7">
      <c r="B5675">
        <v>99434</v>
      </c>
      <c r="C5675">
        <v>1</v>
      </c>
      <c r="D5675">
        <v>34</v>
      </c>
      <c r="F5675">
        <v>170.4</v>
      </c>
      <c r="G5675">
        <v>68.400000000000006</v>
      </c>
    </row>
    <row r="5676" spans="2:7">
      <c r="B5676">
        <v>99435</v>
      </c>
      <c r="C5676">
        <v>1</v>
      </c>
      <c r="D5676">
        <v>20</v>
      </c>
      <c r="F5676">
        <v>181</v>
      </c>
      <c r="G5676">
        <v>79.099999999999994</v>
      </c>
    </row>
    <row r="5677" spans="2:7">
      <c r="B5677">
        <v>99436</v>
      </c>
      <c r="C5677">
        <v>2</v>
      </c>
      <c r="D5677">
        <v>22</v>
      </c>
      <c r="F5677">
        <v>173.5</v>
      </c>
      <c r="G5677">
        <v>100.8</v>
      </c>
    </row>
    <row r="5678" spans="2:7">
      <c r="B5678">
        <v>99437</v>
      </c>
      <c r="C5678">
        <v>2</v>
      </c>
      <c r="D5678">
        <v>80</v>
      </c>
      <c r="F5678">
        <v>151</v>
      </c>
      <c r="G5678">
        <v>57.3</v>
      </c>
    </row>
    <row r="5679" spans="2:7">
      <c r="B5679">
        <v>99438</v>
      </c>
      <c r="C5679">
        <v>2</v>
      </c>
      <c r="D5679">
        <v>41</v>
      </c>
      <c r="F5679">
        <v>153.80000000000001</v>
      </c>
      <c r="G5679">
        <v>69</v>
      </c>
    </row>
    <row r="5680" spans="2:7">
      <c r="B5680">
        <v>99439</v>
      </c>
      <c r="C5680">
        <v>2</v>
      </c>
      <c r="D5680">
        <v>34</v>
      </c>
      <c r="F5680">
        <v>158.4</v>
      </c>
      <c r="G5680">
        <v>50.6</v>
      </c>
    </row>
    <row r="5681" spans="2:7">
      <c r="B5681">
        <v>99440</v>
      </c>
      <c r="C5681">
        <v>2</v>
      </c>
      <c r="D5681">
        <v>55</v>
      </c>
      <c r="F5681">
        <v>155.30000000000001</v>
      </c>
      <c r="G5681">
        <v>65.3</v>
      </c>
    </row>
    <row r="5682" spans="2:7">
      <c r="B5682">
        <v>99441</v>
      </c>
      <c r="C5682">
        <v>2</v>
      </c>
      <c r="D5682">
        <v>65</v>
      </c>
      <c r="F5682">
        <v>157.4</v>
      </c>
      <c r="G5682">
        <v>63.1</v>
      </c>
    </row>
    <row r="5683" spans="2:7">
      <c r="B5683">
        <v>99442</v>
      </c>
      <c r="C5683">
        <v>2</v>
      </c>
      <c r="D5683">
        <v>35</v>
      </c>
      <c r="F5683">
        <v>159.1</v>
      </c>
      <c r="G5683">
        <v>60.9</v>
      </c>
    </row>
    <row r="5684" spans="2:7">
      <c r="B5684">
        <v>99443</v>
      </c>
      <c r="C5684">
        <v>1</v>
      </c>
      <c r="D5684">
        <v>57</v>
      </c>
      <c r="F5684">
        <v>176.1</v>
      </c>
      <c r="G5684">
        <v>132.30000000000001</v>
      </c>
    </row>
    <row r="5685" spans="2:7">
      <c r="B5685">
        <v>99444</v>
      </c>
      <c r="C5685">
        <v>1</v>
      </c>
      <c r="D5685">
        <v>52</v>
      </c>
      <c r="F5685">
        <v>166.6</v>
      </c>
      <c r="G5685">
        <v>98.6</v>
      </c>
    </row>
    <row r="5686" spans="2:7">
      <c r="B5686">
        <v>99445</v>
      </c>
      <c r="C5686">
        <v>1</v>
      </c>
      <c r="D5686">
        <v>15</v>
      </c>
      <c r="F5686">
        <v>177.8</v>
      </c>
      <c r="G5686">
        <v>67.3</v>
      </c>
    </row>
    <row r="5687" spans="2:7">
      <c r="B5687">
        <v>99446</v>
      </c>
      <c r="C5687">
        <v>2</v>
      </c>
      <c r="D5687">
        <v>29</v>
      </c>
      <c r="F5687">
        <v>167.4</v>
      </c>
      <c r="G5687">
        <v>71</v>
      </c>
    </row>
    <row r="5688" spans="2:7">
      <c r="B5688">
        <v>99447</v>
      </c>
      <c r="C5688">
        <v>1</v>
      </c>
      <c r="D5688">
        <v>12</v>
      </c>
      <c r="F5688">
        <v>149.69999999999999</v>
      </c>
      <c r="G5688">
        <v>47.5</v>
      </c>
    </row>
    <row r="5689" spans="2:7">
      <c r="B5689">
        <v>99448</v>
      </c>
      <c r="C5689">
        <v>1</v>
      </c>
      <c r="D5689">
        <v>49</v>
      </c>
      <c r="F5689">
        <v>173.8</v>
      </c>
      <c r="G5689">
        <v>74.099999999999994</v>
      </c>
    </row>
    <row r="5690" spans="2:7">
      <c r="B5690">
        <v>99449</v>
      </c>
      <c r="C5690">
        <v>1</v>
      </c>
      <c r="D5690">
        <v>41</v>
      </c>
      <c r="F5690">
        <v>179.4</v>
      </c>
      <c r="G5690">
        <v>109.9</v>
      </c>
    </row>
    <row r="5691" spans="2:7">
      <c r="B5691">
        <v>99450</v>
      </c>
      <c r="C5691">
        <v>1</v>
      </c>
      <c r="D5691">
        <v>17</v>
      </c>
      <c r="F5691">
        <v>181.4</v>
      </c>
      <c r="G5691">
        <v>70.400000000000006</v>
      </c>
    </row>
    <row r="5692" spans="2:7">
      <c r="B5692">
        <v>99451</v>
      </c>
      <c r="C5692">
        <v>2</v>
      </c>
      <c r="D5692">
        <v>17</v>
      </c>
      <c r="F5692">
        <v>156.5</v>
      </c>
      <c r="G5692">
        <v>123.9</v>
      </c>
    </row>
    <row r="5693" spans="2:7">
      <c r="B5693">
        <v>99452</v>
      </c>
      <c r="C5693">
        <v>2</v>
      </c>
      <c r="D5693">
        <v>63</v>
      </c>
      <c r="F5693">
        <v>162.19999999999999</v>
      </c>
      <c r="G5693">
        <v>49</v>
      </c>
    </row>
    <row r="5694" spans="2:7">
      <c r="B5694">
        <v>99453</v>
      </c>
      <c r="C5694">
        <v>2</v>
      </c>
      <c r="D5694">
        <v>29</v>
      </c>
      <c r="F5694">
        <v>159.69999999999999</v>
      </c>
      <c r="G5694">
        <v>61.1</v>
      </c>
    </row>
    <row r="5695" spans="2:7">
      <c r="B5695">
        <v>99454</v>
      </c>
      <c r="C5695">
        <v>1</v>
      </c>
      <c r="D5695">
        <v>57</v>
      </c>
      <c r="F5695">
        <v>183</v>
      </c>
      <c r="G5695">
        <v>102</v>
      </c>
    </row>
    <row r="5696" spans="2:7">
      <c r="B5696">
        <v>99455</v>
      </c>
      <c r="C5696">
        <v>2</v>
      </c>
      <c r="D5696">
        <v>14</v>
      </c>
      <c r="F5696">
        <v>158.30000000000001</v>
      </c>
      <c r="G5696">
        <v>66.400000000000006</v>
      </c>
    </row>
    <row r="5697" spans="2:7">
      <c r="B5697">
        <v>99456</v>
      </c>
      <c r="C5697">
        <v>1</v>
      </c>
      <c r="D5697">
        <v>26</v>
      </c>
      <c r="F5697">
        <v>172.5</v>
      </c>
      <c r="G5697">
        <v>72.3</v>
      </c>
    </row>
    <row r="5698" spans="2:7">
      <c r="B5698">
        <v>99457</v>
      </c>
      <c r="C5698">
        <v>1</v>
      </c>
      <c r="D5698">
        <v>40</v>
      </c>
      <c r="F5698">
        <v>158.9</v>
      </c>
      <c r="G5698">
        <v>63.2</v>
      </c>
    </row>
    <row r="5699" spans="2:7">
      <c r="B5699">
        <v>99459</v>
      </c>
      <c r="C5699">
        <v>2</v>
      </c>
      <c r="D5699">
        <v>20</v>
      </c>
      <c r="F5699">
        <v>162.1</v>
      </c>
      <c r="G5699">
        <v>109.5</v>
      </c>
    </row>
    <row r="5700" spans="2:7">
      <c r="B5700">
        <v>99460</v>
      </c>
      <c r="C5700">
        <v>1</v>
      </c>
      <c r="D5700">
        <v>30</v>
      </c>
      <c r="F5700">
        <v>163.9</v>
      </c>
      <c r="G5700">
        <v>64.7</v>
      </c>
    </row>
    <row r="5701" spans="2:7">
      <c r="B5701">
        <v>99461</v>
      </c>
      <c r="C5701">
        <v>1</v>
      </c>
      <c r="D5701">
        <v>61</v>
      </c>
      <c r="F5701">
        <v>172.9</v>
      </c>
      <c r="G5701">
        <v>70.3</v>
      </c>
    </row>
    <row r="5702" spans="2:7">
      <c r="B5702">
        <v>99462</v>
      </c>
      <c r="C5702">
        <v>1</v>
      </c>
      <c r="D5702">
        <v>12</v>
      </c>
      <c r="F5702">
        <v>146</v>
      </c>
      <c r="G5702">
        <v>34.299999999999997</v>
      </c>
    </row>
    <row r="5703" spans="2:7">
      <c r="B5703">
        <v>99463</v>
      </c>
      <c r="C5703">
        <v>2</v>
      </c>
      <c r="D5703">
        <v>23</v>
      </c>
      <c r="F5703">
        <v>159.1</v>
      </c>
      <c r="G5703">
        <v>77.599999999999994</v>
      </c>
    </row>
    <row r="5704" spans="2:7">
      <c r="B5704">
        <v>99464</v>
      </c>
      <c r="C5704">
        <v>1</v>
      </c>
      <c r="D5704">
        <v>48</v>
      </c>
      <c r="F5704">
        <v>169</v>
      </c>
      <c r="G5704">
        <v>76.7</v>
      </c>
    </row>
    <row r="5705" spans="2:7">
      <c r="B5705">
        <v>99465</v>
      </c>
      <c r="C5705">
        <v>2</v>
      </c>
      <c r="D5705">
        <v>70</v>
      </c>
      <c r="F5705">
        <v>149.30000000000001</v>
      </c>
      <c r="G5705">
        <v>60.9</v>
      </c>
    </row>
    <row r="5706" spans="2:7">
      <c r="B5706">
        <v>99466</v>
      </c>
      <c r="C5706">
        <v>2</v>
      </c>
      <c r="D5706">
        <v>29</v>
      </c>
      <c r="F5706">
        <v>146.4</v>
      </c>
      <c r="G5706">
        <v>90.1</v>
      </c>
    </row>
    <row r="5707" spans="2:7">
      <c r="B5707">
        <v>99467</v>
      </c>
      <c r="C5707">
        <v>1</v>
      </c>
      <c r="D5707">
        <v>11</v>
      </c>
      <c r="F5707">
        <v>157.1</v>
      </c>
      <c r="G5707">
        <v>64.3</v>
      </c>
    </row>
    <row r="5708" spans="2:7">
      <c r="B5708">
        <v>99468</v>
      </c>
      <c r="C5708">
        <v>2</v>
      </c>
      <c r="D5708">
        <v>11</v>
      </c>
      <c r="F5708">
        <v>151.80000000000001</v>
      </c>
      <c r="G5708">
        <v>44</v>
      </c>
    </row>
    <row r="5709" spans="2:7">
      <c r="B5709">
        <v>99469</v>
      </c>
      <c r="C5709">
        <v>1</v>
      </c>
      <c r="D5709">
        <v>59</v>
      </c>
      <c r="F5709">
        <v>173.9</v>
      </c>
      <c r="G5709">
        <v>109.4</v>
      </c>
    </row>
    <row r="5710" spans="2:7">
      <c r="B5710">
        <v>99470</v>
      </c>
      <c r="C5710">
        <v>2</v>
      </c>
      <c r="D5710">
        <v>56</v>
      </c>
      <c r="F5710">
        <v>163.1</v>
      </c>
      <c r="G5710">
        <v>130.80000000000001</v>
      </c>
    </row>
    <row r="5711" spans="2:7">
      <c r="B5711">
        <v>99471</v>
      </c>
      <c r="C5711">
        <v>1</v>
      </c>
      <c r="D5711">
        <v>19</v>
      </c>
      <c r="F5711">
        <v>177.8</v>
      </c>
      <c r="G5711">
        <v>101.1</v>
      </c>
    </row>
    <row r="5712" spans="2:7">
      <c r="B5712">
        <v>99472</v>
      </c>
      <c r="C5712">
        <v>1</v>
      </c>
      <c r="D5712">
        <v>11</v>
      </c>
      <c r="F5712">
        <v>148.5</v>
      </c>
      <c r="G5712">
        <v>35.700000000000003</v>
      </c>
    </row>
    <row r="5713" spans="2:7">
      <c r="B5713">
        <v>99473</v>
      </c>
      <c r="C5713">
        <v>1</v>
      </c>
      <c r="D5713">
        <v>41</v>
      </c>
      <c r="F5713">
        <v>179.4</v>
      </c>
      <c r="G5713">
        <v>82.5</v>
      </c>
    </row>
    <row r="5714" spans="2:7">
      <c r="B5714">
        <v>99474</v>
      </c>
      <c r="C5714">
        <v>2</v>
      </c>
      <c r="D5714">
        <v>63</v>
      </c>
      <c r="F5714">
        <v>178.8</v>
      </c>
      <c r="G5714">
        <v>124.2</v>
      </c>
    </row>
    <row r="5715" spans="2:7">
      <c r="B5715">
        <v>99475</v>
      </c>
      <c r="C5715">
        <v>1</v>
      </c>
      <c r="D5715">
        <v>60</v>
      </c>
      <c r="F5715">
        <v>191.7</v>
      </c>
      <c r="G5715">
        <v>110.6</v>
      </c>
    </row>
    <row r="5716" spans="2:7">
      <c r="B5716">
        <v>99476</v>
      </c>
      <c r="C5716">
        <v>2</v>
      </c>
      <c r="D5716">
        <v>8</v>
      </c>
      <c r="F5716">
        <v>131.69999999999999</v>
      </c>
      <c r="G5716">
        <v>28.1</v>
      </c>
    </row>
    <row r="5717" spans="2:7">
      <c r="B5717">
        <v>99477</v>
      </c>
      <c r="C5717">
        <v>1</v>
      </c>
      <c r="D5717">
        <v>63</v>
      </c>
      <c r="F5717">
        <v>182.5</v>
      </c>
      <c r="G5717">
        <v>94.8</v>
      </c>
    </row>
    <row r="5718" spans="2:7">
      <c r="B5718">
        <v>99478</v>
      </c>
      <c r="C5718">
        <v>2</v>
      </c>
      <c r="D5718">
        <v>1</v>
      </c>
      <c r="E5718">
        <v>13</v>
      </c>
      <c r="F5718">
        <v>0</v>
      </c>
      <c r="G5718">
        <v>11</v>
      </c>
    </row>
    <row r="5719" spans="2:7">
      <c r="B5719">
        <v>99479</v>
      </c>
      <c r="C5719">
        <v>2</v>
      </c>
      <c r="D5719">
        <v>58</v>
      </c>
      <c r="F5719">
        <v>146.19999999999999</v>
      </c>
      <c r="G5719">
        <v>91.4</v>
      </c>
    </row>
    <row r="5720" spans="2:7">
      <c r="B5720">
        <v>99480</v>
      </c>
      <c r="C5720">
        <v>2</v>
      </c>
      <c r="D5720">
        <v>13</v>
      </c>
      <c r="F5720">
        <v>155.30000000000001</v>
      </c>
      <c r="G5720">
        <v>36.5</v>
      </c>
    </row>
    <row r="5721" spans="2:7">
      <c r="B5721">
        <v>99481</v>
      </c>
      <c r="C5721">
        <v>2</v>
      </c>
      <c r="D5721">
        <v>32</v>
      </c>
      <c r="F5721">
        <v>155</v>
      </c>
      <c r="G5721">
        <v>64.400000000000006</v>
      </c>
    </row>
    <row r="5722" spans="2:7">
      <c r="B5722">
        <v>99482</v>
      </c>
      <c r="C5722">
        <v>1</v>
      </c>
      <c r="D5722">
        <v>0</v>
      </c>
      <c r="E5722">
        <v>1</v>
      </c>
      <c r="F5722">
        <v>0</v>
      </c>
      <c r="G5722">
        <v>6.8</v>
      </c>
    </row>
    <row r="5723" spans="2:7">
      <c r="B5723">
        <v>99483</v>
      </c>
      <c r="C5723">
        <v>1</v>
      </c>
      <c r="D5723">
        <v>74</v>
      </c>
      <c r="F5723">
        <v>180.8</v>
      </c>
      <c r="G5723">
        <v>78.3</v>
      </c>
    </row>
    <row r="5724" spans="2:7">
      <c r="B5724">
        <v>99484</v>
      </c>
      <c r="C5724">
        <v>2</v>
      </c>
      <c r="D5724">
        <v>51</v>
      </c>
      <c r="F5724">
        <v>161.80000000000001</v>
      </c>
      <c r="G5724">
        <v>109.1</v>
      </c>
    </row>
    <row r="5725" spans="2:7">
      <c r="B5725">
        <v>99486</v>
      </c>
      <c r="C5725">
        <v>1</v>
      </c>
      <c r="D5725">
        <v>62</v>
      </c>
      <c r="F5725">
        <v>166</v>
      </c>
      <c r="G5725">
        <v>65</v>
      </c>
    </row>
    <row r="5726" spans="2:7">
      <c r="B5726">
        <v>99487</v>
      </c>
      <c r="C5726">
        <v>1</v>
      </c>
      <c r="D5726">
        <v>10</v>
      </c>
      <c r="F5726">
        <v>135.1</v>
      </c>
      <c r="G5726">
        <v>27.3</v>
      </c>
    </row>
    <row r="5727" spans="2:7">
      <c r="B5727">
        <v>99488</v>
      </c>
      <c r="C5727">
        <v>1</v>
      </c>
      <c r="D5727">
        <v>57</v>
      </c>
      <c r="F5727">
        <v>168.4</v>
      </c>
      <c r="G5727">
        <v>70.3</v>
      </c>
    </row>
    <row r="5728" spans="2:7">
      <c r="B5728">
        <v>99489</v>
      </c>
      <c r="C5728">
        <v>1</v>
      </c>
      <c r="D5728">
        <v>51</v>
      </c>
      <c r="F5728">
        <v>163.69999999999999</v>
      </c>
      <c r="G5728">
        <v>77.900000000000006</v>
      </c>
    </row>
    <row r="5729" spans="2:7">
      <c r="B5729">
        <v>99491</v>
      </c>
      <c r="C5729">
        <v>1</v>
      </c>
      <c r="D5729">
        <v>18</v>
      </c>
      <c r="F5729">
        <v>179.8</v>
      </c>
      <c r="G5729">
        <v>81.3</v>
      </c>
    </row>
    <row r="5730" spans="2:7">
      <c r="B5730">
        <v>99492</v>
      </c>
      <c r="C5730">
        <v>1</v>
      </c>
      <c r="D5730">
        <v>80</v>
      </c>
      <c r="F5730">
        <v>164</v>
      </c>
      <c r="G5730">
        <v>77</v>
      </c>
    </row>
    <row r="5731" spans="2:7">
      <c r="B5731">
        <v>99493</v>
      </c>
      <c r="C5731">
        <v>1</v>
      </c>
      <c r="D5731">
        <v>9</v>
      </c>
      <c r="F5731">
        <v>142</v>
      </c>
      <c r="G5731">
        <v>27.1</v>
      </c>
    </row>
    <row r="5732" spans="2:7">
      <c r="B5732">
        <v>99494</v>
      </c>
      <c r="C5732">
        <v>2</v>
      </c>
      <c r="D5732">
        <v>46</v>
      </c>
      <c r="F5732">
        <v>157.19999999999999</v>
      </c>
      <c r="G5732">
        <v>71</v>
      </c>
    </row>
    <row r="5733" spans="2:7">
      <c r="B5733">
        <v>99495</v>
      </c>
      <c r="C5733">
        <v>2</v>
      </c>
      <c r="D5733">
        <v>43</v>
      </c>
      <c r="F5733">
        <v>155.80000000000001</v>
      </c>
      <c r="G5733">
        <v>49.2</v>
      </c>
    </row>
    <row r="5734" spans="2:7">
      <c r="B5734">
        <v>99496</v>
      </c>
      <c r="C5734">
        <v>2</v>
      </c>
      <c r="D5734">
        <v>43</v>
      </c>
      <c r="F5734">
        <v>151.1</v>
      </c>
      <c r="G5734">
        <v>57.9</v>
      </c>
    </row>
    <row r="5735" spans="2:7">
      <c r="B5735">
        <v>99497</v>
      </c>
      <c r="C5735">
        <v>2</v>
      </c>
      <c r="D5735">
        <v>56</v>
      </c>
      <c r="F5735">
        <v>170.9</v>
      </c>
      <c r="G5735">
        <v>75</v>
      </c>
    </row>
    <row r="5736" spans="2:7">
      <c r="B5736">
        <v>99498</v>
      </c>
      <c r="C5736">
        <v>1</v>
      </c>
      <c r="D5736">
        <v>32</v>
      </c>
      <c r="F5736">
        <v>168.5</v>
      </c>
      <c r="G5736">
        <v>82</v>
      </c>
    </row>
    <row r="5737" spans="2:7">
      <c r="B5737">
        <v>99499</v>
      </c>
      <c r="C5737">
        <v>1</v>
      </c>
      <c r="D5737">
        <v>70</v>
      </c>
      <c r="F5737">
        <v>174.2</v>
      </c>
      <c r="G5737">
        <v>80</v>
      </c>
    </row>
    <row r="5738" spans="2:7">
      <c r="B5738">
        <v>99500</v>
      </c>
      <c r="C5738">
        <v>1</v>
      </c>
      <c r="D5738">
        <v>61</v>
      </c>
      <c r="F5738">
        <v>168.2</v>
      </c>
      <c r="G5738">
        <v>66.5</v>
      </c>
    </row>
    <row r="5739" spans="2:7">
      <c r="B5739">
        <v>99501</v>
      </c>
      <c r="C5739">
        <v>2</v>
      </c>
      <c r="D5739">
        <v>78</v>
      </c>
      <c r="F5739">
        <v>154.9</v>
      </c>
      <c r="G5739">
        <v>68.3</v>
      </c>
    </row>
    <row r="5740" spans="2:7">
      <c r="B5740">
        <v>99502</v>
      </c>
      <c r="C5740">
        <v>1</v>
      </c>
      <c r="D5740">
        <v>18</v>
      </c>
      <c r="F5740">
        <v>173.9</v>
      </c>
      <c r="G5740">
        <v>91.7</v>
      </c>
    </row>
    <row r="5741" spans="2:7">
      <c r="B5741">
        <v>99503</v>
      </c>
      <c r="C5741">
        <v>2</v>
      </c>
      <c r="D5741">
        <v>61</v>
      </c>
      <c r="F5741">
        <v>162.30000000000001</v>
      </c>
      <c r="G5741">
        <v>114.3</v>
      </c>
    </row>
    <row r="5742" spans="2:7">
      <c r="B5742">
        <v>99505</v>
      </c>
      <c r="C5742">
        <v>2</v>
      </c>
      <c r="D5742">
        <v>45</v>
      </c>
      <c r="F5742">
        <v>170.4</v>
      </c>
      <c r="G5742">
        <v>75.8</v>
      </c>
    </row>
    <row r="5743" spans="2:7">
      <c r="B5743">
        <v>99506</v>
      </c>
      <c r="C5743">
        <v>1</v>
      </c>
      <c r="D5743">
        <v>69</v>
      </c>
      <c r="F5743">
        <v>152.80000000000001</v>
      </c>
      <c r="G5743">
        <v>91.5</v>
      </c>
    </row>
    <row r="5744" spans="2:7">
      <c r="B5744">
        <v>99507</v>
      </c>
      <c r="C5744">
        <v>2</v>
      </c>
      <c r="D5744">
        <v>78</v>
      </c>
      <c r="F5744">
        <v>169.9</v>
      </c>
      <c r="G5744">
        <v>79.599999999999994</v>
      </c>
    </row>
    <row r="5745" spans="2:7">
      <c r="B5745">
        <v>99508</v>
      </c>
      <c r="C5745">
        <v>1</v>
      </c>
      <c r="D5745">
        <v>0</v>
      </c>
      <c r="E5745">
        <v>7</v>
      </c>
      <c r="F5745">
        <v>0</v>
      </c>
      <c r="G5745">
        <v>8.6</v>
      </c>
    </row>
    <row r="5746" spans="2:7">
      <c r="B5746">
        <v>99509</v>
      </c>
      <c r="C5746">
        <v>2</v>
      </c>
      <c r="D5746">
        <v>73</v>
      </c>
      <c r="F5746">
        <v>149.4</v>
      </c>
      <c r="G5746">
        <v>82.2</v>
      </c>
    </row>
    <row r="5747" spans="2:7">
      <c r="B5747">
        <v>99510</v>
      </c>
      <c r="C5747">
        <v>2</v>
      </c>
      <c r="D5747">
        <v>35</v>
      </c>
      <c r="F5747">
        <v>159.30000000000001</v>
      </c>
      <c r="G5747">
        <v>43.1</v>
      </c>
    </row>
    <row r="5748" spans="2:7">
      <c r="B5748">
        <v>99511</v>
      </c>
      <c r="C5748">
        <v>2</v>
      </c>
      <c r="D5748">
        <v>55</v>
      </c>
      <c r="F5748">
        <v>152.80000000000001</v>
      </c>
      <c r="G5748">
        <v>76.599999999999994</v>
      </c>
    </row>
    <row r="5749" spans="2:7">
      <c r="B5749">
        <v>99512</v>
      </c>
      <c r="C5749">
        <v>2</v>
      </c>
      <c r="D5749">
        <v>65</v>
      </c>
      <c r="F5749">
        <v>171.8</v>
      </c>
      <c r="G5749">
        <v>53.8</v>
      </c>
    </row>
    <row r="5750" spans="2:7">
      <c r="B5750">
        <v>99513</v>
      </c>
      <c r="C5750">
        <v>2</v>
      </c>
      <c r="D5750">
        <v>36</v>
      </c>
      <c r="F5750">
        <v>161.6</v>
      </c>
      <c r="G5750">
        <v>80.599999999999994</v>
      </c>
    </row>
    <row r="5751" spans="2:7">
      <c r="B5751">
        <v>99514</v>
      </c>
      <c r="C5751">
        <v>1</v>
      </c>
      <c r="D5751">
        <v>73</v>
      </c>
      <c r="F5751">
        <v>0</v>
      </c>
      <c r="G5751">
        <v>0</v>
      </c>
    </row>
    <row r="5752" spans="2:7">
      <c r="B5752">
        <v>99515</v>
      </c>
      <c r="C5752">
        <v>1</v>
      </c>
      <c r="D5752">
        <v>1</v>
      </c>
      <c r="E5752">
        <v>15</v>
      </c>
      <c r="F5752">
        <v>0</v>
      </c>
      <c r="G5752">
        <v>10.1</v>
      </c>
    </row>
    <row r="5753" spans="2:7">
      <c r="B5753">
        <v>99516</v>
      </c>
      <c r="C5753">
        <v>1</v>
      </c>
      <c r="D5753">
        <v>10</v>
      </c>
      <c r="F5753">
        <v>140.6</v>
      </c>
      <c r="G5753">
        <v>43.7</v>
      </c>
    </row>
    <row r="5754" spans="2:7">
      <c r="B5754">
        <v>99517</v>
      </c>
      <c r="C5754">
        <v>2</v>
      </c>
      <c r="D5754">
        <v>39</v>
      </c>
      <c r="F5754">
        <v>161.6</v>
      </c>
      <c r="G5754">
        <v>82.2</v>
      </c>
    </row>
    <row r="5755" spans="2:7">
      <c r="B5755">
        <v>99518</v>
      </c>
      <c r="C5755">
        <v>1</v>
      </c>
      <c r="D5755">
        <v>80</v>
      </c>
      <c r="F5755">
        <v>176.9</v>
      </c>
      <c r="G5755">
        <v>94.3</v>
      </c>
    </row>
    <row r="5756" spans="2:7">
      <c r="B5756">
        <v>99519</v>
      </c>
      <c r="C5756">
        <v>2</v>
      </c>
      <c r="D5756">
        <v>65</v>
      </c>
      <c r="F5756">
        <v>164.9</v>
      </c>
      <c r="G5756">
        <v>56.4</v>
      </c>
    </row>
    <row r="5757" spans="2:7">
      <c r="B5757">
        <v>99520</v>
      </c>
      <c r="C5757">
        <v>2</v>
      </c>
      <c r="D5757">
        <v>9</v>
      </c>
      <c r="F5757">
        <v>152.19999999999999</v>
      </c>
      <c r="G5757">
        <v>74.2</v>
      </c>
    </row>
    <row r="5758" spans="2:7">
      <c r="B5758">
        <v>99521</v>
      </c>
      <c r="C5758">
        <v>2</v>
      </c>
      <c r="D5758">
        <v>77</v>
      </c>
      <c r="F5758">
        <v>160.19999999999999</v>
      </c>
      <c r="G5758">
        <v>85.8</v>
      </c>
    </row>
    <row r="5759" spans="2:7">
      <c r="B5759">
        <v>99522</v>
      </c>
      <c r="C5759">
        <v>1</v>
      </c>
      <c r="D5759">
        <v>68</v>
      </c>
      <c r="F5759">
        <v>167.1</v>
      </c>
      <c r="G5759">
        <v>118.3</v>
      </c>
    </row>
    <row r="5760" spans="2:7">
      <c r="B5760">
        <v>99523</v>
      </c>
      <c r="C5760">
        <v>2</v>
      </c>
      <c r="D5760">
        <v>4</v>
      </c>
      <c r="F5760">
        <v>106</v>
      </c>
      <c r="G5760">
        <v>18</v>
      </c>
    </row>
    <row r="5761" spans="2:7">
      <c r="B5761">
        <v>99524</v>
      </c>
      <c r="C5761">
        <v>1</v>
      </c>
      <c r="D5761">
        <v>80</v>
      </c>
      <c r="F5761">
        <v>170.9</v>
      </c>
      <c r="G5761">
        <v>71.900000000000006</v>
      </c>
    </row>
    <row r="5762" spans="2:7">
      <c r="B5762">
        <v>99525</v>
      </c>
      <c r="C5762">
        <v>2</v>
      </c>
      <c r="D5762">
        <v>26</v>
      </c>
      <c r="F5762">
        <v>171.8</v>
      </c>
      <c r="G5762">
        <v>82.6</v>
      </c>
    </row>
    <row r="5763" spans="2:7">
      <c r="B5763">
        <v>99526</v>
      </c>
      <c r="C5763">
        <v>2</v>
      </c>
      <c r="D5763">
        <v>29</v>
      </c>
      <c r="F5763">
        <v>153.19999999999999</v>
      </c>
      <c r="G5763">
        <v>97.7</v>
      </c>
    </row>
    <row r="5764" spans="2:7">
      <c r="B5764">
        <v>99527</v>
      </c>
      <c r="C5764">
        <v>1</v>
      </c>
      <c r="D5764">
        <v>5</v>
      </c>
      <c r="F5764">
        <v>107.4</v>
      </c>
      <c r="G5764">
        <v>17.399999999999999</v>
      </c>
    </row>
    <row r="5765" spans="2:7">
      <c r="B5765">
        <v>99528</v>
      </c>
      <c r="C5765">
        <v>2</v>
      </c>
      <c r="D5765">
        <v>3</v>
      </c>
      <c r="F5765">
        <v>101.8</v>
      </c>
      <c r="G5765">
        <v>17.100000000000001</v>
      </c>
    </row>
    <row r="5766" spans="2:7">
      <c r="B5766">
        <v>99529</v>
      </c>
      <c r="C5766">
        <v>1</v>
      </c>
      <c r="D5766">
        <v>0</v>
      </c>
      <c r="E5766">
        <v>11</v>
      </c>
      <c r="F5766">
        <v>0</v>
      </c>
      <c r="G5766">
        <v>9.1999999999999993</v>
      </c>
    </row>
    <row r="5767" spans="2:7">
      <c r="B5767">
        <v>99530</v>
      </c>
      <c r="C5767">
        <v>1</v>
      </c>
      <c r="D5767">
        <v>3</v>
      </c>
      <c r="F5767">
        <v>105.3</v>
      </c>
      <c r="G5767">
        <v>35</v>
      </c>
    </row>
    <row r="5768" spans="2:7">
      <c r="B5768">
        <v>99531</v>
      </c>
      <c r="C5768">
        <v>2</v>
      </c>
      <c r="D5768">
        <v>55</v>
      </c>
      <c r="F5768">
        <v>162.1</v>
      </c>
      <c r="G5768">
        <v>68.599999999999994</v>
      </c>
    </row>
    <row r="5769" spans="2:7">
      <c r="B5769">
        <v>99532</v>
      </c>
      <c r="C5769">
        <v>2</v>
      </c>
      <c r="D5769">
        <v>63</v>
      </c>
      <c r="F5769">
        <v>159.80000000000001</v>
      </c>
      <c r="G5769">
        <v>61.1</v>
      </c>
    </row>
    <row r="5770" spans="2:7">
      <c r="B5770">
        <v>99533</v>
      </c>
      <c r="C5770">
        <v>2</v>
      </c>
      <c r="D5770">
        <v>73</v>
      </c>
      <c r="F5770">
        <v>156.69999999999999</v>
      </c>
      <c r="G5770">
        <v>65</v>
      </c>
    </row>
    <row r="5771" spans="2:7">
      <c r="B5771">
        <v>99534</v>
      </c>
      <c r="C5771">
        <v>2</v>
      </c>
      <c r="D5771">
        <v>67</v>
      </c>
      <c r="F5771">
        <v>155.6</v>
      </c>
      <c r="G5771">
        <v>87.1</v>
      </c>
    </row>
    <row r="5772" spans="2:7">
      <c r="B5772">
        <v>99535</v>
      </c>
      <c r="C5772">
        <v>1</v>
      </c>
      <c r="D5772">
        <v>72</v>
      </c>
      <c r="F5772">
        <v>169.7</v>
      </c>
      <c r="G5772">
        <v>84.4</v>
      </c>
    </row>
    <row r="5773" spans="2:7">
      <c r="B5773">
        <v>99536</v>
      </c>
      <c r="C5773">
        <v>2</v>
      </c>
      <c r="D5773">
        <v>36</v>
      </c>
      <c r="F5773">
        <v>172.2</v>
      </c>
      <c r="G5773">
        <v>126.6</v>
      </c>
    </row>
    <row r="5774" spans="2:7">
      <c r="B5774">
        <v>99538</v>
      </c>
      <c r="C5774">
        <v>1</v>
      </c>
      <c r="D5774">
        <v>66</v>
      </c>
      <c r="F5774">
        <v>181.2</v>
      </c>
      <c r="G5774">
        <v>99.3</v>
      </c>
    </row>
    <row r="5775" spans="2:7">
      <c r="B5775">
        <v>99539</v>
      </c>
      <c r="C5775">
        <v>1</v>
      </c>
      <c r="D5775">
        <v>22</v>
      </c>
      <c r="F5775">
        <v>191</v>
      </c>
      <c r="G5775">
        <v>149.5</v>
      </c>
    </row>
    <row r="5776" spans="2:7">
      <c r="B5776">
        <v>99540</v>
      </c>
      <c r="C5776">
        <v>1</v>
      </c>
      <c r="D5776">
        <v>57</v>
      </c>
      <c r="F5776">
        <v>162.1</v>
      </c>
      <c r="G5776">
        <v>75</v>
      </c>
    </row>
    <row r="5777" spans="2:7">
      <c r="B5777">
        <v>99541</v>
      </c>
      <c r="C5777">
        <v>1</v>
      </c>
      <c r="D5777">
        <v>43</v>
      </c>
      <c r="F5777">
        <v>179.8</v>
      </c>
      <c r="G5777">
        <v>112.7</v>
      </c>
    </row>
    <row r="5778" spans="2:7">
      <c r="B5778">
        <v>99542</v>
      </c>
      <c r="C5778">
        <v>1</v>
      </c>
      <c r="D5778">
        <v>12</v>
      </c>
      <c r="F5778">
        <v>151.4</v>
      </c>
      <c r="G5778">
        <v>40.1</v>
      </c>
    </row>
    <row r="5779" spans="2:7">
      <c r="B5779">
        <v>99543</v>
      </c>
      <c r="C5779">
        <v>1</v>
      </c>
      <c r="D5779">
        <v>69</v>
      </c>
      <c r="F5779">
        <v>173.4</v>
      </c>
      <c r="G5779">
        <v>67.7</v>
      </c>
    </row>
    <row r="5780" spans="2:7">
      <c r="B5780">
        <v>99544</v>
      </c>
      <c r="C5780">
        <v>1</v>
      </c>
      <c r="D5780">
        <v>12</v>
      </c>
      <c r="F5780">
        <v>168.2</v>
      </c>
      <c r="G5780">
        <v>50.9</v>
      </c>
    </row>
    <row r="5781" spans="2:7">
      <c r="B5781">
        <v>99545</v>
      </c>
      <c r="C5781">
        <v>1</v>
      </c>
      <c r="D5781">
        <v>29</v>
      </c>
      <c r="F5781">
        <v>163.9</v>
      </c>
      <c r="G5781">
        <v>84.7</v>
      </c>
    </row>
    <row r="5782" spans="2:7">
      <c r="B5782">
        <v>99546</v>
      </c>
      <c r="C5782">
        <v>1</v>
      </c>
      <c r="D5782">
        <v>2</v>
      </c>
      <c r="F5782">
        <v>83.2</v>
      </c>
      <c r="G5782">
        <v>11.4</v>
      </c>
    </row>
    <row r="5783" spans="2:7">
      <c r="B5783">
        <v>99547</v>
      </c>
      <c r="C5783">
        <v>1</v>
      </c>
      <c r="D5783">
        <v>19</v>
      </c>
      <c r="F5783">
        <v>172.8</v>
      </c>
      <c r="G5783">
        <v>77.7</v>
      </c>
    </row>
    <row r="5784" spans="2:7">
      <c r="B5784">
        <v>99548</v>
      </c>
      <c r="C5784">
        <v>1</v>
      </c>
      <c r="D5784">
        <v>66</v>
      </c>
      <c r="F5784">
        <v>173.6</v>
      </c>
      <c r="G5784">
        <v>78.900000000000006</v>
      </c>
    </row>
    <row r="5785" spans="2:7">
      <c r="B5785">
        <v>99549</v>
      </c>
      <c r="C5785">
        <v>2</v>
      </c>
      <c r="D5785">
        <v>14</v>
      </c>
      <c r="F5785">
        <v>156.5</v>
      </c>
      <c r="G5785">
        <v>58.3</v>
      </c>
    </row>
    <row r="5786" spans="2:7">
      <c r="B5786">
        <v>99550</v>
      </c>
      <c r="C5786">
        <v>1</v>
      </c>
      <c r="D5786">
        <v>5</v>
      </c>
      <c r="F5786">
        <v>122.7</v>
      </c>
      <c r="G5786">
        <v>26.4</v>
      </c>
    </row>
    <row r="5787" spans="2:7">
      <c r="B5787">
        <v>99551</v>
      </c>
      <c r="C5787">
        <v>1</v>
      </c>
      <c r="D5787">
        <v>9</v>
      </c>
      <c r="F5787">
        <v>124</v>
      </c>
      <c r="G5787">
        <v>31.4</v>
      </c>
    </row>
    <row r="5788" spans="2:7">
      <c r="B5788">
        <v>99552</v>
      </c>
      <c r="C5788">
        <v>2</v>
      </c>
      <c r="D5788">
        <v>18</v>
      </c>
      <c r="F5788">
        <v>171.2</v>
      </c>
      <c r="G5788">
        <v>112</v>
      </c>
    </row>
    <row r="5789" spans="2:7">
      <c r="B5789">
        <v>99553</v>
      </c>
      <c r="C5789">
        <v>1</v>
      </c>
      <c r="D5789">
        <v>10</v>
      </c>
      <c r="F5789">
        <v>137.4</v>
      </c>
      <c r="G5789">
        <v>27.2</v>
      </c>
    </row>
    <row r="5790" spans="2:7">
      <c r="B5790">
        <v>99554</v>
      </c>
      <c r="C5790">
        <v>1</v>
      </c>
      <c r="D5790">
        <v>72</v>
      </c>
      <c r="F5790">
        <v>170.5</v>
      </c>
      <c r="G5790">
        <v>95.6</v>
      </c>
    </row>
    <row r="5791" spans="2:7">
      <c r="B5791">
        <v>99555</v>
      </c>
      <c r="C5791">
        <v>2</v>
      </c>
      <c r="D5791">
        <v>10</v>
      </c>
      <c r="F5791">
        <v>146.19999999999999</v>
      </c>
      <c r="G5791">
        <v>39.4</v>
      </c>
    </row>
    <row r="5792" spans="2:7">
      <c r="B5792">
        <v>99556</v>
      </c>
      <c r="C5792">
        <v>2</v>
      </c>
      <c r="D5792">
        <v>62</v>
      </c>
      <c r="F5792">
        <v>157.5</v>
      </c>
      <c r="G5792">
        <v>0</v>
      </c>
    </row>
    <row r="5793" spans="2:7">
      <c r="B5793">
        <v>99558</v>
      </c>
      <c r="C5793">
        <v>2</v>
      </c>
      <c r="D5793">
        <v>5</v>
      </c>
      <c r="F5793">
        <v>114.8</v>
      </c>
      <c r="G5793">
        <v>19.399999999999999</v>
      </c>
    </row>
    <row r="5794" spans="2:7">
      <c r="B5794">
        <v>99559</v>
      </c>
      <c r="C5794">
        <v>2</v>
      </c>
      <c r="D5794">
        <v>14</v>
      </c>
      <c r="F5794">
        <v>147.1</v>
      </c>
      <c r="G5794">
        <v>82.3</v>
      </c>
    </row>
    <row r="5795" spans="2:7">
      <c r="B5795">
        <v>99560</v>
      </c>
      <c r="C5795">
        <v>2</v>
      </c>
      <c r="D5795">
        <v>7</v>
      </c>
      <c r="F5795">
        <v>122.4</v>
      </c>
      <c r="G5795">
        <v>25.6</v>
      </c>
    </row>
    <row r="5796" spans="2:7">
      <c r="B5796">
        <v>99561</v>
      </c>
      <c r="C5796">
        <v>2</v>
      </c>
      <c r="D5796">
        <v>9</v>
      </c>
      <c r="F5796">
        <v>130.9</v>
      </c>
      <c r="G5796">
        <v>32.9</v>
      </c>
    </row>
    <row r="5797" spans="2:7">
      <c r="B5797">
        <v>99562</v>
      </c>
      <c r="C5797">
        <v>1</v>
      </c>
      <c r="D5797">
        <v>6</v>
      </c>
      <c r="F5797">
        <v>115</v>
      </c>
      <c r="G5797">
        <v>21.3</v>
      </c>
    </row>
    <row r="5798" spans="2:7">
      <c r="B5798">
        <v>99563</v>
      </c>
      <c r="C5798">
        <v>1</v>
      </c>
      <c r="D5798">
        <v>52</v>
      </c>
      <c r="F5798">
        <v>178.2</v>
      </c>
      <c r="G5798">
        <v>92.5</v>
      </c>
    </row>
    <row r="5799" spans="2:7">
      <c r="B5799">
        <v>99564</v>
      </c>
      <c r="C5799">
        <v>2</v>
      </c>
      <c r="D5799">
        <v>76</v>
      </c>
      <c r="F5799">
        <v>158.80000000000001</v>
      </c>
      <c r="G5799">
        <v>59.5</v>
      </c>
    </row>
    <row r="5800" spans="2:7">
      <c r="B5800">
        <v>99565</v>
      </c>
      <c r="C5800">
        <v>1</v>
      </c>
      <c r="D5800">
        <v>80</v>
      </c>
      <c r="F5800">
        <v>172.7</v>
      </c>
      <c r="G5800">
        <v>80</v>
      </c>
    </row>
    <row r="5801" spans="2:7">
      <c r="B5801">
        <v>99566</v>
      </c>
      <c r="C5801">
        <v>2</v>
      </c>
      <c r="D5801">
        <v>0</v>
      </c>
      <c r="E5801">
        <v>0</v>
      </c>
      <c r="F5801">
        <v>0</v>
      </c>
      <c r="G5801">
        <v>5.6</v>
      </c>
    </row>
    <row r="5802" spans="2:7">
      <c r="B5802">
        <v>99567</v>
      </c>
      <c r="C5802">
        <v>1</v>
      </c>
      <c r="D5802">
        <v>16</v>
      </c>
      <c r="F5802">
        <v>166.9</v>
      </c>
      <c r="G5802">
        <v>55.3</v>
      </c>
    </row>
    <row r="5803" spans="2:7">
      <c r="B5803">
        <v>99568</v>
      </c>
      <c r="C5803">
        <v>2</v>
      </c>
      <c r="D5803">
        <v>52</v>
      </c>
      <c r="F5803">
        <v>155.80000000000001</v>
      </c>
      <c r="G5803">
        <v>45.7</v>
      </c>
    </row>
    <row r="5804" spans="2:7">
      <c r="B5804">
        <v>99569</v>
      </c>
      <c r="C5804">
        <v>2</v>
      </c>
      <c r="D5804">
        <v>8</v>
      </c>
      <c r="F5804">
        <v>123.3</v>
      </c>
      <c r="G5804">
        <v>24.5</v>
      </c>
    </row>
    <row r="5805" spans="2:7">
      <c r="B5805">
        <v>99570</v>
      </c>
      <c r="C5805">
        <v>1</v>
      </c>
      <c r="D5805">
        <v>10</v>
      </c>
      <c r="F5805">
        <v>145.80000000000001</v>
      </c>
      <c r="G5805">
        <v>45.7</v>
      </c>
    </row>
    <row r="5806" spans="2:7">
      <c r="B5806">
        <v>99571</v>
      </c>
      <c r="C5806">
        <v>2</v>
      </c>
      <c r="D5806">
        <v>11</v>
      </c>
      <c r="F5806">
        <v>146</v>
      </c>
      <c r="G5806">
        <v>65.2</v>
      </c>
    </row>
    <row r="5807" spans="2:7">
      <c r="B5807">
        <v>99573</v>
      </c>
      <c r="C5807">
        <v>1</v>
      </c>
      <c r="D5807">
        <v>25</v>
      </c>
      <c r="F5807">
        <v>174.6</v>
      </c>
      <c r="G5807">
        <v>74.3</v>
      </c>
    </row>
    <row r="5808" spans="2:7">
      <c r="B5808">
        <v>99574</v>
      </c>
      <c r="C5808">
        <v>1</v>
      </c>
      <c r="D5808">
        <v>63</v>
      </c>
      <c r="F5808">
        <v>185.7</v>
      </c>
      <c r="G5808">
        <v>115.1</v>
      </c>
    </row>
    <row r="5809" spans="2:7">
      <c r="B5809">
        <v>99575</v>
      </c>
      <c r="C5809">
        <v>2</v>
      </c>
      <c r="D5809">
        <v>74</v>
      </c>
      <c r="F5809">
        <v>155.1</v>
      </c>
      <c r="G5809">
        <v>73.5</v>
      </c>
    </row>
    <row r="5810" spans="2:7">
      <c r="B5810">
        <v>99576</v>
      </c>
      <c r="C5810">
        <v>1</v>
      </c>
      <c r="D5810">
        <v>7</v>
      </c>
      <c r="F5810">
        <v>118.5</v>
      </c>
      <c r="G5810">
        <v>25</v>
      </c>
    </row>
    <row r="5811" spans="2:7">
      <c r="B5811">
        <v>99577</v>
      </c>
      <c r="C5811">
        <v>2</v>
      </c>
      <c r="D5811">
        <v>27</v>
      </c>
      <c r="F5811">
        <v>166.1</v>
      </c>
      <c r="G5811">
        <v>84.2</v>
      </c>
    </row>
    <row r="5812" spans="2:7">
      <c r="B5812">
        <v>99578</v>
      </c>
      <c r="C5812">
        <v>1</v>
      </c>
      <c r="D5812">
        <v>10</v>
      </c>
      <c r="F5812">
        <v>141.19999999999999</v>
      </c>
      <c r="G5812">
        <v>48.7</v>
      </c>
    </row>
    <row r="5813" spans="2:7">
      <c r="B5813">
        <v>99579</v>
      </c>
      <c r="C5813">
        <v>1</v>
      </c>
      <c r="D5813">
        <v>17</v>
      </c>
      <c r="F5813">
        <v>180</v>
      </c>
      <c r="G5813">
        <v>72.599999999999994</v>
      </c>
    </row>
    <row r="5814" spans="2:7">
      <c r="B5814">
        <v>99580</v>
      </c>
      <c r="C5814">
        <v>1</v>
      </c>
      <c r="D5814">
        <v>66</v>
      </c>
      <c r="F5814">
        <v>167.3</v>
      </c>
      <c r="G5814">
        <v>74.900000000000006</v>
      </c>
    </row>
    <row r="5815" spans="2:7">
      <c r="B5815">
        <v>99581</v>
      </c>
      <c r="C5815">
        <v>2</v>
      </c>
      <c r="D5815">
        <v>8</v>
      </c>
      <c r="F5815">
        <v>137.80000000000001</v>
      </c>
      <c r="G5815">
        <v>30.8</v>
      </c>
    </row>
    <row r="5816" spans="2:7">
      <c r="B5816">
        <v>99582</v>
      </c>
      <c r="C5816">
        <v>1</v>
      </c>
      <c r="D5816">
        <v>9</v>
      </c>
      <c r="F5816">
        <v>144.69999999999999</v>
      </c>
      <c r="G5816">
        <v>60.3</v>
      </c>
    </row>
    <row r="5817" spans="2:7">
      <c r="B5817">
        <v>99583</v>
      </c>
      <c r="C5817">
        <v>2</v>
      </c>
      <c r="D5817">
        <v>23</v>
      </c>
      <c r="F5817">
        <v>158.69999999999999</v>
      </c>
      <c r="G5817">
        <v>51.7</v>
      </c>
    </row>
    <row r="5818" spans="2:7">
      <c r="B5818">
        <v>99584</v>
      </c>
      <c r="C5818">
        <v>1</v>
      </c>
      <c r="D5818">
        <v>21</v>
      </c>
      <c r="F5818">
        <v>168.9</v>
      </c>
      <c r="G5818">
        <v>86.7</v>
      </c>
    </row>
    <row r="5819" spans="2:7">
      <c r="B5819">
        <v>99585</v>
      </c>
      <c r="C5819">
        <v>1</v>
      </c>
      <c r="D5819">
        <v>35</v>
      </c>
      <c r="F5819">
        <v>181.9</v>
      </c>
      <c r="G5819">
        <v>92.5</v>
      </c>
    </row>
    <row r="5820" spans="2:7">
      <c r="B5820">
        <v>99586</v>
      </c>
      <c r="C5820">
        <v>2</v>
      </c>
      <c r="D5820">
        <v>9</v>
      </c>
      <c r="F5820">
        <v>134</v>
      </c>
      <c r="G5820">
        <v>30.2</v>
      </c>
    </row>
    <row r="5821" spans="2:7">
      <c r="B5821">
        <v>99587</v>
      </c>
      <c r="C5821">
        <v>1</v>
      </c>
      <c r="D5821">
        <v>17</v>
      </c>
      <c r="F5821">
        <v>176.1</v>
      </c>
      <c r="G5821">
        <v>93</v>
      </c>
    </row>
    <row r="5822" spans="2:7">
      <c r="B5822">
        <v>99588</v>
      </c>
      <c r="C5822">
        <v>2</v>
      </c>
      <c r="D5822">
        <v>12</v>
      </c>
      <c r="F5822">
        <v>161.19999999999999</v>
      </c>
      <c r="G5822">
        <v>68</v>
      </c>
    </row>
    <row r="5823" spans="2:7">
      <c r="B5823">
        <v>99589</v>
      </c>
      <c r="C5823">
        <v>1</v>
      </c>
      <c r="D5823">
        <v>56</v>
      </c>
      <c r="F5823">
        <v>184.3</v>
      </c>
      <c r="G5823">
        <v>120.6</v>
      </c>
    </row>
    <row r="5824" spans="2:7">
      <c r="B5824">
        <v>99590</v>
      </c>
      <c r="C5824">
        <v>2</v>
      </c>
      <c r="D5824">
        <v>54</v>
      </c>
      <c r="F5824">
        <v>164.2</v>
      </c>
      <c r="G5824">
        <v>96.9</v>
      </c>
    </row>
    <row r="5825" spans="2:7">
      <c r="B5825">
        <v>99591</v>
      </c>
      <c r="C5825">
        <v>2</v>
      </c>
      <c r="D5825">
        <v>13</v>
      </c>
      <c r="F5825">
        <v>160.80000000000001</v>
      </c>
      <c r="G5825">
        <v>49.7</v>
      </c>
    </row>
    <row r="5826" spans="2:7">
      <c r="B5826">
        <v>99592</v>
      </c>
      <c r="C5826">
        <v>2</v>
      </c>
      <c r="D5826">
        <v>4</v>
      </c>
      <c r="F5826">
        <v>106.7</v>
      </c>
      <c r="G5826">
        <v>16.8</v>
      </c>
    </row>
    <row r="5827" spans="2:7">
      <c r="B5827">
        <v>99593</v>
      </c>
      <c r="C5827">
        <v>1</v>
      </c>
      <c r="D5827">
        <v>34</v>
      </c>
      <c r="F5827">
        <v>178.4</v>
      </c>
      <c r="G5827">
        <v>71.2</v>
      </c>
    </row>
    <row r="5828" spans="2:7">
      <c r="B5828">
        <v>99594</v>
      </c>
      <c r="C5828">
        <v>2</v>
      </c>
      <c r="D5828">
        <v>8</v>
      </c>
      <c r="F5828">
        <v>130.6</v>
      </c>
      <c r="G5828">
        <v>42.7</v>
      </c>
    </row>
    <row r="5829" spans="2:7">
      <c r="B5829">
        <v>99596</v>
      </c>
      <c r="C5829">
        <v>1</v>
      </c>
      <c r="D5829">
        <v>48</v>
      </c>
      <c r="F5829">
        <v>167</v>
      </c>
      <c r="G5829">
        <v>79.099999999999994</v>
      </c>
    </row>
    <row r="5830" spans="2:7">
      <c r="B5830">
        <v>99597</v>
      </c>
      <c r="C5830">
        <v>1</v>
      </c>
      <c r="D5830">
        <v>80</v>
      </c>
      <c r="F5830">
        <v>167.4</v>
      </c>
      <c r="G5830">
        <v>87</v>
      </c>
    </row>
    <row r="5831" spans="2:7">
      <c r="B5831">
        <v>99598</v>
      </c>
      <c r="C5831">
        <v>1</v>
      </c>
      <c r="D5831">
        <v>10</v>
      </c>
      <c r="F5831">
        <v>141</v>
      </c>
      <c r="G5831">
        <v>50.2</v>
      </c>
    </row>
    <row r="5832" spans="2:7">
      <c r="B5832">
        <v>99599</v>
      </c>
      <c r="C5832">
        <v>2</v>
      </c>
      <c r="D5832">
        <v>48</v>
      </c>
      <c r="F5832">
        <v>180.4</v>
      </c>
      <c r="G5832">
        <v>90.6</v>
      </c>
    </row>
    <row r="5833" spans="2:7">
      <c r="B5833">
        <v>99600</v>
      </c>
      <c r="C5833">
        <v>2</v>
      </c>
      <c r="D5833">
        <v>55</v>
      </c>
      <c r="F5833">
        <v>153</v>
      </c>
      <c r="G5833">
        <v>68.8</v>
      </c>
    </row>
    <row r="5834" spans="2:7">
      <c r="B5834">
        <v>99601</v>
      </c>
      <c r="C5834">
        <v>2</v>
      </c>
      <c r="D5834">
        <v>10</v>
      </c>
      <c r="F5834">
        <v>144.69999999999999</v>
      </c>
      <c r="G5834">
        <v>53</v>
      </c>
    </row>
    <row r="5835" spans="2:7">
      <c r="B5835">
        <v>99602</v>
      </c>
      <c r="C5835">
        <v>2</v>
      </c>
      <c r="D5835">
        <v>64</v>
      </c>
      <c r="F5835">
        <v>155.5</v>
      </c>
      <c r="G5835">
        <v>101.1</v>
      </c>
    </row>
    <row r="5836" spans="2:7">
      <c r="B5836">
        <v>99603</v>
      </c>
      <c r="C5836">
        <v>1</v>
      </c>
      <c r="D5836">
        <v>70</v>
      </c>
      <c r="F5836">
        <v>170.6</v>
      </c>
      <c r="G5836">
        <v>102.9</v>
      </c>
    </row>
    <row r="5837" spans="2:7">
      <c r="B5837">
        <v>99604</v>
      </c>
      <c r="C5837">
        <v>1</v>
      </c>
      <c r="D5837">
        <v>80</v>
      </c>
      <c r="F5837">
        <v>161.6</v>
      </c>
      <c r="G5837">
        <v>64.2</v>
      </c>
    </row>
    <row r="5838" spans="2:7">
      <c r="B5838">
        <v>99605</v>
      </c>
      <c r="C5838">
        <v>1</v>
      </c>
      <c r="D5838">
        <v>46</v>
      </c>
      <c r="F5838">
        <v>179.1</v>
      </c>
      <c r="G5838">
        <v>135.4</v>
      </c>
    </row>
    <row r="5839" spans="2:7">
      <c r="B5839">
        <v>99606</v>
      </c>
      <c r="C5839">
        <v>2</v>
      </c>
      <c r="D5839">
        <v>70</v>
      </c>
      <c r="F5839">
        <v>152.19999999999999</v>
      </c>
      <c r="G5839">
        <v>107.2</v>
      </c>
    </row>
    <row r="5840" spans="2:7">
      <c r="B5840">
        <v>99607</v>
      </c>
      <c r="C5840">
        <v>2</v>
      </c>
      <c r="D5840">
        <v>8</v>
      </c>
      <c r="F5840">
        <v>138.30000000000001</v>
      </c>
      <c r="G5840">
        <v>42.8</v>
      </c>
    </row>
    <row r="5841" spans="2:7">
      <c r="B5841">
        <v>99608</v>
      </c>
      <c r="C5841">
        <v>2</v>
      </c>
      <c r="D5841">
        <v>10</v>
      </c>
      <c r="F5841">
        <v>144.80000000000001</v>
      </c>
      <c r="G5841">
        <v>51</v>
      </c>
    </row>
    <row r="5842" spans="2:7">
      <c r="B5842">
        <v>99609</v>
      </c>
      <c r="C5842">
        <v>1</v>
      </c>
      <c r="D5842">
        <v>46</v>
      </c>
      <c r="F5842">
        <v>182.9</v>
      </c>
      <c r="G5842">
        <v>141.30000000000001</v>
      </c>
    </row>
    <row r="5843" spans="2:7">
      <c r="B5843">
        <v>99610</v>
      </c>
      <c r="C5843">
        <v>1</v>
      </c>
      <c r="D5843">
        <v>65</v>
      </c>
      <c r="F5843">
        <v>166</v>
      </c>
      <c r="G5843">
        <v>95.5</v>
      </c>
    </row>
    <row r="5844" spans="2:7">
      <c r="B5844">
        <v>99611</v>
      </c>
      <c r="C5844">
        <v>2</v>
      </c>
      <c r="D5844">
        <v>13</v>
      </c>
      <c r="F5844">
        <v>151</v>
      </c>
      <c r="G5844">
        <v>52.6</v>
      </c>
    </row>
    <row r="5845" spans="2:7">
      <c r="B5845">
        <v>99612</v>
      </c>
      <c r="C5845">
        <v>1</v>
      </c>
      <c r="D5845">
        <v>3</v>
      </c>
      <c r="F5845">
        <v>0</v>
      </c>
      <c r="G5845">
        <v>15.4</v>
      </c>
    </row>
    <row r="5846" spans="2:7">
      <c r="B5846">
        <v>99613</v>
      </c>
      <c r="C5846">
        <v>1</v>
      </c>
      <c r="D5846">
        <v>38</v>
      </c>
      <c r="F5846">
        <v>179.4</v>
      </c>
      <c r="G5846">
        <v>88.9</v>
      </c>
    </row>
    <row r="5847" spans="2:7">
      <c r="B5847">
        <v>99614</v>
      </c>
      <c r="C5847">
        <v>1</v>
      </c>
      <c r="D5847">
        <v>17</v>
      </c>
      <c r="F5847">
        <v>155.30000000000001</v>
      </c>
      <c r="G5847">
        <v>71.400000000000006</v>
      </c>
    </row>
    <row r="5848" spans="2:7">
      <c r="B5848">
        <v>99615</v>
      </c>
      <c r="C5848">
        <v>2</v>
      </c>
      <c r="D5848">
        <v>63</v>
      </c>
      <c r="F5848">
        <v>160.6</v>
      </c>
      <c r="G5848">
        <v>115.4</v>
      </c>
    </row>
    <row r="5849" spans="2:7">
      <c r="B5849">
        <v>99616</v>
      </c>
      <c r="C5849">
        <v>2</v>
      </c>
      <c r="D5849">
        <v>39</v>
      </c>
      <c r="F5849">
        <v>168</v>
      </c>
      <c r="G5849">
        <v>179.2</v>
      </c>
    </row>
    <row r="5850" spans="2:7">
      <c r="B5850">
        <v>99617</v>
      </c>
      <c r="C5850">
        <v>1</v>
      </c>
      <c r="D5850">
        <v>15</v>
      </c>
      <c r="F5850">
        <v>179.5</v>
      </c>
      <c r="G5850">
        <v>65.400000000000006</v>
      </c>
    </row>
    <row r="5851" spans="2:7">
      <c r="B5851">
        <v>99618</v>
      </c>
      <c r="C5851">
        <v>1</v>
      </c>
      <c r="D5851">
        <v>46</v>
      </c>
      <c r="F5851">
        <v>177.3</v>
      </c>
      <c r="G5851">
        <v>64</v>
      </c>
    </row>
    <row r="5852" spans="2:7">
      <c r="B5852">
        <v>99619</v>
      </c>
      <c r="C5852">
        <v>1</v>
      </c>
      <c r="D5852">
        <v>50</v>
      </c>
      <c r="F5852">
        <v>159.9</v>
      </c>
      <c r="G5852">
        <v>76.099999999999994</v>
      </c>
    </row>
    <row r="5853" spans="2:7">
      <c r="B5853">
        <v>99621</v>
      </c>
      <c r="C5853">
        <v>1</v>
      </c>
      <c r="D5853">
        <v>63</v>
      </c>
      <c r="F5853">
        <v>162.69999999999999</v>
      </c>
      <c r="G5853">
        <v>69.7</v>
      </c>
    </row>
    <row r="5854" spans="2:7">
      <c r="B5854">
        <v>99622</v>
      </c>
      <c r="C5854">
        <v>2</v>
      </c>
      <c r="D5854">
        <v>61</v>
      </c>
      <c r="F5854">
        <v>165.3</v>
      </c>
      <c r="G5854">
        <v>96.7</v>
      </c>
    </row>
    <row r="5855" spans="2:7">
      <c r="B5855">
        <v>99623</v>
      </c>
      <c r="C5855">
        <v>1</v>
      </c>
      <c r="D5855">
        <v>1</v>
      </c>
      <c r="E5855">
        <v>13</v>
      </c>
      <c r="F5855">
        <v>0</v>
      </c>
      <c r="G5855">
        <v>8.8000000000000007</v>
      </c>
    </row>
    <row r="5856" spans="2:7">
      <c r="B5856">
        <v>99624</v>
      </c>
      <c r="C5856">
        <v>1</v>
      </c>
      <c r="D5856">
        <v>45</v>
      </c>
      <c r="F5856">
        <v>184.5</v>
      </c>
      <c r="G5856">
        <v>92.7</v>
      </c>
    </row>
    <row r="5857" spans="2:7">
      <c r="B5857">
        <v>99625</v>
      </c>
      <c r="C5857">
        <v>1</v>
      </c>
      <c r="D5857">
        <v>68</v>
      </c>
      <c r="F5857">
        <v>176.5</v>
      </c>
      <c r="G5857">
        <v>88.2</v>
      </c>
    </row>
    <row r="5858" spans="2:7">
      <c r="B5858">
        <v>99626</v>
      </c>
      <c r="C5858">
        <v>2</v>
      </c>
      <c r="D5858">
        <v>2</v>
      </c>
      <c r="F5858">
        <v>90.3</v>
      </c>
      <c r="G5858">
        <v>12</v>
      </c>
    </row>
    <row r="5859" spans="2:7">
      <c r="B5859">
        <v>99627</v>
      </c>
      <c r="C5859">
        <v>1</v>
      </c>
      <c r="D5859">
        <v>5</v>
      </c>
      <c r="F5859">
        <v>117.2</v>
      </c>
      <c r="G5859">
        <v>18.899999999999999</v>
      </c>
    </row>
    <row r="5860" spans="2:7">
      <c r="B5860">
        <v>99628</v>
      </c>
      <c r="C5860">
        <v>2</v>
      </c>
      <c r="D5860">
        <v>52</v>
      </c>
      <c r="F5860">
        <v>162.19999999999999</v>
      </c>
      <c r="G5860">
        <v>56.2</v>
      </c>
    </row>
    <row r="5861" spans="2:7">
      <c r="B5861">
        <v>99629</v>
      </c>
      <c r="C5861">
        <v>2</v>
      </c>
      <c r="D5861">
        <v>14</v>
      </c>
      <c r="F5861">
        <v>165.8</v>
      </c>
      <c r="G5861">
        <v>99.1</v>
      </c>
    </row>
    <row r="5862" spans="2:7">
      <c r="B5862">
        <v>99630</v>
      </c>
      <c r="C5862">
        <v>1</v>
      </c>
      <c r="D5862">
        <v>73</v>
      </c>
      <c r="F5862">
        <v>180.2</v>
      </c>
      <c r="G5862">
        <v>101.5</v>
      </c>
    </row>
    <row r="5863" spans="2:7">
      <c r="B5863">
        <v>99631</v>
      </c>
      <c r="C5863">
        <v>1</v>
      </c>
      <c r="D5863">
        <v>40</v>
      </c>
      <c r="F5863">
        <v>168.1</v>
      </c>
      <c r="G5863">
        <v>63.3</v>
      </c>
    </row>
    <row r="5864" spans="2:7">
      <c r="B5864">
        <v>99632</v>
      </c>
      <c r="C5864">
        <v>1</v>
      </c>
      <c r="D5864">
        <v>18</v>
      </c>
      <c r="F5864">
        <v>189.4</v>
      </c>
      <c r="G5864">
        <v>71.400000000000006</v>
      </c>
    </row>
    <row r="5865" spans="2:7">
      <c r="B5865">
        <v>99633</v>
      </c>
      <c r="C5865">
        <v>1</v>
      </c>
      <c r="D5865">
        <v>60</v>
      </c>
      <c r="F5865">
        <v>181.2</v>
      </c>
      <c r="G5865">
        <v>120.6</v>
      </c>
    </row>
    <row r="5866" spans="2:7">
      <c r="B5866">
        <v>99634</v>
      </c>
      <c r="C5866">
        <v>2</v>
      </c>
      <c r="D5866">
        <v>1</v>
      </c>
      <c r="E5866">
        <v>15</v>
      </c>
      <c r="F5866">
        <v>0</v>
      </c>
      <c r="G5866">
        <v>11.1</v>
      </c>
    </row>
    <row r="5867" spans="2:7">
      <c r="B5867">
        <v>99635</v>
      </c>
      <c r="C5867">
        <v>2</v>
      </c>
      <c r="D5867">
        <v>65</v>
      </c>
      <c r="F5867">
        <v>152.5</v>
      </c>
      <c r="G5867">
        <v>96.2</v>
      </c>
    </row>
    <row r="5868" spans="2:7">
      <c r="B5868">
        <v>99636</v>
      </c>
      <c r="C5868">
        <v>2</v>
      </c>
      <c r="D5868">
        <v>53</v>
      </c>
      <c r="F5868">
        <v>157.1</v>
      </c>
      <c r="G5868">
        <v>121.3</v>
      </c>
    </row>
    <row r="5869" spans="2:7">
      <c r="B5869">
        <v>99637</v>
      </c>
      <c r="C5869">
        <v>1</v>
      </c>
      <c r="D5869">
        <v>30</v>
      </c>
      <c r="F5869">
        <v>178.5</v>
      </c>
      <c r="G5869">
        <v>86.5</v>
      </c>
    </row>
    <row r="5870" spans="2:7">
      <c r="B5870">
        <v>99638</v>
      </c>
      <c r="C5870">
        <v>1</v>
      </c>
      <c r="D5870">
        <v>1</v>
      </c>
      <c r="E5870">
        <v>13</v>
      </c>
      <c r="F5870">
        <v>0</v>
      </c>
      <c r="G5870">
        <v>10</v>
      </c>
    </row>
    <row r="5871" spans="2:7">
      <c r="B5871">
        <v>99639</v>
      </c>
      <c r="C5871">
        <v>2</v>
      </c>
      <c r="D5871">
        <v>16</v>
      </c>
      <c r="F5871">
        <v>167.5</v>
      </c>
      <c r="G5871">
        <v>60.4</v>
      </c>
    </row>
    <row r="5872" spans="2:7">
      <c r="B5872">
        <v>99640</v>
      </c>
      <c r="C5872">
        <v>1</v>
      </c>
      <c r="D5872">
        <v>6</v>
      </c>
      <c r="F5872">
        <v>119.7</v>
      </c>
      <c r="G5872">
        <v>31</v>
      </c>
    </row>
    <row r="5873" spans="2:7">
      <c r="B5873">
        <v>99641</v>
      </c>
      <c r="C5873">
        <v>1</v>
      </c>
      <c r="D5873">
        <v>23</v>
      </c>
      <c r="F5873">
        <v>187.2</v>
      </c>
      <c r="G5873">
        <v>79.400000000000006</v>
      </c>
    </row>
    <row r="5874" spans="2:7">
      <c r="B5874">
        <v>99643</v>
      </c>
      <c r="C5874">
        <v>2</v>
      </c>
      <c r="D5874">
        <v>80</v>
      </c>
      <c r="F5874">
        <v>151.4</v>
      </c>
      <c r="G5874">
        <v>53.9</v>
      </c>
    </row>
    <row r="5875" spans="2:7">
      <c r="B5875">
        <v>99645</v>
      </c>
      <c r="C5875">
        <v>2</v>
      </c>
      <c r="D5875">
        <v>80</v>
      </c>
      <c r="F5875">
        <v>151.4</v>
      </c>
      <c r="G5875">
        <v>69.400000000000006</v>
      </c>
    </row>
    <row r="5876" spans="2:7">
      <c r="B5876">
        <v>99647</v>
      </c>
      <c r="C5876">
        <v>1</v>
      </c>
      <c r="D5876">
        <v>76</v>
      </c>
      <c r="F5876">
        <v>165</v>
      </c>
      <c r="G5876">
        <v>77.5</v>
      </c>
    </row>
    <row r="5877" spans="2:7">
      <c r="B5877">
        <v>99648</v>
      </c>
      <c r="C5877">
        <v>2</v>
      </c>
      <c r="D5877">
        <v>6</v>
      </c>
      <c r="F5877">
        <v>121.6</v>
      </c>
      <c r="G5877">
        <v>24.4</v>
      </c>
    </row>
    <row r="5878" spans="2:7">
      <c r="B5878">
        <v>99649</v>
      </c>
      <c r="C5878">
        <v>2</v>
      </c>
      <c r="D5878">
        <v>7</v>
      </c>
      <c r="F5878">
        <v>121.6</v>
      </c>
      <c r="G5878">
        <v>24.1</v>
      </c>
    </row>
    <row r="5879" spans="2:7">
      <c r="B5879">
        <v>99650</v>
      </c>
      <c r="C5879">
        <v>2</v>
      </c>
      <c r="D5879">
        <v>4</v>
      </c>
      <c r="F5879">
        <v>99.1</v>
      </c>
      <c r="G5879">
        <v>15.6</v>
      </c>
    </row>
    <row r="5880" spans="2:7">
      <c r="B5880">
        <v>99651</v>
      </c>
      <c r="C5880">
        <v>1</v>
      </c>
      <c r="D5880">
        <v>8</v>
      </c>
      <c r="F5880">
        <v>130.1</v>
      </c>
      <c r="G5880">
        <v>22.2</v>
      </c>
    </row>
    <row r="5881" spans="2:7">
      <c r="B5881">
        <v>99652</v>
      </c>
      <c r="C5881">
        <v>1</v>
      </c>
      <c r="D5881">
        <v>1</v>
      </c>
      <c r="E5881">
        <v>17</v>
      </c>
      <c r="F5881">
        <v>0</v>
      </c>
      <c r="G5881">
        <v>10.199999999999999</v>
      </c>
    </row>
    <row r="5882" spans="2:7">
      <c r="B5882">
        <v>99653</v>
      </c>
      <c r="C5882">
        <v>1</v>
      </c>
      <c r="D5882">
        <v>53</v>
      </c>
      <c r="F5882">
        <v>160.6</v>
      </c>
      <c r="G5882">
        <v>70.7</v>
      </c>
    </row>
    <row r="5883" spans="2:7">
      <c r="B5883">
        <v>99654</v>
      </c>
      <c r="C5883">
        <v>1</v>
      </c>
      <c r="D5883">
        <v>5</v>
      </c>
      <c r="F5883">
        <v>109.5</v>
      </c>
      <c r="G5883">
        <v>18.3</v>
      </c>
    </row>
    <row r="5884" spans="2:7">
      <c r="B5884">
        <v>99655</v>
      </c>
      <c r="C5884">
        <v>1</v>
      </c>
      <c r="D5884">
        <v>38</v>
      </c>
      <c r="F5884">
        <v>172.2</v>
      </c>
      <c r="G5884">
        <v>80</v>
      </c>
    </row>
    <row r="5885" spans="2:7">
      <c r="B5885">
        <v>99656</v>
      </c>
      <c r="C5885">
        <v>2</v>
      </c>
      <c r="D5885">
        <v>5</v>
      </c>
      <c r="F5885">
        <v>106.7</v>
      </c>
      <c r="G5885">
        <v>19.3</v>
      </c>
    </row>
    <row r="5886" spans="2:7">
      <c r="B5886">
        <v>99657</v>
      </c>
      <c r="C5886">
        <v>2</v>
      </c>
      <c r="D5886">
        <v>5</v>
      </c>
      <c r="F5886">
        <v>115.7</v>
      </c>
      <c r="G5886">
        <v>22.3</v>
      </c>
    </row>
    <row r="5887" spans="2:7">
      <c r="B5887">
        <v>99658</v>
      </c>
      <c r="C5887">
        <v>2</v>
      </c>
      <c r="D5887">
        <v>66</v>
      </c>
      <c r="F5887">
        <v>151.5</v>
      </c>
      <c r="G5887">
        <v>83.3</v>
      </c>
    </row>
    <row r="5888" spans="2:7">
      <c r="B5888">
        <v>99659</v>
      </c>
      <c r="C5888">
        <v>2</v>
      </c>
      <c r="D5888">
        <v>41</v>
      </c>
      <c r="F5888">
        <v>158</v>
      </c>
      <c r="G5888">
        <v>61.5</v>
      </c>
    </row>
    <row r="5889" spans="2:7">
      <c r="B5889">
        <v>99660</v>
      </c>
      <c r="C5889">
        <v>1</v>
      </c>
      <c r="D5889">
        <v>75</v>
      </c>
      <c r="F5889">
        <v>0</v>
      </c>
      <c r="G5889">
        <v>0</v>
      </c>
    </row>
    <row r="5890" spans="2:7">
      <c r="B5890">
        <v>99661</v>
      </c>
      <c r="C5890">
        <v>2</v>
      </c>
      <c r="D5890">
        <v>48</v>
      </c>
      <c r="F5890">
        <v>158.30000000000001</v>
      </c>
      <c r="G5890">
        <v>62</v>
      </c>
    </row>
    <row r="5891" spans="2:7">
      <c r="B5891">
        <v>99662</v>
      </c>
      <c r="C5891">
        <v>2</v>
      </c>
      <c r="D5891">
        <v>65</v>
      </c>
      <c r="F5891">
        <v>164.9</v>
      </c>
      <c r="G5891">
        <v>98.2</v>
      </c>
    </row>
    <row r="5892" spans="2:7">
      <c r="B5892">
        <v>99663</v>
      </c>
      <c r="C5892">
        <v>1</v>
      </c>
      <c r="D5892">
        <v>15</v>
      </c>
      <c r="F5892">
        <v>184.4</v>
      </c>
      <c r="G5892">
        <v>59.1</v>
      </c>
    </row>
    <row r="5893" spans="2:7">
      <c r="B5893">
        <v>99664</v>
      </c>
      <c r="C5893">
        <v>2</v>
      </c>
      <c r="D5893">
        <v>4</v>
      </c>
      <c r="F5893">
        <v>113</v>
      </c>
      <c r="G5893">
        <v>19.8</v>
      </c>
    </row>
    <row r="5894" spans="2:7">
      <c r="B5894">
        <v>99665</v>
      </c>
      <c r="C5894">
        <v>2</v>
      </c>
      <c r="D5894">
        <v>46</v>
      </c>
      <c r="F5894">
        <v>152</v>
      </c>
      <c r="G5894">
        <v>69.400000000000006</v>
      </c>
    </row>
    <row r="5895" spans="2:7">
      <c r="B5895">
        <v>99666</v>
      </c>
      <c r="C5895">
        <v>1</v>
      </c>
      <c r="D5895">
        <v>4</v>
      </c>
      <c r="F5895">
        <v>107.2</v>
      </c>
      <c r="G5895">
        <v>20.399999999999999</v>
      </c>
    </row>
    <row r="5896" spans="2:7">
      <c r="B5896">
        <v>99667</v>
      </c>
      <c r="C5896">
        <v>1</v>
      </c>
      <c r="D5896">
        <v>3</v>
      </c>
      <c r="F5896">
        <v>91.9</v>
      </c>
      <c r="G5896">
        <v>15.4</v>
      </c>
    </row>
    <row r="5897" spans="2:7">
      <c r="B5897">
        <v>99668</v>
      </c>
      <c r="C5897">
        <v>1</v>
      </c>
      <c r="D5897">
        <v>63</v>
      </c>
      <c r="F5897">
        <v>179.2</v>
      </c>
      <c r="G5897">
        <v>89.1</v>
      </c>
    </row>
    <row r="5898" spans="2:7">
      <c r="B5898">
        <v>99669</v>
      </c>
      <c r="C5898">
        <v>2</v>
      </c>
      <c r="D5898">
        <v>11</v>
      </c>
      <c r="F5898">
        <v>148.30000000000001</v>
      </c>
      <c r="G5898">
        <v>43.5</v>
      </c>
    </row>
    <row r="5899" spans="2:7">
      <c r="B5899">
        <v>99670</v>
      </c>
      <c r="C5899">
        <v>1</v>
      </c>
      <c r="D5899">
        <v>66</v>
      </c>
      <c r="F5899">
        <v>174.2</v>
      </c>
      <c r="G5899">
        <v>96.3</v>
      </c>
    </row>
    <row r="5900" spans="2:7">
      <c r="B5900">
        <v>99671</v>
      </c>
      <c r="C5900">
        <v>2</v>
      </c>
      <c r="D5900">
        <v>8</v>
      </c>
      <c r="F5900">
        <v>150</v>
      </c>
      <c r="G5900">
        <v>43.2</v>
      </c>
    </row>
    <row r="5901" spans="2:7">
      <c r="B5901">
        <v>99672</v>
      </c>
      <c r="C5901">
        <v>2</v>
      </c>
      <c r="D5901">
        <v>32</v>
      </c>
      <c r="F5901">
        <v>157.6</v>
      </c>
      <c r="G5901">
        <v>59.5</v>
      </c>
    </row>
    <row r="5902" spans="2:7">
      <c r="B5902">
        <v>99673</v>
      </c>
      <c r="C5902">
        <v>2</v>
      </c>
      <c r="D5902">
        <v>2</v>
      </c>
      <c r="F5902">
        <v>88</v>
      </c>
      <c r="G5902">
        <v>12.6</v>
      </c>
    </row>
    <row r="5903" spans="2:7">
      <c r="B5903">
        <v>99674</v>
      </c>
      <c r="C5903">
        <v>1</v>
      </c>
      <c r="D5903">
        <v>71</v>
      </c>
      <c r="F5903">
        <v>167.6</v>
      </c>
      <c r="G5903">
        <v>85.2</v>
      </c>
    </row>
    <row r="5904" spans="2:7">
      <c r="B5904">
        <v>99675</v>
      </c>
      <c r="C5904">
        <v>2</v>
      </c>
      <c r="D5904">
        <v>53</v>
      </c>
      <c r="F5904">
        <v>151.30000000000001</v>
      </c>
      <c r="G5904">
        <v>103.3</v>
      </c>
    </row>
    <row r="5905" spans="2:7">
      <c r="B5905">
        <v>99676</v>
      </c>
      <c r="C5905">
        <v>2</v>
      </c>
      <c r="D5905">
        <v>51</v>
      </c>
      <c r="F5905">
        <v>154.1</v>
      </c>
      <c r="G5905">
        <v>60.8</v>
      </c>
    </row>
    <row r="5906" spans="2:7">
      <c r="B5906">
        <v>99677</v>
      </c>
      <c r="C5906">
        <v>1</v>
      </c>
      <c r="D5906">
        <v>14</v>
      </c>
      <c r="F5906">
        <v>175.9</v>
      </c>
      <c r="G5906">
        <v>57.7</v>
      </c>
    </row>
    <row r="5907" spans="2:7">
      <c r="B5907">
        <v>99678</v>
      </c>
      <c r="C5907">
        <v>2</v>
      </c>
      <c r="D5907">
        <v>38</v>
      </c>
      <c r="F5907">
        <v>159.6</v>
      </c>
      <c r="G5907">
        <v>63.1</v>
      </c>
    </row>
    <row r="5908" spans="2:7">
      <c r="B5908">
        <v>99679</v>
      </c>
      <c r="C5908">
        <v>1</v>
      </c>
      <c r="D5908">
        <v>61</v>
      </c>
      <c r="F5908">
        <v>172.9</v>
      </c>
      <c r="G5908">
        <v>90.1</v>
      </c>
    </row>
    <row r="5909" spans="2:7">
      <c r="B5909">
        <v>99680</v>
      </c>
      <c r="C5909">
        <v>1</v>
      </c>
      <c r="D5909">
        <v>62</v>
      </c>
      <c r="F5909">
        <v>174.4</v>
      </c>
      <c r="G5909">
        <v>72.5</v>
      </c>
    </row>
    <row r="5910" spans="2:7">
      <c r="B5910">
        <v>99681</v>
      </c>
      <c r="C5910">
        <v>2</v>
      </c>
      <c r="D5910">
        <v>13</v>
      </c>
      <c r="F5910">
        <v>169.5</v>
      </c>
      <c r="G5910">
        <v>77.099999999999994</v>
      </c>
    </row>
    <row r="5911" spans="2:7">
      <c r="B5911">
        <v>99682</v>
      </c>
      <c r="C5911">
        <v>1</v>
      </c>
      <c r="D5911">
        <v>80</v>
      </c>
      <c r="F5911">
        <v>178.3</v>
      </c>
      <c r="G5911">
        <v>82.1</v>
      </c>
    </row>
    <row r="5912" spans="2:7">
      <c r="B5912">
        <v>99683</v>
      </c>
      <c r="C5912">
        <v>2</v>
      </c>
      <c r="D5912">
        <v>80</v>
      </c>
      <c r="F5912">
        <v>147</v>
      </c>
      <c r="G5912">
        <v>73.3</v>
      </c>
    </row>
    <row r="5913" spans="2:7">
      <c r="B5913">
        <v>99684</v>
      </c>
      <c r="C5913">
        <v>2</v>
      </c>
      <c r="D5913">
        <v>64</v>
      </c>
      <c r="F5913">
        <v>144.1</v>
      </c>
      <c r="G5913">
        <v>49.7</v>
      </c>
    </row>
    <row r="5914" spans="2:7">
      <c r="B5914">
        <v>99686</v>
      </c>
      <c r="C5914">
        <v>1</v>
      </c>
      <c r="D5914">
        <v>40</v>
      </c>
      <c r="F5914">
        <v>188.6</v>
      </c>
      <c r="G5914">
        <v>78.900000000000006</v>
      </c>
    </row>
    <row r="5915" spans="2:7">
      <c r="B5915">
        <v>99687</v>
      </c>
      <c r="C5915">
        <v>1</v>
      </c>
      <c r="D5915">
        <v>8</v>
      </c>
      <c r="F5915">
        <v>127.4</v>
      </c>
      <c r="G5915">
        <v>24.4</v>
      </c>
    </row>
    <row r="5916" spans="2:7">
      <c r="B5916">
        <v>99688</v>
      </c>
      <c r="C5916">
        <v>1</v>
      </c>
      <c r="D5916">
        <v>7</v>
      </c>
      <c r="F5916">
        <v>123.1</v>
      </c>
      <c r="G5916">
        <v>20.9</v>
      </c>
    </row>
    <row r="5917" spans="2:7">
      <c r="B5917">
        <v>99689</v>
      </c>
      <c r="C5917">
        <v>1</v>
      </c>
      <c r="D5917">
        <v>28</v>
      </c>
      <c r="F5917">
        <v>180.9</v>
      </c>
      <c r="G5917">
        <v>77.400000000000006</v>
      </c>
    </row>
    <row r="5918" spans="2:7">
      <c r="B5918">
        <v>99690</v>
      </c>
      <c r="C5918">
        <v>2</v>
      </c>
      <c r="D5918">
        <v>10</v>
      </c>
      <c r="F5918">
        <v>150.80000000000001</v>
      </c>
      <c r="G5918">
        <v>50.7</v>
      </c>
    </row>
    <row r="5919" spans="2:7">
      <c r="B5919">
        <v>99691</v>
      </c>
      <c r="C5919">
        <v>2</v>
      </c>
      <c r="D5919">
        <v>44</v>
      </c>
      <c r="F5919">
        <v>166</v>
      </c>
      <c r="G5919">
        <v>64.900000000000006</v>
      </c>
    </row>
    <row r="5920" spans="2:7">
      <c r="B5920">
        <v>99692</v>
      </c>
      <c r="C5920">
        <v>1</v>
      </c>
      <c r="D5920">
        <v>3</v>
      </c>
      <c r="F5920">
        <v>100</v>
      </c>
      <c r="G5920">
        <v>14.7</v>
      </c>
    </row>
    <row r="5921" spans="2:7">
      <c r="B5921">
        <v>99693</v>
      </c>
      <c r="C5921">
        <v>2</v>
      </c>
      <c r="D5921">
        <v>0</v>
      </c>
      <c r="E5921">
        <v>3</v>
      </c>
      <c r="F5921">
        <v>0</v>
      </c>
      <c r="G5921">
        <v>8.5</v>
      </c>
    </row>
    <row r="5922" spans="2:7">
      <c r="B5922">
        <v>99694</v>
      </c>
      <c r="C5922">
        <v>1</v>
      </c>
      <c r="D5922">
        <v>48</v>
      </c>
      <c r="F5922">
        <v>176.3</v>
      </c>
      <c r="G5922">
        <v>101.8</v>
      </c>
    </row>
    <row r="5923" spans="2:7">
      <c r="B5923">
        <v>99695</v>
      </c>
      <c r="C5923">
        <v>2</v>
      </c>
      <c r="D5923">
        <v>37</v>
      </c>
      <c r="F5923">
        <v>161.69999999999999</v>
      </c>
      <c r="G5923">
        <v>127.9</v>
      </c>
    </row>
    <row r="5924" spans="2:7">
      <c r="B5924">
        <v>99696</v>
      </c>
      <c r="C5924">
        <v>2</v>
      </c>
      <c r="D5924">
        <v>14</v>
      </c>
      <c r="F5924">
        <v>160.30000000000001</v>
      </c>
      <c r="G5924">
        <v>53.4</v>
      </c>
    </row>
    <row r="5925" spans="2:7">
      <c r="B5925">
        <v>99697</v>
      </c>
      <c r="C5925">
        <v>2</v>
      </c>
      <c r="D5925">
        <v>18</v>
      </c>
      <c r="F5925">
        <v>159.1</v>
      </c>
      <c r="G5925">
        <v>82.1</v>
      </c>
    </row>
    <row r="5926" spans="2:7">
      <c r="B5926">
        <v>99698</v>
      </c>
      <c r="C5926">
        <v>2</v>
      </c>
      <c r="D5926">
        <v>74</v>
      </c>
      <c r="F5926">
        <v>163.5</v>
      </c>
      <c r="G5926">
        <v>93</v>
      </c>
    </row>
    <row r="5927" spans="2:7">
      <c r="B5927">
        <v>99699</v>
      </c>
      <c r="C5927">
        <v>1</v>
      </c>
      <c r="D5927">
        <v>15</v>
      </c>
      <c r="F5927">
        <v>159.9</v>
      </c>
      <c r="G5927">
        <v>84.3</v>
      </c>
    </row>
    <row r="5928" spans="2:7">
      <c r="B5928">
        <v>99700</v>
      </c>
      <c r="C5928">
        <v>1</v>
      </c>
      <c r="D5928">
        <v>70</v>
      </c>
      <c r="F5928">
        <v>159.30000000000001</v>
      </c>
      <c r="G5928">
        <v>65</v>
      </c>
    </row>
    <row r="5929" spans="2:7">
      <c r="B5929">
        <v>99701</v>
      </c>
      <c r="C5929">
        <v>1</v>
      </c>
      <c r="D5929">
        <v>1</v>
      </c>
      <c r="E5929">
        <v>15</v>
      </c>
      <c r="F5929">
        <v>0</v>
      </c>
      <c r="G5929">
        <v>8.6999999999999993</v>
      </c>
    </row>
    <row r="5930" spans="2:7">
      <c r="B5930">
        <v>99702</v>
      </c>
      <c r="C5930">
        <v>1</v>
      </c>
      <c r="D5930">
        <v>65</v>
      </c>
      <c r="F5930">
        <v>183.7</v>
      </c>
      <c r="G5930">
        <v>68.2</v>
      </c>
    </row>
    <row r="5931" spans="2:7">
      <c r="B5931">
        <v>99703</v>
      </c>
      <c r="C5931">
        <v>2</v>
      </c>
      <c r="D5931">
        <v>80</v>
      </c>
      <c r="F5931">
        <v>155.69999999999999</v>
      </c>
      <c r="G5931">
        <v>61.1</v>
      </c>
    </row>
    <row r="5932" spans="2:7">
      <c r="B5932">
        <v>99704</v>
      </c>
      <c r="C5932">
        <v>1</v>
      </c>
      <c r="D5932">
        <v>3</v>
      </c>
      <c r="F5932">
        <v>105.7</v>
      </c>
      <c r="G5932">
        <v>30.2</v>
      </c>
    </row>
    <row r="5933" spans="2:7">
      <c r="B5933">
        <v>99705</v>
      </c>
      <c r="C5933">
        <v>2</v>
      </c>
      <c r="D5933">
        <v>40</v>
      </c>
      <c r="F5933">
        <v>159.1</v>
      </c>
      <c r="G5933">
        <v>90.2</v>
      </c>
    </row>
    <row r="5934" spans="2:7">
      <c r="B5934">
        <v>99706</v>
      </c>
      <c r="C5934">
        <v>2</v>
      </c>
      <c r="D5934">
        <v>12</v>
      </c>
      <c r="F5934">
        <v>149.80000000000001</v>
      </c>
      <c r="G5934">
        <v>35.5</v>
      </c>
    </row>
    <row r="5935" spans="2:7">
      <c r="B5935">
        <v>99708</v>
      </c>
      <c r="C5935">
        <v>2</v>
      </c>
      <c r="D5935">
        <v>63</v>
      </c>
      <c r="F5935">
        <v>165.5</v>
      </c>
      <c r="G5935">
        <v>73.3</v>
      </c>
    </row>
    <row r="5936" spans="2:7">
      <c r="B5936">
        <v>99709</v>
      </c>
      <c r="C5936">
        <v>1</v>
      </c>
      <c r="D5936">
        <v>26</v>
      </c>
      <c r="F5936">
        <v>179.8</v>
      </c>
      <c r="G5936">
        <v>74.7</v>
      </c>
    </row>
    <row r="5937" spans="2:7">
      <c r="B5937">
        <v>99710</v>
      </c>
      <c r="C5937">
        <v>2</v>
      </c>
      <c r="D5937">
        <v>30</v>
      </c>
      <c r="F5937">
        <v>163.30000000000001</v>
      </c>
      <c r="G5937">
        <v>58.2</v>
      </c>
    </row>
    <row r="5938" spans="2:7">
      <c r="B5938">
        <v>99711</v>
      </c>
      <c r="C5938">
        <v>2</v>
      </c>
      <c r="D5938">
        <v>58</v>
      </c>
      <c r="F5938">
        <v>160.69999999999999</v>
      </c>
      <c r="G5938">
        <v>72.3</v>
      </c>
    </row>
    <row r="5939" spans="2:7">
      <c r="B5939">
        <v>99712</v>
      </c>
      <c r="C5939">
        <v>1</v>
      </c>
      <c r="D5939">
        <v>9</v>
      </c>
      <c r="F5939">
        <v>130</v>
      </c>
      <c r="G5939">
        <v>28.2</v>
      </c>
    </row>
    <row r="5940" spans="2:7">
      <c r="B5940">
        <v>99713</v>
      </c>
      <c r="C5940">
        <v>1</v>
      </c>
      <c r="D5940">
        <v>14</v>
      </c>
      <c r="F5940">
        <v>173.1</v>
      </c>
      <c r="G5940">
        <v>52.6</v>
      </c>
    </row>
    <row r="5941" spans="2:7">
      <c r="B5941">
        <v>99714</v>
      </c>
      <c r="C5941">
        <v>2</v>
      </c>
      <c r="D5941">
        <v>35</v>
      </c>
      <c r="F5941">
        <v>157.80000000000001</v>
      </c>
      <c r="G5941">
        <v>92.7</v>
      </c>
    </row>
    <row r="5942" spans="2:7">
      <c r="B5942">
        <v>99715</v>
      </c>
      <c r="C5942">
        <v>2</v>
      </c>
      <c r="D5942">
        <v>24</v>
      </c>
      <c r="F5942">
        <v>160.5</v>
      </c>
      <c r="G5942">
        <v>122.1</v>
      </c>
    </row>
    <row r="5943" spans="2:7">
      <c r="B5943">
        <v>99716</v>
      </c>
      <c r="C5943">
        <v>1</v>
      </c>
      <c r="D5943">
        <v>35</v>
      </c>
      <c r="F5943">
        <v>162.80000000000001</v>
      </c>
      <c r="G5943">
        <v>77.099999999999994</v>
      </c>
    </row>
    <row r="5944" spans="2:7">
      <c r="B5944">
        <v>99717</v>
      </c>
      <c r="C5944">
        <v>2</v>
      </c>
      <c r="D5944">
        <v>60</v>
      </c>
      <c r="F5944">
        <v>157.69999999999999</v>
      </c>
      <c r="G5944">
        <v>72.8</v>
      </c>
    </row>
    <row r="5945" spans="2:7">
      <c r="B5945">
        <v>99718</v>
      </c>
      <c r="C5945">
        <v>2</v>
      </c>
      <c r="D5945">
        <v>10</v>
      </c>
      <c r="F5945">
        <v>149.5</v>
      </c>
      <c r="G5945">
        <v>48.3</v>
      </c>
    </row>
    <row r="5946" spans="2:7">
      <c r="B5946">
        <v>99719</v>
      </c>
      <c r="C5946">
        <v>2</v>
      </c>
      <c r="D5946">
        <v>60</v>
      </c>
      <c r="F5946">
        <v>162.80000000000001</v>
      </c>
      <c r="G5946">
        <v>52</v>
      </c>
    </row>
    <row r="5947" spans="2:7">
      <c r="B5947">
        <v>99720</v>
      </c>
      <c r="C5947">
        <v>1</v>
      </c>
      <c r="D5947">
        <v>53</v>
      </c>
      <c r="F5947">
        <v>176.7</v>
      </c>
      <c r="G5947">
        <v>80.2</v>
      </c>
    </row>
    <row r="5948" spans="2:7">
      <c r="B5948">
        <v>99721</v>
      </c>
      <c r="C5948">
        <v>2</v>
      </c>
      <c r="D5948">
        <v>20</v>
      </c>
      <c r="F5948">
        <v>174</v>
      </c>
      <c r="G5948">
        <v>74.8</v>
      </c>
    </row>
    <row r="5949" spans="2:7">
      <c r="B5949">
        <v>99722</v>
      </c>
      <c r="C5949">
        <v>2</v>
      </c>
      <c r="D5949">
        <v>2</v>
      </c>
      <c r="F5949">
        <v>90.4</v>
      </c>
      <c r="G5949">
        <v>14.4</v>
      </c>
    </row>
    <row r="5950" spans="2:7">
      <c r="B5950">
        <v>99723</v>
      </c>
      <c r="C5950">
        <v>1</v>
      </c>
      <c r="D5950">
        <v>10</v>
      </c>
      <c r="F5950">
        <v>160.80000000000001</v>
      </c>
      <c r="G5950">
        <v>91.6</v>
      </c>
    </row>
    <row r="5951" spans="2:7">
      <c r="B5951">
        <v>99724</v>
      </c>
      <c r="C5951">
        <v>1</v>
      </c>
      <c r="D5951">
        <v>56</v>
      </c>
      <c r="F5951">
        <v>175.5</v>
      </c>
      <c r="G5951">
        <v>84.5</v>
      </c>
    </row>
    <row r="5952" spans="2:7">
      <c r="B5952">
        <v>99725</v>
      </c>
      <c r="C5952">
        <v>1</v>
      </c>
      <c r="D5952">
        <v>1</v>
      </c>
      <c r="E5952">
        <v>20</v>
      </c>
      <c r="F5952">
        <v>0</v>
      </c>
      <c r="G5952">
        <v>12.8</v>
      </c>
    </row>
    <row r="5953" spans="2:7">
      <c r="B5953">
        <v>99726</v>
      </c>
      <c r="C5953">
        <v>2</v>
      </c>
      <c r="D5953">
        <v>77</v>
      </c>
      <c r="F5953">
        <v>154.80000000000001</v>
      </c>
      <c r="G5953">
        <v>61.1</v>
      </c>
    </row>
    <row r="5954" spans="2:7">
      <c r="B5954">
        <v>99727</v>
      </c>
      <c r="C5954">
        <v>2</v>
      </c>
      <c r="D5954">
        <v>78</v>
      </c>
      <c r="F5954">
        <v>167.3</v>
      </c>
      <c r="G5954">
        <v>71.5</v>
      </c>
    </row>
    <row r="5955" spans="2:7">
      <c r="B5955">
        <v>99728</v>
      </c>
      <c r="C5955">
        <v>2</v>
      </c>
      <c r="D5955">
        <v>15</v>
      </c>
      <c r="F5955">
        <v>160.9</v>
      </c>
      <c r="G5955">
        <v>58.4</v>
      </c>
    </row>
    <row r="5956" spans="2:7">
      <c r="B5956">
        <v>99729</v>
      </c>
      <c r="C5956">
        <v>1</v>
      </c>
      <c r="D5956">
        <v>10</v>
      </c>
      <c r="F5956">
        <v>145.69999999999999</v>
      </c>
      <c r="G5956">
        <v>41.4</v>
      </c>
    </row>
    <row r="5957" spans="2:7">
      <c r="B5957">
        <v>99730</v>
      </c>
      <c r="C5957">
        <v>1</v>
      </c>
      <c r="D5957">
        <v>9</v>
      </c>
      <c r="F5957">
        <v>145.6</v>
      </c>
      <c r="G5957">
        <v>31.4</v>
      </c>
    </row>
    <row r="5958" spans="2:7">
      <c r="B5958">
        <v>99731</v>
      </c>
      <c r="C5958">
        <v>1</v>
      </c>
      <c r="D5958">
        <v>4</v>
      </c>
      <c r="F5958">
        <v>109.5</v>
      </c>
      <c r="G5958">
        <v>21.4</v>
      </c>
    </row>
    <row r="5959" spans="2:7">
      <c r="B5959">
        <v>99732</v>
      </c>
      <c r="C5959">
        <v>2</v>
      </c>
      <c r="D5959">
        <v>13</v>
      </c>
      <c r="F5959">
        <v>164.3</v>
      </c>
      <c r="G5959">
        <v>65.5</v>
      </c>
    </row>
    <row r="5960" spans="2:7">
      <c r="B5960">
        <v>99733</v>
      </c>
      <c r="C5960">
        <v>2</v>
      </c>
      <c r="D5960">
        <v>3</v>
      </c>
      <c r="F5960">
        <v>89</v>
      </c>
      <c r="G5960">
        <v>11.9</v>
      </c>
    </row>
    <row r="5961" spans="2:7">
      <c r="B5961">
        <v>99734</v>
      </c>
      <c r="C5961">
        <v>1</v>
      </c>
      <c r="D5961">
        <v>8</v>
      </c>
      <c r="F5961">
        <v>128.80000000000001</v>
      </c>
      <c r="G5961">
        <v>23.3</v>
      </c>
    </row>
    <row r="5962" spans="2:7">
      <c r="B5962">
        <v>99735</v>
      </c>
      <c r="C5962">
        <v>1</v>
      </c>
      <c r="D5962">
        <v>15</v>
      </c>
      <c r="F5962">
        <v>181</v>
      </c>
      <c r="G5962">
        <v>72.400000000000006</v>
      </c>
    </row>
    <row r="5963" spans="2:7">
      <c r="B5963">
        <v>99736</v>
      </c>
      <c r="C5963">
        <v>1</v>
      </c>
      <c r="D5963">
        <v>62</v>
      </c>
      <c r="F5963">
        <v>175.8</v>
      </c>
      <c r="G5963">
        <v>96.9</v>
      </c>
    </row>
    <row r="5964" spans="2:7">
      <c r="B5964">
        <v>99737</v>
      </c>
      <c r="C5964">
        <v>2</v>
      </c>
      <c r="D5964">
        <v>14</v>
      </c>
      <c r="F5964">
        <v>157.80000000000001</v>
      </c>
      <c r="G5964">
        <v>77.900000000000006</v>
      </c>
    </row>
    <row r="5965" spans="2:7">
      <c r="B5965">
        <v>99738</v>
      </c>
      <c r="C5965">
        <v>1</v>
      </c>
      <c r="D5965">
        <v>7</v>
      </c>
      <c r="F5965">
        <v>130.30000000000001</v>
      </c>
      <c r="G5965">
        <v>27</v>
      </c>
    </row>
    <row r="5966" spans="2:7">
      <c r="B5966">
        <v>99739</v>
      </c>
      <c r="C5966">
        <v>1</v>
      </c>
      <c r="D5966">
        <v>17</v>
      </c>
      <c r="F5966">
        <v>179.3</v>
      </c>
      <c r="G5966">
        <v>57.5</v>
      </c>
    </row>
    <row r="5967" spans="2:7">
      <c r="B5967">
        <v>99740</v>
      </c>
      <c r="C5967">
        <v>1</v>
      </c>
      <c r="D5967">
        <v>64</v>
      </c>
      <c r="F5967">
        <v>164.7</v>
      </c>
      <c r="G5967">
        <v>59.4</v>
      </c>
    </row>
    <row r="5968" spans="2:7">
      <c r="B5968">
        <v>99741</v>
      </c>
      <c r="C5968">
        <v>1</v>
      </c>
      <c r="D5968">
        <v>80</v>
      </c>
      <c r="F5968">
        <v>171</v>
      </c>
      <c r="G5968">
        <v>83.1</v>
      </c>
    </row>
    <row r="5969" spans="2:7">
      <c r="B5969">
        <v>99742</v>
      </c>
      <c r="C5969">
        <v>1</v>
      </c>
      <c r="D5969">
        <v>79</v>
      </c>
      <c r="F5969">
        <v>173.3</v>
      </c>
      <c r="G5969">
        <v>100.5</v>
      </c>
    </row>
    <row r="5970" spans="2:7">
      <c r="B5970">
        <v>99743</v>
      </c>
      <c r="C5970">
        <v>2</v>
      </c>
      <c r="D5970">
        <v>80</v>
      </c>
      <c r="F5970">
        <v>150.69999999999999</v>
      </c>
      <c r="G5970">
        <v>71.099999999999994</v>
      </c>
    </row>
    <row r="5971" spans="2:7">
      <c r="B5971">
        <v>99744</v>
      </c>
      <c r="C5971">
        <v>2</v>
      </c>
      <c r="D5971">
        <v>51</v>
      </c>
      <c r="F5971">
        <v>172.3</v>
      </c>
      <c r="G5971">
        <v>67</v>
      </c>
    </row>
    <row r="5972" spans="2:7">
      <c r="B5972">
        <v>99745</v>
      </c>
      <c r="C5972">
        <v>1</v>
      </c>
      <c r="D5972">
        <v>33</v>
      </c>
      <c r="F5972">
        <v>164.7</v>
      </c>
      <c r="G5972">
        <v>87.6</v>
      </c>
    </row>
    <row r="5973" spans="2:7">
      <c r="B5973">
        <v>99746</v>
      </c>
      <c r="C5973">
        <v>2</v>
      </c>
      <c r="D5973">
        <v>2</v>
      </c>
      <c r="F5973">
        <v>96.7</v>
      </c>
      <c r="G5973">
        <v>14.3</v>
      </c>
    </row>
    <row r="5974" spans="2:7">
      <c r="B5974">
        <v>99747</v>
      </c>
      <c r="C5974">
        <v>2</v>
      </c>
      <c r="D5974">
        <v>80</v>
      </c>
      <c r="F5974">
        <v>148</v>
      </c>
      <c r="G5974">
        <v>79</v>
      </c>
    </row>
    <row r="5975" spans="2:7">
      <c r="B5975">
        <v>99748</v>
      </c>
      <c r="C5975">
        <v>2</v>
      </c>
      <c r="D5975">
        <v>0</v>
      </c>
      <c r="E5975">
        <v>1</v>
      </c>
      <c r="F5975">
        <v>0</v>
      </c>
      <c r="G5975">
        <v>5.2</v>
      </c>
    </row>
    <row r="5976" spans="2:7">
      <c r="B5976">
        <v>99749</v>
      </c>
      <c r="C5976">
        <v>2</v>
      </c>
      <c r="D5976">
        <v>33</v>
      </c>
      <c r="F5976">
        <v>176.6</v>
      </c>
      <c r="G5976">
        <v>123.3</v>
      </c>
    </row>
    <row r="5977" spans="2:7">
      <c r="B5977">
        <v>99750</v>
      </c>
      <c r="C5977">
        <v>2</v>
      </c>
      <c r="D5977">
        <v>0</v>
      </c>
      <c r="E5977">
        <v>1</v>
      </c>
      <c r="F5977">
        <v>0</v>
      </c>
      <c r="G5977">
        <v>4.2</v>
      </c>
    </row>
    <row r="5978" spans="2:7">
      <c r="B5978">
        <v>99751</v>
      </c>
      <c r="C5978">
        <v>2</v>
      </c>
      <c r="D5978">
        <v>27</v>
      </c>
      <c r="F5978">
        <v>164</v>
      </c>
      <c r="G5978">
        <v>90.8</v>
      </c>
    </row>
    <row r="5979" spans="2:7">
      <c r="B5979">
        <v>99752</v>
      </c>
      <c r="C5979">
        <v>1</v>
      </c>
      <c r="D5979">
        <v>1</v>
      </c>
      <c r="E5979">
        <v>15</v>
      </c>
      <c r="F5979">
        <v>0</v>
      </c>
      <c r="G5979">
        <v>10.199999999999999</v>
      </c>
    </row>
    <row r="5980" spans="2:7">
      <c r="B5980">
        <v>99753</v>
      </c>
      <c r="C5980">
        <v>2</v>
      </c>
      <c r="D5980">
        <v>9</v>
      </c>
      <c r="F5980">
        <v>142.6</v>
      </c>
      <c r="G5980">
        <v>32.6</v>
      </c>
    </row>
    <row r="5981" spans="2:7">
      <c r="B5981">
        <v>99754</v>
      </c>
      <c r="C5981">
        <v>1</v>
      </c>
      <c r="D5981">
        <v>36</v>
      </c>
      <c r="F5981">
        <v>167.2</v>
      </c>
      <c r="G5981">
        <v>79.599999999999994</v>
      </c>
    </row>
    <row r="5982" spans="2:7">
      <c r="B5982">
        <v>99755</v>
      </c>
      <c r="C5982">
        <v>1</v>
      </c>
      <c r="D5982">
        <v>0</v>
      </c>
      <c r="E5982">
        <v>3</v>
      </c>
      <c r="F5982">
        <v>0</v>
      </c>
      <c r="G5982">
        <v>6.7</v>
      </c>
    </row>
    <row r="5983" spans="2:7">
      <c r="B5983">
        <v>99756</v>
      </c>
      <c r="C5983">
        <v>2</v>
      </c>
      <c r="D5983">
        <v>5</v>
      </c>
      <c r="F5983">
        <v>122.4</v>
      </c>
      <c r="G5983">
        <v>28.2</v>
      </c>
    </row>
    <row r="5984" spans="2:7">
      <c r="B5984">
        <v>99757</v>
      </c>
      <c r="C5984">
        <v>2</v>
      </c>
      <c r="D5984">
        <v>18</v>
      </c>
      <c r="F5984">
        <v>154.6</v>
      </c>
      <c r="G5984">
        <v>47.7</v>
      </c>
    </row>
    <row r="5985" spans="2:7">
      <c r="B5985">
        <v>99758</v>
      </c>
      <c r="C5985">
        <v>2</v>
      </c>
      <c r="D5985">
        <v>80</v>
      </c>
      <c r="F5985">
        <v>160.30000000000001</v>
      </c>
      <c r="G5985">
        <v>71.400000000000006</v>
      </c>
    </row>
    <row r="5986" spans="2:7">
      <c r="B5986">
        <v>99759</v>
      </c>
      <c r="C5986">
        <v>1</v>
      </c>
      <c r="D5986">
        <v>50</v>
      </c>
      <c r="F5986">
        <v>166.1</v>
      </c>
      <c r="G5986">
        <v>105.3</v>
      </c>
    </row>
    <row r="5987" spans="2:7">
      <c r="B5987">
        <v>99760</v>
      </c>
      <c r="C5987">
        <v>1</v>
      </c>
      <c r="D5987">
        <v>67</v>
      </c>
      <c r="F5987">
        <v>181.4</v>
      </c>
      <c r="G5987">
        <v>123.4</v>
      </c>
    </row>
    <row r="5988" spans="2:7">
      <c r="B5988">
        <v>99761</v>
      </c>
      <c r="C5988">
        <v>2</v>
      </c>
      <c r="D5988">
        <v>20</v>
      </c>
      <c r="F5988">
        <v>158.80000000000001</v>
      </c>
      <c r="G5988">
        <v>51.4</v>
      </c>
    </row>
    <row r="5989" spans="2:7">
      <c r="B5989">
        <v>99762</v>
      </c>
      <c r="C5989">
        <v>2</v>
      </c>
      <c r="D5989">
        <v>55</v>
      </c>
      <c r="F5989">
        <v>170.5</v>
      </c>
      <c r="G5989">
        <v>81.7</v>
      </c>
    </row>
    <row r="5990" spans="2:7">
      <c r="B5990">
        <v>99763</v>
      </c>
      <c r="C5990">
        <v>2</v>
      </c>
      <c r="D5990">
        <v>54</v>
      </c>
      <c r="F5990">
        <v>154.6</v>
      </c>
      <c r="G5990">
        <v>57.7</v>
      </c>
    </row>
    <row r="5991" spans="2:7">
      <c r="B5991">
        <v>99765</v>
      </c>
      <c r="C5991">
        <v>2</v>
      </c>
      <c r="D5991">
        <v>46</v>
      </c>
      <c r="F5991">
        <v>160</v>
      </c>
      <c r="G5991">
        <v>66.599999999999994</v>
      </c>
    </row>
    <row r="5992" spans="2:7">
      <c r="B5992">
        <v>99766</v>
      </c>
      <c r="C5992">
        <v>1</v>
      </c>
      <c r="D5992">
        <v>49</v>
      </c>
      <c r="F5992">
        <v>167.7</v>
      </c>
      <c r="G5992">
        <v>70.900000000000006</v>
      </c>
    </row>
    <row r="5993" spans="2:7">
      <c r="B5993">
        <v>99767</v>
      </c>
      <c r="C5993">
        <v>2</v>
      </c>
      <c r="D5993">
        <v>2</v>
      </c>
      <c r="F5993">
        <v>87.4</v>
      </c>
      <c r="G5993">
        <v>12.9</v>
      </c>
    </row>
    <row r="5994" spans="2:7">
      <c r="B5994">
        <v>99768</v>
      </c>
      <c r="C5994">
        <v>2</v>
      </c>
      <c r="D5994">
        <v>28</v>
      </c>
      <c r="F5994">
        <v>166.4</v>
      </c>
      <c r="G5994">
        <v>120</v>
      </c>
    </row>
    <row r="5995" spans="2:7">
      <c r="B5995">
        <v>99769</v>
      </c>
      <c r="C5995">
        <v>2</v>
      </c>
      <c r="D5995">
        <v>15</v>
      </c>
      <c r="F5995">
        <v>153.6</v>
      </c>
      <c r="G5995">
        <v>56.3</v>
      </c>
    </row>
    <row r="5996" spans="2:7">
      <c r="B5996">
        <v>99770</v>
      </c>
      <c r="C5996">
        <v>1</v>
      </c>
      <c r="D5996">
        <v>16</v>
      </c>
      <c r="F5996">
        <v>162.4</v>
      </c>
      <c r="G5996">
        <v>55.3</v>
      </c>
    </row>
    <row r="5997" spans="2:7">
      <c r="B5997">
        <v>99771</v>
      </c>
      <c r="C5997">
        <v>2</v>
      </c>
      <c r="D5997">
        <v>19</v>
      </c>
      <c r="F5997">
        <v>160.4</v>
      </c>
      <c r="G5997">
        <v>59.1</v>
      </c>
    </row>
    <row r="5998" spans="2:7">
      <c r="B5998">
        <v>99772</v>
      </c>
      <c r="C5998">
        <v>2</v>
      </c>
      <c r="D5998">
        <v>43</v>
      </c>
      <c r="F5998">
        <v>161</v>
      </c>
      <c r="G5998">
        <v>133</v>
      </c>
    </row>
    <row r="5999" spans="2:7">
      <c r="B5999">
        <v>99773</v>
      </c>
      <c r="C5999">
        <v>1</v>
      </c>
      <c r="D5999">
        <v>16</v>
      </c>
      <c r="F5999">
        <v>171.9</v>
      </c>
      <c r="G5999">
        <v>100.6</v>
      </c>
    </row>
    <row r="6000" spans="2:7">
      <c r="B6000">
        <v>99774</v>
      </c>
      <c r="C6000">
        <v>2</v>
      </c>
      <c r="D6000">
        <v>80</v>
      </c>
      <c r="F6000">
        <v>0</v>
      </c>
      <c r="G6000">
        <v>0</v>
      </c>
    </row>
    <row r="6001" spans="2:7">
      <c r="B6001">
        <v>99776</v>
      </c>
      <c r="C6001">
        <v>1</v>
      </c>
      <c r="D6001">
        <v>71</v>
      </c>
      <c r="F6001">
        <v>180.9</v>
      </c>
      <c r="G6001">
        <v>119.9</v>
      </c>
    </row>
    <row r="6002" spans="2:7">
      <c r="B6002">
        <v>99777</v>
      </c>
      <c r="C6002">
        <v>1</v>
      </c>
      <c r="D6002">
        <v>21</v>
      </c>
      <c r="F6002">
        <v>190.1</v>
      </c>
      <c r="G6002">
        <v>102.1</v>
      </c>
    </row>
    <row r="6003" spans="2:7">
      <c r="B6003">
        <v>99778</v>
      </c>
      <c r="C6003">
        <v>1</v>
      </c>
      <c r="D6003">
        <v>46</v>
      </c>
      <c r="F6003">
        <v>175.6</v>
      </c>
      <c r="G6003">
        <v>69.2</v>
      </c>
    </row>
    <row r="6004" spans="2:7">
      <c r="B6004">
        <v>99779</v>
      </c>
      <c r="C6004">
        <v>2</v>
      </c>
      <c r="D6004">
        <v>41</v>
      </c>
      <c r="F6004">
        <v>0</v>
      </c>
      <c r="G6004">
        <v>0</v>
      </c>
    </row>
    <row r="6005" spans="2:7">
      <c r="B6005">
        <v>99781</v>
      </c>
      <c r="C6005">
        <v>1</v>
      </c>
      <c r="D6005">
        <v>4</v>
      </c>
      <c r="F6005">
        <v>110.7</v>
      </c>
      <c r="G6005">
        <v>20.8</v>
      </c>
    </row>
    <row r="6006" spans="2:7">
      <c r="B6006">
        <v>99782</v>
      </c>
      <c r="C6006">
        <v>2</v>
      </c>
      <c r="D6006">
        <v>53</v>
      </c>
      <c r="F6006">
        <v>163.19999999999999</v>
      </c>
      <c r="G6006">
        <v>62.8</v>
      </c>
    </row>
    <row r="6007" spans="2:7">
      <c r="B6007">
        <v>99783</v>
      </c>
      <c r="C6007">
        <v>1</v>
      </c>
      <c r="D6007">
        <v>35</v>
      </c>
      <c r="F6007">
        <v>165</v>
      </c>
      <c r="G6007">
        <v>92.9</v>
      </c>
    </row>
    <row r="6008" spans="2:7">
      <c r="B6008">
        <v>99784</v>
      </c>
      <c r="C6008">
        <v>1</v>
      </c>
      <c r="D6008">
        <v>3</v>
      </c>
      <c r="F6008">
        <v>0</v>
      </c>
      <c r="G6008">
        <v>19.5</v>
      </c>
    </row>
    <row r="6009" spans="2:7">
      <c r="B6009">
        <v>99785</v>
      </c>
      <c r="C6009">
        <v>2</v>
      </c>
      <c r="D6009">
        <v>80</v>
      </c>
      <c r="F6009">
        <v>153.69999999999999</v>
      </c>
      <c r="G6009">
        <v>81.8</v>
      </c>
    </row>
    <row r="6010" spans="2:7">
      <c r="B6010">
        <v>99786</v>
      </c>
      <c r="C6010">
        <v>1</v>
      </c>
      <c r="D6010">
        <v>44</v>
      </c>
      <c r="F6010">
        <v>181.6</v>
      </c>
      <c r="G6010">
        <v>99.4</v>
      </c>
    </row>
    <row r="6011" spans="2:7">
      <c r="B6011">
        <v>99787</v>
      </c>
      <c r="C6011">
        <v>2</v>
      </c>
      <c r="D6011">
        <v>0</v>
      </c>
      <c r="E6011">
        <v>0</v>
      </c>
      <c r="F6011">
        <v>0</v>
      </c>
      <c r="G6011">
        <v>3.9</v>
      </c>
    </row>
    <row r="6012" spans="2:7">
      <c r="B6012">
        <v>99788</v>
      </c>
      <c r="C6012">
        <v>1</v>
      </c>
      <c r="D6012">
        <v>17</v>
      </c>
      <c r="F6012">
        <v>178.1</v>
      </c>
      <c r="G6012">
        <v>60.3</v>
      </c>
    </row>
    <row r="6013" spans="2:7">
      <c r="B6013">
        <v>99789</v>
      </c>
      <c r="C6013">
        <v>1</v>
      </c>
      <c r="D6013">
        <v>0</v>
      </c>
      <c r="E6013">
        <v>10</v>
      </c>
      <c r="F6013">
        <v>0</v>
      </c>
      <c r="G6013">
        <v>8.9</v>
      </c>
    </row>
    <row r="6014" spans="2:7">
      <c r="B6014">
        <v>99790</v>
      </c>
      <c r="C6014">
        <v>1</v>
      </c>
      <c r="D6014">
        <v>24</v>
      </c>
      <c r="F6014">
        <v>178.2</v>
      </c>
      <c r="G6014">
        <v>78.7</v>
      </c>
    </row>
    <row r="6015" spans="2:7">
      <c r="B6015">
        <v>99791</v>
      </c>
      <c r="C6015">
        <v>1</v>
      </c>
      <c r="D6015">
        <v>8</v>
      </c>
      <c r="F6015">
        <v>127.8</v>
      </c>
      <c r="G6015">
        <v>37.1</v>
      </c>
    </row>
    <row r="6016" spans="2:7">
      <c r="B6016">
        <v>99792</v>
      </c>
      <c r="C6016">
        <v>1</v>
      </c>
      <c r="D6016">
        <v>69</v>
      </c>
      <c r="F6016">
        <v>168.1</v>
      </c>
      <c r="G6016">
        <v>77</v>
      </c>
    </row>
    <row r="6017" spans="2:7">
      <c r="B6017">
        <v>99793</v>
      </c>
      <c r="C6017">
        <v>2</v>
      </c>
      <c r="D6017">
        <v>26</v>
      </c>
      <c r="F6017">
        <v>164.3</v>
      </c>
      <c r="G6017">
        <v>78.2</v>
      </c>
    </row>
    <row r="6018" spans="2:7">
      <c r="B6018">
        <v>99795</v>
      </c>
      <c r="C6018">
        <v>2</v>
      </c>
      <c r="D6018">
        <v>21</v>
      </c>
      <c r="F6018">
        <v>153.30000000000001</v>
      </c>
      <c r="G6018">
        <v>122.1</v>
      </c>
    </row>
    <row r="6019" spans="2:7">
      <c r="B6019">
        <v>99797</v>
      </c>
      <c r="C6019">
        <v>1</v>
      </c>
      <c r="D6019">
        <v>65</v>
      </c>
      <c r="F6019">
        <v>177.2</v>
      </c>
      <c r="G6019">
        <v>54.8</v>
      </c>
    </row>
    <row r="6020" spans="2:7">
      <c r="B6020">
        <v>99798</v>
      </c>
      <c r="C6020">
        <v>1</v>
      </c>
      <c r="D6020">
        <v>29</v>
      </c>
      <c r="F6020">
        <v>176.9</v>
      </c>
      <c r="G6020">
        <v>114.9</v>
      </c>
    </row>
    <row r="6021" spans="2:7">
      <c r="B6021">
        <v>99799</v>
      </c>
      <c r="C6021">
        <v>2</v>
      </c>
      <c r="D6021">
        <v>16</v>
      </c>
      <c r="F6021">
        <v>163.80000000000001</v>
      </c>
      <c r="G6021">
        <v>66</v>
      </c>
    </row>
    <row r="6022" spans="2:7">
      <c r="B6022">
        <v>99800</v>
      </c>
      <c r="C6022">
        <v>1</v>
      </c>
      <c r="D6022">
        <v>18</v>
      </c>
      <c r="F6022">
        <v>172</v>
      </c>
      <c r="G6022">
        <v>89.5</v>
      </c>
    </row>
    <row r="6023" spans="2:7">
      <c r="B6023">
        <v>99802</v>
      </c>
      <c r="C6023">
        <v>2</v>
      </c>
      <c r="D6023">
        <v>12</v>
      </c>
      <c r="F6023">
        <v>155.80000000000001</v>
      </c>
      <c r="G6023">
        <v>52.1</v>
      </c>
    </row>
    <row r="6024" spans="2:7">
      <c r="B6024">
        <v>99803</v>
      </c>
      <c r="C6024">
        <v>2</v>
      </c>
      <c r="D6024">
        <v>13</v>
      </c>
      <c r="F6024">
        <v>161.19999999999999</v>
      </c>
      <c r="G6024">
        <v>58</v>
      </c>
    </row>
    <row r="6025" spans="2:7">
      <c r="B6025">
        <v>99804</v>
      </c>
      <c r="C6025">
        <v>1</v>
      </c>
      <c r="D6025">
        <v>61</v>
      </c>
      <c r="F6025">
        <v>181.6</v>
      </c>
      <c r="G6025">
        <v>95.8</v>
      </c>
    </row>
    <row r="6026" spans="2:7">
      <c r="B6026">
        <v>99805</v>
      </c>
      <c r="C6026">
        <v>1</v>
      </c>
      <c r="D6026">
        <v>0</v>
      </c>
      <c r="E6026">
        <v>9</v>
      </c>
      <c r="F6026">
        <v>0</v>
      </c>
      <c r="G6026">
        <v>9.3000000000000007</v>
      </c>
    </row>
    <row r="6027" spans="2:7">
      <c r="B6027">
        <v>99806</v>
      </c>
      <c r="C6027">
        <v>2</v>
      </c>
      <c r="D6027">
        <v>70</v>
      </c>
      <c r="F6027">
        <v>145.1</v>
      </c>
      <c r="G6027">
        <v>76.3</v>
      </c>
    </row>
    <row r="6028" spans="2:7">
      <c r="B6028">
        <v>99807</v>
      </c>
      <c r="C6028">
        <v>1</v>
      </c>
      <c r="D6028">
        <v>27</v>
      </c>
      <c r="F6028">
        <v>168.2</v>
      </c>
      <c r="G6028">
        <v>76.900000000000006</v>
      </c>
    </row>
    <row r="6029" spans="2:7">
      <c r="B6029">
        <v>99808</v>
      </c>
      <c r="C6029">
        <v>2</v>
      </c>
      <c r="D6029">
        <v>39</v>
      </c>
      <c r="F6029">
        <v>158.69999999999999</v>
      </c>
      <c r="G6029">
        <v>77</v>
      </c>
    </row>
    <row r="6030" spans="2:7">
      <c r="B6030">
        <v>99809</v>
      </c>
      <c r="C6030">
        <v>2</v>
      </c>
      <c r="D6030">
        <v>2</v>
      </c>
      <c r="F6030">
        <v>95</v>
      </c>
      <c r="G6030">
        <v>17.899999999999999</v>
      </c>
    </row>
    <row r="6031" spans="2:7">
      <c r="B6031">
        <v>99810</v>
      </c>
      <c r="C6031">
        <v>1</v>
      </c>
      <c r="D6031">
        <v>13</v>
      </c>
      <c r="F6031">
        <v>160.80000000000001</v>
      </c>
      <c r="G6031">
        <v>54.2</v>
      </c>
    </row>
    <row r="6032" spans="2:7">
      <c r="B6032">
        <v>99811</v>
      </c>
      <c r="C6032">
        <v>2</v>
      </c>
      <c r="D6032">
        <v>48</v>
      </c>
      <c r="F6032">
        <v>149.80000000000001</v>
      </c>
      <c r="G6032">
        <v>76.5</v>
      </c>
    </row>
    <row r="6033" spans="2:7">
      <c r="B6033">
        <v>99812</v>
      </c>
      <c r="C6033">
        <v>1</v>
      </c>
      <c r="D6033">
        <v>9</v>
      </c>
      <c r="F6033">
        <v>139.1</v>
      </c>
      <c r="G6033">
        <v>39</v>
      </c>
    </row>
    <row r="6034" spans="2:7">
      <c r="B6034">
        <v>99813</v>
      </c>
      <c r="C6034">
        <v>1</v>
      </c>
      <c r="D6034">
        <v>48</v>
      </c>
      <c r="F6034">
        <v>173.3</v>
      </c>
      <c r="G6034">
        <v>77.5</v>
      </c>
    </row>
    <row r="6035" spans="2:7">
      <c r="B6035">
        <v>99815</v>
      </c>
      <c r="C6035">
        <v>2</v>
      </c>
      <c r="D6035">
        <v>71</v>
      </c>
      <c r="F6035">
        <v>163.4</v>
      </c>
      <c r="G6035">
        <v>121.1</v>
      </c>
    </row>
    <row r="6036" spans="2:7">
      <c r="B6036">
        <v>99816</v>
      </c>
      <c r="C6036">
        <v>2</v>
      </c>
      <c r="D6036">
        <v>55</v>
      </c>
      <c r="F6036">
        <v>152.80000000000001</v>
      </c>
      <c r="G6036">
        <v>97.2</v>
      </c>
    </row>
    <row r="6037" spans="2:7">
      <c r="B6037">
        <v>99817</v>
      </c>
      <c r="C6037">
        <v>2</v>
      </c>
      <c r="D6037">
        <v>57</v>
      </c>
      <c r="F6037">
        <v>165.3</v>
      </c>
      <c r="G6037">
        <v>72.5</v>
      </c>
    </row>
    <row r="6038" spans="2:7">
      <c r="B6038">
        <v>99818</v>
      </c>
      <c r="C6038">
        <v>1</v>
      </c>
      <c r="D6038">
        <v>11</v>
      </c>
      <c r="F6038">
        <v>149.1</v>
      </c>
      <c r="G6038">
        <v>53.3</v>
      </c>
    </row>
    <row r="6039" spans="2:7">
      <c r="B6039">
        <v>99819</v>
      </c>
      <c r="C6039">
        <v>1</v>
      </c>
      <c r="D6039">
        <v>50</v>
      </c>
      <c r="F6039">
        <v>175.7</v>
      </c>
      <c r="G6039">
        <v>89.8</v>
      </c>
    </row>
    <row r="6040" spans="2:7">
      <c r="B6040">
        <v>99820</v>
      </c>
      <c r="C6040">
        <v>1</v>
      </c>
      <c r="D6040">
        <v>80</v>
      </c>
      <c r="F6040">
        <v>154.19999999999999</v>
      </c>
      <c r="G6040">
        <v>62.1</v>
      </c>
    </row>
    <row r="6041" spans="2:7">
      <c r="B6041">
        <v>99822</v>
      </c>
      <c r="C6041">
        <v>2</v>
      </c>
      <c r="D6041">
        <v>28</v>
      </c>
      <c r="F6041">
        <v>166.2</v>
      </c>
      <c r="G6041">
        <v>52.4</v>
      </c>
    </row>
    <row r="6042" spans="2:7">
      <c r="B6042">
        <v>99823</v>
      </c>
      <c r="C6042">
        <v>1</v>
      </c>
      <c r="D6042">
        <v>4</v>
      </c>
      <c r="F6042">
        <v>100.4</v>
      </c>
      <c r="G6042">
        <v>15.7</v>
      </c>
    </row>
    <row r="6043" spans="2:7">
      <c r="B6043">
        <v>99824</v>
      </c>
      <c r="C6043">
        <v>2</v>
      </c>
      <c r="D6043">
        <v>33</v>
      </c>
      <c r="F6043">
        <v>165.1</v>
      </c>
      <c r="G6043">
        <v>63.6</v>
      </c>
    </row>
    <row r="6044" spans="2:7">
      <c r="B6044">
        <v>99825</v>
      </c>
      <c r="C6044">
        <v>1</v>
      </c>
      <c r="D6044">
        <v>67</v>
      </c>
      <c r="F6044">
        <v>183.3</v>
      </c>
      <c r="G6044">
        <v>109.2</v>
      </c>
    </row>
    <row r="6045" spans="2:7">
      <c r="B6045">
        <v>99826</v>
      </c>
      <c r="C6045">
        <v>1</v>
      </c>
      <c r="D6045">
        <v>16</v>
      </c>
      <c r="F6045">
        <v>186.4</v>
      </c>
      <c r="G6045">
        <v>119.8</v>
      </c>
    </row>
    <row r="6046" spans="2:7">
      <c r="B6046">
        <v>99827</v>
      </c>
      <c r="C6046">
        <v>2</v>
      </c>
      <c r="D6046">
        <v>3</v>
      </c>
      <c r="F6046">
        <v>101.9</v>
      </c>
      <c r="G6046">
        <v>15.9</v>
      </c>
    </row>
    <row r="6047" spans="2:7">
      <c r="B6047">
        <v>99828</v>
      </c>
      <c r="C6047">
        <v>2</v>
      </c>
      <c r="D6047">
        <v>16</v>
      </c>
      <c r="F6047">
        <v>155.5</v>
      </c>
      <c r="G6047">
        <v>39.299999999999997</v>
      </c>
    </row>
    <row r="6048" spans="2:7">
      <c r="B6048">
        <v>99829</v>
      </c>
      <c r="C6048">
        <v>1</v>
      </c>
      <c r="D6048">
        <v>13</v>
      </c>
      <c r="F6048">
        <v>156.4</v>
      </c>
      <c r="G6048">
        <v>57.2</v>
      </c>
    </row>
    <row r="6049" spans="2:7">
      <c r="B6049">
        <v>99830</v>
      </c>
      <c r="C6049">
        <v>1</v>
      </c>
      <c r="D6049">
        <v>18</v>
      </c>
      <c r="F6049">
        <v>175.7</v>
      </c>
      <c r="G6049">
        <v>71.8</v>
      </c>
    </row>
    <row r="6050" spans="2:7">
      <c r="B6050">
        <v>99831</v>
      </c>
      <c r="C6050">
        <v>1</v>
      </c>
      <c r="D6050">
        <v>58</v>
      </c>
      <c r="F6050">
        <v>171.4</v>
      </c>
      <c r="G6050">
        <v>92.2</v>
      </c>
    </row>
    <row r="6051" spans="2:7">
      <c r="B6051">
        <v>99832</v>
      </c>
      <c r="C6051">
        <v>1</v>
      </c>
      <c r="D6051">
        <v>1</v>
      </c>
      <c r="E6051">
        <v>21</v>
      </c>
      <c r="F6051">
        <v>0</v>
      </c>
      <c r="G6051">
        <v>12.5</v>
      </c>
    </row>
    <row r="6052" spans="2:7">
      <c r="B6052">
        <v>99833</v>
      </c>
      <c r="C6052">
        <v>1</v>
      </c>
      <c r="D6052">
        <v>70</v>
      </c>
      <c r="F6052">
        <v>161.6</v>
      </c>
      <c r="G6052">
        <v>69.599999999999994</v>
      </c>
    </row>
    <row r="6053" spans="2:7">
      <c r="B6053">
        <v>99834</v>
      </c>
      <c r="C6053">
        <v>1</v>
      </c>
      <c r="D6053">
        <v>44</v>
      </c>
      <c r="F6053">
        <v>167.2</v>
      </c>
      <c r="G6053">
        <v>59.2</v>
      </c>
    </row>
    <row r="6054" spans="2:7">
      <c r="B6054">
        <v>99836</v>
      </c>
      <c r="C6054">
        <v>1</v>
      </c>
      <c r="D6054">
        <v>13</v>
      </c>
      <c r="F6054">
        <v>170.7</v>
      </c>
      <c r="G6054">
        <v>62.2</v>
      </c>
    </row>
    <row r="6055" spans="2:7">
      <c r="B6055">
        <v>99837</v>
      </c>
      <c r="C6055">
        <v>1</v>
      </c>
      <c r="D6055">
        <v>5</v>
      </c>
      <c r="F6055">
        <v>112.1</v>
      </c>
      <c r="G6055">
        <v>18.5</v>
      </c>
    </row>
    <row r="6056" spans="2:7">
      <c r="B6056">
        <v>99838</v>
      </c>
      <c r="C6056">
        <v>2</v>
      </c>
      <c r="D6056">
        <v>48</v>
      </c>
      <c r="F6056">
        <v>152.4</v>
      </c>
      <c r="G6056">
        <v>83.7</v>
      </c>
    </row>
    <row r="6057" spans="2:7">
      <c r="B6057">
        <v>99839</v>
      </c>
      <c r="C6057">
        <v>1</v>
      </c>
      <c r="D6057">
        <v>42</v>
      </c>
      <c r="F6057">
        <v>178.9</v>
      </c>
      <c r="G6057">
        <v>97.5</v>
      </c>
    </row>
    <row r="6058" spans="2:7">
      <c r="B6058">
        <v>99840</v>
      </c>
      <c r="C6058">
        <v>2</v>
      </c>
      <c r="D6058">
        <v>74</v>
      </c>
      <c r="F6058">
        <v>159</v>
      </c>
      <c r="G6058">
        <v>64.099999999999994</v>
      </c>
    </row>
    <row r="6059" spans="2:7">
      <c r="B6059">
        <v>99841</v>
      </c>
      <c r="C6059">
        <v>1</v>
      </c>
      <c r="D6059">
        <v>21</v>
      </c>
      <c r="F6059">
        <v>155.4</v>
      </c>
      <c r="G6059">
        <v>71.7</v>
      </c>
    </row>
    <row r="6060" spans="2:7">
      <c r="B6060">
        <v>99842</v>
      </c>
      <c r="C6060">
        <v>1</v>
      </c>
      <c r="D6060">
        <v>47</v>
      </c>
      <c r="F6060">
        <v>177.6</v>
      </c>
      <c r="G6060">
        <v>98.9</v>
      </c>
    </row>
    <row r="6061" spans="2:7">
      <c r="B6061">
        <v>99843</v>
      </c>
      <c r="C6061">
        <v>2</v>
      </c>
      <c r="D6061">
        <v>1</v>
      </c>
      <c r="E6061">
        <v>19</v>
      </c>
      <c r="F6061">
        <v>0</v>
      </c>
      <c r="G6061">
        <v>11.8</v>
      </c>
    </row>
    <row r="6062" spans="2:7">
      <c r="B6062">
        <v>99844</v>
      </c>
      <c r="C6062">
        <v>1</v>
      </c>
      <c r="D6062">
        <v>45</v>
      </c>
      <c r="F6062">
        <v>176</v>
      </c>
      <c r="G6062">
        <v>120.7</v>
      </c>
    </row>
    <row r="6063" spans="2:7">
      <c r="B6063">
        <v>99845</v>
      </c>
      <c r="C6063">
        <v>1</v>
      </c>
      <c r="D6063">
        <v>6</v>
      </c>
      <c r="F6063">
        <v>121.8</v>
      </c>
      <c r="G6063">
        <v>23.1</v>
      </c>
    </row>
    <row r="6064" spans="2:7">
      <c r="B6064">
        <v>99846</v>
      </c>
      <c r="C6064">
        <v>1</v>
      </c>
      <c r="D6064">
        <v>2</v>
      </c>
      <c r="F6064">
        <v>94.4</v>
      </c>
      <c r="G6064">
        <v>14.4</v>
      </c>
    </row>
    <row r="6065" spans="2:7">
      <c r="B6065">
        <v>99848</v>
      </c>
      <c r="C6065">
        <v>2</v>
      </c>
      <c r="D6065">
        <v>39</v>
      </c>
      <c r="F6065">
        <v>170.9</v>
      </c>
      <c r="G6065">
        <v>69.400000000000006</v>
      </c>
    </row>
    <row r="6066" spans="2:7">
      <c r="B6066">
        <v>99849</v>
      </c>
      <c r="C6066">
        <v>1</v>
      </c>
      <c r="D6066">
        <v>3</v>
      </c>
      <c r="F6066">
        <v>95.7</v>
      </c>
      <c r="G6066">
        <v>15.4</v>
      </c>
    </row>
    <row r="6067" spans="2:7">
      <c r="B6067">
        <v>99850</v>
      </c>
      <c r="C6067">
        <v>1</v>
      </c>
      <c r="D6067">
        <v>4</v>
      </c>
      <c r="F6067">
        <v>105.1</v>
      </c>
      <c r="G6067">
        <v>17.899999999999999</v>
      </c>
    </row>
    <row r="6068" spans="2:7">
      <c r="B6068">
        <v>99851</v>
      </c>
      <c r="C6068">
        <v>2</v>
      </c>
      <c r="D6068">
        <v>71</v>
      </c>
      <c r="F6068">
        <v>150.4</v>
      </c>
      <c r="G6068">
        <v>57.9</v>
      </c>
    </row>
    <row r="6069" spans="2:7">
      <c r="B6069">
        <v>99852</v>
      </c>
      <c r="C6069">
        <v>2</v>
      </c>
      <c r="D6069">
        <v>21</v>
      </c>
      <c r="F6069">
        <v>169.3</v>
      </c>
      <c r="G6069">
        <v>85.8</v>
      </c>
    </row>
    <row r="6070" spans="2:7">
      <c r="B6070">
        <v>99853</v>
      </c>
      <c r="C6070">
        <v>1</v>
      </c>
      <c r="D6070">
        <v>14</v>
      </c>
      <c r="F6070">
        <v>179.5</v>
      </c>
      <c r="G6070">
        <v>83.6</v>
      </c>
    </row>
    <row r="6071" spans="2:7">
      <c r="B6071">
        <v>99854</v>
      </c>
      <c r="C6071">
        <v>2</v>
      </c>
      <c r="D6071">
        <v>69</v>
      </c>
      <c r="F6071">
        <v>163.80000000000001</v>
      </c>
      <c r="G6071">
        <v>105.7</v>
      </c>
    </row>
    <row r="6072" spans="2:7">
      <c r="B6072">
        <v>99855</v>
      </c>
      <c r="C6072">
        <v>1</v>
      </c>
      <c r="D6072">
        <v>34</v>
      </c>
      <c r="F6072">
        <v>167.3</v>
      </c>
      <c r="G6072">
        <v>108.9</v>
      </c>
    </row>
    <row r="6073" spans="2:7">
      <c r="B6073">
        <v>99856</v>
      </c>
      <c r="C6073">
        <v>1</v>
      </c>
      <c r="D6073">
        <v>54</v>
      </c>
      <c r="F6073">
        <v>166.9</v>
      </c>
      <c r="G6073">
        <v>85.8</v>
      </c>
    </row>
    <row r="6074" spans="2:7">
      <c r="B6074">
        <v>99857</v>
      </c>
      <c r="C6074">
        <v>2</v>
      </c>
      <c r="D6074">
        <v>36</v>
      </c>
      <c r="F6074">
        <v>153.30000000000001</v>
      </c>
      <c r="G6074">
        <v>86.6</v>
      </c>
    </row>
    <row r="6075" spans="2:7">
      <c r="B6075">
        <v>99858</v>
      </c>
      <c r="C6075">
        <v>1</v>
      </c>
      <c r="D6075">
        <v>58</v>
      </c>
      <c r="F6075">
        <v>182.4</v>
      </c>
      <c r="G6075">
        <v>136.6</v>
      </c>
    </row>
    <row r="6076" spans="2:7">
      <c r="B6076">
        <v>99859</v>
      </c>
      <c r="C6076">
        <v>1</v>
      </c>
      <c r="D6076">
        <v>4</v>
      </c>
      <c r="F6076">
        <v>107.7</v>
      </c>
      <c r="G6076">
        <v>17.899999999999999</v>
      </c>
    </row>
    <row r="6077" spans="2:7">
      <c r="B6077">
        <v>99861</v>
      </c>
      <c r="C6077">
        <v>2</v>
      </c>
      <c r="D6077">
        <v>30</v>
      </c>
      <c r="F6077">
        <v>164.6</v>
      </c>
      <c r="G6077">
        <v>56.2</v>
      </c>
    </row>
    <row r="6078" spans="2:7">
      <c r="B6078">
        <v>99862</v>
      </c>
      <c r="C6078">
        <v>1</v>
      </c>
      <c r="D6078">
        <v>1</v>
      </c>
      <c r="E6078">
        <v>14</v>
      </c>
      <c r="F6078">
        <v>0</v>
      </c>
      <c r="G6078">
        <v>10.8</v>
      </c>
    </row>
    <row r="6079" spans="2:7">
      <c r="B6079">
        <v>99864</v>
      </c>
      <c r="C6079">
        <v>2</v>
      </c>
      <c r="D6079">
        <v>36</v>
      </c>
      <c r="F6079">
        <v>168.3</v>
      </c>
      <c r="G6079">
        <v>124.3</v>
      </c>
    </row>
    <row r="6080" spans="2:7">
      <c r="B6080">
        <v>99866</v>
      </c>
      <c r="C6080">
        <v>1</v>
      </c>
      <c r="D6080">
        <v>61</v>
      </c>
      <c r="F6080">
        <v>179.2</v>
      </c>
      <c r="G6080">
        <v>150.9</v>
      </c>
    </row>
    <row r="6081" spans="2:7">
      <c r="B6081">
        <v>99867</v>
      </c>
      <c r="C6081">
        <v>1</v>
      </c>
      <c r="D6081">
        <v>29</v>
      </c>
      <c r="F6081">
        <v>166.9</v>
      </c>
      <c r="G6081">
        <v>66.400000000000006</v>
      </c>
    </row>
    <row r="6082" spans="2:7">
      <c r="B6082">
        <v>99868</v>
      </c>
      <c r="C6082">
        <v>2</v>
      </c>
      <c r="D6082">
        <v>70</v>
      </c>
      <c r="F6082">
        <v>153.30000000000001</v>
      </c>
      <c r="G6082">
        <v>92.5</v>
      </c>
    </row>
    <row r="6083" spans="2:7">
      <c r="B6083">
        <v>99869</v>
      </c>
      <c r="C6083">
        <v>1</v>
      </c>
      <c r="D6083">
        <v>24</v>
      </c>
      <c r="F6083">
        <v>174.3</v>
      </c>
      <c r="G6083">
        <v>77.400000000000006</v>
      </c>
    </row>
    <row r="6084" spans="2:7">
      <c r="B6084">
        <v>99870</v>
      </c>
      <c r="C6084">
        <v>1</v>
      </c>
      <c r="D6084">
        <v>80</v>
      </c>
      <c r="F6084">
        <v>174.7</v>
      </c>
      <c r="G6084">
        <v>96.3</v>
      </c>
    </row>
    <row r="6085" spans="2:7">
      <c r="B6085">
        <v>99871</v>
      </c>
      <c r="C6085">
        <v>2</v>
      </c>
      <c r="D6085">
        <v>25</v>
      </c>
      <c r="F6085">
        <v>161.6</v>
      </c>
      <c r="G6085">
        <v>99.5</v>
      </c>
    </row>
    <row r="6086" spans="2:7">
      <c r="B6086">
        <v>99872</v>
      </c>
      <c r="C6086">
        <v>2</v>
      </c>
      <c r="D6086">
        <v>31</v>
      </c>
      <c r="F6086">
        <v>165.5</v>
      </c>
      <c r="G6086">
        <v>88.5</v>
      </c>
    </row>
    <row r="6087" spans="2:7">
      <c r="B6087">
        <v>99873</v>
      </c>
      <c r="C6087">
        <v>1</v>
      </c>
      <c r="D6087">
        <v>49</v>
      </c>
      <c r="F6087">
        <v>161.4</v>
      </c>
      <c r="G6087">
        <v>67.8</v>
      </c>
    </row>
    <row r="6088" spans="2:7">
      <c r="B6088">
        <v>99874</v>
      </c>
      <c r="C6088">
        <v>1</v>
      </c>
      <c r="D6088">
        <v>60</v>
      </c>
      <c r="F6088">
        <v>161.1</v>
      </c>
      <c r="G6088">
        <v>62</v>
      </c>
    </row>
    <row r="6089" spans="2:7">
      <c r="B6089">
        <v>99875</v>
      </c>
      <c r="C6089">
        <v>2</v>
      </c>
      <c r="D6089">
        <v>15</v>
      </c>
      <c r="F6089">
        <v>156.19999999999999</v>
      </c>
      <c r="G6089">
        <v>102.1</v>
      </c>
    </row>
    <row r="6090" spans="2:7">
      <c r="B6090">
        <v>99876</v>
      </c>
      <c r="C6090">
        <v>1</v>
      </c>
      <c r="D6090">
        <v>25</v>
      </c>
      <c r="F6090">
        <v>180.9</v>
      </c>
      <c r="G6090">
        <v>100.3</v>
      </c>
    </row>
    <row r="6091" spans="2:7">
      <c r="B6091">
        <v>99877</v>
      </c>
      <c r="C6091">
        <v>1</v>
      </c>
      <c r="D6091">
        <v>7</v>
      </c>
      <c r="F6091">
        <v>128.80000000000001</v>
      </c>
      <c r="G6091">
        <v>31.2</v>
      </c>
    </row>
    <row r="6092" spans="2:7">
      <c r="B6092">
        <v>99879</v>
      </c>
      <c r="C6092">
        <v>2</v>
      </c>
      <c r="D6092">
        <v>27</v>
      </c>
      <c r="F6092">
        <v>159</v>
      </c>
      <c r="G6092">
        <v>49.7</v>
      </c>
    </row>
    <row r="6093" spans="2:7">
      <c r="B6093">
        <v>99880</v>
      </c>
      <c r="C6093">
        <v>1</v>
      </c>
      <c r="D6093">
        <v>9</v>
      </c>
      <c r="F6093">
        <v>143.69999999999999</v>
      </c>
      <c r="G6093">
        <v>42.6</v>
      </c>
    </row>
    <row r="6094" spans="2:7">
      <c r="B6094">
        <v>99881</v>
      </c>
      <c r="C6094">
        <v>2</v>
      </c>
      <c r="D6094">
        <v>55</v>
      </c>
      <c r="F6094">
        <v>165.8</v>
      </c>
      <c r="G6094">
        <v>56</v>
      </c>
    </row>
    <row r="6095" spans="2:7">
      <c r="B6095">
        <v>99882</v>
      </c>
      <c r="C6095">
        <v>2</v>
      </c>
      <c r="D6095">
        <v>13</v>
      </c>
      <c r="F6095">
        <v>159.19999999999999</v>
      </c>
      <c r="G6095">
        <v>60.4</v>
      </c>
    </row>
    <row r="6096" spans="2:7">
      <c r="B6096">
        <v>99883</v>
      </c>
      <c r="C6096">
        <v>1</v>
      </c>
      <c r="D6096">
        <v>51</v>
      </c>
      <c r="F6096">
        <v>169.4</v>
      </c>
      <c r="G6096">
        <v>83.7</v>
      </c>
    </row>
    <row r="6097" spans="2:7">
      <c r="B6097">
        <v>99884</v>
      </c>
      <c r="C6097">
        <v>1</v>
      </c>
      <c r="D6097">
        <v>64</v>
      </c>
      <c r="F6097">
        <v>174.2</v>
      </c>
      <c r="G6097">
        <v>95.8</v>
      </c>
    </row>
    <row r="6098" spans="2:7">
      <c r="B6098">
        <v>99885</v>
      </c>
      <c r="C6098">
        <v>2</v>
      </c>
      <c r="D6098">
        <v>30</v>
      </c>
      <c r="F6098">
        <v>177.7</v>
      </c>
      <c r="G6098">
        <v>75.7</v>
      </c>
    </row>
    <row r="6099" spans="2:7">
      <c r="B6099">
        <v>99886</v>
      </c>
      <c r="C6099">
        <v>2</v>
      </c>
      <c r="D6099">
        <v>63</v>
      </c>
      <c r="F6099">
        <v>164.1</v>
      </c>
      <c r="G6099">
        <v>68.3</v>
      </c>
    </row>
    <row r="6100" spans="2:7">
      <c r="B6100">
        <v>99887</v>
      </c>
      <c r="C6100">
        <v>2</v>
      </c>
      <c r="D6100">
        <v>27</v>
      </c>
      <c r="F6100">
        <v>170.7</v>
      </c>
      <c r="G6100">
        <v>76.099999999999994</v>
      </c>
    </row>
    <row r="6101" spans="2:7">
      <c r="B6101">
        <v>99889</v>
      </c>
      <c r="C6101">
        <v>2</v>
      </c>
      <c r="D6101">
        <v>8</v>
      </c>
      <c r="F6101">
        <v>126.6</v>
      </c>
      <c r="G6101">
        <v>25.8</v>
      </c>
    </row>
    <row r="6102" spans="2:7">
      <c r="B6102">
        <v>99890</v>
      </c>
      <c r="C6102">
        <v>2</v>
      </c>
      <c r="D6102">
        <v>68</v>
      </c>
      <c r="F6102">
        <v>158.1</v>
      </c>
      <c r="G6102">
        <v>99</v>
      </c>
    </row>
    <row r="6103" spans="2:7">
      <c r="B6103">
        <v>99891</v>
      </c>
      <c r="C6103">
        <v>2</v>
      </c>
      <c r="D6103">
        <v>36</v>
      </c>
      <c r="F6103">
        <v>161.6</v>
      </c>
      <c r="G6103">
        <v>53.7</v>
      </c>
    </row>
    <row r="6104" spans="2:7">
      <c r="B6104">
        <v>99892</v>
      </c>
      <c r="C6104">
        <v>2</v>
      </c>
      <c r="D6104">
        <v>19</v>
      </c>
      <c r="F6104">
        <v>165.4</v>
      </c>
      <c r="G6104">
        <v>58</v>
      </c>
    </row>
    <row r="6105" spans="2:7">
      <c r="B6105">
        <v>99893</v>
      </c>
      <c r="C6105">
        <v>2</v>
      </c>
      <c r="D6105">
        <v>41</v>
      </c>
      <c r="F6105">
        <v>159</v>
      </c>
      <c r="G6105">
        <v>76.900000000000006</v>
      </c>
    </row>
    <row r="6106" spans="2:7">
      <c r="B6106">
        <v>99894</v>
      </c>
      <c r="C6106">
        <v>1</v>
      </c>
      <c r="D6106">
        <v>32</v>
      </c>
      <c r="F6106">
        <v>159.19999999999999</v>
      </c>
      <c r="G6106">
        <v>73.7</v>
      </c>
    </row>
    <row r="6107" spans="2:7">
      <c r="B6107">
        <v>99895</v>
      </c>
      <c r="C6107">
        <v>1</v>
      </c>
      <c r="D6107">
        <v>73</v>
      </c>
      <c r="F6107">
        <v>162.80000000000001</v>
      </c>
      <c r="G6107">
        <v>90.2</v>
      </c>
    </row>
    <row r="6108" spans="2:7">
      <c r="B6108">
        <v>99896</v>
      </c>
      <c r="C6108">
        <v>1</v>
      </c>
      <c r="D6108">
        <v>47</v>
      </c>
      <c r="F6108">
        <v>163.4</v>
      </c>
      <c r="G6108">
        <v>79.900000000000006</v>
      </c>
    </row>
    <row r="6109" spans="2:7">
      <c r="B6109">
        <v>99897</v>
      </c>
      <c r="C6109">
        <v>2</v>
      </c>
      <c r="D6109">
        <v>6</v>
      </c>
      <c r="F6109">
        <v>113.9</v>
      </c>
      <c r="G6109">
        <v>20.2</v>
      </c>
    </row>
    <row r="6110" spans="2:7">
      <c r="B6110">
        <v>99898</v>
      </c>
      <c r="C6110">
        <v>1</v>
      </c>
      <c r="D6110">
        <v>33</v>
      </c>
      <c r="F6110">
        <v>187.2</v>
      </c>
      <c r="G6110">
        <v>142.4</v>
      </c>
    </row>
    <row r="6111" spans="2:7">
      <c r="B6111">
        <v>99899</v>
      </c>
      <c r="C6111">
        <v>1</v>
      </c>
      <c r="D6111">
        <v>59</v>
      </c>
      <c r="F6111">
        <v>174.7</v>
      </c>
      <c r="G6111">
        <v>94.8</v>
      </c>
    </row>
    <row r="6112" spans="2:7">
      <c r="B6112">
        <v>99900</v>
      </c>
      <c r="C6112">
        <v>1</v>
      </c>
      <c r="D6112">
        <v>50</v>
      </c>
      <c r="F6112">
        <v>173.2</v>
      </c>
      <c r="G6112">
        <v>76.8</v>
      </c>
    </row>
    <row r="6113" spans="2:7">
      <c r="B6113">
        <v>99901</v>
      </c>
      <c r="C6113">
        <v>2</v>
      </c>
      <c r="D6113">
        <v>36</v>
      </c>
      <c r="F6113">
        <v>159.19999999999999</v>
      </c>
      <c r="G6113">
        <v>110.7</v>
      </c>
    </row>
    <row r="6114" spans="2:7">
      <c r="B6114">
        <v>99902</v>
      </c>
      <c r="C6114">
        <v>1</v>
      </c>
      <c r="D6114">
        <v>12</v>
      </c>
      <c r="F6114">
        <v>165.9</v>
      </c>
      <c r="G6114">
        <v>85.1</v>
      </c>
    </row>
    <row r="6115" spans="2:7">
      <c r="B6115">
        <v>99903</v>
      </c>
      <c r="C6115">
        <v>1</v>
      </c>
      <c r="D6115">
        <v>5</v>
      </c>
      <c r="F6115">
        <v>106</v>
      </c>
      <c r="G6115">
        <v>14.7</v>
      </c>
    </row>
    <row r="6116" spans="2:7">
      <c r="B6116">
        <v>99905</v>
      </c>
      <c r="C6116">
        <v>1</v>
      </c>
      <c r="D6116">
        <v>45</v>
      </c>
      <c r="F6116">
        <v>174.2</v>
      </c>
      <c r="G6116">
        <v>90.3</v>
      </c>
    </row>
    <row r="6117" spans="2:7">
      <c r="B6117">
        <v>99907</v>
      </c>
      <c r="C6117">
        <v>2</v>
      </c>
      <c r="D6117">
        <v>66</v>
      </c>
      <c r="F6117">
        <v>149.5</v>
      </c>
      <c r="G6117">
        <v>58.5</v>
      </c>
    </row>
    <row r="6118" spans="2:7">
      <c r="B6118">
        <v>99908</v>
      </c>
      <c r="C6118">
        <v>2</v>
      </c>
      <c r="D6118">
        <v>63</v>
      </c>
      <c r="F6118">
        <v>159.1</v>
      </c>
      <c r="G6118">
        <v>80.099999999999994</v>
      </c>
    </row>
    <row r="6119" spans="2:7">
      <c r="B6119">
        <v>99909</v>
      </c>
      <c r="C6119">
        <v>1</v>
      </c>
      <c r="D6119">
        <v>42</v>
      </c>
      <c r="F6119">
        <v>175.3</v>
      </c>
      <c r="G6119">
        <v>85.4</v>
      </c>
    </row>
    <row r="6120" spans="2:7">
      <c r="B6120">
        <v>99910</v>
      </c>
      <c r="C6120">
        <v>2</v>
      </c>
      <c r="D6120">
        <v>30</v>
      </c>
      <c r="F6120">
        <v>156.4</v>
      </c>
      <c r="G6120">
        <v>56.4</v>
      </c>
    </row>
    <row r="6121" spans="2:7">
      <c r="B6121">
        <v>99911</v>
      </c>
      <c r="C6121">
        <v>2</v>
      </c>
      <c r="D6121">
        <v>14</v>
      </c>
      <c r="F6121">
        <v>156.80000000000001</v>
      </c>
      <c r="G6121">
        <v>60.4</v>
      </c>
    </row>
    <row r="6122" spans="2:7">
      <c r="B6122">
        <v>99912</v>
      </c>
      <c r="C6122">
        <v>1</v>
      </c>
      <c r="D6122">
        <v>12</v>
      </c>
      <c r="F6122">
        <v>168.7</v>
      </c>
      <c r="G6122">
        <v>74.099999999999994</v>
      </c>
    </row>
    <row r="6123" spans="2:7">
      <c r="B6123">
        <v>99913</v>
      </c>
      <c r="C6123">
        <v>1</v>
      </c>
      <c r="D6123">
        <v>74</v>
      </c>
      <c r="F6123">
        <v>177</v>
      </c>
      <c r="G6123">
        <v>109</v>
      </c>
    </row>
    <row r="6124" spans="2:7">
      <c r="B6124">
        <v>99914</v>
      </c>
      <c r="C6124">
        <v>2</v>
      </c>
      <c r="D6124">
        <v>70</v>
      </c>
      <c r="F6124">
        <v>157.1</v>
      </c>
      <c r="G6124">
        <v>85.1</v>
      </c>
    </row>
    <row r="6125" spans="2:7">
      <c r="B6125">
        <v>99915</v>
      </c>
      <c r="C6125">
        <v>1</v>
      </c>
      <c r="D6125">
        <v>16</v>
      </c>
      <c r="F6125">
        <v>175.4</v>
      </c>
      <c r="G6125">
        <v>64.900000000000006</v>
      </c>
    </row>
    <row r="6126" spans="2:7">
      <c r="B6126">
        <v>99916</v>
      </c>
      <c r="C6126">
        <v>1</v>
      </c>
      <c r="D6126">
        <v>5</v>
      </c>
      <c r="F6126">
        <v>0</v>
      </c>
      <c r="G6126">
        <v>0</v>
      </c>
    </row>
    <row r="6127" spans="2:7">
      <c r="B6127">
        <v>99917</v>
      </c>
      <c r="C6127">
        <v>2</v>
      </c>
      <c r="D6127">
        <v>10</v>
      </c>
      <c r="F6127">
        <v>150.1</v>
      </c>
      <c r="G6127">
        <v>40.1</v>
      </c>
    </row>
    <row r="6128" spans="2:7">
      <c r="B6128">
        <v>99918</v>
      </c>
      <c r="C6128">
        <v>2</v>
      </c>
      <c r="D6128">
        <v>33</v>
      </c>
      <c r="F6128">
        <v>160.4</v>
      </c>
      <c r="G6128">
        <v>67.2</v>
      </c>
    </row>
    <row r="6129" spans="2:7">
      <c r="B6129">
        <v>99919</v>
      </c>
      <c r="C6129">
        <v>1</v>
      </c>
      <c r="D6129">
        <v>80</v>
      </c>
      <c r="F6129">
        <v>176.8</v>
      </c>
      <c r="G6129">
        <v>63.9</v>
      </c>
    </row>
    <row r="6130" spans="2:7">
      <c r="B6130">
        <v>99920</v>
      </c>
      <c r="C6130">
        <v>2</v>
      </c>
      <c r="D6130">
        <v>36</v>
      </c>
      <c r="F6130">
        <v>172.7</v>
      </c>
      <c r="G6130">
        <v>84.6</v>
      </c>
    </row>
    <row r="6131" spans="2:7">
      <c r="B6131">
        <v>99921</v>
      </c>
      <c r="C6131">
        <v>2</v>
      </c>
      <c r="D6131">
        <v>14</v>
      </c>
      <c r="F6131">
        <v>157.6</v>
      </c>
      <c r="G6131">
        <v>69.900000000000006</v>
      </c>
    </row>
    <row r="6132" spans="2:7">
      <c r="B6132">
        <v>99922</v>
      </c>
      <c r="C6132">
        <v>1</v>
      </c>
      <c r="D6132">
        <v>63</v>
      </c>
      <c r="F6132">
        <v>182</v>
      </c>
      <c r="G6132">
        <v>96</v>
      </c>
    </row>
    <row r="6133" spans="2:7">
      <c r="B6133">
        <v>99923</v>
      </c>
      <c r="C6133">
        <v>1</v>
      </c>
      <c r="D6133">
        <v>6</v>
      </c>
      <c r="F6133">
        <v>125.9</v>
      </c>
      <c r="G6133">
        <v>24.4</v>
      </c>
    </row>
    <row r="6134" spans="2:7">
      <c r="B6134">
        <v>99924</v>
      </c>
      <c r="C6134">
        <v>2</v>
      </c>
      <c r="D6134">
        <v>21</v>
      </c>
      <c r="F6134">
        <v>157</v>
      </c>
      <c r="G6134">
        <v>52.4</v>
      </c>
    </row>
    <row r="6135" spans="2:7">
      <c r="B6135">
        <v>99925</v>
      </c>
      <c r="C6135">
        <v>1</v>
      </c>
      <c r="D6135">
        <v>38</v>
      </c>
      <c r="F6135">
        <v>173</v>
      </c>
      <c r="G6135">
        <v>82.9</v>
      </c>
    </row>
    <row r="6136" spans="2:7">
      <c r="B6136">
        <v>99926</v>
      </c>
      <c r="C6136">
        <v>2</v>
      </c>
      <c r="D6136">
        <v>54</v>
      </c>
      <c r="F6136">
        <v>160.6</v>
      </c>
      <c r="G6136">
        <v>83.9</v>
      </c>
    </row>
    <row r="6137" spans="2:7">
      <c r="B6137">
        <v>99927</v>
      </c>
      <c r="C6137">
        <v>1</v>
      </c>
      <c r="D6137">
        <v>25</v>
      </c>
      <c r="F6137">
        <v>152.1</v>
      </c>
      <c r="G6137">
        <v>110.1</v>
      </c>
    </row>
    <row r="6138" spans="2:7">
      <c r="B6138">
        <v>99928</v>
      </c>
      <c r="C6138">
        <v>1</v>
      </c>
      <c r="D6138">
        <v>29</v>
      </c>
      <c r="F6138">
        <v>168.7</v>
      </c>
      <c r="G6138">
        <v>128</v>
      </c>
    </row>
    <row r="6139" spans="2:7">
      <c r="B6139">
        <v>99929</v>
      </c>
      <c r="C6139">
        <v>1</v>
      </c>
      <c r="D6139">
        <v>39</v>
      </c>
      <c r="F6139">
        <v>187.8</v>
      </c>
      <c r="G6139">
        <v>95.9</v>
      </c>
    </row>
    <row r="6140" spans="2:7">
      <c r="B6140">
        <v>99930</v>
      </c>
      <c r="C6140">
        <v>2</v>
      </c>
      <c r="D6140">
        <v>63</v>
      </c>
      <c r="F6140">
        <v>158.5</v>
      </c>
      <c r="G6140">
        <v>53.9</v>
      </c>
    </row>
    <row r="6141" spans="2:7">
      <c r="B6141">
        <v>99931</v>
      </c>
      <c r="C6141">
        <v>2</v>
      </c>
      <c r="D6141">
        <v>20</v>
      </c>
      <c r="F6141">
        <v>155.4</v>
      </c>
      <c r="G6141">
        <v>58.1</v>
      </c>
    </row>
    <row r="6142" spans="2:7">
      <c r="B6142">
        <v>99932</v>
      </c>
      <c r="C6142">
        <v>1</v>
      </c>
      <c r="D6142">
        <v>31</v>
      </c>
      <c r="F6142">
        <v>168.8</v>
      </c>
      <c r="G6142">
        <v>78.2</v>
      </c>
    </row>
    <row r="6143" spans="2:7">
      <c r="B6143">
        <v>99933</v>
      </c>
      <c r="C6143">
        <v>1</v>
      </c>
      <c r="D6143">
        <v>17</v>
      </c>
      <c r="F6143">
        <v>181.3</v>
      </c>
      <c r="G6143">
        <v>141.69999999999999</v>
      </c>
    </row>
    <row r="6144" spans="2:7">
      <c r="B6144">
        <v>99934</v>
      </c>
      <c r="C6144">
        <v>2</v>
      </c>
      <c r="D6144">
        <v>26</v>
      </c>
      <c r="F6144">
        <v>165.6</v>
      </c>
      <c r="G6144">
        <v>157.4</v>
      </c>
    </row>
    <row r="6145" spans="2:7">
      <c r="B6145">
        <v>99935</v>
      </c>
      <c r="C6145">
        <v>2</v>
      </c>
      <c r="D6145">
        <v>42</v>
      </c>
      <c r="F6145">
        <v>170.2</v>
      </c>
      <c r="G6145">
        <v>91</v>
      </c>
    </row>
    <row r="6146" spans="2:7">
      <c r="B6146">
        <v>99936</v>
      </c>
      <c r="C6146">
        <v>1</v>
      </c>
      <c r="D6146">
        <v>0</v>
      </c>
      <c r="E6146">
        <v>6</v>
      </c>
      <c r="F6146">
        <v>0</v>
      </c>
      <c r="G6146">
        <v>7.8</v>
      </c>
    </row>
    <row r="6147" spans="2:7">
      <c r="B6147">
        <v>99937</v>
      </c>
      <c r="C6147">
        <v>2</v>
      </c>
      <c r="D6147">
        <v>54</v>
      </c>
      <c r="F6147">
        <v>152.30000000000001</v>
      </c>
      <c r="G6147">
        <v>63.8</v>
      </c>
    </row>
    <row r="6148" spans="2:7">
      <c r="B6148">
        <v>99938</v>
      </c>
      <c r="C6148">
        <v>2</v>
      </c>
      <c r="D6148">
        <v>37</v>
      </c>
      <c r="F6148">
        <v>161.6</v>
      </c>
      <c r="G6148">
        <v>51.5</v>
      </c>
    </row>
    <row r="6149" spans="2:7">
      <c r="B6149">
        <v>99939</v>
      </c>
      <c r="C6149">
        <v>2</v>
      </c>
      <c r="D6149">
        <v>39</v>
      </c>
      <c r="F6149">
        <v>160.5</v>
      </c>
      <c r="G6149">
        <v>62.1</v>
      </c>
    </row>
    <row r="6150" spans="2:7">
      <c r="B6150">
        <v>99940</v>
      </c>
      <c r="C6150">
        <v>1</v>
      </c>
      <c r="D6150">
        <v>8</v>
      </c>
      <c r="F6150">
        <v>129.9</v>
      </c>
      <c r="G6150">
        <v>41.5</v>
      </c>
    </row>
    <row r="6151" spans="2:7">
      <c r="B6151">
        <v>99941</v>
      </c>
      <c r="C6151">
        <v>2</v>
      </c>
      <c r="D6151">
        <v>56</v>
      </c>
      <c r="F6151">
        <v>160.19999999999999</v>
      </c>
      <c r="G6151">
        <v>85.1</v>
      </c>
    </row>
    <row r="6152" spans="2:7">
      <c r="B6152">
        <v>99942</v>
      </c>
      <c r="C6152">
        <v>2</v>
      </c>
      <c r="D6152">
        <v>35</v>
      </c>
      <c r="F6152">
        <v>158.19999999999999</v>
      </c>
      <c r="G6152">
        <v>67.3</v>
      </c>
    </row>
    <row r="6153" spans="2:7">
      <c r="B6153">
        <v>99943</v>
      </c>
      <c r="C6153">
        <v>1</v>
      </c>
      <c r="D6153">
        <v>11</v>
      </c>
      <c r="F6153">
        <v>141</v>
      </c>
      <c r="G6153">
        <v>57.4</v>
      </c>
    </row>
    <row r="6154" spans="2:7">
      <c r="B6154">
        <v>99944</v>
      </c>
      <c r="C6154">
        <v>1</v>
      </c>
      <c r="D6154">
        <v>9</v>
      </c>
      <c r="F6154">
        <v>135.6</v>
      </c>
      <c r="G6154">
        <v>43.4</v>
      </c>
    </row>
    <row r="6155" spans="2:7">
      <c r="B6155">
        <v>99945</v>
      </c>
      <c r="C6155">
        <v>2</v>
      </c>
      <c r="D6155">
        <v>74</v>
      </c>
      <c r="F6155">
        <v>153.4</v>
      </c>
      <c r="G6155">
        <v>54.6</v>
      </c>
    </row>
    <row r="6156" spans="2:7">
      <c r="B6156">
        <v>99946</v>
      </c>
      <c r="C6156">
        <v>1</v>
      </c>
      <c r="D6156">
        <v>0</v>
      </c>
      <c r="E6156">
        <v>8</v>
      </c>
      <c r="F6156">
        <v>0</v>
      </c>
      <c r="G6156">
        <v>10.6</v>
      </c>
    </row>
    <row r="6157" spans="2:7">
      <c r="B6157">
        <v>99947</v>
      </c>
      <c r="C6157">
        <v>2</v>
      </c>
      <c r="D6157">
        <v>56</v>
      </c>
      <c r="F6157">
        <v>163.9</v>
      </c>
      <c r="G6157">
        <v>90.9</v>
      </c>
    </row>
    <row r="6158" spans="2:7">
      <c r="B6158">
        <v>99948</v>
      </c>
      <c r="C6158">
        <v>2</v>
      </c>
      <c r="D6158">
        <v>80</v>
      </c>
      <c r="F6158">
        <v>156.19999999999999</v>
      </c>
      <c r="G6158">
        <v>59.3</v>
      </c>
    </row>
    <row r="6159" spans="2:7">
      <c r="B6159">
        <v>99949</v>
      </c>
      <c r="C6159">
        <v>2</v>
      </c>
      <c r="D6159">
        <v>21</v>
      </c>
      <c r="F6159">
        <v>154.6</v>
      </c>
      <c r="G6159">
        <v>80.8</v>
      </c>
    </row>
    <row r="6160" spans="2:7">
      <c r="B6160">
        <v>99950</v>
      </c>
      <c r="C6160">
        <v>1</v>
      </c>
      <c r="D6160">
        <v>80</v>
      </c>
      <c r="F6160">
        <v>179.6</v>
      </c>
      <c r="G6160">
        <v>93.6</v>
      </c>
    </row>
    <row r="6161" spans="2:7">
      <c r="B6161">
        <v>99951</v>
      </c>
      <c r="C6161">
        <v>2</v>
      </c>
      <c r="D6161">
        <v>38</v>
      </c>
      <c r="F6161">
        <v>157.9</v>
      </c>
      <c r="G6161">
        <v>67.400000000000006</v>
      </c>
    </row>
    <row r="6162" spans="2:7">
      <c r="B6162">
        <v>99952</v>
      </c>
      <c r="C6162">
        <v>1</v>
      </c>
      <c r="D6162">
        <v>61</v>
      </c>
      <c r="F6162">
        <v>175.8</v>
      </c>
      <c r="G6162">
        <v>95.5</v>
      </c>
    </row>
    <row r="6163" spans="2:7">
      <c r="B6163">
        <v>99953</v>
      </c>
      <c r="C6163">
        <v>1</v>
      </c>
      <c r="D6163">
        <v>73</v>
      </c>
      <c r="F6163">
        <v>176.3</v>
      </c>
      <c r="G6163">
        <v>84.1</v>
      </c>
    </row>
    <row r="6164" spans="2:7">
      <c r="B6164">
        <v>99954</v>
      </c>
      <c r="C6164">
        <v>1</v>
      </c>
      <c r="D6164">
        <v>71</v>
      </c>
      <c r="F6164">
        <v>159.6</v>
      </c>
      <c r="G6164">
        <v>57.1</v>
      </c>
    </row>
    <row r="6165" spans="2:7">
      <c r="B6165">
        <v>99956</v>
      </c>
      <c r="C6165">
        <v>2</v>
      </c>
      <c r="D6165">
        <v>4</v>
      </c>
      <c r="F6165">
        <v>108</v>
      </c>
      <c r="G6165">
        <v>20.8</v>
      </c>
    </row>
    <row r="6166" spans="2:7">
      <c r="B6166">
        <v>99958</v>
      </c>
      <c r="C6166">
        <v>1</v>
      </c>
      <c r="D6166">
        <v>3</v>
      </c>
      <c r="F6166">
        <v>101.4</v>
      </c>
      <c r="G6166">
        <v>17.399999999999999</v>
      </c>
    </row>
    <row r="6167" spans="2:7">
      <c r="B6167">
        <v>99959</v>
      </c>
      <c r="C6167">
        <v>1</v>
      </c>
      <c r="D6167">
        <v>48</v>
      </c>
      <c r="F6167">
        <v>171.9</v>
      </c>
      <c r="G6167">
        <v>112</v>
      </c>
    </row>
    <row r="6168" spans="2:7">
      <c r="B6168">
        <v>99960</v>
      </c>
      <c r="C6168">
        <v>2</v>
      </c>
      <c r="D6168">
        <v>11</v>
      </c>
      <c r="F6168">
        <v>154</v>
      </c>
      <c r="G6168">
        <v>46.1</v>
      </c>
    </row>
    <row r="6169" spans="2:7">
      <c r="B6169">
        <v>99961</v>
      </c>
      <c r="C6169">
        <v>2</v>
      </c>
      <c r="D6169">
        <v>39</v>
      </c>
      <c r="F6169">
        <v>164</v>
      </c>
      <c r="G6169">
        <v>65.400000000000006</v>
      </c>
    </row>
    <row r="6170" spans="2:7">
      <c r="B6170">
        <v>99963</v>
      </c>
      <c r="C6170">
        <v>1</v>
      </c>
      <c r="D6170">
        <v>0</v>
      </c>
      <c r="E6170">
        <v>6</v>
      </c>
      <c r="F6170">
        <v>0</v>
      </c>
      <c r="G6170">
        <v>8.6999999999999993</v>
      </c>
    </row>
    <row r="6171" spans="2:7">
      <c r="B6171">
        <v>99964</v>
      </c>
      <c r="C6171">
        <v>2</v>
      </c>
      <c r="D6171">
        <v>21</v>
      </c>
      <c r="F6171">
        <v>167.4</v>
      </c>
      <c r="G6171">
        <v>79.099999999999994</v>
      </c>
    </row>
    <row r="6172" spans="2:7">
      <c r="B6172">
        <v>99965</v>
      </c>
      <c r="C6172">
        <v>1</v>
      </c>
      <c r="D6172">
        <v>5</v>
      </c>
      <c r="F6172">
        <v>123.9</v>
      </c>
      <c r="G6172">
        <v>29.4</v>
      </c>
    </row>
    <row r="6173" spans="2:7">
      <c r="B6173">
        <v>99966</v>
      </c>
      <c r="C6173">
        <v>2</v>
      </c>
      <c r="D6173">
        <v>46</v>
      </c>
      <c r="F6173">
        <v>153.5</v>
      </c>
      <c r="G6173">
        <v>55.7</v>
      </c>
    </row>
    <row r="6174" spans="2:7">
      <c r="B6174">
        <v>99967</v>
      </c>
      <c r="C6174">
        <v>2</v>
      </c>
      <c r="D6174">
        <v>14</v>
      </c>
      <c r="F6174">
        <v>157.69999999999999</v>
      </c>
      <c r="G6174">
        <v>59.5</v>
      </c>
    </row>
    <row r="6175" spans="2:7">
      <c r="B6175">
        <v>99968</v>
      </c>
      <c r="C6175">
        <v>2</v>
      </c>
      <c r="D6175">
        <v>19</v>
      </c>
      <c r="F6175">
        <v>155.4</v>
      </c>
      <c r="G6175">
        <v>85.1</v>
      </c>
    </row>
    <row r="6176" spans="2:7">
      <c r="B6176">
        <v>99969</v>
      </c>
      <c r="C6176">
        <v>1</v>
      </c>
      <c r="D6176">
        <v>69</v>
      </c>
      <c r="F6176">
        <v>178.4</v>
      </c>
      <c r="G6176">
        <v>94.6</v>
      </c>
    </row>
    <row r="6177" spans="2:7">
      <c r="B6177">
        <v>99970</v>
      </c>
      <c r="C6177">
        <v>1</v>
      </c>
      <c r="D6177">
        <v>16</v>
      </c>
      <c r="F6177">
        <v>157.69999999999999</v>
      </c>
      <c r="G6177">
        <v>32.799999999999997</v>
      </c>
    </row>
    <row r="6178" spans="2:7">
      <c r="B6178">
        <v>99971</v>
      </c>
      <c r="C6178">
        <v>1</v>
      </c>
      <c r="D6178">
        <v>17</v>
      </c>
      <c r="F6178">
        <v>173.9</v>
      </c>
      <c r="G6178">
        <v>75.099999999999994</v>
      </c>
    </row>
    <row r="6179" spans="2:7">
      <c r="B6179">
        <v>99972</v>
      </c>
      <c r="C6179">
        <v>2</v>
      </c>
      <c r="D6179">
        <v>13</v>
      </c>
      <c r="F6179">
        <v>155.6</v>
      </c>
      <c r="G6179">
        <v>50.1</v>
      </c>
    </row>
    <row r="6180" spans="2:7">
      <c r="B6180">
        <v>99973</v>
      </c>
      <c r="C6180">
        <v>1</v>
      </c>
      <c r="D6180">
        <v>14</v>
      </c>
      <c r="F6180">
        <v>172.4</v>
      </c>
      <c r="G6180">
        <v>69.900000000000006</v>
      </c>
    </row>
    <row r="6181" spans="2:7">
      <c r="B6181">
        <v>99974</v>
      </c>
      <c r="C6181">
        <v>2</v>
      </c>
      <c r="D6181">
        <v>26</v>
      </c>
      <c r="F6181">
        <v>163.80000000000001</v>
      </c>
      <c r="G6181">
        <v>54.6</v>
      </c>
    </row>
    <row r="6182" spans="2:7">
      <c r="B6182">
        <v>99975</v>
      </c>
      <c r="C6182">
        <v>1</v>
      </c>
      <c r="D6182">
        <v>11</v>
      </c>
      <c r="F6182">
        <v>169.8</v>
      </c>
      <c r="G6182">
        <v>84.6</v>
      </c>
    </row>
    <row r="6183" spans="2:7">
      <c r="B6183">
        <v>99976</v>
      </c>
      <c r="C6183">
        <v>2</v>
      </c>
      <c r="D6183">
        <v>11</v>
      </c>
      <c r="F6183">
        <v>146.9</v>
      </c>
      <c r="G6183">
        <v>37.1</v>
      </c>
    </row>
    <row r="6184" spans="2:7">
      <c r="B6184">
        <v>99977</v>
      </c>
      <c r="C6184">
        <v>2</v>
      </c>
      <c r="D6184">
        <v>77</v>
      </c>
      <c r="F6184">
        <v>158.30000000000001</v>
      </c>
      <c r="G6184">
        <v>94.9</v>
      </c>
    </row>
    <row r="6185" spans="2:7">
      <c r="B6185">
        <v>99978</v>
      </c>
      <c r="C6185">
        <v>1</v>
      </c>
      <c r="D6185">
        <v>3</v>
      </c>
      <c r="F6185">
        <v>98.4</v>
      </c>
      <c r="G6185">
        <v>17.7</v>
      </c>
    </row>
    <row r="6186" spans="2:7">
      <c r="B6186">
        <v>99979</v>
      </c>
      <c r="C6186">
        <v>2</v>
      </c>
      <c r="D6186">
        <v>80</v>
      </c>
      <c r="F6186">
        <v>150.6</v>
      </c>
      <c r="G6186">
        <v>45.6</v>
      </c>
    </row>
    <row r="6187" spans="2:7">
      <c r="B6187">
        <v>99980</v>
      </c>
      <c r="C6187">
        <v>2</v>
      </c>
      <c r="D6187">
        <v>8</v>
      </c>
      <c r="F6187">
        <v>136</v>
      </c>
      <c r="G6187">
        <v>27.7</v>
      </c>
    </row>
    <row r="6188" spans="2:7">
      <c r="B6188">
        <v>99981</v>
      </c>
      <c r="C6188">
        <v>2</v>
      </c>
      <c r="D6188">
        <v>4</v>
      </c>
      <c r="F6188">
        <v>98.4</v>
      </c>
      <c r="G6188">
        <v>15.9</v>
      </c>
    </row>
    <row r="6189" spans="2:7">
      <c r="B6189">
        <v>99982</v>
      </c>
      <c r="C6189">
        <v>1</v>
      </c>
      <c r="D6189">
        <v>17</v>
      </c>
      <c r="F6189">
        <v>175.1</v>
      </c>
      <c r="G6189">
        <v>63.4</v>
      </c>
    </row>
    <row r="6190" spans="2:7">
      <c r="B6190">
        <v>99983</v>
      </c>
      <c r="C6190">
        <v>2</v>
      </c>
      <c r="D6190">
        <v>33</v>
      </c>
      <c r="F6190">
        <v>171.6</v>
      </c>
      <c r="G6190">
        <v>150.6</v>
      </c>
    </row>
    <row r="6191" spans="2:7">
      <c r="B6191">
        <v>99984</v>
      </c>
      <c r="C6191">
        <v>2</v>
      </c>
      <c r="D6191">
        <v>54</v>
      </c>
      <c r="F6191">
        <v>164.9</v>
      </c>
      <c r="G6191">
        <v>87.7</v>
      </c>
    </row>
    <row r="6192" spans="2:7">
      <c r="B6192">
        <v>99985</v>
      </c>
      <c r="C6192">
        <v>2</v>
      </c>
      <c r="D6192">
        <v>37</v>
      </c>
      <c r="F6192">
        <v>165.5</v>
      </c>
      <c r="G6192">
        <v>67.5</v>
      </c>
    </row>
    <row r="6193" spans="2:7">
      <c r="B6193">
        <v>99986</v>
      </c>
      <c r="C6193">
        <v>2</v>
      </c>
      <c r="D6193">
        <v>31</v>
      </c>
      <c r="F6193">
        <v>162.30000000000001</v>
      </c>
      <c r="G6193">
        <v>101.9</v>
      </c>
    </row>
    <row r="6194" spans="2:7">
      <c r="B6194">
        <v>99987</v>
      </c>
      <c r="C6194">
        <v>1</v>
      </c>
      <c r="D6194">
        <v>58</v>
      </c>
      <c r="F6194">
        <v>161.4</v>
      </c>
      <c r="G6194">
        <v>86.3</v>
      </c>
    </row>
    <row r="6195" spans="2:7">
      <c r="B6195">
        <v>99988</v>
      </c>
      <c r="C6195">
        <v>1</v>
      </c>
      <c r="D6195">
        <v>18</v>
      </c>
      <c r="F6195">
        <v>174.9</v>
      </c>
      <c r="G6195">
        <v>91.9</v>
      </c>
    </row>
    <row r="6196" spans="2:7">
      <c r="B6196">
        <v>99989</v>
      </c>
      <c r="C6196">
        <v>2</v>
      </c>
      <c r="D6196">
        <v>21</v>
      </c>
      <c r="F6196">
        <v>166.1</v>
      </c>
      <c r="G6196">
        <v>89.2</v>
      </c>
    </row>
    <row r="6197" spans="2:7">
      <c r="B6197">
        <v>99990</v>
      </c>
      <c r="C6197">
        <v>1</v>
      </c>
      <c r="D6197">
        <v>80</v>
      </c>
      <c r="F6197">
        <v>172.1</v>
      </c>
      <c r="G6197">
        <v>97.7</v>
      </c>
    </row>
    <row r="6198" spans="2:7">
      <c r="B6198">
        <v>99991</v>
      </c>
      <c r="C6198">
        <v>1</v>
      </c>
      <c r="D6198">
        <v>64</v>
      </c>
      <c r="F6198">
        <v>163.6</v>
      </c>
      <c r="G6198">
        <v>69.599999999999994</v>
      </c>
    </row>
    <row r="6199" spans="2:7">
      <c r="B6199">
        <v>99992</v>
      </c>
      <c r="C6199">
        <v>2</v>
      </c>
      <c r="D6199">
        <v>61</v>
      </c>
      <c r="F6199">
        <v>168.8</v>
      </c>
      <c r="G6199">
        <v>105.8</v>
      </c>
    </row>
    <row r="6200" spans="2:7">
      <c r="B6200">
        <v>99994</v>
      </c>
      <c r="C6200">
        <v>2</v>
      </c>
      <c r="D6200">
        <v>48</v>
      </c>
      <c r="F6200">
        <v>149.5</v>
      </c>
      <c r="G6200">
        <v>64.900000000000006</v>
      </c>
    </row>
    <row r="6201" spans="2:7">
      <c r="B6201">
        <v>99995</v>
      </c>
      <c r="C6201">
        <v>2</v>
      </c>
      <c r="D6201">
        <v>14</v>
      </c>
      <c r="F6201">
        <v>170.3</v>
      </c>
      <c r="G6201">
        <v>55.2</v>
      </c>
    </row>
    <row r="6202" spans="2:7">
      <c r="B6202">
        <v>99996</v>
      </c>
      <c r="C6202">
        <v>2</v>
      </c>
      <c r="D6202">
        <v>51</v>
      </c>
      <c r="F6202">
        <v>164.2</v>
      </c>
      <c r="G6202">
        <v>84.6</v>
      </c>
    </row>
    <row r="6203" spans="2:7">
      <c r="B6203">
        <v>99997</v>
      </c>
      <c r="C6203">
        <v>2</v>
      </c>
      <c r="D6203">
        <v>64</v>
      </c>
      <c r="F6203">
        <v>149.19999999999999</v>
      </c>
      <c r="G6203">
        <v>61.8</v>
      </c>
    </row>
    <row r="6204" spans="2:7">
      <c r="B6204">
        <v>99998</v>
      </c>
      <c r="C6204">
        <v>2</v>
      </c>
      <c r="D6204">
        <v>10</v>
      </c>
      <c r="F6204">
        <v>149.5</v>
      </c>
      <c r="G6204">
        <v>38.6</v>
      </c>
    </row>
    <row r="6205" spans="2:7">
      <c r="B6205">
        <v>99999</v>
      </c>
      <c r="C6205">
        <v>1</v>
      </c>
      <c r="D6205">
        <v>25</v>
      </c>
      <c r="F6205">
        <v>180.4</v>
      </c>
      <c r="G6205">
        <v>94.2</v>
      </c>
    </row>
    <row r="6206" spans="2:7">
      <c r="B6206">
        <v>100000</v>
      </c>
      <c r="C6206">
        <v>2</v>
      </c>
      <c r="D6206">
        <v>21</v>
      </c>
      <c r="F6206">
        <v>156</v>
      </c>
      <c r="G6206">
        <v>73.900000000000006</v>
      </c>
    </row>
    <row r="6207" spans="2:7">
      <c r="B6207">
        <v>100001</v>
      </c>
      <c r="C6207">
        <v>1</v>
      </c>
      <c r="D6207">
        <v>39</v>
      </c>
      <c r="F6207">
        <v>176.4</v>
      </c>
      <c r="G6207">
        <v>96</v>
      </c>
    </row>
    <row r="6208" spans="2:7">
      <c r="B6208">
        <v>100002</v>
      </c>
      <c r="C6208">
        <v>2</v>
      </c>
      <c r="D6208">
        <v>9</v>
      </c>
      <c r="F6208">
        <v>137.5</v>
      </c>
      <c r="G6208">
        <v>44.5</v>
      </c>
    </row>
    <row r="6209" spans="2:7">
      <c r="B6209">
        <v>100003</v>
      </c>
      <c r="C6209">
        <v>2</v>
      </c>
      <c r="D6209">
        <v>19</v>
      </c>
      <c r="F6209">
        <v>165</v>
      </c>
      <c r="G6209">
        <v>62.5</v>
      </c>
    </row>
    <row r="6210" spans="2:7">
      <c r="B6210">
        <v>100004</v>
      </c>
      <c r="C6210">
        <v>2</v>
      </c>
      <c r="D6210">
        <v>65</v>
      </c>
      <c r="F6210">
        <v>159.19999999999999</v>
      </c>
      <c r="G6210">
        <v>60.2</v>
      </c>
    </row>
    <row r="6211" spans="2:7">
      <c r="B6211">
        <v>100005</v>
      </c>
      <c r="C6211">
        <v>1</v>
      </c>
      <c r="D6211">
        <v>0</v>
      </c>
      <c r="E6211">
        <v>4</v>
      </c>
      <c r="F6211">
        <v>0</v>
      </c>
      <c r="G6211">
        <v>8.3000000000000007</v>
      </c>
    </row>
    <row r="6212" spans="2:7">
      <c r="B6212">
        <v>100006</v>
      </c>
      <c r="C6212">
        <v>2</v>
      </c>
      <c r="D6212">
        <v>9</v>
      </c>
      <c r="F6212">
        <v>127.1</v>
      </c>
      <c r="G6212">
        <v>25.5</v>
      </c>
    </row>
    <row r="6213" spans="2:7">
      <c r="B6213">
        <v>100007</v>
      </c>
      <c r="C6213">
        <v>2</v>
      </c>
      <c r="D6213">
        <v>63</v>
      </c>
      <c r="F6213">
        <v>179.8</v>
      </c>
      <c r="G6213">
        <v>78.2</v>
      </c>
    </row>
    <row r="6214" spans="2:7">
      <c r="B6214">
        <v>100008</v>
      </c>
      <c r="C6214">
        <v>2</v>
      </c>
      <c r="D6214">
        <v>56</v>
      </c>
      <c r="F6214">
        <v>156.5</v>
      </c>
      <c r="G6214">
        <v>73.3</v>
      </c>
    </row>
    <row r="6215" spans="2:7">
      <c r="B6215">
        <v>100009</v>
      </c>
      <c r="C6215">
        <v>2</v>
      </c>
      <c r="D6215">
        <v>19</v>
      </c>
      <c r="F6215">
        <v>153.5</v>
      </c>
      <c r="G6215">
        <v>86.5</v>
      </c>
    </row>
    <row r="6216" spans="2:7">
      <c r="B6216">
        <v>100010</v>
      </c>
      <c r="C6216">
        <v>1</v>
      </c>
      <c r="D6216">
        <v>80</v>
      </c>
      <c r="F6216">
        <v>170.5</v>
      </c>
      <c r="G6216">
        <v>0</v>
      </c>
    </row>
    <row r="6217" spans="2:7">
      <c r="B6217">
        <v>100011</v>
      </c>
      <c r="C6217">
        <v>2</v>
      </c>
      <c r="D6217">
        <v>6</v>
      </c>
      <c r="F6217">
        <v>115.3</v>
      </c>
      <c r="G6217">
        <v>16.399999999999999</v>
      </c>
    </row>
    <row r="6218" spans="2:7">
      <c r="B6218">
        <v>100012</v>
      </c>
      <c r="C6218">
        <v>1</v>
      </c>
      <c r="D6218">
        <v>51</v>
      </c>
      <c r="F6218">
        <v>170.2</v>
      </c>
      <c r="G6218">
        <v>130.69999999999999</v>
      </c>
    </row>
    <row r="6219" spans="2:7">
      <c r="B6219">
        <v>100013</v>
      </c>
      <c r="C6219">
        <v>2</v>
      </c>
      <c r="D6219">
        <v>43</v>
      </c>
      <c r="F6219">
        <v>153.6</v>
      </c>
      <c r="G6219">
        <v>59</v>
      </c>
    </row>
    <row r="6220" spans="2:7">
      <c r="B6220">
        <v>100014</v>
      </c>
      <c r="C6220">
        <v>2</v>
      </c>
      <c r="D6220">
        <v>19</v>
      </c>
      <c r="F6220">
        <v>155.9</v>
      </c>
      <c r="G6220">
        <v>57.5</v>
      </c>
    </row>
    <row r="6221" spans="2:7">
      <c r="B6221">
        <v>100015</v>
      </c>
      <c r="C6221">
        <v>1</v>
      </c>
      <c r="D6221">
        <v>27</v>
      </c>
      <c r="F6221">
        <v>171.8</v>
      </c>
      <c r="G6221">
        <v>69.8</v>
      </c>
    </row>
    <row r="6222" spans="2:7">
      <c r="B6222">
        <v>100016</v>
      </c>
      <c r="C6222">
        <v>1</v>
      </c>
      <c r="D6222">
        <v>36</v>
      </c>
      <c r="F6222">
        <v>167.4</v>
      </c>
      <c r="G6222">
        <v>82.8</v>
      </c>
    </row>
    <row r="6223" spans="2:7">
      <c r="B6223">
        <v>100017</v>
      </c>
      <c r="C6223">
        <v>1</v>
      </c>
      <c r="D6223">
        <v>14</v>
      </c>
      <c r="F6223">
        <v>161.80000000000001</v>
      </c>
      <c r="G6223">
        <v>56.5</v>
      </c>
    </row>
    <row r="6224" spans="2:7">
      <c r="B6224">
        <v>100018</v>
      </c>
      <c r="C6224">
        <v>1</v>
      </c>
      <c r="D6224">
        <v>22</v>
      </c>
      <c r="F6224">
        <v>178</v>
      </c>
      <c r="G6224">
        <v>66.900000000000006</v>
      </c>
    </row>
    <row r="6225" spans="2:7">
      <c r="B6225">
        <v>100019</v>
      </c>
      <c r="C6225">
        <v>1</v>
      </c>
      <c r="D6225">
        <v>22</v>
      </c>
      <c r="F6225">
        <v>172.8</v>
      </c>
      <c r="G6225">
        <v>57.7</v>
      </c>
    </row>
    <row r="6226" spans="2:7">
      <c r="B6226">
        <v>100020</v>
      </c>
      <c r="C6226">
        <v>1</v>
      </c>
      <c r="D6226">
        <v>65</v>
      </c>
      <c r="F6226">
        <v>177</v>
      </c>
      <c r="G6226">
        <v>118.7</v>
      </c>
    </row>
    <row r="6227" spans="2:7">
      <c r="B6227">
        <v>100021</v>
      </c>
      <c r="C6227">
        <v>2</v>
      </c>
      <c r="D6227">
        <v>11</v>
      </c>
      <c r="F6227">
        <v>142.19999999999999</v>
      </c>
      <c r="G6227">
        <v>38.4</v>
      </c>
    </row>
    <row r="6228" spans="2:7">
      <c r="B6228">
        <v>100022</v>
      </c>
      <c r="C6228">
        <v>1</v>
      </c>
      <c r="D6228">
        <v>13</v>
      </c>
      <c r="F6228">
        <v>168.9</v>
      </c>
      <c r="G6228">
        <v>52.8</v>
      </c>
    </row>
    <row r="6229" spans="2:7">
      <c r="B6229">
        <v>100024</v>
      </c>
      <c r="C6229">
        <v>2</v>
      </c>
      <c r="D6229">
        <v>39</v>
      </c>
      <c r="F6229">
        <v>170.1</v>
      </c>
      <c r="G6229">
        <v>91.2</v>
      </c>
    </row>
    <row r="6230" spans="2:7">
      <c r="B6230">
        <v>100025</v>
      </c>
      <c r="C6230">
        <v>2</v>
      </c>
      <c r="D6230">
        <v>35</v>
      </c>
      <c r="F6230">
        <v>167.4</v>
      </c>
      <c r="G6230">
        <v>148.9</v>
      </c>
    </row>
    <row r="6231" spans="2:7">
      <c r="B6231">
        <v>100026</v>
      </c>
      <c r="C6231">
        <v>2</v>
      </c>
      <c r="D6231">
        <v>22</v>
      </c>
      <c r="F6231">
        <v>161</v>
      </c>
      <c r="G6231">
        <v>75.400000000000006</v>
      </c>
    </row>
    <row r="6232" spans="2:7">
      <c r="B6232">
        <v>100027</v>
      </c>
      <c r="C6232">
        <v>2</v>
      </c>
      <c r="D6232">
        <v>0</v>
      </c>
      <c r="E6232">
        <v>4</v>
      </c>
      <c r="F6232">
        <v>0</v>
      </c>
      <c r="G6232">
        <v>7.5</v>
      </c>
    </row>
    <row r="6233" spans="2:7">
      <c r="B6233">
        <v>100028</v>
      </c>
      <c r="C6233">
        <v>2</v>
      </c>
      <c r="D6233">
        <v>2</v>
      </c>
      <c r="F6233">
        <v>100.6</v>
      </c>
      <c r="G6233">
        <v>14.3</v>
      </c>
    </row>
    <row r="6234" spans="2:7">
      <c r="B6234">
        <v>100029</v>
      </c>
      <c r="C6234">
        <v>2</v>
      </c>
      <c r="D6234">
        <v>20</v>
      </c>
      <c r="F6234">
        <v>154.80000000000001</v>
      </c>
      <c r="G6234">
        <v>54.3</v>
      </c>
    </row>
    <row r="6235" spans="2:7">
      <c r="B6235">
        <v>100031</v>
      </c>
      <c r="C6235">
        <v>1</v>
      </c>
      <c r="D6235">
        <v>8</v>
      </c>
      <c r="F6235">
        <v>118.9</v>
      </c>
      <c r="G6235">
        <v>22.2</v>
      </c>
    </row>
    <row r="6236" spans="2:7">
      <c r="B6236">
        <v>100032</v>
      </c>
      <c r="C6236">
        <v>2</v>
      </c>
      <c r="D6236">
        <v>27</v>
      </c>
      <c r="F6236">
        <v>152.5</v>
      </c>
      <c r="G6236">
        <v>48</v>
      </c>
    </row>
    <row r="6237" spans="2:7">
      <c r="B6237">
        <v>100033</v>
      </c>
      <c r="C6237">
        <v>2</v>
      </c>
      <c r="D6237">
        <v>62</v>
      </c>
      <c r="F6237">
        <v>159.4</v>
      </c>
      <c r="G6237">
        <v>71.2</v>
      </c>
    </row>
    <row r="6238" spans="2:7">
      <c r="B6238">
        <v>100034</v>
      </c>
      <c r="C6238">
        <v>2</v>
      </c>
      <c r="D6238">
        <v>0</v>
      </c>
      <c r="E6238">
        <v>10</v>
      </c>
      <c r="F6238">
        <v>0</v>
      </c>
      <c r="G6238">
        <v>8</v>
      </c>
    </row>
    <row r="6239" spans="2:7">
      <c r="B6239">
        <v>100035</v>
      </c>
      <c r="C6239">
        <v>2</v>
      </c>
      <c r="D6239">
        <v>18</v>
      </c>
      <c r="F6239">
        <v>149.30000000000001</v>
      </c>
      <c r="G6239">
        <v>54.5</v>
      </c>
    </row>
    <row r="6240" spans="2:7">
      <c r="B6240">
        <v>100036</v>
      </c>
      <c r="C6240">
        <v>1</v>
      </c>
      <c r="D6240">
        <v>4</v>
      </c>
      <c r="F6240">
        <v>107.3</v>
      </c>
      <c r="G6240">
        <v>19.899999999999999</v>
      </c>
    </row>
    <row r="6241" spans="2:7">
      <c r="B6241">
        <v>100037</v>
      </c>
      <c r="C6241">
        <v>1</v>
      </c>
      <c r="D6241">
        <v>54</v>
      </c>
      <c r="F6241">
        <v>171.1</v>
      </c>
      <c r="G6241">
        <v>86.8</v>
      </c>
    </row>
    <row r="6242" spans="2:7">
      <c r="B6242">
        <v>100038</v>
      </c>
      <c r="C6242">
        <v>1</v>
      </c>
      <c r="D6242">
        <v>11</v>
      </c>
      <c r="F6242">
        <v>146.80000000000001</v>
      </c>
      <c r="G6242">
        <v>51.4</v>
      </c>
    </row>
    <row r="6243" spans="2:7">
      <c r="B6243">
        <v>100039</v>
      </c>
      <c r="C6243">
        <v>1</v>
      </c>
      <c r="D6243">
        <v>28</v>
      </c>
      <c r="F6243">
        <v>171.7</v>
      </c>
      <c r="G6243">
        <v>68.3</v>
      </c>
    </row>
    <row r="6244" spans="2:7">
      <c r="B6244">
        <v>100040</v>
      </c>
      <c r="C6244">
        <v>1</v>
      </c>
      <c r="D6244">
        <v>24</v>
      </c>
      <c r="F6244">
        <v>181</v>
      </c>
      <c r="G6244">
        <v>112.3</v>
      </c>
    </row>
    <row r="6245" spans="2:7">
      <c r="B6245">
        <v>100041</v>
      </c>
      <c r="C6245">
        <v>1</v>
      </c>
      <c r="D6245">
        <v>47</v>
      </c>
      <c r="F6245">
        <v>181.6</v>
      </c>
      <c r="G6245">
        <v>89.5</v>
      </c>
    </row>
    <row r="6246" spans="2:7">
      <c r="B6246">
        <v>100042</v>
      </c>
      <c r="C6246">
        <v>2</v>
      </c>
      <c r="D6246">
        <v>16</v>
      </c>
      <c r="F6246">
        <v>158.30000000000001</v>
      </c>
      <c r="G6246">
        <v>103.8</v>
      </c>
    </row>
    <row r="6247" spans="2:7">
      <c r="B6247">
        <v>100043</v>
      </c>
      <c r="C6247">
        <v>2</v>
      </c>
      <c r="D6247">
        <v>67</v>
      </c>
      <c r="F6247">
        <v>159.1</v>
      </c>
      <c r="G6247">
        <v>108.4</v>
      </c>
    </row>
    <row r="6248" spans="2:7">
      <c r="B6248">
        <v>100044</v>
      </c>
      <c r="C6248">
        <v>1</v>
      </c>
      <c r="D6248">
        <v>27</v>
      </c>
      <c r="F6248">
        <v>176.4</v>
      </c>
      <c r="G6248">
        <v>73.7</v>
      </c>
    </row>
    <row r="6249" spans="2:7">
      <c r="B6249">
        <v>100045</v>
      </c>
      <c r="C6249">
        <v>2</v>
      </c>
      <c r="D6249">
        <v>2</v>
      </c>
      <c r="F6249">
        <v>85.2</v>
      </c>
      <c r="G6249">
        <v>11.2</v>
      </c>
    </row>
    <row r="6250" spans="2:7">
      <c r="B6250">
        <v>100046</v>
      </c>
      <c r="C6250">
        <v>1</v>
      </c>
      <c r="D6250">
        <v>51</v>
      </c>
      <c r="F6250">
        <v>177.3</v>
      </c>
      <c r="G6250">
        <v>107.6</v>
      </c>
    </row>
    <row r="6251" spans="2:7">
      <c r="B6251">
        <v>100047</v>
      </c>
      <c r="C6251">
        <v>1</v>
      </c>
      <c r="D6251">
        <v>42</v>
      </c>
      <c r="F6251">
        <v>173.2</v>
      </c>
      <c r="G6251">
        <v>79</v>
      </c>
    </row>
    <row r="6252" spans="2:7">
      <c r="B6252">
        <v>100048</v>
      </c>
      <c r="C6252">
        <v>1</v>
      </c>
      <c r="D6252">
        <v>12</v>
      </c>
      <c r="F6252">
        <v>159.1</v>
      </c>
      <c r="G6252">
        <v>67.599999999999994</v>
      </c>
    </row>
    <row r="6253" spans="2:7">
      <c r="B6253">
        <v>100049</v>
      </c>
      <c r="C6253">
        <v>2</v>
      </c>
      <c r="D6253">
        <v>13</v>
      </c>
      <c r="F6253">
        <v>150.19999999999999</v>
      </c>
      <c r="G6253">
        <v>42.9</v>
      </c>
    </row>
    <row r="6254" spans="2:7">
      <c r="B6254">
        <v>100050</v>
      </c>
      <c r="C6254">
        <v>1</v>
      </c>
      <c r="D6254">
        <v>15</v>
      </c>
      <c r="F6254">
        <v>170.6</v>
      </c>
      <c r="G6254">
        <v>63.8</v>
      </c>
    </row>
    <row r="6255" spans="2:7">
      <c r="B6255">
        <v>100051</v>
      </c>
      <c r="C6255">
        <v>1</v>
      </c>
      <c r="D6255">
        <v>66</v>
      </c>
      <c r="F6255">
        <v>178.1</v>
      </c>
      <c r="G6255">
        <v>136.19999999999999</v>
      </c>
    </row>
    <row r="6256" spans="2:7">
      <c r="B6256">
        <v>100052</v>
      </c>
      <c r="C6256">
        <v>2</v>
      </c>
      <c r="D6256">
        <v>8</v>
      </c>
      <c r="F6256">
        <v>146.5</v>
      </c>
      <c r="G6256">
        <v>39.6</v>
      </c>
    </row>
    <row r="6257" spans="2:7">
      <c r="B6257">
        <v>100053</v>
      </c>
      <c r="C6257">
        <v>2</v>
      </c>
      <c r="D6257">
        <v>77</v>
      </c>
      <c r="F6257">
        <v>148.80000000000001</v>
      </c>
      <c r="G6257">
        <v>58.5</v>
      </c>
    </row>
    <row r="6258" spans="2:7">
      <c r="B6258">
        <v>100054</v>
      </c>
      <c r="C6258">
        <v>2</v>
      </c>
      <c r="D6258">
        <v>10</v>
      </c>
      <c r="F6258">
        <v>131.80000000000001</v>
      </c>
      <c r="G6258">
        <v>26.9</v>
      </c>
    </row>
    <row r="6259" spans="2:7">
      <c r="B6259">
        <v>100055</v>
      </c>
      <c r="C6259">
        <v>2</v>
      </c>
      <c r="D6259">
        <v>47</v>
      </c>
      <c r="F6259">
        <v>153.1</v>
      </c>
      <c r="G6259">
        <v>76</v>
      </c>
    </row>
    <row r="6260" spans="2:7">
      <c r="B6260">
        <v>100056</v>
      </c>
      <c r="C6260">
        <v>1</v>
      </c>
      <c r="D6260">
        <v>57</v>
      </c>
      <c r="F6260">
        <v>189.5</v>
      </c>
      <c r="G6260">
        <v>132.5</v>
      </c>
    </row>
    <row r="6261" spans="2:7">
      <c r="B6261">
        <v>100057</v>
      </c>
      <c r="C6261">
        <v>2</v>
      </c>
      <c r="D6261">
        <v>9</v>
      </c>
      <c r="F6261">
        <v>140.69999999999999</v>
      </c>
      <c r="G6261">
        <v>34</v>
      </c>
    </row>
    <row r="6262" spans="2:7">
      <c r="B6262">
        <v>100058</v>
      </c>
      <c r="C6262">
        <v>1</v>
      </c>
      <c r="D6262">
        <v>8</v>
      </c>
      <c r="F6262">
        <v>129.4</v>
      </c>
      <c r="G6262">
        <v>30.2</v>
      </c>
    </row>
    <row r="6263" spans="2:7">
      <c r="B6263">
        <v>100061</v>
      </c>
      <c r="C6263">
        <v>2</v>
      </c>
      <c r="D6263">
        <v>55</v>
      </c>
      <c r="F6263">
        <v>162.1</v>
      </c>
      <c r="G6263">
        <v>54.4</v>
      </c>
    </row>
    <row r="6264" spans="2:7">
      <c r="B6264">
        <v>100062</v>
      </c>
      <c r="C6264">
        <v>2</v>
      </c>
      <c r="D6264">
        <v>48</v>
      </c>
      <c r="F6264">
        <v>147.30000000000001</v>
      </c>
      <c r="G6264">
        <v>61.1</v>
      </c>
    </row>
    <row r="6265" spans="2:7">
      <c r="B6265">
        <v>100063</v>
      </c>
      <c r="C6265">
        <v>2</v>
      </c>
      <c r="D6265">
        <v>6</v>
      </c>
      <c r="F6265">
        <v>111.1</v>
      </c>
      <c r="G6265">
        <v>19</v>
      </c>
    </row>
    <row r="6266" spans="2:7">
      <c r="B6266">
        <v>100064</v>
      </c>
      <c r="C6266">
        <v>2</v>
      </c>
      <c r="D6266">
        <v>71</v>
      </c>
      <c r="F6266">
        <v>164.8</v>
      </c>
      <c r="G6266">
        <v>62.9</v>
      </c>
    </row>
    <row r="6267" spans="2:7">
      <c r="B6267">
        <v>100065</v>
      </c>
      <c r="C6267">
        <v>1</v>
      </c>
      <c r="D6267">
        <v>14</v>
      </c>
      <c r="F6267">
        <v>156.6</v>
      </c>
      <c r="G6267">
        <v>50.8</v>
      </c>
    </row>
    <row r="6268" spans="2:7">
      <c r="B6268">
        <v>100066</v>
      </c>
      <c r="C6268">
        <v>1</v>
      </c>
      <c r="D6268">
        <v>9</v>
      </c>
      <c r="F6268">
        <v>132.4</v>
      </c>
      <c r="G6268">
        <v>26</v>
      </c>
    </row>
    <row r="6269" spans="2:7">
      <c r="B6269">
        <v>100067</v>
      </c>
      <c r="C6269">
        <v>1</v>
      </c>
      <c r="D6269">
        <v>69</v>
      </c>
      <c r="F6269">
        <v>174.2</v>
      </c>
      <c r="G6269">
        <v>135.1</v>
      </c>
    </row>
    <row r="6270" spans="2:7">
      <c r="B6270">
        <v>100068</v>
      </c>
      <c r="C6270">
        <v>2</v>
      </c>
      <c r="D6270">
        <v>22</v>
      </c>
      <c r="F6270">
        <v>154.5</v>
      </c>
      <c r="G6270">
        <v>57.8</v>
      </c>
    </row>
    <row r="6271" spans="2:7">
      <c r="B6271">
        <v>100069</v>
      </c>
      <c r="C6271">
        <v>2</v>
      </c>
      <c r="D6271">
        <v>20</v>
      </c>
      <c r="F6271">
        <v>146.69999999999999</v>
      </c>
      <c r="G6271">
        <v>53.1</v>
      </c>
    </row>
    <row r="6272" spans="2:7">
      <c r="B6272">
        <v>100070</v>
      </c>
      <c r="C6272">
        <v>2</v>
      </c>
      <c r="D6272">
        <v>28</v>
      </c>
      <c r="F6272">
        <v>162.19999999999999</v>
      </c>
      <c r="G6272">
        <v>59.2</v>
      </c>
    </row>
    <row r="6273" spans="2:7">
      <c r="B6273">
        <v>100071</v>
      </c>
      <c r="C6273">
        <v>1</v>
      </c>
      <c r="D6273">
        <v>71</v>
      </c>
      <c r="F6273">
        <v>169.1</v>
      </c>
      <c r="G6273">
        <v>71.099999999999994</v>
      </c>
    </row>
    <row r="6274" spans="2:7">
      <c r="B6274">
        <v>100072</v>
      </c>
      <c r="C6274">
        <v>2</v>
      </c>
      <c r="D6274">
        <v>33</v>
      </c>
      <c r="F6274">
        <v>155.19999999999999</v>
      </c>
      <c r="G6274">
        <v>49.8</v>
      </c>
    </row>
    <row r="6275" spans="2:7">
      <c r="B6275">
        <v>100073</v>
      </c>
      <c r="C6275">
        <v>1</v>
      </c>
      <c r="D6275">
        <v>18</v>
      </c>
      <c r="F6275">
        <v>176.9</v>
      </c>
      <c r="G6275">
        <v>70.599999999999994</v>
      </c>
    </row>
    <row r="6276" spans="2:7">
      <c r="B6276">
        <v>100077</v>
      </c>
      <c r="C6276">
        <v>2</v>
      </c>
      <c r="D6276">
        <v>32</v>
      </c>
      <c r="F6276">
        <v>159.80000000000001</v>
      </c>
      <c r="G6276">
        <v>82.2</v>
      </c>
    </row>
    <row r="6277" spans="2:7">
      <c r="B6277">
        <v>100079</v>
      </c>
      <c r="C6277">
        <v>2</v>
      </c>
      <c r="D6277">
        <v>80</v>
      </c>
      <c r="F6277">
        <v>151.5</v>
      </c>
      <c r="G6277">
        <v>56.4</v>
      </c>
    </row>
    <row r="6278" spans="2:7">
      <c r="B6278">
        <v>100080</v>
      </c>
      <c r="C6278">
        <v>1</v>
      </c>
      <c r="D6278">
        <v>5</v>
      </c>
      <c r="F6278">
        <v>118</v>
      </c>
      <c r="G6278">
        <v>22.5</v>
      </c>
    </row>
    <row r="6279" spans="2:7">
      <c r="B6279">
        <v>100082</v>
      </c>
      <c r="C6279">
        <v>2</v>
      </c>
      <c r="D6279">
        <v>18</v>
      </c>
      <c r="F6279">
        <v>166.4</v>
      </c>
      <c r="G6279">
        <v>200.9</v>
      </c>
    </row>
    <row r="6280" spans="2:7">
      <c r="B6280">
        <v>100083</v>
      </c>
      <c r="C6280">
        <v>2</v>
      </c>
      <c r="D6280">
        <v>80</v>
      </c>
      <c r="F6280">
        <v>152</v>
      </c>
      <c r="G6280">
        <v>51.6</v>
      </c>
    </row>
    <row r="6281" spans="2:7">
      <c r="B6281">
        <v>100084</v>
      </c>
      <c r="C6281">
        <v>2</v>
      </c>
      <c r="D6281">
        <v>0</v>
      </c>
      <c r="E6281">
        <v>1</v>
      </c>
      <c r="F6281">
        <v>0</v>
      </c>
      <c r="G6281">
        <v>4.8</v>
      </c>
    </row>
    <row r="6282" spans="2:7">
      <c r="B6282">
        <v>100085</v>
      </c>
      <c r="C6282">
        <v>1</v>
      </c>
      <c r="D6282">
        <v>64</v>
      </c>
      <c r="F6282">
        <v>179.4</v>
      </c>
      <c r="G6282">
        <v>95.7</v>
      </c>
    </row>
    <row r="6283" spans="2:7">
      <c r="B6283">
        <v>100086</v>
      </c>
      <c r="C6283">
        <v>1</v>
      </c>
      <c r="D6283">
        <v>1</v>
      </c>
      <c r="E6283">
        <v>15</v>
      </c>
      <c r="F6283">
        <v>0</v>
      </c>
      <c r="G6283">
        <v>12.8</v>
      </c>
    </row>
    <row r="6284" spans="2:7">
      <c r="B6284">
        <v>100087</v>
      </c>
      <c r="C6284">
        <v>2</v>
      </c>
      <c r="D6284">
        <v>30</v>
      </c>
      <c r="F6284">
        <v>157.80000000000001</v>
      </c>
      <c r="G6284">
        <v>91.2</v>
      </c>
    </row>
    <row r="6285" spans="2:7">
      <c r="B6285">
        <v>100088</v>
      </c>
      <c r="C6285">
        <v>1</v>
      </c>
      <c r="D6285">
        <v>75</v>
      </c>
      <c r="F6285">
        <v>168.4</v>
      </c>
      <c r="G6285">
        <v>78.3</v>
      </c>
    </row>
    <row r="6286" spans="2:7">
      <c r="B6286">
        <v>100089</v>
      </c>
      <c r="C6286">
        <v>2</v>
      </c>
      <c r="D6286">
        <v>24</v>
      </c>
      <c r="F6286">
        <v>154.5</v>
      </c>
      <c r="G6286">
        <v>50.1</v>
      </c>
    </row>
    <row r="6287" spans="2:7">
      <c r="B6287">
        <v>100090</v>
      </c>
      <c r="C6287">
        <v>2</v>
      </c>
      <c r="D6287">
        <v>24</v>
      </c>
      <c r="F6287">
        <v>153.80000000000001</v>
      </c>
      <c r="G6287">
        <v>63.3</v>
      </c>
    </row>
    <row r="6288" spans="2:7">
      <c r="B6288">
        <v>100091</v>
      </c>
      <c r="C6288">
        <v>1</v>
      </c>
      <c r="D6288">
        <v>1</v>
      </c>
      <c r="E6288">
        <v>17</v>
      </c>
      <c r="F6288">
        <v>0</v>
      </c>
      <c r="G6288">
        <v>13.8</v>
      </c>
    </row>
    <row r="6289" spans="2:7">
      <c r="B6289">
        <v>100092</v>
      </c>
      <c r="C6289">
        <v>1</v>
      </c>
      <c r="D6289">
        <v>22</v>
      </c>
      <c r="F6289">
        <v>189.9</v>
      </c>
      <c r="G6289">
        <v>93.1</v>
      </c>
    </row>
    <row r="6290" spans="2:7">
      <c r="B6290">
        <v>100093</v>
      </c>
      <c r="C6290">
        <v>1</v>
      </c>
      <c r="D6290">
        <v>7</v>
      </c>
      <c r="F6290">
        <v>132.5</v>
      </c>
      <c r="G6290">
        <v>28.2</v>
      </c>
    </row>
    <row r="6291" spans="2:7">
      <c r="B6291">
        <v>100094</v>
      </c>
      <c r="C6291">
        <v>2</v>
      </c>
      <c r="D6291">
        <v>66</v>
      </c>
      <c r="F6291">
        <v>154.80000000000001</v>
      </c>
      <c r="G6291">
        <v>113</v>
      </c>
    </row>
    <row r="6292" spans="2:7">
      <c r="B6292">
        <v>100095</v>
      </c>
      <c r="C6292">
        <v>2</v>
      </c>
      <c r="D6292">
        <v>27</v>
      </c>
      <c r="F6292">
        <v>167.6</v>
      </c>
      <c r="G6292">
        <v>94.4</v>
      </c>
    </row>
    <row r="6293" spans="2:7">
      <c r="B6293">
        <v>100096</v>
      </c>
      <c r="C6293">
        <v>2</v>
      </c>
      <c r="D6293">
        <v>15</v>
      </c>
      <c r="F6293">
        <v>153.19999999999999</v>
      </c>
      <c r="G6293">
        <v>39.5</v>
      </c>
    </row>
    <row r="6294" spans="2:7">
      <c r="B6294">
        <v>100097</v>
      </c>
      <c r="C6294">
        <v>1</v>
      </c>
      <c r="D6294">
        <v>11</v>
      </c>
      <c r="F6294">
        <v>124.3</v>
      </c>
      <c r="G6294">
        <v>22.8</v>
      </c>
    </row>
    <row r="6295" spans="2:7">
      <c r="B6295">
        <v>100098</v>
      </c>
      <c r="C6295">
        <v>1</v>
      </c>
      <c r="D6295">
        <v>61</v>
      </c>
      <c r="F6295">
        <v>181.9</v>
      </c>
      <c r="G6295">
        <v>117.3</v>
      </c>
    </row>
    <row r="6296" spans="2:7">
      <c r="B6296">
        <v>100099</v>
      </c>
      <c r="C6296">
        <v>1</v>
      </c>
      <c r="D6296">
        <v>45</v>
      </c>
      <c r="F6296">
        <v>179.1</v>
      </c>
      <c r="G6296">
        <v>100.6</v>
      </c>
    </row>
    <row r="6297" spans="2:7">
      <c r="B6297">
        <v>100100</v>
      </c>
      <c r="C6297">
        <v>1</v>
      </c>
      <c r="D6297">
        <v>32</v>
      </c>
      <c r="F6297">
        <v>185.8</v>
      </c>
      <c r="G6297">
        <v>78</v>
      </c>
    </row>
    <row r="6298" spans="2:7">
      <c r="B6298">
        <v>100101</v>
      </c>
      <c r="C6298">
        <v>2</v>
      </c>
      <c r="D6298">
        <v>14</v>
      </c>
      <c r="F6298">
        <v>157.80000000000001</v>
      </c>
      <c r="G6298">
        <v>45.7</v>
      </c>
    </row>
    <row r="6299" spans="2:7">
      <c r="B6299">
        <v>100102</v>
      </c>
      <c r="C6299">
        <v>1</v>
      </c>
      <c r="D6299">
        <v>41</v>
      </c>
      <c r="F6299">
        <v>171.3</v>
      </c>
      <c r="G6299">
        <v>95.5</v>
      </c>
    </row>
    <row r="6300" spans="2:7">
      <c r="B6300">
        <v>100103</v>
      </c>
      <c r="C6300">
        <v>1</v>
      </c>
      <c r="D6300">
        <v>61</v>
      </c>
      <c r="F6300">
        <v>176.2</v>
      </c>
      <c r="G6300">
        <v>103.9</v>
      </c>
    </row>
    <row r="6301" spans="2:7">
      <c r="B6301">
        <v>100104</v>
      </c>
      <c r="C6301">
        <v>1</v>
      </c>
      <c r="D6301">
        <v>1</v>
      </c>
      <c r="E6301">
        <v>21</v>
      </c>
      <c r="F6301">
        <v>0</v>
      </c>
      <c r="G6301">
        <v>14.3</v>
      </c>
    </row>
    <row r="6302" spans="2:7">
      <c r="B6302">
        <v>100105</v>
      </c>
      <c r="C6302">
        <v>2</v>
      </c>
      <c r="D6302">
        <v>50</v>
      </c>
      <c r="F6302">
        <v>156.80000000000001</v>
      </c>
      <c r="G6302">
        <v>134.1</v>
      </c>
    </row>
    <row r="6303" spans="2:7">
      <c r="B6303">
        <v>100106</v>
      </c>
      <c r="C6303">
        <v>1</v>
      </c>
      <c r="D6303">
        <v>10</v>
      </c>
      <c r="F6303">
        <v>136.1</v>
      </c>
      <c r="G6303">
        <v>29.7</v>
      </c>
    </row>
    <row r="6304" spans="2:7">
      <c r="B6304">
        <v>100107</v>
      </c>
      <c r="C6304">
        <v>1</v>
      </c>
      <c r="D6304">
        <v>23</v>
      </c>
      <c r="F6304">
        <v>170</v>
      </c>
      <c r="G6304">
        <v>51.8</v>
      </c>
    </row>
    <row r="6305" spans="2:7">
      <c r="B6305">
        <v>100108</v>
      </c>
      <c r="C6305">
        <v>2</v>
      </c>
      <c r="D6305">
        <v>27</v>
      </c>
      <c r="F6305">
        <v>173.8</v>
      </c>
      <c r="G6305">
        <v>71.5</v>
      </c>
    </row>
    <row r="6306" spans="2:7">
      <c r="B6306">
        <v>100109</v>
      </c>
      <c r="C6306">
        <v>1</v>
      </c>
      <c r="D6306">
        <v>1</v>
      </c>
      <c r="E6306">
        <v>21</v>
      </c>
      <c r="F6306">
        <v>0</v>
      </c>
      <c r="G6306">
        <v>12.4</v>
      </c>
    </row>
    <row r="6307" spans="2:7">
      <c r="B6307">
        <v>100110</v>
      </c>
      <c r="C6307">
        <v>1</v>
      </c>
      <c r="D6307">
        <v>26</v>
      </c>
      <c r="F6307">
        <v>176.2</v>
      </c>
      <c r="G6307">
        <v>76</v>
      </c>
    </row>
    <row r="6308" spans="2:7">
      <c r="B6308">
        <v>100111</v>
      </c>
      <c r="C6308">
        <v>1</v>
      </c>
      <c r="D6308">
        <v>26</v>
      </c>
      <c r="F6308">
        <v>175.6</v>
      </c>
      <c r="G6308">
        <v>69</v>
      </c>
    </row>
    <row r="6309" spans="2:7">
      <c r="B6309">
        <v>100112</v>
      </c>
      <c r="C6309">
        <v>2</v>
      </c>
      <c r="D6309">
        <v>57</v>
      </c>
      <c r="F6309">
        <v>155.69999999999999</v>
      </c>
      <c r="G6309">
        <v>50.6</v>
      </c>
    </row>
    <row r="6310" spans="2:7">
      <c r="B6310">
        <v>100113</v>
      </c>
      <c r="C6310">
        <v>1</v>
      </c>
      <c r="D6310">
        <v>79</v>
      </c>
      <c r="F6310">
        <v>169.2</v>
      </c>
      <c r="G6310">
        <v>96.7</v>
      </c>
    </row>
    <row r="6311" spans="2:7">
      <c r="B6311">
        <v>100114</v>
      </c>
      <c r="C6311">
        <v>1</v>
      </c>
      <c r="D6311">
        <v>79</v>
      </c>
      <c r="F6311">
        <v>163.80000000000001</v>
      </c>
      <c r="G6311">
        <v>73.8</v>
      </c>
    </row>
    <row r="6312" spans="2:7">
      <c r="B6312">
        <v>100115</v>
      </c>
      <c r="C6312">
        <v>2</v>
      </c>
      <c r="D6312">
        <v>47</v>
      </c>
      <c r="F6312">
        <v>159.6</v>
      </c>
      <c r="G6312">
        <v>72.400000000000006</v>
      </c>
    </row>
    <row r="6313" spans="2:7">
      <c r="B6313">
        <v>100116</v>
      </c>
      <c r="C6313">
        <v>2</v>
      </c>
      <c r="D6313">
        <v>63</v>
      </c>
      <c r="F6313">
        <v>154.1</v>
      </c>
      <c r="G6313">
        <v>58.7</v>
      </c>
    </row>
    <row r="6314" spans="2:7">
      <c r="B6314">
        <v>100117</v>
      </c>
      <c r="C6314">
        <v>2</v>
      </c>
      <c r="D6314">
        <v>29</v>
      </c>
      <c r="F6314">
        <v>154.9</v>
      </c>
      <c r="G6314">
        <v>64.599999999999994</v>
      </c>
    </row>
    <row r="6315" spans="2:7">
      <c r="B6315">
        <v>100118</v>
      </c>
      <c r="C6315">
        <v>1</v>
      </c>
      <c r="D6315">
        <v>78</v>
      </c>
      <c r="F6315">
        <v>164</v>
      </c>
      <c r="G6315">
        <v>72.7</v>
      </c>
    </row>
    <row r="6316" spans="2:7">
      <c r="B6316">
        <v>100119</v>
      </c>
      <c r="C6316">
        <v>2</v>
      </c>
      <c r="D6316">
        <v>47</v>
      </c>
      <c r="F6316">
        <v>162.5</v>
      </c>
      <c r="G6316">
        <v>116.1</v>
      </c>
    </row>
    <row r="6317" spans="2:7">
      <c r="B6317">
        <v>100120</v>
      </c>
      <c r="C6317">
        <v>1</v>
      </c>
      <c r="D6317">
        <v>1</v>
      </c>
      <c r="E6317">
        <v>13</v>
      </c>
      <c r="F6317">
        <v>0</v>
      </c>
      <c r="G6317">
        <v>9.5</v>
      </c>
    </row>
    <row r="6318" spans="2:7">
      <c r="B6318">
        <v>100121</v>
      </c>
      <c r="C6318">
        <v>2</v>
      </c>
      <c r="D6318">
        <v>2</v>
      </c>
      <c r="F6318">
        <v>91.2</v>
      </c>
      <c r="G6318">
        <v>14.3</v>
      </c>
    </row>
    <row r="6319" spans="2:7">
      <c r="B6319">
        <v>100122</v>
      </c>
      <c r="C6319">
        <v>1</v>
      </c>
      <c r="D6319">
        <v>65</v>
      </c>
      <c r="F6319">
        <v>182.1</v>
      </c>
      <c r="G6319">
        <v>93.3</v>
      </c>
    </row>
    <row r="6320" spans="2:7">
      <c r="B6320">
        <v>100123</v>
      </c>
      <c r="C6320">
        <v>1</v>
      </c>
      <c r="D6320">
        <v>57</v>
      </c>
      <c r="F6320">
        <v>166</v>
      </c>
      <c r="G6320">
        <v>102.4</v>
      </c>
    </row>
    <row r="6321" spans="2:7">
      <c r="B6321">
        <v>100124</v>
      </c>
      <c r="C6321">
        <v>2</v>
      </c>
      <c r="D6321">
        <v>5</v>
      </c>
      <c r="F6321">
        <v>102.2</v>
      </c>
      <c r="G6321">
        <v>17.2</v>
      </c>
    </row>
    <row r="6322" spans="2:7">
      <c r="B6322">
        <v>100125</v>
      </c>
      <c r="C6322">
        <v>2</v>
      </c>
      <c r="D6322">
        <v>6</v>
      </c>
      <c r="F6322">
        <v>119.5</v>
      </c>
      <c r="G6322">
        <v>23.9</v>
      </c>
    </row>
    <row r="6323" spans="2:7">
      <c r="B6323">
        <v>100126</v>
      </c>
      <c r="C6323">
        <v>1</v>
      </c>
      <c r="D6323">
        <v>4</v>
      </c>
      <c r="F6323">
        <v>106.5</v>
      </c>
      <c r="G6323">
        <v>17.5</v>
      </c>
    </row>
    <row r="6324" spans="2:7">
      <c r="B6324">
        <v>100127</v>
      </c>
      <c r="C6324">
        <v>1</v>
      </c>
      <c r="D6324">
        <v>55</v>
      </c>
      <c r="F6324">
        <v>169.3</v>
      </c>
      <c r="G6324">
        <v>96</v>
      </c>
    </row>
    <row r="6325" spans="2:7">
      <c r="B6325">
        <v>100128</v>
      </c>
      <c r="C6325">
        <v>1</v>
      </c>
      <c r="D6325">
        <v>47</v>
      </c>
      <c r="F6325">
        <v>178.1</v>
      </c>
      <c r="G6325">
        <v>133.4</v>
      </c>
    </row>
    <row r="6326" spans="2:7">
      <c r="B6326">
        <v>100129</v>
      </c>
      <c r="C6326">
        <v>1</v>
      </c>
      <c r="D6326">
        <v>72</v>
      </c>
      <c r="F6326">
        <v>164.4</v>
      </c>
      <c r="G6326">
        <v>85.1</v>
      </c>
    </row>
    <row r="6327" spans="2:7">
      <c r="B6327">
        <v>100130</v>
      </c>
      <c r="C6327">
        <v>1</v>
      </c>
      <c r="D6327">
        <v>10</v>
      </c>
      <c r="F6327">
        <v>146.5</v>
      </c>
      <c r="G6327">
        <v>77.900000000000006</v>
      </c>
    </row>
    <row r="6328" spans="2:7">
      <c r="B6328">
        <v>100131</v>
      </c>
      <c r="C6328">
        <v>2</v>
      </c>
      <c r="D6328">
        <v>11</v>
      </c>
      <c r="F6328">
        <v>149.6</v>
      </c>
      <c r="G6328">
        <v>29.5</v>
      </c>
    </row>
    <row r="6329" spans="2:7">
      <c r="B6329">
        <v>100132</v>
      </c>
      <c r="C6329">
        <v>2</v>
      </c>
      <c r="D6329">
        <v>17</v>
      </c>
      <c r="F6329">
        <v>162.4</v>
      </c>
      <c r="G6329">
        <v>51.1</v>
      </c>
    </row>
    <row r="6330" spans="2:7">
      <c r="B6330">
        <v>100133</v>
      </c>
      <c r="C6330">
        <v>1</v>
      </c>
      <c r="D6330">
        <v>20</v>
      </c>
      <c r="F6330">
        <v>187.1</v>
      </c>
      <c r="G6330">
        <v>59.9</v>
      </c>
    </row>
    <row r="6331" spans="2:7">
      <c r="B6331">
        <v>100134</v>
      </c>
      <c r="C6331">
        <v>2</v>
      </c>
      <c r="D6331">
        <v>14</v>
      </c>
      <c r="F6331">
        <v>164.7</v>
      </c>
      <c r="G6331">
        <v>62.6</v>
      </c>
    </row>
    <row r="6332" spans="2:7">
      <c r="B6332">
        <v>100135</v>
      </c>
      <c r="C6332">
        <v>1</v>
      </c>
      <c r="D6332">
        <v>10</v>
      </c>
      <c r="F6332">
        <v>146</v>
      </c>
      <c r="G6332">
        <v>42.9</v>
      </c>
    </row>
    <row r="6333" spans="2:7">
      <c r="B6333">
        <v>100136</v>
      </c>
      <c r="C6333">
        <v>1</v>
      </c>
      <c r="D6333">
        <v>67</v>
      </c>
      <c r="F6333">
        <v>0</v>
      </c>
      <c r="G6333">
        <v>112.7</v>
      </c>
    </row>
    <row r="6334" spans="2:7">
      <c r="B6334">
        <v>100137</v>
      </c>
      <c r="C6334">
        <v>2</v>
      </c>
      <c r="D6334">
        <v>43</v>
      </c>
      <c r="F6334">
        <v>158.30000000000001</v>
      </c>
      <c r="G6334">
        <v>89.7</v>
      </c>
    </row>
    <row r="6335" spans="2:7">
      <c r="B6335">
        <v>100138</v>
      </c>
      <c r="C6335">
        <v>2</v>
      </c>
      <c r="D6335">
        <v>1</v>
      </c>
      <c r="E6335">
        <v>19</v>
      </c>
      <c r="F6335">
        <v>0</v>
      </c>
      <c r="G6335">
        <v>9.9</v>
      </c>
    </row>
    <row r="6336" spans="2:7">
      <c r="B6336">
        <v>100139</v>
      </c>
      <c r="C6336">
        <v>1</v>
      </c>
      <c r="D6336">
        <v>14</v>
      </c>
      <c r="F6336">
        <v>177.5</v>
      </c>
      <c r="G6336">
        <v>52.7</v>
      </c>
    </row>
    <row r="6337" spans="2:7">
      <c r="B6337">
        <v>100140</v>
      </c>
      <c r="C6337">
        <v>2</v>
      </c>
      <c r="D6337">
        <v>10</v>
      </c>
      <c r="F6337">
        <v>153.80000000000001</v>
      </c>
      <c r="G6337">
        <v>44</v>
      </c>
    </row>
    <row r="6338" spans="2:7">
      <c r="B6338">
        <v>100141</v>
      </c>
      <c r="C6338">
        <v>1</v>
      </c>
      <c r="D6338">
        <v>17</v>
      </c>
      <c r="F6338">
        <v>177.1</v>
      </c>
      <c r="G6338">
        <v>76.7</v>
      </c>
    </row>
    <row r="6339" spans="2:7">
      <c r="B6339">
        <v>100142</v>
      </c>
      <c r="C6339">
        <v>1</v>
      </c>
      <c r="D6339">
        <v>72</v>
      </c>
      <c r="F6339">
        <v>179.6</v>
      </c>
      <c r="G6339">
        <v>77.8</v>
      </c>
    </row>
    <row r="6340" spans="2:7">
      <c r="B6340">
        <v>100143</v>
      </c>
      <c r="C6340">
        <v>2</v>
      </c>
      <c r="D6340">
        <v>80</v>
      </c>
      <c r="F6340">
        <v>152</v>
      </c>
      <c r="G6340">
        <v>84.1</v>
      </c>
    </row>
    <row r="6341" spans="2:7">
      <c r="B6341">
        <v>100144</v>
      </c>
      <c r="C6341">
        <v>2</v>
      </c>
      <c r="D6341">
        <v>33</v>
      </c>
      <c r="F6341">
        <v>156.9</v>
      </c>
      <c r="G6341">
        <v>78.7</v>
      </c>
    </row>
    <row r="6342" spans="2:7">
      <c r="B6342">
        <v>100145</v>
      </c>
      <c r="C6342">
        <v>2</v>
      </c>
      <c r="D6342">
        <v>45</v>
      </c>
      <c r="F6342">
        <v>159.5</v>
      </c>
      <c r="G6342">
        <v>69.3</v>
      </c>
    </row>
    <row r="6343" spans="2:7">
      <c r="B6343">
        <v>100146</v>
      </c>
      <c r="C6343">
        <v>1</v>
      </c>
      <c r="D6343">
        <v>6</v>
      </c>
      <c r="F6343">
        <v>121.8</v>
      </c>
      <c r="G6343">
        <v>20.7</v>
      </c>
    </row>
    <row r="6344" spans="2:7">
      <c r="B6344">
        <v>100147</v>
      </c>
      <c r="C6344">
        <v>2</v>
      </c>
      <c r="D6344">
        <v>6</v>
      </c>
      <c r="F6344">
        <v>123.2</v>
      </c>
      <c r="G6344">
        <v>34.200000000000003</v>
      </c>
    </row>
    <row r="6345" spans="2:7">
      <c r="B6345">
        <v>100148</v>
      </c>
      <c r="C6345">
        <v>2</v>
      </c>
      <c r="D6345">
        <v>22</v>
      </c>
      <c r="F6345">
        <v>170.6</v>
      </c>
      <c r="G6345">
        <v>61.2</v>
      </c>
    </row>
    <row r="6346" spans="2:7">
      <c r="B6346">
        <v>100149</v>
      </c>
      <c r="C6346">
        <v>2</v>
      </c>
      <c r="D6346">
        <v>80</v>
      </c>
      <c r="F6346">
        <v>158.19999999999999</v>
      </c>
      <c r="G6346">
        <v>49.6</v>
      </c>
    </row>
    <row r="6347" spans="2:7">
      <c r="B6347">
        <v>100150</v>
      </c>
      <c r="C6347">
        <v>2</v>
      </c>
      <c r="D6347">
        <v>51</v>
      </c>
      <c r="F6347">
        <v>153.30000000000001</v>
      </c>
      <c r="G6347">
        <v>66.900000000000006</v>
      </c>
    </row>
    <row r="6348" spans="2:7">
      <c r="B6348">
        <v>100151</v>
      </c>
      <c r="C6348">
        <v>1</v>
      </c>
      <c r="D6348">
        <v>60</v>
      </c>
      <c r="F6348">
        <v>173.3</v>
      </c>
      <c r="G6348">
        <v>106.5</v>
      </c>
    </row>
    <row r="6349" spans="2:7">
      <c r="B6349">
        <v>100152</v>
      </c>
      <c r="C6349">
        <v>2</v>
      </c>
      <c r="D6349">
        <v>34</v>
      </c>
      <c r="F6349">
        <v>157.6</v>
      </c>
      <c r="G6349">
        <v>73.599999999999994</v>
      </c>
    </row>
    <row r="6350" spans="2:7">
      <c r="B6350">
        <v>100153</v>
      </c>
      <c r="C6350">
        <v>1</v>
      </c>
      <c r="D6350">
        <v>17</v>
      </c>
      <c r="F6350">
        <v>177.6</v>
      </c>
      <c r="G6350">
        <v>149.1</v>
      </c>
    </row>
    <row r="6351" spans="2:7">
      <c r="B6351">
        <v>100154</v>
      </c>
      <c r="C6351">
        <v>1</v>
      </c>
      <c r="D6351">
        <v>66</v>
      </c>
      <c r="F6351">
        <v>166.8</v>
      </c>
      <c r="G6351">
        <v>83.8</v>
      </c>
    </row>
    <row r="6352" spans="2:7">
      <c r="B6352">
        <v>100155</v>
      </c>
      <c r="C6352">
        <v>1</v>
      </c>
      <c r="D6352">
        <v>4</v>
      </c>
      <c r="F6352">
        <v>105.7</v>
      </c>
      <c r="G6352">
        <v>20.7</v>
      </c>
    </row>
    <row r="6353" spans="2:7">
      <c r="B6353">
        <v>100157</v>
      </c>
      <c r="C6353">
        <v>2</v>
      </c>
      <c r="D6353">
        <v>5</v>
      </c>
      <c r="F6353">
        <v>123.8</v>
      </c>
      <c r="G6353">
        <v>37.299999999999997</v>
      </c>
    </row>
    <row r="6354" spans="2:7">
      <c r="B6354">
        <v>100158</v>
      </c>
      <c r="C6354">
        <v>1</v>
      </c>
      <c r="D6354">
        <v>61</v>
      </c>
      <c r="F6354">
        <v>169.7</v>
      </c>
      <c r="G6354">
        <v>100.7</v>
      </c>
    </row>
    <row r="6355" spans="2:7">
      <c r="B6355">
        <v>100159</v>
      </c>
      <c r="C6355">
        <v>1</v>
      </c>
      <c r="D6355">
        <v>6</v>
      </c>
      <c r="F6355">
        <v>125.9</v>
      </c>
      <c r="G6355">
        <v>25</v>
      </c>
    </row>
    <row r="6356" spans="2:7">
      <c r="B6356">
        <v>100160</v>
      </c>
      <c r="C6356">
        <v>2</v>
      </c>
      <c r="D6356">
        <v>26</v>
      </c>
      <c r="F6356">
        <v>150.6</v>
      </c>
      <c r="G6356">
        <v>75.8</v>
      </c>
    </row>
    <row r="6357" spans="2:7">
      <c r="B6357">
        <v>100161</v>
      </c>
      <c r="C6357">
        <v>2</v>
      </c>
      <c r="D6357">
        <v>7</v>
      </c>
      <c r="F6357">
        <v>125.6</v>
      </c>
      <c r="G6357">
        <v>36.9</v>
      </c>
    </row>
    <row r="6358" spans="2:7">
      <c r="B6358">
        <v>100162</v>
      </c>
      <c r="C6358">
        <v>2</v>
      </c>
      <c r="D6358">
        <v>64</v>
      </c>
      <c r="F6358">
        <v>144.80000000000001</v>
      </c>
      <c r="G6358">
        <v>51.7</v>
      </c>
    </row>
    <row r="6359" spans="2:7">
      <c r="B6359">
        <v>100163</v>
      </c>
      <c r="C6359">
        <v>2</v>
      </c>
      <c r="D6359">
        <v>69</v>
      </c>
      <c r="F6359">
        <v>166.8</v>
      </c>
      <c r="G6359">
        <v>83.6</v>
      </c>
    </row>
    <row r="6360" spans="2:7">
      <c r="B6360">
        <v>100164</v>
      </c>
      <c r="C6360">
        <v>1</v>
      </c>
      <c r="D6360">
        <v>1</v>
      </c>
      <c r="E6360">
        <v>16</v>
      </c>
      <c r="F6360">
        <v>0</v>
      </c>
      <c r="G6360">
        <v>10.6</v>
      </c>
    </row>
    <row r="6361" spans="2:7">
      <c r="B6361">
        <v>100165</v>
      </c>
      <c r="C6361">
        <v>1</v>
      </c>
      <c r="D6361">
        <v>56</v>
      </c>
      <c r="F6361">
        <v>171.1</v>
      </c>
      <c r="G6361">
        <v>71.900000000000006</v>
      </c>
    </row>
    <row r="6362" spans="2:7">
      <c r="B6362">
        <v>100167</v>
      </c>
      <c r="C6362">
        <v>1</v>
      </c>
      <c r="D6362">
        <v>75</v>
      </c>
      <c r="F6362">
        <v>167.6</v>
      </c>
      <c r="G6362">
        <v>67</v>
      </c>
    </row>
    <row r="6363" spans="2:7">
      <c r="B6363">
        <v>100168</v>
      </c>
      <c r="C6363">
        <v>1</v>
      </c>
      <c r="D6363">
        <v>51</v>
      </c>
      <c r="F6363">
        <v>166.3</v>
      </c>
      <c r="G6363">
        <v>75.599999999999994</v>
      </c>
    </row>
    <row r="6364" spans="2:7">
      <c r="B6364">
        <v>100169</v>
      </c>
      <c r="C6364">
        <v>2</v>
      </c>
      <c r="D6364">
        <v>2</v>
      </c>
      <c r="F6364">
        <v>0</v>
      </c>
      <c r="G6364">
        <v>0</v>
      </c>
    </row>
    <row r="6365" spans="2:7">
      <c r="B6365">
        <v>100170</v>
      </c>
      <c r="C6365">
        <v>2</v>
      </c>
      <c r="D6365">
        <v>14</v>
      </c>
      <c r="F6365">
        <v>166.2</v>
      </c>
      <c r="G6365">
        <v>57</v>
      </c>
    </row>
    <row r="6366" spans="2:7">
      <c r="B6366">
        <v>100171</v>
      </c>
      <c r="C6366">
        <v>2</v>
      </c>
      <c r="D6366">
        <v>28</v>
      </c>
      <c r="F6366">
        <v>158.19999999999999</v>
      </c>
      <c r="G6366">
        <v>70.7</v>
      </c>
    </row>
    <row r="6367" spans="2:7">
      <c r="B6367">
        <v>100172</v>
      </c>
      <c r="C6367">
        <v>2</v>
      </c>
      <c r="D6367">
        <v>42</v>
      </c>
      <c r="F6367">
        <v>162.1</v>
      </c>
      <c r="G6367">
        <v>83.1</v>
      </c>
    </row>
    <row r="6368" spans="2:7">
      <c r="B6368">
        <v>100173</v>
      </c>
      <c r="C6368">
        <v>1</v>
      </c>
      <c r="D6368">
        <v>47</v>
      </c>
      <c r="F6368">
        <v>180.6</v>
      </c>
      <c r="G6368">
        <v>87.1</v>
      </c>
    </row>
    <row r="6369" spans="2:7">
      <c r="B6369">
        <v>100174</v>
      </c>
      <c r="C6369">
        <v>2</v>
      </c>
      <c r="D6369">
        <v>17</v>
      </c>
      <c r="F6369">
        <v>162.5</v>
      </c>
      <c r="G6369">
        <v>64.2</v>
      </c>
    </row>
    <row r="6370" spans="2:7">
      <c r="B6370">
        <v>100175</v>
      </c>
      <c r="C6370">
        <v>1</v>
      </c>
      <c r="D6370">
        <v>33</v>
      </c>
      <c r="F6370">
        <v>180.2</v>
      </c>
      <c r="G6370">
        <v>87.8</v>
      </c>
    </row>
    <row r="6371" spans="2:7">
      <c r="B6371">
        <v>100177</v>
      </c>
      <c r="C6371">
        <v>2</v>
      </c>
      <c r="D6371">
        <v>10</v>
      </c>
      <c r="F6371">
        <v>142.4</v>
      </c>
      <c r="G6371">
        <v>27.1</v>
      </c>
    </row>
    <row r="6372" spans="2:7">
      <c r="B6372">
        <v>100178</v>
      </c>
      <c r="C6372">
        <v>2</v>
      </c>
      <c r="D6372">
        <v>40</v>
      </c>
      <c r="F6372">
        <v>155.80000000000001</v>
      </c>
      <c r="G6372">
        <v>77.599999999999994</v>
      </c>
    </row>
    <row r="6373" spans="2:7">
      <c r="B6373">
        <v>100179</v>
      </c>
      <c r="C6373">
        <v>1</v>
      </c>
      <c r="D6373">
        <v>5</v>
      </c>
      <c r="F6373">
        <v>103.9</v>
      </c>
      <c r="G6373">
        <v>16.399999999999999</v>
      </c>
    </row>
    <row r="6374" spans="2:7">
      <c r="B6374">
        <v>100180</v>
      </c>
      <c r="C6374">
        <v>1</v>
      </c>
      <c r="D6374">
        <v>45</v>
      </c>
      <c r="F6374">
        <v>187.6</v>
      </c>
      <c r="G6374">
        <v>116.2</v>
      </c>
    </row>
    <row r="6375" spans="2:7">
      <c r="B6375">
        <v>100181</v>
      </c>
      <c r="C6375">
        <v>2</v>
      </c>
      <c r="D6375">
        <v>37</v>
      </c>
      <c r="F6375">
        <v>158.1</v>
      </c>
      <c r="G6375">
        <v>91.8</v>
      </c>
    </row>
    <row r="6376" spans="2:7">
      <c r="B6376">
        <v>100182</v>
      </c>
      <c r="C6376">
        <v>1</v>
      </c>
      <c r="D6376">
        <v>5</v>
      </c>
      <c r="F6376">
        <v>107</v>
      </c>
      <c r="G6376">
        <v>16</v>
      </c>
    </row>
    <row r="6377" spans="2:7">
      <c r="B6377">
        <v>100183</v>
      </c>
      <c r="C6377">
        <v>2</v>
      </c>
      <c r="D6377">
        <v>6</v>
      </c>
      <c r="F6377">
        <v>115</v>
      </c>
      <c r="G6377">
        <v>23.2</v>
      </c>
    </row>
    <row r="6378" spans="2:7">
      <c r="B6378">
        <v>100184</v>
      </c>
      <c r="C6378">
        <v>1</v>
      </c>
      <c r="D6378">
        <v>7</v>
      </c>
      <c r="F6378">
        <v>130.80000000000001</v>
      </c>
      <c r="G6378">
        <v>29.6</v>
      </c>
    </row>
    <row r="6379" spans="2:7">
      <c r="B6379">
        <v>100185</v>
      </c>
      <c r="C6379">
        <v>1</v>
      </c>
      <c r="D6379">
        <v>63</v>
      </c>
      <c r="F6379">
        <v>184.8</v>
      </c>
      <c r="G6379">
        <v>94.9</v>
      </c>
    </row>
    <row r="6380" spans="2:7">
      <c r="B6380">
        <v>100186</v>
      </c>
      <c r="C6380">
        <v>1</v>
      </c>
      <c r="D6380">
        <v>32</v>
      </c>
      <c r="F6380">
        <v>178.3</v>
      </c>
      <c r="G6380">
        <v>126.5</v>
      </c>
    </row>
    <row r="6381" spans="2:7">
      <c r="B6381">
        <v>100187</v>
      </c>
      <c r="C6381">
        <v>1</v>
      </c>
      <c r="D6381">
        <v>8</v>
      </c>
      <c r="F6381">
        <v>0</v>
      </c>
      <c r="G6381">
        <v>0</v>
      </c>
    </row>
    <row r="6382" spans="2:7">
      <c r="B6382">
        <v>100188</v>
      </c>
      <c r="C6382">
        <v>2</v>
      </c>
      <c r="D6382">
        <v>80</v>
      </c>
      <c r="F6382">
        <v>153.19999999999999</v>
      </c>
      <c r="G6382">
        <v>61</v>
      </c>
    </row>
    <row r="6383" spans="2:7">
      <c r="B6383">
        <v>100190</v>
      </c>
      <c r="C6383">
        <v>2</v>
      </c>
      <c r="D6383">
        <v>32</v>
      </c>
      <c r="F6383">
        <v>168.7</v>
      </c>
      <c r="G6383">
        <v>98</v>
      </c>
    </row>
    <row r="6384" spans="2:7">
      <c r="B6384">
        <v>100191</v>
      </c>
      <c r="C6384">
        <v>2</v>
      </c>
      <c r="D6384">
        <v>42</v>
      </c>
      <c r="F6384">
        <v>161.80000000000001</v>
      </c>
      <c r="G6384">
        <v>71.2</v>
      </c>
    </row>
    <row r="6385" spans="2:7">
      <c r="B6385">
        <v>100192</v>
      </c>
      <c r="C6385">
        <v>1</v>
      </c>
      <c r="D6385">
        <v>56</v>
      </c>
      <c r="F6385">
        <v>164.6</v>
      </c>
      <c r="G6385">
        <v>93.9</v>
      </c>
    </row>
    <row r="6386" spans="2:7">
      <c r="B6386">
        <v>100193</v>
      </c>
      <c r="C6386">
        <v>1</v>
      </c>
      <c r="D6386">
        <v>5</v>
      </c>
      <c r="F6386">
        <v>115.6</v>
      </c>
      <c r="G6386">
        <v>20.9</v>
      </c>
    </row>
    <row r="6387" spans="2:7">
      <c r="B6387">
        <v>100194</v>
      </c>
      <c r="C6387">
        <v>1</v>
      </c>
      <c r="D6387">
        <v>60</v>
      </c>
      <c r="F6387">
        <v>191.5</v>
      </c>
      <c r="G6387">
        <v>87.8</v>
      </c>
    </row>
    <row r="6388" spans="2:7">
      <c r="B6388">
        <v>100195</v>
      </c>
      <c r="C6388">
        <v>2</v>
      </c>
      <c r="D6388">
        <v>32</v>
      </c>
      <c r="F6388">
        <v>159.19999999999999</v>
      </c>
      <c r="G6388">
        <v>56.6</v>
      </c>
    </row>
    <row r="6389" spans="2:7">
      <c r="B6389">
        <v>100196</v>
      </c>
      <c r="C6389">
        <v>2</v>
      </c>
      <c r="D6389">
        <v>32</v>
      </c>
      <c r="F6389">
        <v>170.2</v>
      </c>
      <c r="G6389">
        <v>66.5</v>
      </c>
    </row>
    <row r="6390" spans="2:7">
      <c r="B6390">
        <v>100197</v>
      </c>
      <c r="C6390">
        <v>1</v>
      </c>
      <c r="D6390">
        <v>2</v>
      </c>
      <c r="F6390">
        <v>96.6</v>
      </c>
      <c r="G6390">
        <v>14.7</v>
      </c>
    </row>
    <row r="6391" spans="2:7">
      <c r="B6391">
        <v>100198</v>
      </c>
      <c r="C6391">
        <v>1</v>
      </c>
      <c r="D6391">
        <v>0</v>
      </c>
      <c r="E6391">
        <v>1</v>
      </c>
      <c r="F6391">
        <v>0</v>
      </c>
      <c r="G6391">
        <v>5.3</v>
      </c>
    </row>
    <row r="6392" spans="2:7">
      <c r="B6392">
        <v>100199</v>
      </c>
      <c r="C6392">
        <v>2</v>
      </c>
      <c r="D6392">
        <v>4</v>
      </c>
      <c r="F6392">
        <v>106.7</v>
      </c>
      <c r="G6392">
        <v>17.3</v>
      </c>
    </row>
    <row r="6393" spans="2:7">
      <c r="B6393">
        <v>100200</v>
      </c>
      <c r="C6393">
        <v>2</v>
      </c>
      <c r="D6393">
        <v>43</v>
      </c>
      <c r="F6393">
        <v>162.69999999999999</v>
      </c>
      <c r="G6393">
        <v>104.5</v>
      </c>
    </row>
    <row r="6394" spans="2:7">
      <c r="B6394">
        <v>100201</v>
      </c>
      <c r="C6394">
        <v>1</v>
      </c>
      <c r="D6394">
        <v>43</v>
      </c>
      <c r="F6394">
        <v>171.9</v>
      </c>
      <c r="G6394">
        <v>82.3</v>
      </c>
    </row>
    <row r="6395" spans="2:7">
      <c r="B6395">
        <v>100202</v>
      </c>
      <c r="C6395">
        <v>2</v>
      </c>
      <c r="D6395">
        <v>22</v>
      </c>
      <c r="F6395">
        <v>156.4</v>
      </c>
      <c r="G6395">
        <v>85.7</v>
      </c>
    </row>
    <row r="6396" spans="2:7">
      <c r="B6396">
        <v>100203</v>
      </c>
      <c r="C6396">
        <v>1</v>
      </c>
      <c r="D6396">
        <v>39</v>
      </c>
      <c r="F6396">
        <v>184.6</v>
      </c>
      <c r="G6396">
        <v>64.400000000000006</v>
      </c>
    </row>
    <row r="6397" spans="2:7">
      <c r="B6397">
        <v>100204</v>
      </c>
      <c r="C6397">
        <v>2</v>
      </c>
      <c r="D6397">
        <v>36</v>
      </c>
      <c r="F6397">
        <v>173.6</v>
      </c>
      <c r="G6397">
        <v>87.2</v>
      </c>
    </row>
    <row r="6398" spans="2:7">
      <c r="B6398">
        <v>100205</v>
      </c>
      <c r="C6398">
        <v>1</v>
      </c>
      <c r="D6398">
        <v>48</v>
      </c>
      <c r="F6398">
        <v>178.6</v>
      </c>
      <c r="G6398">
        <v>109.3</v>
      </c>
    </row>
    <row r="6399" spans="2:7">
      <c r="B6399">
        <v>100206</v>
      </c>
      <c r="C6399">
        <v>2</v>
      </c>
      <c r="D6399">
        <v>62</v>
      </c>
      <c r="F6399">
        <v>158.6</v>
      </c>
      <c r="G6399">
        <v>95.4</v>
      </c>
    </row>
    <row r="6400" spans="2:7">
      <c r="B6400">
        <v>100207</v>
      </c>
      <c r="C6400">
        <v>1</v>
      </c>
      <c r="D6400">
        <v>7</v>
      </c>
      <c r="F6400">
        <v>121</v>
      </c>
      <c r="G6400">
        <v>25.2</v>
      </c>
    </row>
    <row r="6401" spans="2:7">
      <c r="B6401">
        <v>100208</v>
      </c>
      <c r="C6401">
        <v>1</v>
      </c>
      <c r="D6401">
        <v>17</v>
      </c>
      <c r="F6401">
        <v>170.5</v>
      </c>
      <c r="G6401">
        <v>69.8</v>
      </c>
    </row>
    <row r="6402" spans="2:7">
      <c r="B6402">
        <v>100210</v>
      </c>
      <c r="C6402">
        <v>2</v>
      </c>
      <c r="D6402">
        <v>60</v>
      </c>
      <c r="F6402">
        <v>163.30000000000001</v>
      </c>
      <c r="G6402">
        <v>99.3</v>
      </c>
    </row>
    <row r="6403" spans="2:7">
      <c r="B6403">
        <v>100211</v>
      </c>
      <c r="C6403">
        <v>2</v>
      </c>
      <c r="D6403">
        <v>41</v>
      </c>
      <c r="F6403">
        <v>152.9</v>
      </c>
      <c r="G6403">
        <v>72.7</v>
      </c>
    </row>
    <row r="6404" spans="2:7">
      <c r="B6404">
        <v>100212</v>
      </c>
      <c r="C6404">
        <v>1</v>
      </c>
      <c r="D6404">
        <v>58</v>
      </c>
      <c r="F6404">
        <v>177.6</v>
      </c>
      <c r="G6404">
        <v>61.7</v>
      </c>
    </row>
    <row r="6405" spans="2:7">
      <c r="B6405">
        <v>100213</v>
      </c>
      <c r="C6405">
        <v>1</v>
      </c>
      <c r="D6405">
        <v>66</v>
      </c>
      <c r="F6405">
        <v>181.3</v>
      </c>
      <c r="G6405">
        <v>85.9</v>
      </c>
    </row>
    <row r="6406" spans="2:7">
      <c r="B6406">
        <v>100214</v>
      </c>
      <c r="C6406">
        <v>1</v>
      </c>
      <c r="D6406">
        <v>57</v>
      </c>
      <c r="F6406">
        <v>167.4</v>
      </c>
      <c r="G6406">
        <v>147.9</v>
      </c>
    </row>
    <row r="6407" spans="2:7">
      <c r="B6407">
        <v>100216</v>
      </c>
      <c r="C6407">
        <v>2</v>
      </c>
      <c r="D6407">
        <v>42</v>
      </c>
      <c r="F6407">
        <v>158</v>
      </c>
      <c r="G6407">
        <v>52.8</v>
      </c>
    </row>
    <row r="6408" spans="2:7">
      <c r="B6408">
        <v>100217</v>
      </c>
      <c r="C6408">
        <v>1</v>
      </c>
      <c r="D6408">
        <v>12</v>
      </c>
      <c r="F6408">
        <v>141.30000000000001</v>
      </c>
      <c r="G6408">
        <v>29.4</v>
      </c>
    </row>
    <row r="6409" spans="2:7">
      <c r="B6409">
        <v>100218</v>
      </c>
      <c r="C6409">
        <v>1</v>
      </c>
      <c r="D6409">
        <v>4</v>
      </c>
      <c r="F6409">
        <v>107.4</v>
      </c>
      <c r="G6409">
        <v>17.399999999999999</v>
      </c>
    </row>
    <row r="6410" spans="2:7">
      <c r="B6410">
        <v>100219</v>
      </c>
      <c r="C6410">
        <v>1</v>
      </c>
      <c r="D6410">
        <v>74</v>
      </c>
      <c r="F6410">
        <v>181.1</v>
      </c>
      <c r="G6410">
        <v>101.2</v>
      </c>
    </row>
    <row r="6411" spans="2:7">
      <c r="B6411">
        <v>100220</v>
      </c>
      <c r="C6411">
        <v>2</v>
      </c>
      <c r="D6411">
        <v>3</v>
      </c>
      <c r="F6411">
        <v>94.5</v>
      </c>
      <c r="G6411">
        <v>14.2</v>
      </c>
    </row>
    <row r="6412" spans="2:7">
      <c r="B6412">
        <v>100221</v>
      </c>
      <c r="C6412">
        <v>2</v>
      </c>
      <c r="D6412">
        <v>30</v>
      </c>
      <c r="F6412">
        <v>173.5</v>
      </c>
      <c r="G6412">
        <v>68.3</v>
      </c>
    </row>
    <row r="6413" spans="2:7">
      <c r="B6413">
        <v>100222</v>
      </c>
      <c r="C6413">
        <v>2</v>
      </c>
      <c r="D6413">
        <v>65</v>
      </c>
      <c r="F6413">
        <v>163.4</v>
      </c>
      <c r="G6413">
        <v>91.9</v>
      </c>
    </row>
    <row r="6414" spans="2:7">
      <c r="B6414">
        <v>100224</v>
      </c>
      <c r="C6414">
        <v>1</v>
      </c>
      <c r="D6414">
        <v>15</v>
      </c>
      <c r="F6414">
        <v>170.3</v>
      </c>
      <c r="G6414">
        <v>77.7</v>
      </c>
    </row>
    <row r="6415" spans="2:7">
      <c r="B6415">
        <v>100225</v>
      </c>
      <c r="C6415">
        <v>2</v>
      </c>
      <c r="D6415">
        <v>14</v>
      </c>
      <c r="F6415">
        <v>155</v>
      </c>
      <c r="G6415">
        <v>58.9</v>
      </c>
    </row>
    <row r="6416" spans="2:7">
      <c r="B6416">
        <v>100226</v>
      </c>
      <c r="C6416">
        <v>2</v>
      </c>
      <c r="D6416">
        <v>11</v>
      </c>
      <c r="F6416">
        <v>150.9</v>
      </c>
      <c r="G6416">
        <v>49.6</v>
      </c>
    </row>
    <row r="6417" spans="2:7">
      <c r="B6417">
        <v>100227</v>
      </c>
      <c r="C6417">
        <v>2</v>
      </c>
      <c r="D6417">
        <v>5</v>
      </c>
      <c r="F6417">
        <v>103.1</v>
      </c>
      <c r="G6417">
        <v>17.899999999999999</v>
      </c>
    </row>
    <row r="6418" spans="2:7">
      <c r="B6418">
        <v>100228</v>
      </c>
      <c r="C6418">
        <v>2</v>
      </c>
      <c r="D6418">
        <v>74</v>
      </c>
      <c r="F6418">
        <v>148.6</v>
      </c>
      <c r="G6418">
        <v>70</v>
      </c>
    </row>
    <row r="6419" spans="2:7">
      <c r="B6419">
        <v>100229</v>
      </c>
      <c r="C6419">
        <v>1</v>
      </c>
      <c r="D6419">
        <v>59</v>
      </c>
      <c r="F6419">
        <v>153.9</v>
      </c>
      <c r="G6419">
        <v>82.4</v>
      </c>
    </row>
    <row r="6420" spans="2:7">
      <c r="B6420">
        <v>100230</v>
      </c>
      <c r="C6420">
        <v>2</v>
      </c>
      <c r="D6420">
        <v>59</v>
      </c>
      <c r="F6420">
        <v>144.5</v>
      </c>
      <c r="G6420">
        <v>73.099999999999994</v>
      </c>
    </row>
    <row r="6421" spans="2:7">
      <c r="B6421">
        <v>100231</v>
      </c>
      <c r="C6421">
        <v>2</v>
      </c>
      <c r="D6421">
        <v>69</v>
      </c>
      <c r="F6421">
        <v>154.19999999999999</v>
      </c>
      <c r="G6421">
        <v>118.5</v>
      </c>
    </row>
    <row r="6422" spans="2:7">
      <c r="B6422">
        <v>100232</v>
      </c>
      <c r="C6422">
        <v>1</v>
      </c>
      <c r="D6422">
        <v>8</v>
      </c>
      <c r="F6422">
        <v>133</v>
      </c>
      <c r="G6422">
        <v>39.9</v>
      </c>
    </row>
    <row r="6423" spans="2:7">
      <c r="B6423">
        <v>100233</v>
      </c>
      <c r="C6423">
        <v>2</v>
      </c>
      <c r="D6423">
        <v>65</v>
      </c>
      <c r="F6423">
        <v>165</v>
      </c>
      <c r="G6423">
        <v>96.9</v>
      </c>
    </row>
    <row r="6424" spans="2:7">
      <c r="B6424">
        <v>100234</v>
      </c>
      <c r="C6424">
        <v>2</v>
      </c>
      <c r="D6424">
        <v>30</v>
      </c>
      <c r="F6424">
        <v>151.19999999999999</v>
      </c>
      <c r="G6424">
        <v>49.2</v>
      </c>
    </row>
    <row r="6425" spans="2:7">
      <c r="B6425">
        <v>100235</v>
      </c>
      <c r="C6425">
        <v>1</v>
      </c>
      <c r="D6425">
        <v>77</v>
      </c>
      <c r="F6425">
        <v>165.6</v>
      </c>
      <c r="G6425">
        <v>70.900000000000006</v>
      </c>
    </row>
    <row r="6426" spans="2:7">
      <c r="B6426">
        <v>100236</v>
      </c>
      <c r="C6426">
        <v>1</v>
      </c>
      <c r="D6426">
        <v>61</v>
      </c>
      <c r="F6426">
        <v>190.3</v>
      </c>
      <c r="G6426">
        <v>130.9</v>
      </c>
    </row>
    <row r="6427" spans="2:7">
      <c r="B6427">
        <v>100237</v>
      </c>
      <c r="C6427">
        <v>2</v>
      </c>
      <c r="D6427">
        <v>9</v>
      </c>
      <c r="F6427">
        <v>129.80000000000001</v>
      </c>
      <c r="G6427">
        <v>28.2</v>
      </c>
    </row>
    <row r="6428" spans="2:7">
      <c r="B6428">
        <v>100238</v>
      </c>
      <c r="C6428">
        <v>1</v>
      </c>
      <c r="D6428">
        <v>58</v>
      </c>
      <c r="F6428">
        <v>173.5</v>
      </c>
      <c r="G6428">
        <v>91.8</v>
      </c>
    </row>
    <row r="6429" spans="2:7">
      <c r="B6429">
        <v>100239</v>
      </c>
      <c r="C6429">
        <v>1</v>
      </c>
      <c r="D6429">
        <v>5</v>
      </c>
      <c r="F6429">
        <v>126.5</v>
      </c>
      <c r="G6429">
        <v>28.1</v>
      </c>
    </row>
    <row r="6430" spans="2:7">
      <c r="B6430">
        <v>100240</v>
      </c>
      <c r="C6430">
        <v>2</v>
      </c>
      <c r="D6430">
        <v>11</v>
      </c>
      <c r="F6430">
        <v>163.6</v>
      </c>
      <c r="G6430">
        <v>70.8</v>
      </c>
    </row>
    <row r="6431" spans="2:7">
      <c r="B6431">
        <v>100241</v>
      </c>
      <c r="C6431">
        <v>2</v>
      </c>
      <c r="D6431">
        <v>36</v>
      </c>
      <c r="F6431">
        <v>161.4</v>
      </c>
      <c r="G6431">
        <v>55.5</v>
      </c>
    </row>
    <row r="6432" spans="2:7">
      <c r="B6432">
        <v>100242</v>
      </c>
      <c r="C6432">
        <v>2</v>
      </c>
      <c r="D6432">
        <v>32</v>
      </c>
      <c r="F6432">
        <v>155.69999999999999</v>
      </c>
      <c r="G6432">
        <v>55.6</v>
      </c>
    </row>
    <row r="6433" spans="2:7">
      <c r="B6433">
        <v>100243</v>
      </c>
      <c r="C6433">
        <v>1</v>
      </c>
      <c r="D6433">
        <v>70</v>
      </c>
      <c r="F6433">
        <v>0</v>
      </c>
      <c r="G6433">
        <v>0</v>
      </c>
    </row>
    <row r="6434" spans="2:7">
      <c r="B6434">
        <v>100244</v>
      </c>
      <c r="C6434">
        <v>1</v>
      </c>
      <c r="D6434">
        <v>62</v>
      </c>
      <c r="F6434">
        <v>174.8</v>
      </c>
      <c r="G6434">
        <v>100</v>
      </c>
    </row>
    <row r="6435" spans="2:7">
      <c r="B6435">
        <v>100245</v>
      </c>
      <c r="C6435">
        <v>1</v>
      </c>
      <c r="D6435">
        <v>9</v>
      </c>
      <c r="F6435">
        <v>130.80000000000001</v>
      </c>
      <c r="G6435">
        <v>33.700000000000003</v>
      </c>
    </row>
    <row r="6436" spans="2:7">
      <c r="B6436">
        <v>100246</v>
      </c>
      <c r="C6436">
        <v>2</v>
      </c>
      <c r="D6436">
        <v>22</v>
      </c>
      <c r="F6436">
        <v>155.6</v>
      </c>
      <c r="G6436">
        <v>44</v>
      </c>
    </row>
    <row r="6437" spans="2:7">
      <c r="B6437">
        <v>100247</v>
      </c>
      <c r="C6437">
        <v>2</v>
      </c>
      <c r="D6437">
        <v>61</v>
      </c>
      <c r="F6437">
        <v>159.19999999999999</v>
      </c>
      <c r="G6437">
        <v>99.1</v>
      </c>
    </row>
    <row r="6438" spans="2:7">
      <c r="B6438">
        <v>100248</v>
      </c>
      <c r="C6438">
        <v>1</v>
      </c>
      <c r="D6438">
        <v>28</v>
      </c>
      <c r="F6438">
        <v>168.5</v>
      </c>
      <c r="G6438">
        <v>71.400000000000006</v>
      </c>
    </row>
    <row r="6439" spans="2:7">
      <c r="B6439">
        <v>100249</v>
      </c>
      <c r="C6439">
        <v>2</v>
      </c>
      <c r="D6439">
        <v>8</v>
      </c>
      <c r="F6439">
        <v>126.7</v>
      </c>
      <c r="G6439">
        <v>30.6</v>
      </c>
    </row>
    <row r="6440" spans="2:7">
      <c r="B6440">
        <v>100250</v>
      </c>
      <c r="C6440">
        <v>2</v>
      </c>
      <c r="D6440">
        <v>57</v>
      </c>
      <c r="F6440">
        <v>172.5</v>
      </c>
      <c r="G6440">
        <v>78</v>
      </c>
    </row>
    <row r="6441" spans="2:7">
      <c r="B6441">
        <v>100251</v>
      </c>
      <c r="C6441">
        <v>2</v>
      </c>
      <c r="D6441">
        <v>45</v>
      </c>
      <c r="F6441">
        <v>171.9</v>
      </c>
      <c r="G6441">
        <v>122.9</v>
      </c>
    </row>
    <row r="6442" spans="2:7">
      <c r="B6442">
        <v>100252</v>
      </c>
      <c r="C6442">
        <v>1</v>
      </c>
      <c r="D6442">
        <v>80</v>
      </c>
      <c r="F6442">
        <v>167</v>
      </c>
      <c r="G6442">
        <v>78.599999999999994</v>
      </c>
    </row>
    <row r="6443" spans="2:7">
      <c r="B6443">
        <v>100253</v>
      </c>
      <c r="C6443">
        <v>1</v>
      </c>
      <c r="D6443">
        <v>30</v>
      </c>
      <c r="F6443">
        <v>177.1</v>
      </c>
      <c r="G6443">
        <v>91.1</v>
      </c>
    </row>
    <row r="6444" spans="2:7">
      <c r="B6444">
        <v>100254</v>
      </c>
      <c r="C6444">
        <v>2</v>
      </c>
      <c r="D6444">
        <v>28</v>
      </c>
      <c r="F6444">
        <v>169.7</v>
      </c>
      <c r="G6444">
        <v>72.400000000000006</v>
      </c>
    </row>
    <row r="6445" spans="2:7">
      <c r="B6445">
        <v>100255</v>
      </c>
      <c r="C6445">
        <v>1</v>
      </c>
      <c r="D6445">
        <v>13</v>
      </c>
      <c r="F6445">
        <v>169.5</v>
      </c>
      <c r="G6445">
        <v>80.599999999999994</v>
      </c>
    </row>
    <row r="6446" spans="2:7">
      <c r="B6446">
        <v>100257</v>
      </c>
      <c r="C6446">
        <v>2</v>
      </c>
      <c r="D6446">
        <v>55</v>
      </c>
      <c r="F6446">
        <v>162.5</v>
      </c>
      <c r="G6446">
        <v>75.599999999999994</v>
      </c>
    </row>
    <row r="6447" spans="2:7">
      <c r="B6447">
        <v>100258</v>
      </c>
      <c r="C6447">
        <v>2</v>
      </c>
      <c r="D6447">
        <v>25</v>
      </c>
      <c r="F6447">
        <v>159.5</v>
      </c>
      <c r="G6447">
        <v>88.4</v>
      </c>
    </row>
    <row r="6448" spans="2:7">
      <c r="B6448">
        <v>100259</v>
      </c>
      <c r="C6448">
        <v>2</v>
      </c>
      <c r="D6448">
        <v>9</v>
      </c>
      <c r="F6448">
        <v>134.80000000000001</v>
      </c>
      <c r="G6448">
        <v>30.7</v>
      </c>
    </row>
    <row r="6449" spans="2:7">
      <c r="B6449">
        <v>100260</v>
      </c>
      <c r="C6449">
        <v>2</v>
      </c>
      <c r="D6449">
        <v>18</v>
      </c>
      <c r="F6449">
        <v>154.5</v>
      </c>
      <c r="G6449">
        <v>80</v>
      </c>
    </row>
    <row r="6450" spans="2:7">
      <c r="B6450">
        <v>100261</v>
      </c>
      <c r="C6450">
        <v>2</v>
      </c>
      <c r="D6450">
        <v>80</v>
      </c>
      <c r="F6450">
        <v>156.30000000000001</v>
      </c>
      <c r="G6450">
        <v>80.3</v>
      </c>
    </row>
    <row r="6451" spans="2:7">
      <c r="B6451">
        <v>100262</v>
      </c>
      <c r="C6451">
        <v>2</v>
      </c>
      <c r="D6451">
        <v>18</v>
      </c>
      <c r="F6451">
        <v>167.5</v>
      </c>
      <c r="G6451">
        <v>67.900000000000006</v>
      </c>
    </row>
    <row r="6452" spans="2:7">
      <c r="B6452">
        <v>100264</v>
      </c>
      <c r="C6452">
        <v>1</v>
      </c>
      <c r="D6452">
        <v>26</v>
      </c>
      <c r="F6452">
        <v>166</v>
      </c>
      <c r="G6452">
        <v>0</v>
      </c>
    </row>
    <row r="6453" spans="2:7">
      <c r="B6453">
        <v>100265</v>
      </c>
      <c r="C6453">
        <v>2</v>
      </c>
      <c r="D6453">
        <v>55</v>
      </c>
      <c r="F6453">
        <v>160.19999999999999</v>
      </c>
      <c r="G6453">
        <v>52.9</v>
      </c>
    </row>
    <row r="6454" spans="2:7">
      <c r="B6454">
        <v>100266</v>
      </c>
      <c r="C6454">
        <v>2</v>
      </c>
      <c r="D6454">
        <v>40</v>
      </c>
      <c r="F6454">
        <v>164.6</v>
      </c>
      <c r="G6454">
        <v>49.8</v>
      </c>
    </row>
    <row r="6455" spans="2:7">
      <c r="B6455">
        <v>100267</v>
      </c>
      <c r="C6455">
        <v>2</v>
      </c>
      <c r="D6455">
        <v>0</v>
      </c>
      <c r="E6455">
        <v>6</v>
      </c>
      <c r="F6455">
        <v>0</v>
      </c>
      <c r="G6455">
        <v>8.6</v>
      </c>
    </row>
    <row r="6456" spans="2:7">
      <c r="B6456">
        <v>100268</v>
      </c>
      <c r="C6456">
        <v>2</v>
      </c>
      <c r="D6456">
        <v>60</v>
      </c>
      <c r="F6456">
        <v>154.4</v>
      </c>
      <c r="G6456">
        <v>67.400000000000006</v>
      </c>
    </row>
    <row r="6457" spans="2:7">
      <c r="B6457">
        <v>100269</v>
      </c>
      <c r="C6457">
        <v>2</v>
      </c>
      <c r="D6457">
        <v>24</v>
      </c>
      <c r="F6457">
        <v>163.30000000000001</v>
      </c>
      <c r="G6457">
        <v>76.400000000000006</v>
      </c>
    </row>
    <row r="6458" spans="2:7">
      <c r="B6458">
        <v>100270</v>
      </c>
      <c r="C6458">
        <v>1</v>
      </c>
      <c r="D6458">
        <v>36</v>
      </c>
      <c r="F6458">
        <v>178.3</v>
      </c>
      <c r="G6458">
        <v>91.3</v>
      </c>
    </row>
    <row r="6459" spans="2:7">
      <c r="B6459">
        <v>100271</v>
      </c>
      <c r="C6459">
        <v>2</v>
      </c>
      <c r="D6459">
        <v>36</v>
      </c>
      <c r="F6459">
        <v>159.80000000000001</v>
      </c>
      <c r="G6459">
        <v>81.099999999999994</v>
      </c>
    </row>
    <row r="6460" spans="2:7">
      <c r="B6460">
        <v>100272</v>
      </c>
      <c r="C6460">
        <v>1</v>
      </c>
      <c r="D6460">
        <v>35</v>
      </c>
      <c r="F6460">
        <v>185.4</v>
      </c>
      <c r="G6460">
        <v>121.4</v>
      </c>
    </row>
    <row r="6461" spans="2:7">
      <c r="B6461">
        <v>100273</v>
      </c>
      <c r="C6461">
        <v>1</v>
      </c>
      <c r="D6461">
        <v>71</v>
      </c>
      <c r="F6461">
        <v>175.4</v>
      </c>
      <c r="G6461">
        <v>56.6</v>
      </c>
    </row>
    <row r="6462" spans="2:7">
      <c r="B6462">
        <v>100274</v>
      </c>
      <c r="C6462">
        <v>2</v>
      </c>
      <c r="D6462">
        <v>60</v>
      </c>
      <c r="F6462">
        <v>156.80000000000001</v>
      </c>
      <c r="G6462">
        <v>94.9</v>
      </c>
    </row>
    <row r="6463" spans="2:7">
      <c r="B6463">
        <v>100275</v>
      </c>
      <c r="C6463">
        <v>2</v>
      </c>
      <c r="D6463">
        <v>11</v>
      </c>
      <c r="F6463">
        <v>141.80000000000001</v>
      </c>
      <c r="G6463">
        <v>56.5</v>
      </c>
    </row>
    <row r="6464" spans="2:7">
      <c r="B6464">
        <v>100277</v>
      </c>
      <c r="C6464">
        <v>2</v>
      </c>
      <c r="D6464">
        <v>18</v>
      </c>
      <c r="F6464">
        <v>164.2</v>
      </c>
      <c r="G6464">
        <v>96.3</v>
      </c>
    </row>
    <row r="6465" spans="2:7">
      <c r="B6465">
        <v>100278</v>
      </c>
      <c r="C6465">
        <v>2</v>
      </c>
      <c r="D6465">
        <v>75</v>
      </c>
      <c r="F6465">
        <v>167.3</v>
      </c>
      <c r="G6465">
        <v>84.6</v>
      </c>
    </row>
    <row r="6466" spans="2:7">
      <c r="B6466">
        <v>100280</v>
      </c>
      <c r="C6466">
        <v>2</v>
      </c>
      <c r="D6466">
        <v>33</v>
      </c>
      <c r="F6466">
        <v>161.19999999999999</v>
      </c>
      <c r="G6466">
        <v>101.3</v>
      </c>
    </row>
    <row r="6467" spans="2:7">
      <c r="B6467">
        <v>100281</v>
      </c>
      <c r="C6467">
        <v>2</v>
      </c>
      <c r="D6467">
        <v>59</v>
      </c>
      <c r="F6467">
        <v>152.9</v>
      </c>
      <c r="G6467">
        <v>97.7</v>
      </c>
    </row>
    <row r="6468" spans="2:7">
      <c r="B6468">
        <v>100282</v>
      </c>
      <c r="C6468">
        <v>1</v>
      </c>
      <c r="D6468">
        <v>60</v>
      </c>
      <c r="F6468">
        <v>189.2</v>
      </c>
      <c r="G6468">
        <v>95.5</v>
      </c>
    </row>
    <row r="6469" spans="2:7">
      <c r="B6469">
        <v>100283</v>
      </c>
      <c r="C6469">
        <v>2</v>
      </c>
      <c r="D6469">
        <v>65</v>
      </c>
      <c r="F6469">
        <v>149.4</v>
      </c>
      <c r="G6469">
        <v>99.6</v>
      </c>
    </row>
    <row r="6470" spans="2:7">
      <c r="B6470">
        <v>100284</v>
      </c>
      <c r="C6470">
        <v>1</v>
      </c>
      <c r="D6470">
        <v>15</v>
      </c>
      <c r="F6470">
        <v>171.7</v>
      </c>
      <c r="G6470">
        <v>61.7</v>
      </c>
    </row>
    <row r="6471" spans="2:7">
      <c r="B6471">
        <v>100286</v>
      </c>
      <c r="C6471">
        <v>2</v>
      </c>
      <c r="D6471">
        <v>45</v>
      </c>
      <c r="F6471">
        <v>170.1</v>
      </c>
      <c r="G6471">
        <v>96.1</v>
      </c>
    </row>
    <row r="6472" spans="2:7">
      <c r="B6472">
        <v>100287</v>
      </c>
      <c r="C6472">
        <v>2</v>
      </c>
      <c r="D6472">
        <v>18</v>
      </c>
      <c r="F6472">
        <v>157.30000000000001</v>
      </c>
      <c r="G6472">
        <v>54.5</v>
      </c>
    </row>
    <row r="6473" spans="2:7">
      <c r="B6473">
        <v>100288</v>
      </c>
      <c r="C6473">
        <v>2</v>
      </c>
      <c r="D6473">
        <v>43</v>
      </c>
      <c r="F6473">
        <v>162.1</v>
      </c>
      <c r="G6473">
        <v>106.2</v>
      </c>
    </row>
    <row r="6474" spans="2:7">
      <c r="B6474">
        <v>100289</v>
      </c>
      <c r="C6474">
        <v>1</v>
      </c>
      <c r="D6474">
        <v>66</v>
      </c>
      <c r="F6474">
        <v>176.5</v>
      </c>
      <c r="G6474">
        <v>100.1</v>
      </c>
    </row>
    <row r="6475" spans="2:7">
      <c r="B6475">
        <v>100290</v>
      </c>
      <c r="C6475">
        <v>1</v>
      </c>
      <c r="D6475">
        <v>1</v>
      </c>
      <c r="E6475">
        <v>12</v>
      </c>
      <c r="F6475">
        <v>0</v>
      </c>
      <c r="G6475">
        <v>9.6999999999999993</v>
      </c>
    </row>
    <row r="6476" spans="2:7">
      <c r="B6476">
        <v>100291</v>
      </c>
      <c r="C6476">
        <v>2</v>
      </c>
      <c r="D6476">
        <v>61</v>
      </c>
      <c r="F6476">
        <v>164.3</v>
      </c>
      <c r="G6476">
        <v>86.2</v>
      </c>
    </row>
    <row r="6477" spans="2:7">
      <c r="B6477">
        <v>100292</v>
      </c>
      <c r="C6477">
        <v>2</v>
      </c>
      <c r="D6477">
        <v>56</v>
      </c>
      <c r="F6477">
        <v>155</v>
      </c>
      <c r="G6477">
        <v>125.5</v>
      </c>
    </row>
    <row r="6478" spans="2:7">
      <c r="B6478">
        <v>100293</v>
      </c>
      <c r="C6478">
        <v>2</v>
      </c>
      <c r="D6478">
        <v>29</v>
      </c>
      <c r="F6478">
        <v>161.19999999999999</v>
      </c>
      <c r="G6478">
        <v>75</v>
      </c>
    </row>
    <row r="6479" spans="2:7">
      <c r="B6479">
        <v>100294</v>
      </c>
      <c r="C6479">
        <v>2</v>
      </c>
      <c r="D6479">
        <v>40</v>
      </c>
      <c r="F6479">
        <v>166.9</v>
      </c>
      <c r="G6479">
        <v>71.900000000000006</v>
      </c>
    </row>
    <row r="6480" spans="2:7">
      <c r="B6480">
        <v>100295</v>
      </c>
      <c r="C6480">
        <v>1</v>
      </c>
      <c r="D6480">
        <v>36</v>
      </c>
      <c r="F6480">
        <v>175.4</v>
      </c>
      <c r="G6480">
        <v>75.8</v>
      </c>
    </row>
    <row r="6481" spans="2:7">
      <c r="B6481">
        <v>100296</v>
      </c>
      <c r="C6481">
        <v>2</v>
      </c>
      <c r="D6481">
        <v>11</v>
      </c>
      <c r="F6481">
        <v>138.80000000000001</v>
      </c>
      <c r="G6481">
        <v>31.4</v>
      </c>
    </row>
    <row r="6482" spans="2:7">
      <c r="B6482">
        <v>100297</v>
      </c>
      <c r="C6482">
        <v>1</v>
      </c>
      <c r="D6482">
        <v>70</v>
      </c>
      <c r="F6482">
        <v>175</v>
      </c>
      <c r="G6482">
        <v>85.5</v>
      </c>
    </row>
    <row r="6483" spans="2:7">
      <c r="B6483">
        <v>100298</v>
      </c>
      <c r="C6483">
        <v>2</v>
      </c>
      <c r="D6483">
        <v>47</v>
      </c>
      <c r="F6483">
        <v>168.8</v>
      </c>
      <c r="G6483">
        <v>103.6</v>
      </c>
    </row>
    <row r="6484" spans="2:7">
      <c r="B6484">
        <v>100299</v>
      </c>
      <c r="C6484">
        <v>2</v>
      </c>
      <c r="D6484">
        <v>27</v>
      </c>
      <c r="F6484">
        <v>165.7</v>
      </c>
      <c r="G6484">
        <v>112.1</v>
      </c>
    </row>
    <row r="6485" spans="2:7">
      <c r="B6485">
        <v>100300</v>
      </c>
      <c r="C6485">
        <v>2</v>
      </c>
      <c r="D6485">
        <v>14</v>
      </c>
      <c r="F6485">
        <v>0</v>
      </c>
      <c r="G6485">
        <v>0</v>
      </c>
    </row>
    <row r="6486" spans="2:7">
      <c r="B6486">
        <v>100301</v>
      </c>
      <c r="C6486">
        <v>2</v>
      </c>
      <c r="D6486">
        <v>53</v>
      </c>
      <c r="F6486">
        <v>164.4</v>
      </c>
      <c r="G6486">
        <v>99.5</v>
      </c>
    </row>
    <row r="6487" spans="2:7">
      <c r="B6487">
        <v>100303</v>
      </c>
      <c r="C6487">
        <v>1</v>
      </c>
      <c r="D6487">
        <v>60</v>
      </c>
      <c r="F6487">
        <v>170.3</v>
      </c>
      <c r="G6487">
        <v>79</v>
      </c>
    </row>
    <row r="6488" spans="2:7">
      <c r="B6488">
        <v>100304</v>
      </c>
      <c r="C6488">
        <v>1</v>
      </c>
      <c r="D6488">
        <v>4</v>
      </c>
      <c r="F6488">
        <v>115.5</v>
      </c>
      <c r="G6488">
        <v>25.3</v>
      </c>
    </row>
    <row r="6489" spans="2:7">
      <c r="B6489">
        <v>100305</v>
      </c>
      <c r="C6489">
        <v>1</v>
      </c>
      <c r="D6489">
        <v>48</v>
      </c>
      <c r="F6489">
        <v>176.2</v>
      </c>
      <c r="G6489">
        <v>120.6</v>
      </c>
    </row>
    <row r="6490" spans="2:7">
      <c r="B6490">
        <v>100306</v>
      </c>
      <c r="C6490">
        <v>1</v>
      </c>
      <c r="D6490">
        <v>0</v>
      </c>
      <c r="E6490">
        <v>1</v>
      </c>
      <c r="F6490">
        <v>0</v>
      </c>
      <c r="G6490">
        <v>3.9</v>
      </c>
    </row>
    <row r="6491" spans="2:7">
      <c r="B6491">
        <v>100307</v>
      </c>
      <c r="C6491">
        <v>2</v>
      </c>
      <c r="D6491">
        <v>8</v>
      </c>
      <c r="F6491">
        <v>125.2</v>
      </c>
      <c r="G6491">
        <v>25.7</v>
      </c>
    </row>
    <row r="6492" spans="2:7">
      <c r="B6492">
        <v>100308</v>
      </c>
      <c r="C6492">
        <v>2</v>
      </c>
      <c r="D6492">
        <v>2</v>
      </c>
      <c r="F6492">
        <v>88.3</v>
      </c>
      <c r="G6492">
        <v>13.3</v>
      </c>
    </row>
    <row r="6493" spans="2:7">
      <c r="B6493">
        <v>100309</v>
      </c>
      <c r="C6493">
        <v>2</v>
      </c>
      <c r="D6493">
        <v>80</v>
      </c>
      <c r="F6493">
        <v>161.80000000000001</v>
      </c>
      <c r="G6493">
        <v>76</v>
      </c>
    </row>
    <row r="6494" spans="2:7">
      <c r="B6494">
        <v>100310</v>
      </c>
      <c r="C6494">
        <v>2</v>
      </c>
      <c r="D6494">
        <v>9</v>
      </c>
      <c r="F6494">
        <v>137.4</v>
      </c>
      <c r="G6494">
        <v>30.4</v>
      </c>
    </row>
    <row r="6495" spans="2:7">
      <c r="B6495">
        <v>100311</v>
      </c>
      <c r="C6495">
        <v>1</v>
      </c>
      <c r="D6495">
        <v>55</v>
      </c>
      <c r="F6495">
        <v>166.5</v>
      </c>
      <c r="G6495">
        <v>91.1</v>
      </c>
    </row>
    <row r="6496" spans="2:7">
      <c r="B6496">
        <v>100312</v>
      </c>
      <c r="C6496">
        <v>2</v>
      </c>
      <c r="D6496">
        <v>9</v>
      </c>
      <c r="F6496">
        <v>141.69999999999999</v>
      </c>
      <c r="G6496">
        <v>34.700000000000003</v>
      </c>
    </row>
    <row r="6497" spans="2:7">
      <c r="B6497">
        <v>100313</v>
      </c>
      <c r="C6497">
        <v>2</v>
      </c>
      <c r="D6497">
        <v>35</v>
      </c>
      <c r="F6497">
        <v>169.5</v>
      </c>
      <c r="G6497">
        <v>57.4</v>
      </c>
    </row>
    <row r="6498" spans="2:7">
      <c r="B6498">
        <v>100314</v>
      </c>
      <c r="C6498">
        <v>1</v>
      </c>
      <c r="D6498">
        <v>9</v>
      </c>
      <c r="F6498">
        <v>134.5</v>
      </c>
      <c r="G6498">
        <v>24.6</v>
      </c>
    </row>
    <row r="6499" spans="2:7">
      <c r="B6499">
        <v>100315</v>
      </c>
      <c r="C6499">
        <v>1</v>
      </c>
      <c r="D6499">
        <v>62</v>
      </c>
      <c r="F6499">
        <v>177.9</v>
      </c>
      <c r="G6499">
        <v>104.1</v>
      </c>
    </row>
    <row r="6500" spans="2:7">
      <c r="B6500">
        <v>100316</v>
      </c>
      <c r="C6500">
        <v>1</v>
      </c>
      <c r="D6500">
        <v>13</v>
      </c>
      <c r="F6500">
        <v>163.4</v>
      </c>
      <c r="G6500">
        <v>43.9</v>
      </c>
    </row>
    <row r="6501" spans="2:7">
      <c r="B6501">
        <v>100317</v>
      </c>
      <c r="C6501">
        <v>2</v>
      </c>
      <c r="D6501">
        <v>3</v>
      </c>
      <c r="F6501">
        <v>97.4</v>
      </c>
      <c r="G6501">
        <v>14.2</v>
      </c>
    </row>
    <row r="6502" spans="2:7">
      <c r="B6502">
        <v>100318</v>
      </c>
      <c r="C6502">
        <v>1</v>
      </c>
      <c r="D6502">
        <v>41</v>
      </c>
      <c r="F6502">
        <v>175.5</v>
      </c>
      <c r="G6502">
        <v>112.4</v>
      </c>
    </row>
    <row r="6503" spans="2:7">
      <c r="B6503">
        <v>100319</v>
      </c>
      <c r="C6503">
        <v>2</v>
      </c>
      <c r="D6503">
        <v>47</v>
      </c>
      <c r="F6503">
        <v>165.3</v>
      </c>
      <c r="G6503">
        <v>119.2</v>
      </c>
    </row>
    <row r="6504" spans="2:7">
      <c r="B6504">
        <v>100320</v>
      </c>
      <c r="C6504">
        <v>1</v>
      </c>
      <c r="D6504">
        <v>3</v>
      </c>
      <c r="F6504">
        <v>104.9</v>
      </c>
      <c r="G6504">
        <v>25.3</v>
      </c>
    </row>
    <row r="6505" spans="2:7">
      <c r="B6505">
        <v>100321</v>
      </c>
      <c r="C6505">
        <v>1</v>
      </c>
      <c r="D6505">
        <v>62</v>
      </c>
      <c r="F6505">
        <v>171.1</v>
      </c>
      <c r="G6505">
        <v>83.6</v>
      </c>
    </row>
    <row r="6506" spans="2:7">
      <c r="B6506">
        <v>100322</v>
      </c>
      <c r="C6506">
        <v>1</v>
      </c>
      <c r="D6506">
        <v>3</v>
      </c>
      <c r="F6506">
        <v>0</v>
      </c>
      <c r="G6506">
        <v>18.899999999999999</v>
      </c>
    </row>
    <row r="6507" spans="2:7">
      <c r="B6507">
        <v>100323</v>
      </c>
      <c r="C6507">
        <v>2</v>
      </c>
      <c r="D6507">
        <v>8</v>
      </c>
      <c r="F6507">
        <v>135.9</v>
      </c>
      <c r="G6507">
        <v>28.3</v>
      </c>
    </row>
    <row r="6508" spans="2:7">
      <c r="B6508">
        <v>100324</v>
      </c>
      <c r="C6508">
        <v>2</v>
      </c>
      <c r="D6508">
        <v>46</v>
      </c>
      <c r="F6508">
        <v>154.1</v>
      </c>
      <c r="G6508">
        <v>69.2</v>
      </c>
    </row>
    <row r="6509" spans="2:7">
      <c r="B6509">
        <v>100325</v>
      </c>
      <c r="C6509">
        <v>2</v>
      </c>
      <c r="D6509">
        <v>35</v>
      </c>
      <c r="F6509">
        <v>161.80000000000001</v>
      </c>
      <c r="G6509">
        <v>66.3</v>
      </c>
    </row>
    <row r="6510" spans="2:7">
      <c r="B6510">
        <v>100326</v>
      </c>
      <c r="C6510">
        <v>2</v>
      </c>
      <c r="D6510">
        <v>21</v>
      </c>
      <c r="F6510">
        <v>153.69999999999999</v>
      </c>
      <c r="G6510">
        <v>92.3</v>
      </c>
    </row>
    <row r="6511" spans="2:7">
      <c r="B6511">
        <v>100327</v>
      </c>
      <c r="C6511">
        <v>1</v>
      </c>
      <c r="D6511">
        <v>16</v>
      </c>
      <c r="F6511">
        <v>177.4</v>
      </c>
      <c r="G6511">
        <v>75.3</v>
      </c>
    </row>
    <row r="6512" spans="2:7">
      <c r="B6512">
        <v>100328</v>
      </c>
      <c r="C6512">
        <v>1</v>
      </c>
      <c r="D6512">
        <v>0</v>
      </c>
      <c r="E6512">
        <v>4</v>
      </c>
      <c r="F6512">
        <v>0</v>
      </c>
      <c r="G6512">
        <v>8.3000000000000007</v>
      </c>
    </row>
    <row r="6513" spans="2:7">
      <c r="B6513">
        <v>100329</v>
      </c>
      <c r="C6513">
        <v>2</v>
      </c>
      <c r="D6513">
        <v>27</v>
      </c>
      <c r="F6513">
        <v>158.30000000000001</v>
      </c>
      <c r="G6513">
        <v>84.2</v>
      </c>
    </row>
    <row r="6514" spans="2:7">
      <c r="B6514">
        <v>100330</v>
      </c>
      <c r="C6514">
        <v>1</v>
      </c>
      <c r="D6514">
        <v>3</v>
      </c>
      <c r="F6514">
        <v>100</v>
      </c>
      <c r="G6514">
        <v>15.8</v>
      </c>
    </row>
    <row r="6515" spans="2:7">
      <c r="B6515">
        <v>100331</v>
      </c>
      <c r="C6515">
        <v>1</v>
      </c>
      <c r="D6515">
        <v>3</v>
      </c>
      <c r="F6515">
        <v>102.4</v>
      </c>
      <c r="G6515">
        <v>18.2</v>
      </c>
    </row>
    <row r="6516" spans="2:7">
      <c r="B6516">
        <v>100332</v>
      </c>
      <c r="C6516">
        <v>1</v>
      </c>
      <c r="D6516">
        <v>43</v>
      </c>
      <c r="F6516">
        <v>169.5</v>
      </c>
      <c r="G6516">
        <v>69</v>
      </c>
    </row>
    <row r="6517" spans="2:7">
      <c r="B6517">
        <v>100333</v>
      </c>
      <c r="C6517">
        <v>1</v>
      </c>
      <c r="D6517">
        <v>29</v>
      </c>
      <c r="F6517">
        <v>161.69999999999999</v>
      </c>
      <c r="G6517">
        <v>72.599999999999994</v>
      </c>
    </row>
    <row r="6518" spans="2:7">
      <c r="B6518">
        <v>100334</v>
      </c>
      <c r="C6518">
        <v>1</v>
      </c>
      <c r="D6518">
        <v>25</v>
      </c>
      <c r="F6518">
        <v>173.3</v>
      </c>
      <c r="G6518">
        <v>81.599999999999994</v>
      </c>
    </row>
    <row r="6519" spans="2:7">
      <c r="B6519">
        <v>100335</v>
      </c>
      <c r="C6519">
        <v>1</v>
      </c>
      <c r="D6519">
        <v>1</v>
      </c>
      <c r="E6519">
        <v>23</v>
      </c>
      <c r="F6519">
        <v>0</v>
      </c>
      <c r="G6519">
        <v>14.3</v>
      </c>
    </row>
    <row r="6520" spans="2:7">
      <c r="B6520">
        <v>100336</v>
      </c>
      <c r="C6520">
        <v>1</v>
      </c>
      <c r="D6520">
        <v>18</v>
      </c>
      <c r="F6520">
        <v>179.7</v>
      </c>
      <c r="G6520">
        <v>65.900000000000006</v>
      </c>
    </row>
    <row r="6521" spans="2:7">
      <c r="B6521">
        <v>100337</v>
      </c>
      <c r="C6521">
        <v>1</v>
      </c>
      <c r="D6521">
        <v>0</v>
      </c>
      <c r="E6521">
        <v>0</v>
      </c>
      <c r="F6521">
        <v>0</v>
      </c>
      <c r="G6521">
        <v>3.8</v>
      </c>
    </row>
    <row r="6522" spans="2:7">
      <c r="B6522">
        <v>100338</v>
      </c>
      <c r="C6522">
        <v>1</v>
      </c>
      <c r="D6522">
        <v>45</v>
      </c>
      <c r="F6522">
        <v>176.8</v>
      </c>
      <c r="G6522">
        <v>75.400000000000006</v>
      </c>
    </row>
    <row r="6523" spans="2:7">
      <c r="B6523">
        <v>100339</v>
      </c>
      <c r="C6523">
        <v>1</v>
      </c>
      <c r="D6523">
        <v>9</v>
      </c>
      <c r="F6523">
        <v>146</v>
      </c>
      <c r="G6523">
        <v>54.9</v>
      </c>
    </row>
    <row r="6524" spans="2:7">
      <c r="B6524">
        <v>100340</v>
      </c>
      <c r="C6524">
        <v>2</v>
      </c>
      <c r="D6524">
        <v>5</v>
      </c>
      <c r="F6524">
        <v>107.9</v>
      </c>
      <c r="G6524">
        <v>18.7</v>
      </c>
    </row>
    <row r="6525" spans="2:7">
      <c r="B6525">
        <v>100341</v>
      </c>
      <c r="C6525">
        <v>1</v>
      </c>
      <c r="D6525">
        <v>11</v>
      </c>
      <c r="F6525">
        <v>151.5</v>
      </c>
      <c r="G6525">
        <v>34.4</v>
      </c>
    </row>
    <row r="6526" spans="2:7">
      <c r="B6526">
        <v>100342</v>
      </c>
      <c r="C6526">
        <v>1</v>
      </c>
      <c r="D6526">
        <v>17</v>
      </c>
      <c r="F6526">
        <v>172.6</v>
      </c>
      <c r="G6526">
        <v>97.5</v>
      </c>
    </row>
    <row r="6527" spans="2:7">
      <c r="B6527">
        <v>100343</v>
      </c>
      <c r="C6527">
        <v>1</v>
      </c>
      <c r="D6527">
        <v>7</v>
      </c>
      <c r="F6527">
        <v>132.80000000000001</v>
      </c>
      <c r="G6527">
        <v>31.4</v>
      </c>
    </row>
    <row r="6528" spans="2:7">
      <c r="B6528">
        <v>100344</v>
      </c>
      <c r="C6528">
        <v>2</v>
      </c>
      <c r="D6528">
        <v>8</v>
      </c>
      <c r="F6528">
        <v>120.2</v>
      </c>
      <c r="G6528">
        <v>24.6</v>
      </c>
    </row>
    <row r="6529" spans="2:7">
      <c r="B6529">
        <v>100345</v>
      </c>
      <c r="C6529">
        <v>2</v>
      </c>
      <c r="D6529">
        <v>8</v>
      </c>
      <c r="F6529">
        <v>133.80000000000001</v>
      </c>
      <c r="G6529">
        <v>28</v>
      </c>
    </row>
    <row r="6530" spans="2:7">
      <c r="B6530">
        <v>100346</v>
      </c>
      <c r="C6530">
        <v>2</v>
      </c>
      <c r="D6530">
        <v>79</v>
      </c>
      <c r="F6530">
        <v>148.4</v>
      </c>
      <c r="G6530">
        <v>52.2</v>
      </c>
    </row>
    <row r="6531" spans="2:7">
      <c r="B6531">
        <v>100347</v>
      </c>
      <c r="C6531">
        <v>1</v>
      </c>
      <c r="D6531">
        <v>57</v>
      </c>
      <c r="F6531">
        <v>175</v>
      </c>
      <c r="G6531">
        <v>83.5</v>
      </c>
    </row>
    <row r="6532" spans="2:7">
      <c r="B6532">
        <v>100348</v>
      </c>
      <c r="C6532">
        <v>2</v>
      </c>
      <c r="D6532">
        <v>49</v>
      </c>
      <c r="F6532">
        <v>156.1</v>
      </c>
      <c r="G6532">
        <v>84.8</v>
      </c>
    </row>
    <row r="6533" spans="2:7">
      <c r="B6533">
        <v>100349</v>
      </c>
      <c r="C6533">
        <v>1</v>
      </c>
      <c r="D6533">
        <v>5</v>
      </c>
      <c r="F6533">
        <v>109.2</v>
      </c>
      <c r="G6533">
        <v>18.600000000000001</v>
      </c>
    </row>
    <row r="6534" spans="2:7">
      <c r="B6534">
        <v>100351</v>
      </c>
      <c r="C6534">
        <v>1</v>
      </c>
      <c r="D6534">
        <v>11</v>
      </c>
      <c r="F6534">
        <v>165.6</v>
      </c>
      <c r="G6534">
        <v>53.7</v>
      </c>
    </row>
    <row r="6535" spans="2:7">
      <c r="B6535">
        <v>100352</v>
      </c>
      <c r="C6535">
        <v>1</v>
      </c>
      <c r="D6535">
        <v>0</v>
      </c>
      <c r="E6535">
        <v>5</v>
      </c>
      <c r="F6535">
        <v>0</v>
      </c>
      <c r="G6535">
        <v>9.3000000000000007</v>
      </c>
    </row>
    <row r="6536" spans="2:7">
      <c r="B6536">
        <v>100353</v>
      </c>
      <c r="C6536">
        <v>1</v>
      </c>
      <c r="D6536">
        <v>59</v>
      </c>
      <c r="F6536">
        <v>170.6</v>
      </c>
      <c r="G6536">
        <v>49.5</v>
      </c>
    </row>
    <row r="6537" spans="2:7">
      <c r="B6537">
        <v>100354</v>
      </c>
      <c r="C6537">
        <v>2</v>
      </c>
      <c r="D6537">
        <v>80</v>
      </c>
      <c r="F6537">
        <v>0</v>
      </c>
      <c r="G6537">
        <v>0</v>
      </c>
    </row>
    <row r="6538" spans="2:7">
      <c r="B6538">
        <v>100355</v>
      </c>
      <c r="C6538">
        <v>1</v>
      </c>
      <c r="D6538">
        <v>12</v>
      </c>
      <c r="F6538">
        <v>140.5</v>
      </c>
      <c r="G6538">
        <v>30.7</v>
      </c>
    </row>
    <row r="6539" spans="2:7">
      <c r="B6539">
        <v>100356</v>
      </c>
      <c r="C6539">
        <v>2</v>
      </c>
      <c r="D6539">
        <v>39</v>
      </c>
      <c r="F6539">
        <v>173.7</v>
      </c>
      <c r="G6539">
        <v>92.7</v>
      </c>
    </row>
    <row r="6540" spans="2:7">
      <c r="B6540">
        <v>100357</v>
      </c>
      <c r="C6540">
        <v>2</v>
      </c>
      <c r="D6540">
        <v>63</v>
      </c>
      <c r="F6540">
        <v>152.5</v>
      </c>
      <c r="G6540">
        <v>76.099999999999994</v>
      </c>
    </row>
    <row r="6541" spans="2:7">
      <c r="B6541">
        <v>100358</v>
      </c>
      <c r="C6541">
        <v>2</v>
      </c>
      <c r="D6541">
        <v>62</v>
      </c>
      <c r="F6541">
        <v>165.6</v>
      </c>
      <c r="G6541">
        <v>101.7</v>
      </c>
    </row>
    <row r="6542" spans="2:7">
      <c r="B6542">
        <v>100360</v>
      </c>
      <c r="C6542">
        <v>2</v>
      </c>
      <c r="D6542">
        <v>12</v>
      </c>
      <c r="F6542">
        <v>152.1</v>
      </c>
      <c r="G6542">
        <v>51.2</v>
      </c>
    </row>
    <row r="6543" spans="2:7">
      <c r="B6543">
        <v>100361</v>
      </c>
      <c r="C6543">
        <v>1</v>
      </c>
      <c r="D6543">
        <v>57</v>
      </c>
      <c r="F6543">
        <v>176.4</v>
      </c>
      <c r="G6543">
        <v>115.4</v>
      </c>
    </row>
    <row r="6544" spans="2:7">
      <c r="B6544">
        <v>100362</v>
      </c>
      <c r="C6544">
        <v>2</v>
      </c>
      <c r="D6544">
        <v>70</v>
      </c>
      <c r="F6544">
        <v>157.5</v>
      </c>
      <c r="G6544">
        <v>67.8</v>
      </c>
    </row>
    <row r="6545" spans="2:7">
      <c r="B6545">
        <v>100363</v>
      </c>
      <c r="C6545">
        <v>1</v>
      </c>
      <c r="D6545">
        <v>63</v>
      </c>
      <c r="F6545">
        <v>176.6</v>
      </c>
      <c r="G6545">
        <v>92.7</v>
      </c>
    </row>
    <row r="6546" spans="2:7">
      <c r="B6546">
        <v>100364</v>
      </c>
      <c r="C6546">
        <v>2</v>
      </c>
      <c r="D6546">
        <v>13</v>
      </c>
      <c r="F6546">
        <v>156.6</v>
      </c>
      <c r="G6546">
        <v>44.1</v>
      </c>
    </row>
    <row r="6547" spans="2:7">
      <c r="B6547">
        <v>100365</v>
      </c>
      <c r="C6547">
        <v>2</v>
      </c>
      <c r="D6547">
        <v>22</v>
      </c>
      <c r="F6547">
        <v>156.9</v>
      </c>
      <c r="G6547">
        <v>63.7</v>
      </c>
    </row>
    <row r="6548" spans="2:7">
      <c r="B6548">
        <v>100366</v>
      </c>
      <c r="C6548">
        <v>1</v>
      </c>
      <c r="D6548">
        <v>77</v>
      </c>
      <c r="F6548">
        <v>164.6</v>
      </c>
      <c r="G6548">
        <v>61.5</v>
      </c>
    </row>
    <row r="6549" spans="2:7">
      <c r="B6549">
        <v>100367</v>
      </c>
      <c r="C6549">
        <v>1</v>
      </c>
      <c r="D6549">
        <v>15</v>
      </c>
      <c r="F6549">
        <v>176.3</v>
      </c>
      <c r="G6549">
        <v>66.5</v>
      </c>
    </row>
    <row r="6550" spans="2:7">
      <c r="B6550">
        <v>100368</v>
      </c>
      <c r="C6550">
        <v>1</v>
      </c>
      <c r="D6550">
        <v>12</v>
      </c>
      <c r="F6550">
        <v>147.80000000000001</v>
      </c>
      <c r="G6550">
        <v>35.5</v>
      </c>
    </row>
    <row r="6551" spans="2:7">
      <c r="B6551">
        <v>100369</v>
      </c>
      <c r="C6551">
        <v>2</v>
      </c>
      <c r="D6551">
        <v>55</v>
      </c>
      <c r="F6551">
        <v>147.19999999999999</v>
      </c>
      <c r="G6551">
        <v>61</v>
      </c>
    </row>
    <row r="6552" spans="2:7">
      <c r="B6552">
        <v>100370</v>
      </c>
      <c r="C6552">
        <v>2</v>
      </c>
      <c r="D6552">
        <v>7</v>
      </c>
      <c r="F6552">
        <v>119.1</v>
      </c>
      <c r="G6552">
        <v>20.100000000000001</v>
      </c>
    </row>
    <row r="6553" spans="2:7">
      <c r="B6553">
        <v>100371</v>
      </c>
      <c r="C6553">
        <v>1</v>
      </c>
      <c r="D6553">
        <v>4</v>
      </c>
      <c r="F6553">
        <v>108.3</v>
      </c>
      <c r="G6553">
        <v>19.2</v>
      </c>
    </row>
    <row r="6554" spans="2:7">
      <c r="B6554">
        <v>100372</v>
      </c>
      <c r="C6554">
        <v>2</v>
      </c>
      <c r="D6554">
        <v>1</v>
      </c>
      <c r="E6554">
        <v>19</v>
      </c>
      <c r="F6554">
        <v>0</v>
      </c>
      <c r="G6554">
        <v>10.7</v>
      </c>
    </row>
    <row r="6555" spans="2:7">
      <c r="B6555">
        <v>100373</v>
      </c>
      <c r="C6555">
        <v>1</v>
      </c>
      <c r="D6555">
        <v>74</v>
      </c>
      <c r="F6555">
        <v>166.8</v>
      </c>
      <c r="G6555">
        <v>63</v>
      </c>
    </row>
    <row r="6556" spans="2:7">
      <c r="B6556">
        <v>100374</v>
      </c>
      <c r="C6556">
        <v>2</v>
      </c>
      <c r="D6556">
        <v>6</v>
      </c>
      <c r="F6556">
        <v>123.2</v>
      </c>
      <c r="G6556">
        <v>28.6</v>
      </c>
    </row>
    <row r="6557" spans="2:7">
      <c r="B6557">
        <v>100375</v>
      </c>
      <c r="C6557">
        <v>1</v>
      </c>
      <c r="D6557">
        <v>10</v>
      </c>
      <c r="F6557">
        <v>140.1</v>
      </c>
      <c r="G6557">
        <v>31.3</v>
      </c>
    </row>
    <row r="6558" spans="2:7">
      <c r="B6558">
        <v>100376</v>
      </c>
      <c r="C6558">
        <v>1</v>
      </c>
      <c r="D6558">
        <v>49</v>
      </c>
      <c r="F6558">
        <v>178</v>
      </c>
      <c r="G6558">
        <v>84.9</v>
      </c>
    </row>
    <row r="6559" spans="2:7">
      <c r="B6559">
        <v>100377</v>
      </c>
      <c r="C6559">
        <v>1</v>
      </c>
      <c r="D6559">
        <v>47</v>
      </c>
      <c r="F6559">
        <v>160.9</v>
      </c>
      <c r="G6559">
        <v>69.599999999999994</v>
      </c>
    </row>
    <row r="6560" spans="2:7">
      <c r="B6560">
        <v>100378</v>
      </c>
      <c r="C6560">
        <v>2</v>
      </c>
      <c r="D6560">
        <v>44</v>
      </c>
      <c r="F6560">
        <v>148.1</v>
      </c>
      <c r="G6560">
        <v>116.6</v>
      </c>
    </row>
    <row r="6561" spans="2:7">
      <c r="B6561">
        <v>100379</v>
      </c>
      <c r="C6561">
        <v>1</v>
      </c>
      <c r="D6561">
        <v>14</v>
      </c>
      <c r="F6561">
        <v>176.7</v>
      </c>
      <c r="G6561">
        <v>67</v>
      </c>
    </row>
    <row r="6562" spans="2:7">
      <c r="B6562">
        <v>100380</v>
      </c>
      <c r="C6562">
        <v>1</v>
      </c>
      <c r="D6562">
        <v>45</v>
      </c>
      <c r="F6562">
        <v>173.4</v>
      </c>
      <c r="G6562">
        <v>174.4</v>
      </c>
    </row>
    <row r="6563" spans="2:7">
      <c r="B6563">
        <v>100381</v>
      </c>
      <c r="C6563">
        <v>2</v>
      </c>
      <c r="D6563">
        <v>2</v>
      </c>
      <c r="F6563">
        <v>99.2</v>
      </c>
      <c r="G6563">
        <v>14.4</v>
      </c>
    </row>
    <row r="6564" spans="2:7">
      <c r="B6564">
        <v>100382</v>
      </c>
      <c r="C6564">
        <v>1</v>
      </c>
      <c r="D6564">
        <v>45</v>
      </c>
      <c r="F6564">
        <v>170.9</v>
      </c>
      <c r="G6564">
        <v>141.6</v>
      </c>
    </row>
    <row r="6565" spans="2:7">
      <c r="B6565">
        <v>100383</v>
      </c>
      <c r="C6565">
        <v>1</v>
      </c>
      <c r="D6565">
        <v>0</v>
      </c>
      <c r="E6565">
        <v>8</v>
      </c>
      <c r="F6565">
        <v>0</v>
      </c>
      <c r="G6565">
        <v>10.8</v>
      </c>
    </row>
    <row r="6566" spans="2:7">
      <c r="B6566">
        <v>100384</v>
      </c>
      <c r="C6566">
        <v>2</v>
      </c>
      <c r="D6566">
        <v>3</v>
      </c>
      <c r="F6566">
        <v>0</v>
      </c>
      <c r="G6566">
        <v>0</v>
      </c>
    </row>
    <row r="6567" spans="2:7">
      <c r="B6567">
        <v>100386</v>
      </c>
      <c r="C6567">
        <v>2</v>
      </c>
      <c r="D6567">
        <v>37</v>
      </c>
      <c r="F6567">
        <v>159.1</v>
      </c>
      <c r="G6567">
        <v>100.2</v>
      </c>
    </row>
    <row r="6568" spans="2:7">
      <c r="B6568">
        <v>100388</v>
      </c>
      <c r="C6568">
        <v>2</v>
      </c>
      <c r="D6568">
        <v>56</v>
      </c>
      <c r="F6568">
        <v>150.5</v>
      </c>
      <c r="G6568">
        <v>96.3</v>
      </c>
    </row>
    <row r="6569" spans="2:7">
      <c r="B6569">
        <v>100389</v>
      </c>
      <c r="C6569">
        <v>2</v>
      </c>
      <c r="D6569">
        <v>55</v>
      </c>
      <c r="F6569">
        <v>159.19999999999999</v>
      </c>
      <c r="G6569">
        <v>78.7</v>
      </c>
    </row>
    <row r="6570" spans="2:7">
      <c r="B6570">
        <v>100390</v>
      </c>
      <c r="C6570">
        <v>2</v>
      </c>
      <c r="D6570">
        <v>67</v>
      </c>
      <c r="F6570">
        <v>165.9</v>
      </c>
      <c r="G6570">
        <v>70.3</v>
      </c>
    </row>
    <row r="6571" spans="2:7">
      <c r="B6571">
        <v>100391</v>
      </c>
      <c r="C6571">
        <v>2</v>
      </c>
      <c r="D6571">
        <v>12</v>
      </c>
      <c r="F6571">
        <v>160.6</v>
      </c>
      <c r="G6571">
        <v>56.6</v>
      </c>
    </row>
    <row r="6572" spans="2:7">
      <c r="B6572">
        <v>100392</v>
      </c>
      <c r="C6572">
        <v>2</v>
      </c>
      <c r="D6572">
        <v>0</v>
      </c>
      <c r="E6572">
        <v>11</v>
      </c>
      <c r="F6572">
        <v>0</v>
      </c>
      <c r="G6572">
        <v>9.1</v>
      </c>
    </row>
    <row r="6573" spans="2:7">
      <c r="B6573">
        <v>100393</v>
      </c>
      <c r="C6573">
        <v>1</v>
      </c>
      <c r="D6573">
        <v>52</v>
      </c>
      <c r="F6573">
        <v>173.8</v>
      </c>
      <c r="G6573">
        <v>105.5</v>
      </c>
    </row>
    <row r="6574" spans="2:7">
      <c r="B6574">
        <v>100395</v>
      </c>
      <c r="C6574">
        <v>2</v>
      </c>
      <c r="D6574">
        <v>77</v>
      </c>
      <c r="F6574">
        <v>154.9</v>
      </c>
      <c r="G6574">
        <v>79.5</v>
      </c>
    </row>
    <row r="6575" spans="2:7">
      <c r="B6575">
        <v>100396</v>
      </c>
      <c r="C6575">
        <v>2</v>
      </c>
      <c r="D6575">
        <v>65</v>
      </c>
      <c r="F6575">
        <v>153.80000000000001</v>
      </c>
      <c r="G6575">
        <v>62.3</v>
      </c>
    </row>
    <row r="6576" spans="2:7">
      <c r="B6576">
        <v>100397</v>
      </c>
      <c r="C6576">
        <v>1</v>
      </c>
      <c r="D6576">
        <v>2</v>
      </c>
      <c r="F6576">
        <v>91.9</v>
      </c>
      <c r="G6576">
        <v>11.9</v>
      </c>
    </row>
    <row r="6577" spans="2:7">
      <c r="B6577">
        <v>100398</v>
      </c>
      <c r="C6577">
        <v>2</v>
      </c>
      <c r="D6577">
        <v>11</v>
      </c>
      <c r="F6577">
        <v>146.9</v>
      </c>
      <c r="G6577">
        <v>30.5</v>
      </c>
    </row>
    <row r="6578" spans="2:7">
      <c r="B6578">
        <v>100399</v>
      </c>
      <c r="C6578">
        <v>2</v>
      </c>
      <c r="D6578">
        <v>74</v>
      </c>
      <c r="F6578">
        <v>156.4</v>
      </c>
      <c r="G6578">
        <v>81.7</v>
      </c>
    </row>
    <row r="6579" spans="2:7">
      <c r="B6579">
        <v>100400</v>
      </c>
      <c r="C6579">
        <v>1</v>
      </c>
      <c r="D6579">
        <v>8</v>
      </c>
      <c r="F6579">
        <v>129.80000000000001</v>
      </c>
      <c r="G6579">
        <v>41</v>
      </c>
    </row>
    <row r="6580" spans="2:7">
      <c r="B6580">
        <v>100401</v>
      </c>
      <c r="C6580">
        <v>2</v>
      </c>
      <c r="D6580">
        <v>5</v>
      </c>
      <c r="F6580">
        <v>105.9</v>
      </c>
      <c r="G6580">
        <v>19.5</v>
      </c>
    </row>
    <row r="6581" spans="2:7">
      <c r="B6581">
        <v>100402</v>
      </c>
      <c r="C6581">
        <v>2</v>
      </c>
      <c r="D6581">
        <v>51</v>
      </c>
      <c r="F6581">
        <v>155</v>
      </c>
      <c r="G6581">
        <v>69.5</v>
      </c>
    </row>
    <row r="6582" spans="2:7">
      <c r="B6582">
        <v>100403</v>
      </c>
      <c r="C6582">
        <v>2</v>
      </c>
      <c r="D6582">
        <v>9</v>
      </c>
      <c r="F6582">
        <v>139.6</v>
      </c>
      <c r="G6582">
        <v>31</v>
      </c>
    </row>
    <row r="6583" spans="2:7">
      <c r="B6583">
        <v>100404</v>
      </c>
      <c r="C6583">
        <v>2</v>
      </c>
      <c r="D6583">
        <v>66</v>
      </c>
      <c r="F6583">
        <v>153.5</v>
      </c>
      <c r="G6583">
        <v>59.7</v>
      </c>
    </row>
    <row r="6584" spans="2:7">
      <c r="B6584">
        <v>100405</v>
      </c>
      <c r="C6584">
        <v>1</v>
      </c>
      <c r="D6584">
        <v>17</v>
      </c>
      <c r="F6584">
        <v>184.9</v>
      </c>
      <c r="G6584">
        <v>84.1</v>
      </c>
    </row>
    <row r="6585" spans="2:7">
      <c r="B6585">
        <v>100407</v>
      </c>
      <c r="C6585">
        <v>1</v>
      </c>
      <c r="D6585">
        <v>55</v>
      </c>
      <c r="F6585">
        <v>174.4</v>
      </c>
      <c r="G6585">
        <v>85</v>
      </c>
    </row>
    <row r="6586" spans="2:7">
      <c r="B6586">
        <v>100408</v>
      </c>
      <c r="C6586">
        <v>2</v>
      </c>
      <c r="D6586">
        <v>6</v>
      </c>
      <c r="F6586">
        <v>125.9</v>
      </c>
      <c r="G6586">
        <v>25.9</v>
      </c>
    </row>
    <row r="6587" spans="2:7">
      <c r="B6587">
        <v>100409</v>
      </c>
      <c r="C6587">
        <v>2</v>
      </c>
      <c r="D6587">
        <v>17</v>
      </c>
      <c r="F6587">
        <v>157.9</v>
      </c>
      <c r="G6587">
        <v>57.5</v>
      </c>
    </row>
    <row r="6588" spans="2:7">
      <c r="B6588">
        <v>100410</v>
      </c>
      <c r="C6588">
        <v>2</v>
      </c>
      <c r="D6588">
        <v>58</v>
      </c>
      <c r="F6588">
        <v>165.5</v>
      </c>
      <c r="G6588">
        <v>88.1</v>
      </c>
    </row>
    <row r="6589" spans="2:7">
      <c r="B6589">
        <v>100411</v>
      </c>
      <c r="C6589">
        <v>1</v>
      </c>
      <c r="D6589">
        <v>68</v>
      </c>
      <c r="F6589">
        <v>179.9</v>
      </c>
      <c r="G6589">
        <v>80.5</v>
      </c>
    </row>
    <row r="6590" spans="2:7">
      <c r="B6590">
        <v>100412</v>
      </c>
      <c r="C6590">
        <v>2</v>
      </c>
      <c r="D6590">
        <v>65</v>
      </c>
      <c r="F6590">
        <v>159.5</v>
      </c>
      <c r="G6590">
        <v>75.2</v>
      </c>
    </row>
    <row r="6591" spans="2:7">
      <c r="B6591">
        <v>100413</v>
      </c>
      <c r="C6591">
        <v>1</v>
      </c>
      <c r="D6591">
        <v>15</v>
      </c>
      <c r="F6591">
        <v>171.7</v>
      </c>
      <c r="G6591">
        <v>47.1</v>
      </c>
    </row>
    <row r="6592" spans="2:7">
      <c r="B6592">
        <v>100414</v>
      </c>
      <c r="C6592">
        <v>1</v>
      </c>
      <c r="D6592">
        <v>80</v>
      </c>
      <c r="F6592">
        <v>166</v>
      </c>
      <c r="G6592">
        <v>79.7</v>
      </c>
    </row>
    <row r="6593" spans="2:7">
      <c r="B6593">
        <v>100415</v>
      </c>
      <c r="C6593">
        <v>2</v>
      </c>
      <c r="D6593">
        <v>49</v>
      </c>
      <c r="F6593">
        <v>159.4</v>
      </c>
      <c r="G6593">
        <v>71.5</v>
      </c>
    </row>
    <row r="6594" spans="2:7">
      <c r="B6594">
        <v>100416</v>
      </c>
      <c r="C6594">
        <v>2</v>
      </c>
      <c r="D6594">
        <v>2</v>
      </c>
      <c r="F6594">
        <v>87.6</v>
      </c>
      <c r="G6594">
        <v>12.9</v>
      </c>
    </row>
    <row r="6595" spans="2:7">
      <c r="B6595">
        <v>100417</v>
      </c>
      <c r="C6595">
        <v>2</v>
      </c>
      <c r="D6595">
        <v>1</v>
      </c>
      <c r="E6595">
        <v>21</v>
      </c>
      <c r="F6595">
        <v>0</v>
      </c>
      <c r="G6595">
        <v>13.4</v>
      </c>
    </row>
    <row r="6596" spans="2:7">
      <c r="B6596">
        <v>100418</v>
      </c>
      <c r="C6596">
        <v>1</v>
      </c>
      <c r="D6596">
        <v>31</v>
      </c>
      <c r="F6596">
        <v>179.1</v>
      </c>
      <c r="G6596">
        <v>74.5</v>
      </c>
    </row>
    <row r="6597" spans="2:7">
      <c r="B6597">
        <v>100419</v>
      </c>
      <c r="C6597">
        <v>1</v>
      </c>
      <c r="D6597">
        <v>40</v>
      </c>
      <c r="F6597">
        <v>172.7</v>
      </c>
      <c r="G6597">
        <v>114.6</v>
      </c>
    </row>
    <row r="6598" spans="2:7">
      <c r="B6598">
        <v>100420</v>
      </c>
      <c r="C6598">
        <v>1</v>
      </c>
      <c r="D6598">
        <v>34</v>
      </c>
      <c r="F6598">
        <v>180.5</v>
      </c>
      <c r="G6598">
        <v>97.5</v>
      </c>
    </row>
    <row r="6599" spans="2:7">
      <c r="B6599">
        <v>100421</v>
      </c>
      <c r="C6599">
        <v>2</v>
      </c>
      <c r="D6599">
        <v>50</v>
      </c>
      <c r="F6599">
        <v>159.4</v>
      </c>
      <c r="G6599">
        <v>57.8</v>
      </c>
    </row>
    <row r="6600" spans="2:7">
      <c r="B6600">
        <v>100422</v>
      </c>
      <c r="C6600">
        <v>1</v>
      </c>
      <c r="D6600">
        <v>66</v>
      </c>
      <c r="F6600">
        <v>181.5</v>
      </c>
      <c r="G6600">
        <v>65.7</v>
      </c>
    </row>
    <row r="6601" spans="2:7">
      <c r="B6601">
        <v>100423</v>
      </c>
      <c r="C6601">
        <v>1</v>
      </c>
      <c r="D6601">
        <v>9</v>
      </c>
      <c r="F6601">
        <v>137.9</v>
      </c>
      <c r="G6601">
        <v>30.8</v>
      </c>
    </row>
    <row r="6602" spans="2:7">
      <c r="B6602">
        <v>100424</v>
      </c>
      <c r="C6602">
        <v>2</v>
      </c>
      <c r="D6602">
        <v>73</v>
      </c>
      <c r="F6602">
        <v>160.9</v>
      </c>
      <c r="G6602">
        <v>60.6</v>
      </c>
    </row>
    <row r="6603" spans="2:7">
      <c r="B6603">
        <v>100425</v>
      </c>
      <c r="C6603">
        <v>1</v>
      </c>
      <c r="D6603">
        <v>79</v>
      </c>
      <c r="F6603">
        <v>173.9</v>
      </c>
      <c r="G6603">
        <v>111.8</v>
      </c>
    </row>
    <row r="6604" spans="2:7">
      <c r="B6604">
        <v>100426</v>
      </c>
      <c r="C6604">
        <v>1</v>
      </c>
      <c r="D6604">
        <v>1</v>
      </c>
      <c r="E6604">
        <v>16</v>
      </c>
      <c r="F6604">
        <v>0</v>
      </c>
      <c r="G6604">
        <v>11.3</v>
      </c>
    </row>
    <row r="6605" spans="2:7">
      <c r="B6605">
        <v>100427</v>
      </c>
      <c r="C6605">
        <v>2</v>
      </c>
      <c r="D6605">
        <v>38</v>
      </c>
      <c r="F6605">
        <v>150.80000000000001</v>
      </c>
      <c r="G6605">
        <v>74.599999999999994</v>
      </c>
    </row>
    <row r="6606" spans="2:7">
      <c r="B6606">
        <v>100428</v>
      </c>
      <c r="C6606">
        <v>2</v>
      </c>
      <c r="D6606">
        <v>29</v>
      </c>
      <c r="F6606">
        <v>149.80000000000001</v>
      </c>
      <c r="G6606">
        <v>68</v>
      </c>
    </row>
    <row r="6607" spans="2:7">
      <c r="B6607">
        <v>100429</v>
      </c>
      <c r="C6607">
        <v>1</v>
      </c>
      <c r="D6607">
        <v>33</v>
      </c>
      <c r="F6607">
        <v>173.5</v>
      </c>
      <c r="G6607">
        <v>90.5</v>
      </c>
    </row>
    <row r="6608" spans="2:7">
      <c r="B6608">
        <v>100430</v>
      </c>
      <c r="C6608">
        <v>1</v>
      </c>
      <c r="D6608">
        <v>13</v>
      </c>
      <c r="F6608">
        <v>156.4</v>
      </c>
      <c r="G6608">
        <v>45.4</v>
      </c>
    </row>
    <row r="6609" spans="2:7">
      <c r="B6609">
        <v>100431</v>
      </c>
      <c r="C6609">
        <v>2</v>
      </c>
      <c r="D6609">
        <v>28</v>
      </c>
      <c r="F6609">
        <v>163.30000000000001</v>
      </c>
      <c r="G6609">
        <v>116.3</v>
      </c>
    </row>
    <row r="6610" spans="2:7">
      <c r="B6610">
        <v>100432</v>
      </c>
      <c r="C6610">
        <v>1</v>
      </c>
      <c r="D6610">
        <v>29</v>
      </c>
      <c r="F6610">
        <v>169</v>
      </c>
      <c r="G6610">
        <v>89</v>
      </c>
    </row>
    <row r="6611" spans="2:7">
      <c r="B6611">
        <v>100433</v>
      </c>
      <c r="C6611">
        <v>1</v>
      </c>
      <c r="D6611">
        <v>67</v>
      </c>
      <c r="F6611">
        <v>164.9</v>
      </c>
      <c r="G6611">
        <v>73.5</v>
      </c>
    </row>
    <row r="6612" spans="2:7">
      <c r="B6612">
        <v>100434</v>
      </c>
      <c r="C6612">
        <v>2</v>
      </c>
      <c r="D6612">
        <v>32</v>
      </c>
      <c r="F6612">
        <v>152.5</v>
      </c>
      <c r="G6612">
        <v>104.5</v>
      </c>
    </row>
    <row r="6613" spans="2:7">
      <c r="B6613">
        <v>100435</v>
      </c>
      <c r="C6613">
        <v>2</v>
      </c>
      <c r="D6613">
        <v>9</v>
      </c>
      <c r="F6613">
        <v>147.30000000000001</v>
      </c>
      <c r="G6613">
        <v>39.299999999999997</v>
      </c>
    </row>
    <row r="6614" spans="2:7">
      <c r="B6614">
        <v>100436</v>
      </c>
      <c r="C6614">
        <v>2</v>
      </c>
      <c r="D6614">
        <v>48</v>
      </c>
      <c r="F6614">
        <v>149.69999999999999</v>
      </c>
      <c r="G6614">
        <v>112.7</v>
      </c>
    </row>
    <row r="6615" spans="2:7">
      <c r="B6615">
        <v>100437</v>
      </c>
      <c r="C6615">
        <v>1</v>
      </c>
      <c r="D6615">
        <v>6</v>
      </c>
      <c r="F6615">
        <v>121.7</v>
      </c>
      <c r="G6615">
        <v>23.8</v>
      </c>
    </row>
    <row r="6616" spans="2:7">
      <c r="B6616">
        <v>100438</v>
      </c>
      <c r="C6616">
        <v>2</v>
      </c>
      <c r="D6616">
        <v>22</v>
      </c>
      <c r="F6616">
        <v>159.69999999999999</v>
      </c>
      <c r="G6616">
        <v>60.5</v>
      </c>
    </row>
    <row r="6617" spans="2:7">
      <c r="B6617">
        <v>100439</v>
      </c>
      <c r="C6617">
        <v>1</v>
      </c>
      <c r="D6617">
        <v>19</v>
      </c>
      <c r="F6617">
        <v>159.6</v>
      </c>
      <c r="G6617">
        <v>65.7</v>
      </c>
    </row>
    <row r="6618" spans="2:7">
      <c r="B6618">
        <v>100440</v>
      </c>
      <c r="C6618">
        <v>2</v>
      </c>
      <c r="D6618">
        <v>28</v>
      </c>
      <c r="F6618">
        <v>154.30000000000001</v>
      </c>
      <c r="G6618">
        <v>61.3</v>
      </c>
    </row>
    <row r="6619" spans="2:7">
      <c r="B6619">
        <v>100442</v>
      </c>
      <c r="C6619">
        <v>2</v>
      </c>
      <c r="D6619">
        <v>68</v>
      </c>
      <c r="F6619">
        <v>165.2</v>
      </c>
      <c r="G6619">
        <v>116.9</v>
      </c>
    </row>
    <row r="6620" spans="2:7">
      <c r="B6620">
        <v>100443</v>
      </c>
      <c r="C6620">
        <v>1</v>
      </c>
      <c r="D6620">
        <v>26</v>
      </c>
      <c r="F6620">
        <v>173.7</v>
      </c>
      <c r="G6620">
        <v>134.1</v>
      </c>
    </row>
    <row r="6621" spans="2:7">
      <c r="B6621">
        <v>100444</v>
      </c>
      <c r="C6621">
        <v>1</v>
      </c>
      <c r="D6621">
        <v>0</v>
      </c>
      <c r="E6621">
        <v>4</v>
      </c>
      <c r="F6621">
        <v>0</v>
      </c>
      <c r="G6621">
        <v>7.2</v>
      </c>
    </row>
    <row r="6622" spans="2:7">
      <c r="B6622">
        <v>100445</v>
      </c>
      <c r="C6622">
        <v>2</v>
      </c>
      <c r="D6622">
        <v>61</v>
      </c>
      <c r="F6622">
        <v>158.19999999999999</v>
      </c>
      <c r="G6622">
        <v>62.6</v>
      </c>
    </row>
    <row r="6623" spans="2:7">
      <c r="B6623">
        <v>100446</v>
      </c>
      <c r="C6623">
        <v>1</v>
      </c>
      <c r="D6623">
        <v>60</v>
      </c>
      <c r="F6623">
        <v>172.5</v>
      </c>
      <c r="G6623">
        <v>104.7</v>
      </c>
    </row>
    <row r="6624" spans="2:7">
      <c r="B6624">
        <v>100447</v>
      </c>
      <c r="C6624">
        <v>1</v>
      </c>
      <c r="D6624">
        <v>50</v>
      </c>
      <c r="F6624">
        <v>181.6</v>
      </c>
      <c r="G6624">
        <v>92.1</v>
      </c>
    </row>
    <row r="6625" spans="2:7">
      <c r="B6625">
        <v>100448</v>
      </c>
      <c r="C6625">
        <v>2</v>
      </c>
      <c r="D6625">
        <v>16</v>
      </c>
      <c r="F6625">
        <v>156.30000000000001</v>
      </c>
      <c r="G6625">
        <v>61.9</v>
      </c>
    </row>
    <row r="6626" spans="2:7">
      <c r="B6626">
        <v>100449</v>
      </c>
      <c r="C6626">
        <v>2</v>
      </c>
      <c r="D6626">
        <v>0</v>
      </c>
      <c r="E6626">
        <v>0</v>
      </c>
      <c r="F6626">
        <v>0</v>
      </c>
      <c r="G6626">
        <v>4.3</v>
      </c>
    </row>
    <row r="6627" spans="2:7">
      <c r="B6627">
        <v>100450</v>
      </c>
      <c r="C6627">
        <v>2</v>
      </c>
      <c r="D6627">
        <v>13</v>
      </c>
      <c r="F6627">
        <v>166.4</v>
      </c>
      <c r="G6627">
        <v>80.3</v>
      </c>
    </row>
    <row r="6628" spans="2:7">
      <c r="B6628">
        <v>100451</v>
      </c>
      <c r="C6628">
        <v>2</v>
      </c>
      <c r="D6628">
        <v>40</v>
      </c>
      <c r="F6628">
        <v>155.9</v>
      </c>
      <c r="G6628">
        <v>58.7</v>
      </c>
    </row>
    <row r="6629" spans="2:7">
      <c r="B6629">
        <v>100452</v>
      </c>
      <c r="C6629">
        <v>1</v>
      </c>
      <c r="D6629">
        <v>2</v>
      </c>
      <c r="F6629">
        <v>96.9</v>
      </c>
      <c r="G6629">
        <v>14.7</v>
      </c>
    </row>
    <row r="6630" spans="2:7">
      <c r="B6630">
        <v>100454</v>
      </c>
      <c r="C6630">
        <v>2</v>
      </c>
      <c r="D6630">
        <v>52</v>
      </c>
      <c r="F6630">
        <v>154.4</v>
      </c>
      <c r="G6630">
        <v>60.8</v>
      </c>
    </row>
    <row r="6631" spans="2:7">
      <c r="B6631">
        <v>100455</v>
      </c>
      <c r="C6631">
        <v>1</v>
      </c>
      <c r="D6631">
        <v>80</v>
      </c>
      <c r="F6631">
        <v>164.5</v>
      </c>
      <c r="G6631">
        <v>78.5</v>
      </c>
    </row>
    <row r="6632" spans="2:7">
      <c r="B6632">
        <v>100457</v>
      </c>
      <c r="C6632">
        <v>2</v>
      </c>
      <c r="D6632">
        <v>19</v>
      </c>
      <c r="F6632">
        <v>152</v>
      </c>
      <c r="G6632">
        <v>54.8</v>
      </c>
    </row>
    <row r="6633" spans="2:7">
      <c r="B6633">
        <v>100458</v>
      </c>
      <c r="C6633">
        <v>2</v>
      </c>
      <c r="D6633">
        <v>3</v>
      </c>
      <c r="F6633">
        <v>100.4</v>
      </c>
      <c r="G6633">
        <v>16.399999999999999</v>
      </c>
    </row>
    <row r="6634" spans="2:7">
      <c r="B6634">
        <v>100459</v>
      </c>
      <c r="C6634">
        <v>2</v>
      </c>
      <c r="D6634">
        <v>2</v>
      </c>
      <c r="F6634">
        <v>84.5</v>
      </c>
      <c r="G6634">
        <v>11.4</v>
      </c>
    </row>
    <row r="6635" spans="2:7">
      <c r="B6635">
        <v>100460</v>
      </c>
      <c r="C6635">
        <v>1</v>
      </c>
      <c r="D6635">
        <v>55</v>
      </c>
      <c r="F6635">
        <v>188.2</v>
      </c>
      <c r="G6635">
        <v>91</v>
      </c>
    </row>
    <row r="6636" spans="2:7">
      <c r="B6636">
        <v>100461</v>
      </c>
      <c r="C6636">
        <v>2</v>
      </c>
      <c r="D6636">
        <v>19</v>
      </c>
      <c r="F6636">
        <v>160.4</v>
      </c>
      <c r="G6636">
        <v>52.9</v>
      </c>
    </row>
    <row r="6637" spans="2:7">
      <c r="B6637">
        <v>100463</v>
      </c>
      <c r="C6637">
        <v>1</v>
      </c>
      <c r="D6637">
        <v>28</v>
      </c>
      <c r="F6637">
        <v>175</v>
      </c>
      <c r="G6637">
        <v>58.4</v>
      </c>
    </row>
    <row r="6638" spans="2:7">
      <c r="B6638">
        <v>100464</v>
      </c>
      <c r="C6638">
        <v>1</v>
      </c>
      <c r="D6638">
        <v>32</v>
      </c>
      <c r="F6638">
        <v>180.6</v>
      </c>
      <c r="G6638">
        <v>116.7</v>
      </c>
    </row>
    <row r="6639" spans="2:7">
      <c r="B6639">
        <v>100465</v>
      </c>
      <c r="C6639">
        <v>2</v>
      </c>
      <c r="D6639">
        <v>30</v>
      </c>
      <c r="F6639">
        <v>153.5</v>
      </c>
      <c r="G6639">
        <v>82.6</v>
      </c>
    </row>
    <row r="6640" spans="2:7">
      <c r="B6640">
        <v>100466</v>
      </c>
      <c r="C6640">
        <v>1</v>
      </c>
      <c r="D6640">
        <v>18</v>
      </c>
      <c r="F6640">
        <v>169.6</v>
      </c>
      <c r="G6640">
        <v>146.5</v>
      </c>
    </row>
    <row r="6641" spans="2:7">
      <c r="B6641">
        <v>100467</v>
      </c>
      <c r="C6641">
        <v>1</v>
      </c>
      <c r="D6641">
        <v>19</v>
      </c>
      <c r="F6641">
        <v>176.1</v>
      </c>
      <c r="G6641">
        <v>84.3</v>
      </c>
    </row>
    <row r="6642" spans="2:7">
      <c r="B6642">
        <v>100468</v>
      </c>
      <c r="C6642">
        <v>2</v>
      </c>
      <c r="D6642">
        <v>52</v>
      </c>
      <c r="F6642">
        <v>157.69999999999999</v>
      </c>
      <c r="G6642">
        <v>83.1</v>
      </c>
    </row>
    <row r="6643" spans="2:7">
      <c r="B6643">
        <v>100469</v>
      </c>
      <c r="C6643">
        <v>1</v>
      </c>
      <c r="D6643">
        <v>75</v>
      </c>
      <c r="F6643">
        <v>170.1</v>
      </c>
      <c r="G6643">
        <v>61.2</v>
      </c>
    </row>
    <row r="6644" spans="2:7">
      <c r="B6644">
        <v>100470</v>
      </c>
      <c r="C6644">
        <v>1</v>
      </c>
      <c r="D6644">
        <v>17</v>
      </c>
      <c r="F6644">
        <v>171</v>
      </c>
      <c r="G6644">
        <v>51.2</v>
      </c>
    </row>
    <row r="6645" spans="2:7">
      <c r="B6645">
        <v>100471</v>
      </c>
      <c r="C6645">
        <v>2</v>
      </c>
      <c r="D6645">
        <v>1</v>
      </c>
      <c r="E6645">
        <v>19</v>
      </c>
      <c r="F6645">
        <v>0</v>
      </c>
      <c r="G6645">
        <v>10.6</v>
      </c>
    </row>
    <row r="6646" spans="2:7">
      <c r="B6646">
        <v>100472</v>
      </c>
      <c r="C6646">
        <v>1</v>
      </c>
      <c r="D6646">
        <v>6</v>
      </c>
      <c r="F6646">
        <v>113.7</v>
      </c>
      <c r="G6646">
        <v>20</v>
      </c>
    </row>
    <row r="6647" spans="2:7">
      <c r="B6647">
        <v>100473</v>
      </c>
      <c r="C6647">
        <v>1</v>
      </c>
      <c r="D6647">
        <v>17</v>
      </c>
      <c r="F6647">
        <v>176.7</v>
      </c>
      <c r="G6647">
        <v>52.8</v>
      </c>
    </row>
    <row r="6648" spans="2:7">
      <c r="B6648">
        <v>100474</v>
      </c>
      <c r="C6648">
        <v>2</v>
      </c>
      <c r="D6648">
        <v>67</v>
      </c>
      <c r="F6648">
        <v>153.30000000000001</v>
      </c>
      <c r="G6648">
        <v>84.2</v>
      </c>
    </row>
    <row r="6649" spans="2:7">
      <c r="B6649">
        <v>100475</v>
      </c>
      <c r="C6649">
        <v>1</v>
      </c>
      <c r="D6649">
        <v>6</v>
      </c>
      <c r="F6649">
        <v>121.7</v>
      </c>
      <c r="G6649">
        <v>22.7</v>
      </c>
    </row>
    <row r="6650" spans="2:7">
      <c r="B6650">
        <v>100476</v>
      </c>
      <c r="C6650">
        <v>2</v>
      </c>
      <c r="D6650">
        <v>38</v>
      </c>
      <c r="F6650">
        <v>158.9</v>
      </c>
      <c r="G6650">
        <v>56.9</v>
      </c>
    </row>
    <row r="6651" spans="2:7">
      <c r="B6651">
        <v>100477</v>
      </c>
      <c r="C6651">
        <v>1</v>
      </c>
      <c r="D6651">
        <v>4</v>
      </c>
      <c r="F6651">
        <v>103.9</v>
      </c>
      <c r="G6651">
        <v>17.8</v>
      </c>
    </row>
    <row r="6652" spans="2:7">
      <c r="B6652">
        <v>100478</v>
      </c>
      <c r="C6652">
        <v>1</v>
      </c>
      <c r="D6652">
        <v>8</v>
      </c>
      <c r="F6652">
        <v>129.69999999999999</v>
      </c>
      <c r="G6652">
        <v>32.9</v>
      </c>
    </row>
    <row r="6653" spans="2:7">
      <c r="B6653">
        <v>100479</v>
      </c>
      <c r="C6653">
        <v>2</v>
      </c>
      <c r="D6653">
        <v>18</v>
      </c>
      <c r="F6653">
        <v>0</v>
      </c>
      <c r="G6653">
        <v>0</v>
      </c>
    </row>
    <row r="6654" spans="2:7">
      <c r="B6654">
        <v>100480</v>
      </c>
      <c r="C6654">
        <v>1</v>
      </c>
      <c r="D6654">
        <v>80</v>
      </c>
      <c r="F6654">
        <v>156.80000000000001</v>
      </c>
      <c r="G6654">
        <v>62.1</v>
      </c>
    </row>
    <row r="6655" spans="2:7">
      <c r="B6655">
        <v>100481</v>
      </c>
      <c r="C6655">
        <v>2</v>
      </c>
      <c r="D6655">
        <v>59</v>
      </c>
      <c r="F6655">
        <v>162</v>
      </c>
      <c r="G6655">
        <v>74.7</v>
      </c>
    </row>
    <row r="6656" spans="2:7">
      <c r="B6656">
        <v>100483</v>
      </c>
      <c r="C6656">
        <v>2</v>
      </c>
      <c r="D6656">
        <v>51</v>
      </c>
      <c r="F6656">
        <v>158.9</v>
      </c>
      <c r="G6656">
        <v>85.5</v>
      </c>
    </row>
    <row r="6657" spans="2:7">
      <c r="B6657">
        <v>100484</v>
      </c>
      <c r="C6657">
        <v>2</v>
      </c>
      <c r="D6657">
        <v>55</v>
      </c>
      <c r="F6657">
        <v>163.9</v>
      </c>
      <c r="G6657">
        <v>90.2</v>
      </c>
    </row>
    <row r="6658" spans="2:7">
      <c r="B6658">
        <v>100485</v>
      </c>
      <c r="C6658">
        <v>1</v>
      </c>
      <c r="D6658">
        <v>67</v>
      </c>
      <c r="F6658">
        <v>181.2</v>
      </c>
      <c r="G6658">
        <v>111.6</v>
      </c>
    </row>
    <row r="6659" spans="2:7">
      <c r="B6659">
        <v>100486</v>
      </c>
      <c r="C6659">
        <v>1</v>
      </c>
      <c r="D6659">
        <v>74</v>
      </c>
      <c r="F6659">
        <v>169.1</v>
      </c>
      <c r="G6659">
        <v>91.1</v>
      </c>
    </row>
    <row r="6660" spans="2:7">
      <c r="B6660">
        <v>100487</v>
      </c>
      <c r="C6660">
        <v>1</v>
      </c>
      <c r="D6660">
        <v>9</v>
      </c>
      <c r="F6660">
        <v>153</v>
      </c>
      <c r="G6660">
        <v>68.3</v>
      </c>
    </row>
    <row r="6661" spans="2:7">
      <c r="B6661">
        <v>100488</v>
      </c>
      <c r="C6661">
        <v>1</v>
      </c>
      <c r="D6661">
        <v>19</v>
      </c>
      <c r="F6661">
        <v>178.3</v>
      </c>
      <c r="G6661">
        <v>79.400000000000006</v>
      </c>
    </row>
    <row r="6662" spans="2:7">
      <c r="B6662">
        <v>100489</v>
      </c>
      <c r="C6662">
        <v>2</v>
      </c>
      <c r="D6662">
        <v>11</v>
      </c>
      <c r="F6662">
        <v>154.6</v>
      </c>
      <c r="G6662">
        <v>40.799999999999997</v>
      </c>
    </row>
    <row r="6663" spans="2:7">
      <c r="B6663">
        <v>100490</v>
      </c>
      <c r="C6663">
        <v>2</v>
      </c>
      <c r="D6663">
        <v>80</v>
      </c>
      <c r="F6663">
        <v>157</v>
      </c>
      <c r="G6663">
        <v>45.3</v>
      </c>
    </row>
    <row r="6664" spans="2:7">
      <c r="B6664">
        <v>100491</v>
      </c>
      <c r="C6664">
        <v>1</v>
      </c>
      <c r="D6664">
        <v>0</v>
      </c>
      <c r="E6664">
        <v>7</v>
      </c>
      <c r="F6664">
        <v>0</v>
      </c>
      <c r="G6664">
        <v>8.1</v>
      </c>
    </row>
    <row r="6665" spans="2:7">
      <c r="B6665">
        <v>100492</v>
      </c>
      <c r="C6665">
        <v>1</v>
      </c>
      <c r="D6665">
        <v>55</v>
      </c>
      <c r="F6665">
        <v>183.1</v>
      </c>
      <c r="G6665">
        <v>106.1</v>
      </c>
    </row>
    <row r="6666" spans="2:7">
      <c r="B6666">
        <v>100493</v>
      </c>
      <c r="C6666">
        <v>1</v>
      </c>
      <c r="D6666">
        <v>9</v>
      </c>
      <c r="F6666">
        <v>144.5</v>
      </c>
      <c r="G6666">
        <v>48</v>
      </c>
    </row>
    <row r="6667" spans="2:7">
      <c r="B6667">
        <v>100494</v>
      </c>
      <c r="C6667">
        <v>1</v>
      </c>
      <c r="D6667">
        <v>29</v>
      </c>
      <c r="F6667">
        <v>177.2</v>
      </c>
      <c r="G6667">
        <v>104.6</v>
      </c>
    </row>
    <row r="6668" spans="2:7">
      <c r="B6668">
        <v>100495</v>
      </c>
      <c r="C6668">
        <v>1</v>
      </c>
      <c r="D6668">
        <v>16</v>
      </c>
      <c r="F6668">
        <v>182.1</v>
      </c>
      <c r="G6668">
        <v>66.599999999999994</v>
      </c>
    </row>
    <row r="6669" spans="2:7">
      <c r="B6669">
        <v>100496</v>
      </c>
      <c r="C6669">
        <v>1</v>
      </c>
      <c r="D6669">
        <v>1</v>
      </c>
      <c r="E6669">
        <v>15</v>
      </c>
      <c r="F6669">
        <v>0</v>
      </c>
      <c r="G6669">
        <v>12.7</v>
      </c>
    </row>
    <row r="6670" spans="2:7">
      <c r="B6670">
        <v>100497</v>
      </c>
      <c r="C6670">
        <v>2</v>
      </c>
      <c r="D6670">
        <v>80</v>
      </c>
      <c r="F6670">
        <v>155.80000000000001</v>
      </c>
      <c r="G6670">
        <v>73.400000000000006</v>
      </c>
    </row>
    <row r="6671" spans="2:7">
      <c r="B6671">
        <v>100498</v>
      </c>
      <c r="C6671">
        <v>1</v>
      </c>
      <c r="D6671">
        <v>2</v>
      </c>
      <c r="F6671">
        <v>0</v>
      </c>
      <c r="G6671">
        <v>14.9</v>
      </c>
    </row>
    <row r="6672" spans="2:7">
      <c r="B6672">
        <v>100499</v>
      </c>
      <c r="C6672">
        <v>2</v>
      </c>
      <c r="D6672">
        <v>52</v>
      </c>
      <c r="F6672">
        <v>155</v>
      </c>
      <c r="G6672">
        <v>123.2</v>
      </c>
    </row>
    <row r="6673" spans="2:7">
      <c r="B6673">
        <v>100500</v>
      </c>
      <c r="C6673">
        <v>2</v>
      </c>
      <c r="D6673">
        <v>34</v>
      </c>
      <c r="F6673">
        <v>168</v>
      </c>
      <c r="G6673">
        <v>86.8</v>
      </c>
    </row>
    <row r="6674" spans="2:7">
      <c r="B6674">
        <v>100501</v>
      </c>
      <c r="C6674">
        <v>1</v>
      </c>
      <c r="D6674">
        <v>72</v>
      </c>
      <c r="F6674">
        <v>157.69999999999999</v>
      </c>
      <c r="G6674">
        <v>62.2</v>
      </c>
    </row>
    <row r="6675" spans="2:7">
      <c r="B6675">
        <v>100502</v>
      </c>
      <c r="C6675">
        <v>1</v>
      </c>
      <c r="D6675">
        <v>10</v>
      </c>
      <c r="F6675">
        <v>147.30000000000001</v>
      </c>
      <c r="G6675">
        <v>41.4</v>
      </c>
    </row>
    <row r="6676" spans="2:7">
      <c r="B6676">
        <v>100503</v>
      </c>
      <c r="C6676">
        <v>1</v>
      </c>
      <c r="D6676">
        <v>10</v>
      </c>
      <c r="F6676">
        <v>139.1</v>
      </c>
      <c r="G6676">
        <v>32.5</v>
      </c>
    </row>
    <row r="6677" spans="2:7">
      <c r="B6677">
        <v>100504</v>
      </c>
      <c r="C6677">
        <v>1</v>
      </c>
      <c r="D6677">
        <v>11</v>
      </c>
      <c r="F6677">
        <v>147.19999999999999</v>
      </c>
      <c r="G6677">
        <v>73.3</v>
      </c>
    </row>
    <row r="6678" spans="2:7">
      <c r="B6678">
        <v>100505</v>
      </c>
      <c r="C6678">
        <v>2</v>
      </c>
      <c r="D6678">
        <v>57</v>
      </c>
      <c r="F6678">
        <v>148.69999999999999</v>
      </c>
      <c r="G6678">
        <v>63.4</v>
      </c>
    </row>
    <row r="6679" spans="2:7">
      <c r="B6679">
        <v>100506</v>
      </c>
      <c r="C6679">
        <v>2</v>
      </c>
      <c r="D6679">
        <v>11</v>
      </c>
      <c r="F6679">
        <v>158.19999999999999</v>
      </c>
      <c r="G6679">
        <v>71.5</v>
      </c>
    </row>
    <row r="6680" spans="2:7">
      <c r="B6680">
        <v>100507</v>
      </c>
      <c r="C6680">
        <v>2</v>
      </c>
      <c r="D6680">
        <v>13</v>
      </c>
      <c r="F6680">
        <v>146.5</v>
      </c>
      <c r="G6680">
        <v>40.5</v>
      </c>
    </row>
    <row r="6681" spans="2:7">
      <c r="B6681">
        <v>100508</v>
      </c>
      <c r="C6681">
        <v>2</v>
      </c>
      <c r="D6681">
        <v>80</v>
      </c>
      <c r="F6681">
        <v>158.19999999999999</v>
      </c>
      <c r="G6681">
        <v>61.4</v>
      </c>
    </row>
    <row r="6682" spans="2:7">
      <c r="B6682">
        <v>100509</v>
      </c>
      <c r="C6682">
        <v>2</v>
      </c>
      <c r="D6682">
        <v>79</v>
      </c>
      <c r="F6682">
        <v>153.30000000000001</v>
      </c>
      <c r="G6682">
        <v>66.900000000000006</v>
      </c>
    </row>
    <row r="6683" spans="2:7">
      <c r="B6683">
        <v>100510</v>
      </c>
      <c r="C6683">
        <v>2</v>
      </c>
      <c r="D6683">
        <v>37</v>
      </c>
      <c r="F6683">
        <v>149.69999999999999</v>
      </c>
      <c r="G6683">
        <v>73.2</v>
      </c>
    </row>
    <row r="6684" spans="2:7">
      <c r="B6684">
        <v>100511</v>
      </c>
      <c r="C6684">
        <v>2</v>
      </c>
      <c r="D6684">
        <v>64</v>
      </c>
      <c r="F6684">
        <v>158.5</v>
      </c>
      <c r="G6684">
        <v>84.3</v>
      </c>
    </row>
    <row r="6685" spans="2:7">
      <c r="B6685">
        <v>100512</v>
      </c>
      <c r="C6685">
        <v>1</v>
      </c>
      <c r="D6685">
        <v>12</v>
      </c>
      <c r="F6685">
        <v>139.9</v>
      </c>
      <c r="G6685">
        <v>33.1</v>
      </c>
    </row>
    <row r="6686" spans="2:7">
      <c r="B6686">
        <v>100513</v>
      </c>
      <c r="C6686">
        <v>1</v>
      </c>
      <c r="D6686">
        <v>56</v>
      </c>
      <c r="F6686">
        <v>179.6</v>
      </c>
      <c r="G6686">
        <v>75.8</v>
      </c>
    </row>
    <row r="6687" spans="2:7">
      <c r="B6687">
        <v>100514</v>
      </c>
      <c r="C6687">
        <v>1</v>
      </c>
      <c r="D6687">
        <v>37</v>
      </c>
      <c r="F6687">
        <v>166.5</v>
      </c>
      <c r="G6687">
        <v>98</v>
      </c>
    </row>
    <row r="6688" spans="2:7">
      <c r="B6688">
        <v>100515</v>
      </c>
      <c r="C6688">
        <v>2</v>
      </c>
      <c r="D6688">
        <v>70</v>
      </c>
      <c r="F6688">
        <v>153.5</v>
      </c>
      <c r="G6688">
        <v>56.6</v>
      </c>
    </row>
    <row r="6689" spans="2:7">
      <c r="B6689">
        <v>100516</v>
      </c>
      <c r="C6689">
        <v>1</v>
      </c>
      <c r="D6689">
        <v>61</v>
      </c>
      <c r="F6689">
        <v>173.8</v>
      </c>
      <c r="G6689">
        <v>116.3</v>
      </c>
    </row>
    <row r="6690" spans="2:7">
      <c r="B6690">
        <v>100517</v>
      </c>
      <c r="C6690">
        <v>1</v>
      </c>
      <c r="D6690">
        <v>39</v>
      </c>
      <c r="F6690">
        <v>188.7</v>
      </c>
      <c r="G6690">
        <v>90.3</v>
      </c>
    </row>
    <row r="6691" spans="2:7">
      <c r="B6691">
        <v>100518</v>
      </c>
      <c r="C6691">
        <v>1</v>
      </c>
      <c r="D6691">
        <v>14</v>
      </c>
      <c r="F6691">
        <v>167.7</v>
      </c>
      <c r="G6691">
        <v>49.2</v>
      </c>
    </row>
    <row r="6692" spans="2:7">
      <c r="B6692">
        <v>100519</v>
      </c>
      <c r="C6692">
        <v>2</v>
      </c>
      <c r="D6692">
        <v>4</v>
      </c>
      <c r="F6692">
        <v>120.3</v>
      </c>
      <c r="G6692">
        <v>23.3</v>
      </c>
    </row>
    <row r="6693" spans="2:7">
      <c r="B6693">
        <v>100520</v>
      </c>
      <c r="C6693">
        <v>1</v>
      </c>
      <c r="D6693">
        <v>10</v>
      </c>
      <c r="F6693">
        <v>140.6</v>
      </c>
      <c r="G6693">
        <v>54.2</v>
      </c>
    </row>
    <row r="6694" spans="2:7">
      <c r="B6694">
        <v>100521</v>
      </c>
      <c r="C6694">
        <v>1</v>
      </c>
      <c r="D6694">
        <v>58</v>
      </c>
      <c r="F6694">
        <v>183.7</v>
      </c>
      <c r="G6694">
        <v>97.9</v>
      </c>
    </row>
    <row r="6695" spans="2:7">
      <c r="B6695">
        <v>100523</v>
      </c>
      <c r="C6695">
        <v>2</v>
      </c>
      <c r="D6695">
        <v>12</v>
      </c>
      <c r="F6695">
        <v>153.80000000000001</v>
      </c>
      <c r="G6695">
        <v>53.4</v>
      </c>
    </row>
    <row r="6696" spans="2:7">
      <c r="B6696">
        <v>100524</v>
      </c>
      <c r="C6696">
        <v>1</v>
      </c>
      <c r="D6696">
        <v>20</v>
      </c>
      <c r="F6696">
        <v>177.7</v>
      </c>
      <c r="G6696">
        <v>65.3</v>
      </c>
    </row>
    <row r="6697" spans="2:7">
      <c r="B6697">
        <v>100525</v>
      </c>
      <c r="C6697">
        <v>1</v>
      </c>
      <c r="D6697">
        <v>0</v>
      </c>
      <c r="E6697">
        <v>11</v>
      </c>
      <c r="F6697">
        <v>0</v>
      </c>
      <c r="G6697">
        <v>10.199999999999999</v>
      </c>
    </row>
    <row r="6698" spans="2:7">
      <c r="B6698">
        <v>100526</v>
      </c>
      <c r="C6698">
        <v>2</v>
      </c>
      <c r="D6698">
        <v>33</v>
      </c>
      <c r="F6698">
        <v>170.9</v>
      </c>
      <c r="G6698">
        <v>82.9</v>
      </c>
    </row>
    <row r="6699" spans="2:7">
      <c r="B6699">
        <v>100527</v>
      </c>
      <c r="C6699">
        <v>2</v>
      </c>
      <c r="D6699">
        <v>0</v>
      </c>
      <c r="E6699">
        <v>8</v>
      </c>
      <c r="F6699">
        <v>0</v>
      </c>
      <c r="G6699">
        <v>8.8000000000000007</v>
      </c>
    </row>
    <row r="6700" spans="2:7">
      <c r="B6700">
        <v>100528</v>
      </c>
      <c r="C6700">
        <v>2</v>
      </c>
      <c r="D6700">
        <v>47</v>
      </c>
      <c r="F6700">
        <v>167.4</v>
      </c>
      <c r="G6700">
        <v>133.80000000000001</v>
      </c>
    </row>
    <row r="6701" spans="2:7">
      <c r="B6701">
        <v>100529</v>
      </c>
      <c r="C6701">
        <v>1</v>
      </c>
      <c r="D6701">
        <v>4</v>
      </c>
      <c r="F6701">
        <v>107</v>
      </c>
      <c r="G6701">
        <v>18.3</v>
      </c>
    </row>
    <row r="6702" spans="2:7">
      <c r="B6702">
        <v>100530</v>
      </c>
      <c r="C6702">
        <v>1</v>
      </c>
      <c r="D6702">
        <v>52</v>
      </c>
      <c r="F6702">
        <v>161.4</v>
      </c>
      <c r="G6702">
        <v>73.7</v>
      </c>
    </row>
    <row r="6703" spans="2:7">
      <c r="B6703">
        <v>100531</v>
      </c>
      <c r="C6703">
        <v>1</v>
      </c>
      <c r="D6703">
        <v>80</v>
      </c>
      <c r="F6703">
        <v>178.7</v>
      </c>
      <c r="G6703">
        <v>73.2</v>
      </c>
    </row>
    <row r="6704" spans="2:7">
      <c r="B6704">
        <v>100532</v>
      </c>
      <c r="C6704">
        <v>2</v>
      </c>
      <c r="D6704">
        <v>46</v>
      </c>
      <c r="F6704">
        <v>162.80000000000001</v>
      </c>
      <c r="G6704">
        <v>90.6</v>
      </c>
    </row>
    <row r="6705" spans="2:7">
      <c r="B6705">
        <v>100533</v>
      </c>
      <c r="C6705">
        <v>2</v>
      </c>
      <c r="D6705">
        <v>4</v>
      </c>
      <c r="F6705">
        <v>111.7</v>
      </c>
      <c r="G6705">
        <v>19.7</v>
      </c>
    </row>
    <row r="6706" spans="2:7">
      <c r="B6706">
        <v>100534</v>
      </c>
      <c r="C6706">
        <v>2</v>
      </c>
      <c r="D6706">
        <v>77</v>
      </c>
      <c r="F6706">
        <v>147</v>
      </c>
      <c r="G6706">
        <v>57.9</v>
      </c>
    </row>
    <row r="6707" spans="2:7">
      <c r="B6707">
        <v>100535</v>
      </c>
      <c r="C6707">
        <v>2</v>
      </c>
      <c r="D6707">
        <v>56</v>
      </c>
      <c r="F6707">
        <v>156.5</v>
      </c>
      <c r="G6707">
        <v>68</v>
      </c>
    </row>
    <row r="6708" spans="2:7">
      <c r="B6708">
        <v>100536</v>
      </c>
      <c r="C6708">
        <v>2</v>
      </c>
      <c r="D6708">
        <v>0</v>
      </c>
      <c r="E6708">
        <v>7</v>
      </c>
      <c r="F6708">
        <v>0</v>
      </c>
      <c r="G6708">
        <v>9.4</v>
      </c>
    </row>
    <row r="6709" spans="2:7">
      <c r="B6709">
        <v>100537</v>
      </c>
      <c r="C6709">
        <v>2</v>
      </c>
      <c r="D6709">
        <v>32</v>
      </c>
      <c r="F6709">
        <v>152.30000000000001</v>
      </c>
      <c r="G6709">
        <v>96.4</v>
      </c>
    </row>
    <row r="6710" spans="2:7">
      <c r="B6710">
        <v>100538</v>
      </c>
      <c r="C6710">
        <v>2</v>
      </c>
      <c r="D6710">
        <v>0</v>
      </c>
      <c r="E6710">
        <v>4</v>
      </c>
      <c r="F6710">
        <v>0</v>
      </c>
      <c r="G6710">
        <v>8</v>
      </c>
    </row>
    <row r="6711" spans="2:7">
      <c r="B6711">
        <v>100539</v>
      </c>
      <c r="C6711">
        <v>2</v>
      </c>
      <c r="D6711">
        <v>14</v>
      </c>
      <c r="F6711">
        <v>164.5</v>
      </c>
      <c r="G6711">
        <v>62.4</v>
      </c>
    </row>
    <row r="6712" spans="2:7">
      <c r="B6712">
        <v>100540</v>
      </c>
      <c r="C6712">
        <v>2</v>
      </c>
      <c r="D6712">
        <v>35</v>
      </c>
      <c r="F6712">
        <v>155.5</v>
      </c>
      <c r="G6712">
        <v>70</v>
      </c>
    </row>
    <row r="6713" spans="2:7">
      <c r="B6713">
        <v>100541</v>
      </c>
      <c r="C6713">
        <v>2</v>
      </c>
      <c r="D6713">
        <v>0</v>
      </c>
      <c r="E6713">
        <v>3</v>
      </c>
      <c r="F6713">
        <v>0</v>
      </c>
      <c r="G6713">
        <v>5.9</v>
      </c>
    </row>
    <row r="6714" spans="2:7">
      <c r="B6714">
        <v>100542</v>
      </c>
      <c r="C6714">
        <v>2</v>
      </c>
      <c r="D6714">
        <v>1</v>
      </c>
      <c r="E6714">
        <v>20</v>
      </c>
      <c r="F6714">
        <v>0</v>
      </c>
      <c r="G6714">
        <v>12.5</v>
      </c>
    </row>
    <row r="6715" spans="2:7">
      <c r="B6715">
        <v>100543</v>
      </c>
      <c r="C6715">
        <v>2</v>
      </c>
      <c r="D6715">
        <v>9</v>
      </c>
      <c r="F6715">
        <v>127.3</v>
      </c>
      <c r="G6715">
        <v>26.8</v>
      </c>
    </row>
    <row r="6716" spans="2:7">
      <c r="B6716">
        <v>100544</v>
      </c>
      <c r="C6716">
        <v>2</v>
      </c>
      <c r="D6716">
        <v>61</v>
      </c>
      <c r="F6716">
        <v>170.6</v>
      </c>
      <c r="G6716">
        <v>100.7</v>
      </c>
    </row>
    <row r="6717" spans="2:7">
      <c r="B6717">
        <v>100545</v>
      </c>
      <c r="C6717">
        <v>2</v>
      </c>
      <c r="D6717">
        <v>15</v>
      </c>
      <c r="F6717">
        <v>166.5</v>
      </c>
      <c r="G6717">
        <v>66.3</v>
      </c>
    </row>
    <row r="6718" spans="2:7">
      <c r="B6718">
        <v>100546</v>
      </c>
      <c r="C6718">
        <v>2</v>
      </c>
      <c r="D6718">
        <v>31</v>
      </c>
      <c r="F6718">
        <v>182.4</v>
      </c>
      <c r="G6718">
        <v>85.5</v>
      </c>
    </row>
    <row r="6719" spans="2:7">
      <c r="B6719">
        <v>100547</v>
      </c>
      <c r="C6719">
        <v>1</v>
      </c>
      <c r="D6719">
        <v>12</v>
      </c>
      <c r="F6719">
        <v>163.80000000000001</v>
      </c>
      <c r="G6719">
        <v>50.5</v>
      </c>
    </row>
    <row r="6720" spans="2:7">
      <c r="B6720">
        <v>100548</v>
      </c>
      <c r="C6720">
        <v>2</v>
      </c>
      <c r="D6720">
        <v>33</v>
      </c>
      <c r="F6720">
        <v>151.1</v>
      </c>
      <c r="G6720">
        <v>49.6</v>
      </c>
    </row>
    <row r="6721" spans="2:7">
      <c r="B6721">
        <v>100549</v>
      </c>
      <c r="C6721">
        <v>2</v>
      </c>
      <c r="D6721">
        <v>76</v>
      </c>
      <c r="F6721">
        <v>162</v>
      </c>
      <c r="G6721">
        <v>66.8</v>
      </c>
    </row>
    <row r="6722" spans="2:7">
      <c r="B6722">
        <v>100551</v>
      </c>
      <c r="C6722">
        <v>1</v>
      </c>
      <c r="D6722">
        <v>66</v>
      </c>
      <c r="F6722">
        <v>181.1</v>
      </c>
      <c r="G6722">
        <v>127.2</v>
      </c>
    </row>
    <row r="6723" spans="2:7">
      <c r="B6723">
        <v>100552</v>
      </c>
      <c r="C6723">
        <v>1</v>
      </c>
      <c r="D6723">
        <v>9</v>
      </c>
      <c r="F6723">
        <v>139.5</v>
      </c>
      <c r="G6723">
        <v>38.9</v>
      </c>
    </row>
    <row r="6724" spans="2:7">
      <c r="B6724">
        <v>100553</v>
      </c>
      <c r="C6724">
        <v>2</v>
      </c>
      <c r="D6724">
        <v>7</v>
      </c>
      <c r="F6724">
        <v>119.7</v>
      </c>
      <c r="G6724">
        <v>22.4</v>
      </c>
    </row>
    <row r="6725" spans="2:7">
      <c r="B6725">
        <v>100554</v>
      </c>
      <c r="C6725">
        <v>1</v>
      </c>
      <c r="D6725">
        <v>65</v>
      </c>
      <c r="F6725">
        <v>175.2</v>
      </c>
      <c r="G6725">
        <v>116</v>
      </c>
    </row>
    <row r="6726" spans="2:7">
      <c r="B6726">
        <v>100555</v>
      </c>
      <c r="C6726">
        <v>2</v>
      </c>
      <c r="D6726">
        <v>7</v>
      </c>
      <c r="F6726">
        <v>128.4</v>
      </c>
      <c r="G6726">
        <v>33</v>
      </c>
    </row>
    <row r="6727" spans="2:7">
      <c r="B6727">
        <v>100556</v>
      </c>
      <c r="C6727">
        <v>2</v>
      </c>
      <c r="D6727">
        <v>65</v>
      </c>
      <c r="F6727">
        <v>162.9</v>
      </c>
      <c r="G6727">
        <v>46.5</v>
      </c>
    </row>
    <row r="6728" spans="2:7">
      <c r="B6728">
        <v>100557</v>
      </c>
      <c r="C6728">
        <v>1</v>
      </c>
      <c r="D6728">
        <v>52</v>
      </c>
      <c r="F6728">
        <v>171.9</v>
      </c>
      <c r="G6728">
        <v>76.7</v>
      </c>
    </row>
    <row r="6729" spans="2:7">
      <c r="B6729">
        <v>100558</v>
      </c>
      <c r="C6729">
        <v>1</v>
      </c>
      <c r="D6729">
        <v>60</v>
      </c>
      <c r="F6729">
        <v>165.5</v>
      </c>
      <c r="G6729">
        <v>72.8</v>
      </c>
    </row>
    <row r="6730" spans="2:7">
      <c r="B6730">
        <v>100559</v>
      </c>
      <c r="C6730">
        <v>2</v>
      </c>
      <c r="D6730">
        <v>3</v>
      </c>
      <c r="F6730">
        <v>96.5</v>
      </c>
      <c r="G6730">
        <v>13.5</v>
      </c>
    </row>
    <row r="6731" spans="2:7">
      <c r="B6731">
        <v>100560</v>
      </c>
      <c r="C6731">
        <v>2</v>
      </c>
      <c r="D6731">
        <v>74</v>
      </c>
      <c r="F6731">
        <v>162.1</v>
      </c>
      <c r="G6731">
        <v>101.2</v>
      </c>
    </row>
    <row r="6732" spans="2:7">
      <c r="B6732">
        <v>100562</v>
      </c>
      <c r="C6732">
        <v>1</v>
      </c>
      <c r="D6732">
        <v>14</v>
      </c>
      <c r="F6732">
        <v>176</v>
      </c>
      <c r="G6732">
        <v>108.4</v>
      </c>
    </row>
    <row r="6733" spans="2:7">
      <c r="B6733">
        <v>100563</v>
      </c>
      <c r="C6733">
        <v>2</v>
      </c>
      <c r="D6733">
        <v>45</v>
      </c>
      <c r="F6733">
        <v>166.8</v>
      </c>
      <c r="G6733">
        <v>115.7</v>
      </c>
    </row>
    <row r="6734" spans="2:7">
      <c r="B6734">
        <v>100564</v>
      </c>
      <c r="C6734">
        <v>1</v>
      </c>
      <c r="D6734">
        <v>5</v>
      </c>
      <c r="F6734">
        <v>102.5</v>
      </c>
      <c r="G6734">
        <v>14</v>
      </c>
    </row>
    <row r="6735" spans="2:7">
      <c r="B6735">
        <v>100565</v>
      </c>
      <c r="C6735">
        <v>1</v>
      </c>
      <c r="D6735">
        <v>70</v>
      </c>
      <c r="F6735">
        <v>171.1</v>
      </c>
      <c r="G6735">
        <v>81.5</v>
      </c>
    </row>
    <row r="6736" spans="2:7">
      <c r="B6736">
        <v>100566</v>
      </c>
      <c r="C6736">
        <v>1</v>
      </c>
      <c r="D6736">
        <v>17</v>
      </c>
      <c r="F6736">
        <v>174.8</v>
      </c>
      <c r="G6736">
        <v>95.2</v>
      </c>
    </row>
    <row r="6737" spans="2:7">
      <c r="B6737">
        <v>100567</v>
      </c>
      <c r="C6737">
        <v>1</v>
      </c>
      <c r="D6737">
        <v>8</v>
      </c>
      <c r="F6737">
        <v>123.6</v>
      </c>
      <c r="G6737">
        <v>26.4</v>
      </c>
    </row>
    <row r="6738" spans="2:7">
      <c r="B6738">
        <v>100568</v>
      </c>
      <c r="C6738">
        <v>1</v>
      </c>
      <c r="D6738">
        <v>46</v>
      </c>
      <c r="F6738">
        <v>171.8</v>
      </c>
      <c r="G6738">
        <v>99.9</v>
      </c>
    </row>
    <row r="6739" spans="2:7">
      <c r="B6739">
        <v>100569</v>
      </c>
      <c r="C6739">
        <v>1</v>
      </c>
      <c r="D6739">
        <v>0</v>
      </c>
      <c r="E6739">
        <v>10</v>
      </c>
      <c r="F6739">
        <v>0</v>
      </c>
      <c r="G6739">
        <v>8.1999999999999993</v>
      </c>
    </row>
    <row r="6740" spans="2:7">
      <c r="B6740">
        <v>100570</v>
      </c>
      <c r="C6740">
        <v>2</v>
      </c>
      <c r="D6740">
        <v>69</v>
      </c>
      <c r="F6740">
        <v>152.9</v>
      </c>
      <c r="G6740">
        <v>112.6</v>
      </c>
    </row>
    <row r="6741" spans="2:7">
      <c r="B6741">
        <v>100571</v>
      </c>
      <c r="C6741">
        <v>1</v>
      </c>
      <c r="D6741">
        <v>30</v>
      </c>
      <c r="F6741">
        <v>172.7</v>
      </c>
      <c r="G6741">
        <v>77</v>
      </c>
    </row>
    <row r="6742" spans="2:7">
      <c r="B6742">
        <v>100572</v>
      </c>
      <c r="C6742">
        <v>1</v>
      </c>
      <c r="D6742">
        <v>41</v>
      </c>
      <c r="F6742">
        <v>180</v>
      </c>
      <c r="G6742">
        <v>123.3</v>
      </c>
    </row>
    <row r="6743" spans="2:7">
      <c r="B6743">
        <v>100573</v>
      </c>
      <c r="C6743">
        <v>1</v>
      </c>
      <c r="D6743">
        <v>9</v>
      </c>
      <c r="F6743">
        <v>126.9</v>
      </c>
      <c r="G6743">
        <v>23.4</v>
      </c>
    </row>
    <row r="6744" spans="2:7">
      <c r="B6744">
        <v>100574</v>
      </c>
      <c r="C6744">
        <v>2</v>
      </c>
      <c r="D6744">
        <v>53</v>
      </c>
      <c r="F6744">
        <v>156.9</v>
      </c>
      <c r="G6744">
        <v>94.7</v>
      </c>
    </row>
    <row r="6745" spans="2:7">
      <c r="B6745">
        <v>100575</v>
      </c>
      <c r="C6745">
        <v>2</v>
      </c>
      <c r="D6745">
        <v>50</v>
      </c>
      <c r="F6745">
        <v>152.19999999999999</v>
      </c>
      <c r="G6745">
        <v>59.8</v>
      </c>
    </row>
    <row r="6746" spans="2:7">
      <c r="B6746">
        <v>100576</v>
      </c>
      <c r="C6746">
        <v>1</v>
      </c>
      <c r="D6746">
        <v>62</v>
      </c>
      <c r="F6746">
        <v>164.7</v>
      </c>
      <c r="G6746">
        <v>96.2</v>
      </c>
    </row>
    <row r="6747" spans="2:7">
      <c r="B6747">
        <v>100577</v>
      </c>
      <c r="C6747">
        <v>2</v>
      </c>
      <c r="D6747">
        <v>27</v>
      </c>
      <c r="F6747">
        <v>162.19999999999999</v>
      </c>
      <c r="G6747">
        <v>58.3</v>
      </c>
    </row>
    <row r="6748" spans="2:7">
      <c r="B6748">
        <v>100579</v>
      </c>
      <c r="C6748">
        <v>1</v>
      </c>
      <c r="D6748">
        <v>59</v>
      </c>
      <c r="F6748">
        <v>164</v>
      </c>
      <c r="G6748">
        <v>91.6</v>
      </c>
    </row>
    <row r="6749" spans="2:7">
      <c r="B6749">
        <v>100580</v>
      </c>
      <c r="C6749">
        <v>1</v>
      </c>
      <c r="D6749">
        <v>65</v>
      </c>
      <c r="F6749">
        <v>160.69999999999999</v>
      </c>
      <c r="G6749">
        <v>82.3</v>
      </c>
    </row>
    <row r="6750" spans="2:7">
      <c r="B6750">
        <v>100581</v>
      </c>
      <c r="C6750">
        <v>1</v>
      </c>
      <c r="D6750">
        <v>78</v>
      </c>
      <c r="F6750">
        <v>169.4</v>
      </c>
      <c r="G6750">
        <v>87.5</v>
      </c>
    </row>
    <row r="6751" spans="2:7">
      <c r="B6751">
        <v>100582</v>
      </c>
      <c r="C6751">
        <v>1</v>
      </c>
      <c r="D6751">
        <v>54</v>
      </c>
      <c r="F6751">
        <v>164.8</v>
      </c>
      <c r="G6751">
        <v>84.5</v>
      </c>
    </row>
    <row r="6752" spans="2:7">
      <c r="B6752">
        <v>100583</v>
      </c>
      <c r="C6752">
        <v>2</v>
      </c>
      <c r="D6752">
        <v>29</v>
      </c>
      <c r="F6752">
        <v>151.69999999999999</v>
      </c>
      <c r="G6752">
        <v>63.8</v>
      </c>
    </row>
    <row r="6753" spans="2:7">
      <c r="B6753">
        <v>100584</v>
      </c>
      <c r="C6753">
        <v>1</v>
      </c>
      <c r="D6753">
        <v>63</v>
      </c>
      <c r="F6753">
        <v>177.2</v>
      </c>
      <c r="G6753">
        <v>84</v>
      </c>
    </row>
    <row r="6754" spans="2:7">
      <c r="B6754">
        <v>100585</v>
      </c>
      <c r="C6754">
        <v>2</v>
      </c>
      <c r="D6754">
        <v>6</v>
      </c>
      <c r="F6754">
        <v>111.2</v>
      </c>
      <c r="G6754">
        <v>17.7</v>
      </c>
    </row>
    <row r="6755" spans="2:7">
      <c r="B6755">
        <v>100586</v>
      </c>
      <c r="C6755">
        <v>1</v>
      </c>
      <c r="D6755">
        <v>80</v>
      </c>
      <c r="F6755">
        <v>166</v>
      </c>
      <c r="G6755">
        <v>88.7</v>
      </c>
    </row>
    <row r="6756" spans="2:7">
      <c r="B6756">
        <v>100587</v>
      </c>
      <c r="C6756">
        <v>1</v>
      </c>
      <c r="D6756">
        <v>13</v>
      </c>
      <c r="F6756">
        <v>172.9</v>
      </c>
      <c r="G6756">
        <v>67.099999999999994</v>
      </c>
    </row>
    <row r="6757" spans="2:7">
      <c r="B6757">
        <v>100588</v>
      </c>
      <c r="C6757">
        <v>1</v>
      </c>
      <c r="D6757">
        <v>0</v>
      </c>
      <c r="E6757">
        <v>11</v>
      </c>
      <c r="F6757">
        <v>0</v>
      </c>
      <c r="G6757">
        <v>9.8000000000000007</v>
      </c>
    </row>
    <row r="6758" spans="2:7">
      <c r="B6758">
        <v>100589</v>
      </c>
      <c r="C6758">
        <v>2</v>
      </c>
      <c r="D6758">
        <v>33</v>
      </c>
      <c r="F6758">
        <v>145.69999999999999</v>
      </c>
      <c r="G6758">
        <v>77.400000000000006</v>
      </c>
    </row>
    <row r="6759" spans="2:7">
      <c r="B6759">
        <v>100590</v>
      </c>
      <c r="C6759">
        <v>1</v>
      </c>
      <c r="D6759">
        <v>24</v>
      </c>
      <c r="F6759">
        <v>170.2</v>
      </c>
      <c r="G6759">
        <v>99.6</v>
      </c>
    </row>
    <row r="6760" spans="2:7">
      <c r="B6760">
        <v>100592</v>
      </c>
      <c r="C6760">
        <v>1</v>
      </c>
      <c r="D6760">
        <v>18</v>
      </c>
      <c r="F6760">
        <v>176.5</v>
      </c>
      <c r="G6760">
        <v>108.9</v>
      </c>
    </row>
    <row r="6761" spans="2:7">
      <c r="B6761">
        <v>100593</v>
      </c>
      <c r="C6761">
        <v>1</v>
      </c>
      <c r="D6761">
        <v>9</v>
      </c>
      <c r="F6761">
        <v>141.4</v>
      </c>
      <c r="G6761">
        <v>53.4</v>
      </c>
    </row>
    <row r="6762" spans="2:7">
      <c r="B6762">
        <v>100594</v>
      </c>
      <c r="C6762">
        <v>1</v>
      </c>
      <c r="D6762">
        <v>59</v>
      </c>
      <c r="F6762">
        <v>171.3</v>
      </c>
      <c r="G6762">
        <v>46.2</v>
      </c>
    </row>
    <row r="6763" spans="2:7">
      <c r="B6763">
        <v>100595</v>
      </c>
      <c r="C6763">
        <v>2</v>
      </c>
      <c r="D6763">
        <v>10</v>
      </c>
      <c r="F6763">
        <v>153.30000000000001</v>
      </c>
      <c r="G6763">
        <v>57.2</v>
      </c>
    </row>
    <row r="6764" spans="2:7">
      <c r="B6764">
        <v>100596</v>
      </c>
      <c r="C6764">
        <v>2</v>
      </c>
      <c r="D6764">
        <v>14</v>
      </c>
      <c r="F6764">
        <v>155.1</v>
      </c>
      <c r="G6764">
        <v>72.400000000000006</v>
      </c>
    </row>
    <row r="6765" spans="2:7">
      <c r="B6765">
        <v>100597</v>
      </c>
      <c r="C6765">
        <v>1</v>
      </c>
      <c r="D6765">
        <v>71</v>
      </c>
      <c r="F6765">
        <v>168.1</v>
      </c>
      <c r="G6765">
        <v>71.2</v>
      </c>
    </row>
    <row r="6766" spans="2:7">
      <c r="B6766">
        <v>100599</v>
      </c>
      <c r="C6766">
        <v>1</v>
      </c>
      <c r="D6766">
        <v>54</v>
      </c>
      <c r="F6766">
        <v>166.8</v>
      </c>
      <c r="G6766">
        <v>81.5</v>
      </c>
    </row>
    <row r="6767" spans="2:7">
      <c r="B6767">
        <v>100600</v>
      </c>
      <c r="C6767">
        <v>2</v>
      </c>
      <c r="D6767">
        <v>4</v>
      </c>
      <c r="F6767">
        <v>96.5</v>
      </c>
      <c r="G6767">
        <v>13.7</v>
      </c>
    </row>
    <row r="6768" spans="2:7">
      <c r="B6768">
        <v>100603</v>
      </c>
      <c r="C6768">
        <v>1</v>
      </c>
      <c r="D6768">
        <v>3</v>
      </c>
      <c r="F6768">
        <v>97.6</v>
      </c>
      <c r="G6768">
        <v>15.2</v>
      </c>
    </row>
    <row r="6769" spans="2:7">
      <c r="B6769">
        <v>100604</v>
      </c>
      <c r="C6769">
        <v>1</v>
      </c>
      <c r="D6769">
        <v>4</v>
      </c>
      <c r="F6769">
        <v>103.8</v>
      </c>
      <c r="G6769">
        <v>15.5</v>
      </c>
    </row>
    <row r="6770" spans="2:7">
      <c r="B6770">
        <v>100606</v>
      </c>
      <c r="C6770">
        <v>2</v>
      </c>
      <c r="D6770">
        <v>8</v>
      </c>
      <c r="F6770">
        <v>130.9</v>
      </c>
      <c r="G6770">
        <v>23.8</v>
      </c>
    </row>
    <row r="6771" spans="2:7">
      <c r="B6771">
        <v>100607</v>
      </c>
      <c r="C6771">
        <v>1</v>
      </c>
      <c r="D6771">
        <v>19</v>
      </c>
      <c r="F6771">
        <v>178.9</v>
      </c>
      <c r="G6771">
        <v>71.7</v>
      </c>
    </row>
    <row r="6772" spans="2:7">
      <c r="B6772">
        <v>100608</v>
      </c>
      <c r="C6772">
        <v>2</v>
      </c>
      <c r="D6772">
        <v>64</v>
      </c>
      <c r="F6772">
        <v>153.19999999999999</v>
      </c>
      <c r="G6772">
        <v>84.8</v>
      </c>
    </row>
    <row r="6773" spans="2:7">
      <c r="B6773">
        <v>100609</v>
      </c>
      <c r="C6773">
        <v>1</v>
      </c>
      <c r="D6773">
        <v>6</v>
      </c>
      <c r="F6773">
        <v>113.2</v>
      </c>
      <c r="G6773">
        <v>21.7</v>
      </c>
    </row>
    <row r="6774" spans="2:7">
      <c r="B6774">
        <v>100610</v>
      </c>
      <c r="C6774">
        <v>2</v>
      </c>
      <c r="D6774">
        <v>41</v>
      </c>
      <c r="F6774">
        <v>167.9</v>
      </c>
      <c r="G6774">
        <v>61.2</v>
      </c>
    </row>
    <row r="6775" spans="2:7">
      <c r="B6775">
        <v>100611</v>
      </c>
      <c r="C6775">
        <v>1</v>
      </c>
      <c r="D6775">
        <v>43</v>
      </c>
      <c r="F6775">
        <v>177</v>
      </c>
      <c r="G6775">
        <v>83.8</v>
      </c>
    </row>
    <row r="6776" spans="2:7">
      <c r="B6776">
        <v>100612</v>
      </c>
      <c r="C6776">
        <v>2</v>
      </c>
      <c r="D6776">
        <v>1</v>
      </c>
      <c r="E6776">
        <v>20</v>
      </c>
      <c r="F6776">
        <v>0</v>
      </c>
      <c r="G6776">
        <v>11.5</v>
      </c>
    </row>
    <row r="6777" spans="2:7">
      <c r="B6777">
        <v>100613</v>
      </c>
      <c r="C6777">
        <v>1</v>
      </c>
      <c r="D6777">
        <v>26</v>
      </c>
      <c r="F6777">
        <v>188.1</v>
      </c>
      <c r="G6777">
        <v>106.5</v>
      </c>
    </row>
    <row r="6778" spans="2:7">
      <c r="B6778">
        <v>100614</v>
      </c>
      <c r="C6778">
        <v>1</v>
      </c>
      <c r="D6778">
        <v>18</v>
      </c>
      <c r="F6778">
        <v>178.1</v>
      </c>
      <c r="G6778">
        <v>123.6</v>
      </c>
    </row>
    <row r="6779" spans="2:7">
      <c r="B6779">
        <v>100615</v>
      </c>
      <c r="C6779">
        <v>2</v>
      </c>
      <c r="D6779">
        <v>4</v>
      </c>
      <c r="F6779">
        <v>111.1</v>
      </c>
      <c r="G6779">
        <v>17.3</v>
      </c>
    </row>
    <row r="6780" spans="2:7">
      <c r="B6780">
        <v>100616</v>
      </c>
      <c r="C6780">
        <v>1</v>
      </c>
      <c r="D6780">
        <v>7</v>
      </c>
      <c r="F6780">
        <v>127.2</v>
      </c>
      <c r="G6780">
        <v>26.9</v>
      </c>
    </row>
    <row r="6781" spans="2:7">
      <c r="B6781">
        <v>100617</v>
      </c>
      <c r="C6781">
        <v>1</v>
      </c>
      <c r="D6781">
        <v>76</v>
      </c>
      <c r="F6781">
        <v>185.6</v>
      </c>
      <c r="G6781">
        <v>96.4</v>
      </c>
    </row>
    <row r="6782" spans="2:7">
      <c r="B6782">
        <v>100619</v>
      </c>
      <c r="C6782">
        <v>2</v>
      </c>
      <c r="D6782">
        <v>28</v>
      </c>
      <c r="F6782">
        <v>170.6</v>
      </c>
      <c r="G6782">
        <v>87</v>
      </c>
    </row>
    <row r="6783" spans="2:7">
      <c r="B6783">
        <v>100620</v>
      </c>
      <c r="C6783">
        <v>2</v>
      </c>
      <c r="D6783">
        <v>11</v>
      </c>
      <c r="F6783">
        <v>154.6</v>
      </c>
      <c r="G6783">
        <v>43.7</v>
      </c>
    </row>
    <row r="6784" spans="2:7">
      <c r="B6784">
        <v>100621</v>
      </c>
      <c r="C6784">
        <v>1</v>
      </c>
      <c r="D6784">
        <v>40</v>
      </c>
      <c r="F6784">
        <v>181.8</v>
      </c>
      <c r="G6784">
        <v>91.8</v>
      </c>
    </row>
    <row r="6785" spans="2:7">
      <c r="B6785">
        <v>100622</v>
      </c>
      <c r="C6785">
        <v>1</v>
      </c>
      <c r="D6785">
        <v>43</v>
      </c>
      <c r="F6785">
        <v>184.6</v>
      </c>
      <c r="G6785">
        <v>59.3</v>
      </c>
    </row>
    <row r="6786" spans="2:7">
      <c r="B6786">
        <v>100623</v>
      </c>
      <c r="C6786">
        <v>2</v>
      </c>
      <c r="D6786">
        <v>36</v>
      </c>
      <c r="F6786">
        <v>171.3</v>
      </c>
      <c r="G6786">
        <v>71.400000000000006</v>
      </c>
    </row>
    <row r="6787" spans="2:7">
      <c r="B6787">
        <v>100624</v>
      </c>
      <c r="C6787">
        <v>1</v>
      </c>
      <c r="D6787">
        <v>23</v>
      </c>
      <c r="F6787">
        <v>170</v>
      </c>
      <c r="G6787">
        <v>85.2</v>
      </c>
    </row>
    <row r="6788" spans="2:7">
      <c r="B6788">
        <v>100625</v>
      </c>
      <c r="C6788">
        <v>2</v>
      </c>
      <c r="D6788">
        <v>54</v>
      </c>
      <c r="F6788">
        <v>149.9</v>
      </c>
      <c r="G6788">
        <v>75.2</v>
      </c>
    </row>
    <row r="6789" spans="2:7">
      <c r="B6789">
        <v>100626</v>
      </c>
      <c r="C6789">
        <v>1</v>
      </c>
      <c r="D6789">
        <v>1</v>
      </c>
      <c r="E6789">
        <v>18</v>
      </c>
      <c r="F6789">
        <v>0</v>
      </c>
      <c r="G6789">
        <v>11</v>
      </c>
    </row>
    <row r="6790" spans="2:7">
      <c r="B6790">
        <v>100627</v>
      </c>
      <c r="C6790">
        <v>2</v>
      </c>
      <c r="D6790">
        <v>43</v>
      </c>
      <c r="F6790">
        <v>147.1</v>
      </c>
      <c r="G6790">
        <v>42.2</v>
      </c>
    </row>
    <row r="6791" spans="2:7">
      <c r="B6791">
        <v>100628</v>
      </c>
      <c r="C6791">
        <v>1</v>
      </c>
      <c r="D6791">
        <v>33</v>
      </c>
      <c r="F6791">
        <v>173.9</v>
      </c>
      <c r="G6791">
        <v>100.1</v>
      </c>
    </row>
    <row r="6792" spans="2:7">
      <c r="B6792">
        <v>100629</v>
      </c>
      <c r="C6792">
        <v>1</v>
      </c>
      <c r="D6792">
        <v>67</v>
      </c>
      <c r="F6792">
        <v>164.2</v>
      </c>
      <c r="G6792">
        <v>56.4</v>
      </c>
    </row>
    <row r="6793" spans="2:7">
      <c r="B6793">
        <v>100630</v>
      </c>
      <c r="C6793">
        <v>1</v>
      </c>
      <c r="D6793">
        <v>18</v>
      </c>
      <c r="F6793">
        <v>174.4</v>
      </c>
      <c r="G6793">
        <v>73.8</v>
      </c>
    </row>
    <row r="6794" spans="2:7">
      <c r="B6794">
        <v>100632</v>
      </c>
      <c r="C6794">
        <v>1</v>
      </c>
      <c r="D6794">
        <v>39</v>
      </c>
      <c r="F6794">
        <v>179.3</v>
      </c>
      <c r="G6794">
        <v>119.5</v>
      </c>
    </row>
    <row r="6795" spans="2:7">
      <c r="B6795">
        <v>100633</v>
      </c>
      <c r="C6795">
        <v>1</v>
      </c>
      <c r="D6795">
        <v>61</v>
      </c>
      <c r="F6795">
        <v>166.7</v>
      </c>
      <c r="G6795">
        <v>79</v>
      </c>
    </row>
    <row r="6796" spans="2:7">
      <c r="B6796">
        <v>100634</v>
      </c>
      <c r="C6796">
        <v>1</v>
      </c>
      <c r="D6796">
        <v>38</v>
      </c>
      <c r="F6796">
        <v>177.4</v>
      </c>
      <c r="G6796">
        <v>89.8</v>
      </c>
    </row>
    <row r="6797" spans="2:7">
      <c r="B6797">
        <v>100635</v>
      </c>
      <c r="C6797">
        <v>1</v>
      </c>
      <c r="D6797">
        <v>39</v>
      </c>
      <c r="F6797">
        <v>174.1</v>
      </c>
      <c r="G6797">
        <v>97.1</v>
      </c>
    </row>
    <row r="6798" spans="2:7">
      <c r="B6798">
        <v>100636</v>
      </c>
      <c r="C6798">
        <v>1</v>
      </c>
      <c r="D6798">
        <v>46</v>
      </c>
      <c r="F6798">
        <v>192.8</v>
      </c>
      <c r="G6798">
        <v>120.7</v>
      </c>
    </row>
    <row r="6799" spans="2:7">
      <c r="B6799">
        <v>100637</v>
      </c>
      <c r="C6799">
        <v>2</v>
      </c>
      <c r="D6799">
        <v>16</v>
      </c>
      <c r="F6799">
        <v>149</v>
      </c>
      <c r="G6799">
        <v>48.8</v>
      </c>
    </row>
    <row r="6800" spans="2:7">
      <c r="B6800">
        <v>100638</v>
      </c>
      <c r="C6800">
        <v>1</v>
      </c>
      <c r="D6800">
        <v>42</v>
      </c>
      <c r="F6800">
        <v>176.7</v>
      </c>
      <c r="G6800">
        <v>74.400000000000006</v>
      </c>
    </row>
    <row r="6801" spans="2:7">
      <c r="B6801">
        <v>100639</v>
      </c>
      <c r="C6801">
        <v>2</v>
      </c>
      <c r="D6801">
        <v>80</v>
      </c>
      <c r="F6801">
        <v>173</v>
      </c>
      <c r="G6801">
        <v>78.2</v>
      </c>
    </row>
    <row r="6802" spans="2:7">
      <c r="B6802">
        <v>100640</v>
      </c>
      <c r="C6802">
        <v>2</v>
      </c>
      <c r="D6802">
        <v>5</v>
      </c>
      <c r="F6802">
        <v>106.9</v>
      </c>
      <c r="G6802">
        <v>20.7</v>
      </c>
    </row>
    <row r="6803" spans="2:7">
      <c r="B6803">
        <v>100641</v>
      </c>
      <c r="C6803">
        <v>2</v>
      </c>
      <c r="D6803">
        <v>24</v>
      </c>
      <c r="F6803">
        <v>160.5</v>
      </c>
      <c r="G6803">
        <v>49.1</v>
      </c>
    </row>
    <row r="6804" spans="2:7">
      <c r="B6804">
        <v>100642</v>
      </c>
      <c r="C6804">
        <v>1</v>
      </c>
      <c r="D6804">
        <v>65</v>
      </c>
      <c r="F6804">
        <v>175.7</v>
      </c>
      <c r="G6804">
        <v>142.19999999999999</v>
      </c>
    </row>
    <row r="6805" spans="2:7">
      <c r="B6805">
        <v>100643</v>
      </c>
      <c r="C6805">
        <v>2</v>
      </c>
      <c r="D6805">
        <v>7</v>
      </c>
      <c r="F6805">
        <v>131.69999999999999</v>
      </c>
      <c r="G6805">
        <v>28.3</v>
      </c>
    </row>
    <row r="6806" spans="2:7">
      <c r="B6806">
        <v>100644</v>
      </c>
      <c r="C6806">
        <v>2</v>
      </c>
      <c r="D6806">
        <v>31</v>
      </c>
      <c r="F6806">
        <v>161.19999999999999</v>
      </c>
      <c r="G6806">
        <v>62.7</v>
      </c>
    </row>
    <row r="6807" spans="2:7">
      <c r="B6807">
        <v>100645</v>
      </c>
      <c r="C6807">
        <v>2</v>
      </c>
      <c r="D6807">
        <v>2</v>
      </c>
      <c r="F6807">
        <v>88.3</v>
      </c>
      <c r="G6807">
        <v>11.1</v>
      </c>
    </row>
    <row r="6808" spans="2:7">
      <c r="B6808">
        <v>100646</v>
      </c>
      <c r="C6808">
        <v>1</v>
      </c>
      <c r="D6808">
        <v>80</v>
      </c>
      <c r="F6808">
        <v>0</v>
      </c>
      <c r="G6808">
        <v>62.1</v>
      </c>
    </row>
    <row r="6809" spans="2:7">
      <c r="B6809">
        <v>100647</v>
      </c>
      <c r="C6809">
        <v>1</v>
      </c>
      <c r="D6809">
        <v>33</v>
      </c>
      <c r="F6809">
        <v>155.5</v>
      </c>
      <c r="G6809">
        <v>62.6</v>
      </c>
    </row>
    <row r="6810" spans="2:7">
      <c r="B6810">
        <v>100649</v>
      </c>
      <c r="C6810">
        <v>1</v>
      </c>
      <c r="D6810">
        <v>43</v>
      </c>
      <c r="F6810">
        <v>172.3</v>
      </c>
      <c r="G6810">
        <v>80</v>
      </c>
    </row>
    <row r="6811" spans="2:7">
      <c r="B6811">
        <v>100650</v>
      </c>
      <c r="C6811">
        <v>2</v>
      </c>
      <c r="D6811">
        <v>61</v>
      </c>
      <c r="F6811">
        <v>0</v>
      </c>
      <c r="G6811">
        <v>0</v>
      </c>
    </row>
    <row r="6812" spans="2:7">
      <c r="B6812">
        <v>100651</v>
      </c>
      <c r="C6812">
        <v>2</v>
      </c>
      <c r="D6812">
        <v>5</v>
      </c>
      <c r="F6812">
        <v>118.3</v>
      </c>
      <c r="G6812">
        <v>32.200000000000003</v>
      </c>
    </row>
    <row r="6813" spans="2:7">
      <c r="B6813">
        <v>100652</v>
      </c>
      <c r="C6813">
        <v>1</v>
      </c>
      <c r="D6813">
        <v>0</v>
      </c>
      <c r="E6813">
        <v>0</v>
      </c>
      <c r="F6813">
        <v>0</v>
      </c>
      <c r="G6813">
        <v>3.9</v>
      </c>
    </row>
    <row r="6814" spans="2:7">
      <c r="B6814">
        <v>100653</v>
      </c>
      <c r="C6814">
        <v>1</v>
      </c>
      <c r="D6814">
        <v>25</v>
      </c>
      <c r="F6814">
        <v>175.5</v>
      </c>
      <c r="G6814">
        <v>88.8</v>
      </c>
    </row>
    <row r="6815" spans="2:7">
      <c r="B6815">
        <v>100654</v>
      </c>
      <c r="C6815">
        <v>2</v>
      </c>
      <c r="D6815">
        <v>74</v>
      </c>
      <c r="F6815">
        <v>164.9</v>
      </c>
      <c r="G6815">
        <v>104.6</v>
      </c>
    </row>
    <row r="6816" spans="2:7">
      <c r="B6816">
        <v>100655</v>
      </c>
      <c r="C6816">
        <v>2</v>
      </c>
      <c r="D6816">
        <v>10</v>
      </c>
      <c r="F6816">
        <v>153.4</v>
      </c>
      <c r="G6816">
        <v>40.1</v>
      </c>
    </row>
    <row r="6817" spans="2:7">
      <c r="B6817">
        <v>100656</v>
      </c>
      <c r="C6817">
        <v>2</v>
      </c>
      <c r="D6817">
        <v>16</v>
      </c>
      <c r="F6817">
        <v>165.2</v>
      </c>
      <c r="G6817">
        <v>74.099999999999994</v>
      </c>
    </row>
    <row r="6818" spans="2:7">
      <c r="B6818">
        <v>100657</v>
      </c>
      <c r="C6818">
        <v>2</v>
      </c>
      <c r="D6818">
        <v>57</v>
      </c>
      <c r="F6818">
        <v>155</v>
      </c>
      <c r="G6818">
        <v>132.30000000000001</v>
      </c>
    </row>
    <row r="6819" spans="2:7">
      <c r="B6819">
        <v>100658</v>
      </c>
      <c r="C6819">
        <v>1</v>
      </c>
      <c r="D6819">
        <v>17</v>
      </c>
      <c r="F6819">
        <v>168.7</v>
      </c>
      <c r="G6819">
        <v>57.7</v>
      </c>
    </row>
    <row r="6820" spans="2:7">
      <c r="B6820">
        <v>100659</v>
      </c>
      <c r="C6820">
        <v>2</v>
      </c>
      <c r="D6820">
        <v>7</v>
      </c>
      <c r="F6820">
        <v>116.8</v>
      </c>
      <c r="G6820">
        <v>21.4</v>
      </c>
    </row>
    <row r="6821" spans="2:7">
      <c r="B6821">
        <v>100660</v>
      </c>
      <c r="C6821">
        <v>1</v>
      </c>
      <c r="D6821">
        <v>8</v>
      </c>
      <c r="F6821">
        <v>131.80000000000001</v>
      </c>
      <c r="G6821">
        <v>33.4</v>
      </c>
    </row>
    <row r="6822" spans="2:7">
      <c r="B6822">
        <v>100661</v>
      </c>
      <c r="C6822">
        <v>1</v>
      </c>
      <c r="D6822">
        <v>14</v>
      </c>
      <c r="F6822">
        <v>166.4</v>
      </c>
      <c r="G6822">
        <v>81.599999999999994</v>
      </c>
    </row>
    <row r="6823" spans="2:7">
      <c r="B6823">
        <v>100663</v>
      </c>
      <c r="C6823">
        <v>2</v>
      </c>
      <c r="D6823">
        <v>71</v>
      </c>
      <c r="F6823">
        <v>165.3</v>
      </c>
      <c r="G6823">
        <v>85.4</v>
      </c>
    </row>
    <row r="6824" spans="2:7">
      <c r="B6824">
        <v>100664</v>
      </c>
      <c r="C6824">
        <v>2</v>
      </c>
      <c r="D6824">
        <v>1</v>
      </c>
      <c r="E6824">
        <v>14</v>
      </c>
      <c r="F6824">
        <v>0</v>
      </c>
      <c r="G6824">
        <v>9.1</v>
      </c>
    </row>
    <row r="6825" spans="2:7">
      <c r="B6825">
        <v>100665</v>
      </c>
      <c r="C6825">
        <v>2</v>
      </c>
      <c r="D6825">
        <v>2</v>
      </c>
      <c r="E6825">
        <v>24</v>
      </c>
      <c r="F6825">
        <v>89.5</v>
      </c>
      <c r="G6825">
        <v>13</v>
      </c>
    </row>
    <row r="6826" spans="2:7">
      <c r="B6826">
        <v>100666</v>
      </c>
      <c r="C6826">
        <v>2</v>
      </c>
      <c r="D6826">
        <v>11</v>
      </c>
      <c r="F6826">
        <v>161.19999999999999</v>
      </c>
      <c r="G6826">
        <v>48.2</v>
      </c>
    </row>
    <row r="6827" spans="2:7">
      <c r="B6827">
        <v>100667</v>
      </c>
      <c r="C6827">
        <v>1</v>
      </c>
      <c r="D6827">
        <v>20</v>
      </c>
      <c r="F6827">
        <v>169.4</v>
      </c>
      <c r="G6827">
        <v>61.9</v>
      </c>
    </row>
    <row r="6828" spans="2:7">
      <c r="B6828">
        <v>100668</v>
      </c>
      <c r="C6828">
        <v>2</v>
      </c>
      <c r="D6828">
        <v>5</v>
      </c>
      <c r="F6828">
        <v>111.2</v>
      </c>
      <c r="G6828">
        <v>20.100000000000001</v>
      </c>
    </row>
    <row r="6829" spans="2:7">
      <c r="B6829">
        <v>100669</v>
      </c>
      <c r="C6829">
        <v>2</v>
      </c>
      <c r="D6829">
        <v>13</v>
      </c>
      <c r="F6829">
        <v>163.1</v>
      </c>
      <c r="G6829">
        <v>92.6</v>
      </c>
    </row>
    <row r="6830" spans="2:7">
      <c r="B6830">
        <v>100670</v>
      </c>
      <c r="C6830">
        <v>1</v>
      </c>
      <c r="D6830">
        <v>41</v>
      </c>
      <c r="F6830">
        <v>164.8</v>
      </c>
      <c r="G6830">
        <v>77.7</v>
      </c>
    </row>
    <row r="6831" spans="2:7">
      <c r="B6831">
        <v>100671</v>
      </c>
      <c r="C6831">
        <v>1</v>
      </c>
      <c r="D6831">
        <v>16</v>
      </c>
      <c r="F6831">
        <v>182.2</v>
      </c>
      <c r="G6831">
        <v>88</v>
      </c>
    </row>
    <row r="6832" spans="2:7">
      <c r="B6832">
        <v>100672</v>
      </c>
      <c r="C6832">
        <v>2</v>
      </c>
      <c r="D6832">
        <v>25</v>
      </c>
      <c r="F6832">
        <v>156.9</v>
      </c>
      <c r="G6832">
        <v>75</v>
      </c>
    </row>
    <row r="6833" spans="2:7">
      <c r="B6833">
        <v>100673</v>
      </c>
      <c r="C6833">
        <v>2</v>
      </c>
      <c r="D6833">
        <v>35</v>
      </c>
      <c r="F6833">
        <v>150.5</v>
      </c>
      <c r="G6833">
        <v>47.9</v>
      </c>
    </row>
    <row r="6834" spans="2:7">
      <c r="B6834">
        <v>100674</v>
      </c>
      <c r="C6834">
        <v>1</v>
      </c>
      <c r="D6834">
        <v>80</v>
      </c>
      <c r="F6834">
        <v>158.9</v>
      </c>
      <c r="G6834">
        <v>67.099999999999994</v>
      </c>
    </row>
    <row r="6835" spans="2:7">
      <c r="B6835">
        <v>100675</v>
      </c>
      <c r="C6835">
        <v>2</v>
      </c>
      <c r="D6835">
        <v>21</v>
      </c>
      <c r="F6835">
        <v>156.69999999999999</v>
      </c>
      <c r="G6835">
        <v>73</v>
      </c>
    </row>
    <row r="6836" spans="2:7">
      <c r="B6836">
        <v>100676</v>
      </c>
      <c r="C6836">
        <v>1</v>
      </c>
      <c r="D6836">
        <v>1</v>
      </c>
      <c r="E6836">
        <v>17</v>
      </c>
      <c r="F6836">
        <v>0</v>
      </c>
      <c r="G6836">
        <v>13.1</v>
      </c>
    </row>
    <row r="6837" spans="2:7">
      <c r="B6837">
        <v>100677</v>
      </c>
      <c r="C6837">
        <v>2</v>
      </c>
      <c r="D6837">
        <v>56</v>
      </c>
      <c r="F6837">
        <v>167.5</v>
      </c>
      <c r="G6837">
        <v>72.400000000000006</v>
      </c>
    </row>
    <row r="6838" spans="2:7">
      <c r="B6838">
        <v>100678</v>
      </c>
      <c r="C6838">
        <v>2</v>
      </c>
      <c r="D6838">
        <v>9</v>
      </c>
      <c r="F6838">
        <v>143.1</v>
      </c>
      <c r="G6838">
        <v>50.1</v>
      </c>
    </row>
    <row r="6839" spans="2:7">
      <c r="B6839">
        <v>100679</v>
      </c>
      <c r="C6839">
        <v>1</v>
      </c>
      <c r="D6839">
        <v>15</v>
      </c>
      <c r="F6839">
        <v>174.7</v>
      </c>
      <c r="G6839">
        <v>59.9</v>
      </c>
    </row>
    <row r="6840" spans="2:7">
      <c r="B6840">
        <v>100680</v>
      </c>
      <c r="C6840">
        <v>1</v>
      </c>
      <c r="D6840">
        <v>18</v>
      </c>
      <c r="F6840">
        <v>169.7</v>
      </c>
      <c r="G6840">
        <v>72.8</v>
      </c>
    </row>
    <row r="6841" spans="2:7">
      <c r="B6841">
        <v>100681</v>
      </c>
      <c r="C6841">
        <v>2</v>
      </c>
      <c r="D6841">
        <v>56</v>
      </c>
      <c r="F6841">
        <v>160.6</v>
      </c>
      <c r="G6841">
        <v>72.2</v>
      </c>
    </row>
    <row r="6842" spans="2:7">
      <c r="B6842">
        <v>100682</v>
      </c>
      <c r="C6842">
        <v>1</v>
      </c>
      <c r="D6842">
        <v>6</v>
      </c>
      <c r="F6842">
        <v>115.3</v>
      </c>
      <c r="G6842">
        <v>21.8</v>
      </c>
    </row>
    <row r="6843" spans="2:7">
      <c r="B6843">
        <v>100683</v>
      </c>
      <c r="C6843">
        <v>2</v>
      </c>
      <c r="D6843">
        <v>2</v>
      </c>
      <c r="F6843">
        <v>89.2</v>
      </c>
      <c r="G6843">
        <v>13.9</v>
      </c>
    </row>
    <row r="6844" spans="2:7">
      <c r="B6844">
        <v>100684</v>
      </c>
      <c r="C6844">
        <v>2</v>
      </c>
      <c r="D6844">
        <v>35</v>
      </c>
      <c r="F6844">
        <v>152.5</v>
      </c>
      <c r="G6844">
        <v>65.099999999999994</v>
      </c>
    </row>
    <row r="6845" spans="2:7">
      <c r="B6845">
        <v>100686</v>
      </c>
      <c r="C6845">
        <v>2</v>
      </c>
      <c r="D6845">
        <v>16</v>
      </c>
      <c r="F6845">
        <v>158.30000000000001</v>
      </c>
      <c r="G6845">
        <v>54.3</v>
      </c>
    </row>
    <row r="6846" spans="2:7">
      <c r="B6846">
        <v>100688</v>
      </c>
      <c r="C6846">
        <v>1</v>
      </c>
      <c r="D6846">
        <v>9</v>
      </c>
      <c r="F6846">
        <v>124.9</v>
      </c>
      <c r="G6846">
        <v>23.7</v>
      </c>
    </row>
    <row r="6847" spans="2:7">
      <c r="B6847">
        <v>100689</v>
      </c>
      <c r="C6847">
        <v>1</v>
      </c>
      <c r="D6847">
        <v>21</v>
      </c>
      <c r="F6847">
        <v>170.4</v>
      </c>
      <c r="G6847">
        <v>126.5</v>
      </c>
    </row>
    <row r="6848" spans="2:7">
      <c r="B6848">
        <v>100690</v>
      </c>
      <c r="C6848">
        <v>1</v>
      </c>
      <c r="D6848">
        <v>0</v>
      </c>
      <c r="E6848">
        <v>0</v>
      </c>
      <c r="F6848">
        <v>0</v>
      </c>
      <c r="G6848">
        <v>4.5999999999999996</v>
      </c>
    </row>
    <row r="6849" spans="2:7">
      <c r="B6849">
        <v>100691</v>
      </c>
      <c r="C6849">
        <v>2</v>
      </c>
      <c r="D6849">
        <v>8</v>
      </c>
      <c r="F6849">
        <v>137.30000000000001</v>
      </c>
      <c r="G6849">
        <v>43.8</v>
      </c>
    </row>
    <row r="6850" spans="2:7">
      <c r="B6850">
        <v>100692</v>
      </c>
      <c r="C6850">
        <v>1</v>
      </c>
      <c r="D6850">
        <v>62</v>
      </c>
      <c r="F6850">
        <v>171.9</v>
      </c>
      <c r="G6850">
        <v>83.4</v>
      </c>
    </row>
    <row r="6851" spans="2:7">
      <c r="B6851">
        <v>100693</v>
      </c>
      <c r="C6851">
        <v>2</v>
      </c>
      <c r="D6851">
        <v>49</v>
      </c>
      <c r="F6851">
        <v>163.69999999999999</v>
      </c>
      <c r="G6851">
        <v>97.1</v>
      </c>
    </row>
    <row r="6852" spans="2:7">
      <c r="B6852">
        <v>100694</v>
      </c>
      <c r="C6852">
        <v>1</v>
      </c>
      <c r="D6852">
        <v>3</v>
      </c>
      <c r="F6852">
        <v>105.5</v>
      </c>
      <c r="G6852">
        <v>17.100000000000001</v>
      </c>
    </row>
    <row r="6853" spans="2:7">
      <c r="B6853">
        <v>100695</v>
      </c>
      <c r="C6853">
        <v>2</v>
      </c>
      <c r="D6853">
        <v>15</v>
      </c>
      <c r="F6853">
        <v>157.9</v>
      </c>
      <c r="G6853">
        <v>54.6</v>
      </c>
    </row>
    <row r="6854" spans="2:7">
      <c r="B6854">
        <v>100696</v>
      </c>
      <c r="C6854">
        <v>1</v>
      </c>
      <c r="D6854">
        <v>70</v>
      </c>
      <c r="F6854">
        <v>176.6</v>
      </c>
      <c r="G6854">
        <v>86.9</v>
      </c>
    </row>
    <row r="6855" spans="2:7">
      <c r="B6855">
        <v>100697</v>
      </c>
      <c r="C6855">
        <v>1</v>
      </c>
      <c r="D6855">
        <v>32</v>
      </c>
      <c r="F6855">
        <v>173.1</v>
      </c>
      <c r="G6855">
        <v>79.599999999999994</v>
      </c>
    </row>
    <row r="6856" spans="2:7">
      <c r="B6856">
        <v>100698</v>
      </c>
      <c r="C6856">
        <v>2</v>
      </c>
      <c r="D6856">
        <v>48</v>
      </c>
      <c r="F6856">
        <v>163.69999999999999</v>
      </c>
      <c r="G6856">
        <v>60.8</v>
      </c>
    </row>
    <row r="6857" spans="2:7">
      <c r="B6857">
        <v>100700</v>
      </c>
      <c r="C6857">
        <v>2</v>
      </c>
      <c r="D6857">
        <v>10</v>
      </c>
      <c r="F6857">
        <v>142.1</v>
      </c>
      <c r="G6857">
        <v>60.7</v>
      </c>
    </row>
    <row r="6858" spans="2:7">
      <c r="B6858">
        <v>100701</v>
      </c>
      <c r="C6858">
        <v>2</v>
      </c>
      <c r="D6858">
        <v>33</v>
      </c>
      <c r="F6858">
        <v>163.4</v>
      </c>
      <c r="G6858">
        <v>116.5</v>
      </c>
    </row>
    <row r="6859" spans="2:7">
      <c r="B6859">
        <v>100702</v>
      </c>
      <c r="C6859">
        <v>2</v>
      </c>
      <c r="D6859">
        <v>10</v>
      </c>
      <c r="F6859">
        <v>141.4</v>
      </c>
      <c r="G6859">
        <v>28.6</v>
      </c>
    </row>
    <row r="6860" spans="2:7">
      <c r="B6860">
        <v>100703</v>
      </c>
      <c r="C6860">
        <v>2</v>
      </c>
      <c r="D6860">
        <v>0</v>
      </c>
      <c r="E6860">
        <v>2</v>
      </c>
      <c r="F6860">
        <v>0</v>
      </c>
      <c r="G6860">
        <v>6</v>
      </c>
    </row>
    <row r="6861" spans="2:7">
      <c r="B6861">
        <v>100704</v>
      </c>
      <c r="C6861">
        <v>2</v>
      </c>
      <c r="D6861">
        <v>9</v>
      </c>
      <c r="F6861">
        <v>127.3</v>
      </c>
      <c r="G6861">
        <v>22.7</v>
      </c>
    </row>
    <row r="6862" spans="2:7">
      <c r="B6862">
        <v>100705</v>
      </c>
      <c r="C6862">
        <v>2</v>
      </c>
      <c r="D6862">
        <v>56</v>
      </c>
      <c r="F6862">
        <v>161.9</v>
      </c>
      <c r="G6862">
        <v>93.7</v>
      </c>
    </row>
    <row r="6863" spans="2:7">
      <c r="B6863">
        <v>100706</v>
      </c>
      <c r="C6863">
        <v>1</v>
      </c>
      <c r="D6863">
        <v>66</v>
      </c>
      <c r="F6863">
        <v>168.7</v>
      </c>
      <c r="G6863">
        <v>96.7</v>
      </c>
    </row>
    <row r="6864" spans="2:7">
      <c r="B6864">
        <v>100707</v>
      </c>
      <c r="C6864">
        <v>2</v>
      </c>
      <c r="D6864">
        <v>34</v>
      </c>
      <c r="F6864">
        <v>168.8</v>
      </c>
      <c r="G6864">
        <v>71.599999999999994</v>
      </c>
    </row>
    <row r="6865" spans="2:7">
      <c r="B6865">
        <v>100708</v>
      </c>
      <c r="C6865">
        <v>2</v>
      </c>
      <c r="D6865">
        <v>10</v>
      </c>
      <c r="F6865">
        <v>139.80000000000001</v>
      </c>
      <c r="G6865">
        <v>27.9</v>
      </c>
    </row>
    <row r="6866" spans="2:7">
      <c r="B6866">
        <v>100709</v>
      </c>
      <c r="C6866">
        <v>1</v>
      </c>
      <c r="D6866">
        <v>38</v>
      </c>
      <c r="F6866">
        <v>187.2</v>
      </c>
      <c r="G6866">
        <v>76.2</v>
      </c>
    </row>
    <row r="6867" spans="2:7">
      <c r="B6867">
        <v>100710</v>
      </c>
      <c r="C6867">
        <v>1</v>
      </c>
      <c r="D6867">
        <v>33</v>
      </c>
      <c r="F6867">
        <v>184.4</v>
      </c>
      <c r="G6867">
        <v>113</v>
      </c>
    </row>
    <row r="6868" spans="2:7">
      <c r="B6868">
        <v>100711</v>
      </c>
      <c r="C6868">
        <v>2</v>
      </c>
      <c r="D6868">
        <v>69</v>
      </c>
      <c r="F6868">
        <v>159.19999999999999</v>
      </c>
      <c r="G6868">
        <v>59.1</v>
      </c>
    </row>
    <row r="6869" spans="2:7">
      <c r="B6869">
        <v>100712</v>
      </c>
      <c r="C6869">
        <v>1</v>
      </c>
      <c r="D6869">
        <v>1</v>
      </c>
      <c r="E6869">
        <v>18</v>
      </c>
      <c r="F6869">
        <v>0</v>
      </c>
      <c r="G6869">
        <v>11.9</v>
      </c>
    </row>
    <row r="6870" spans="2:7">
      <c r="B6870">
        <v>100713</v>
      </c>
      <c r="C6870">
        <v>2</v>
      </c>
      <c r="D6870">
        <v>38</v>
      </c>
      <c r="F6870">
        <v>164.6</v>
      </c>
      <c r="G6870">
        <v>67.599999999999994</v>
      </c>
    </row>
    <row r="6871" spans="2:7">
      <c r="B6871">
        <v>100714</v>
      </c>
      <c r="C6871">
        <v>2</v>
      </c>
      <c r="D6871">
        <v>37</v>
      </c>
      <c r="F6871">
        <v>171</v>
      </c>
      <c r="G6871">
        <v>78</v>
      </c>
    </row>
    <row r="6872" spans="2:7">
      <c r="B6872">
        <v>100715</v>
      </c>
      <c r="C6872">
        <v>2</v>
      </c>
      <c r="D6872">
        <v>51</v>
      </c>
      <c r="F6872">
        <v>163.30000000000001</v>
      </c>
      <c r="G6872">
        <v>89</v>
      </c>
    </row>
    <row r="6873" spans="2:7">
      <c r="B6873">
        <v>100716</v>
      </c>
      <c r="C6873">
        <v>2</v>
      </c>
      <c r="D6873">
        <v>79</v>
      </c>
      <c r="F6873">
        <v>161.19999999999999</v>
      </c>
      <c r="G6873">
        <v>65.8</v>
      </c>
    </row>
    <row r="6874" spans="2:7">
      <c r="B6874">
        <v>100717</v>
      </c>
      <c r="C6874">
        <v>2</v>
      </c>
      <c r="D6874">
        <v>49</v>
      </c>
      <c r="F6874">
        <v>168.5</v>
      </c>
      <c r="G6874">
        <v>120.1</v>
      </c>
    </row>
    <row r="6875" spans="2:7">
      <c r="B6875">
        <v>100719</v>
      </c>
      <c r="C6875">
        <v>2</v>
      </c>
      <c r="D6875">
        <v>2</v>
      </c>
      <c r="F6875">
        <v>95.9</v>
      </c>
      <c r="G6875">
        <v>12.8</v>
      </c>
    </row>
    <row r="6876" spans="2:7">
      <c r="B6876">
        <v>100720</v>
      </c>
      <c r="C6876">
        <v>1</v>
      </c>
      <c r="D6876">
        <v>59</v>
      </c>
      <c r="F6876">
        <v>185</v>
      </c>
      <c r="G6876">
        <v>77.7</v>
      </c>
    </row>
    <row r="6877" spans="2:7">
      <c r="B6877">
        <v>100721</v>
      </c>
      <c r="C6877">
        <v>2</v>
      </c>
      <c r="D6877">
        <v>73</v>
      </c>
      <c r="F6877">
        <v>152.1</v>
      </c>
      <c r="G6877">
        <v>58.5</v>
      </c>
    </row>
    <row r="6878" spans="2:7">
      <c r="B6878">
        <v>100722</v>
      </c>
      <c r="C6878">
        <v>2</v>
      </c>
      <c r="D6878">
        <v>15</v>
      </c>
      <c r="F6878">
        <v>151.80000000000001</v>
      </c>
      <c r="G6878">
        <v>44.2</v>
      </c>
    </row>
    <row r="6879" spans="2:7">
      <c r="B6879">
        <v>100723</v>
      </c>
      <c r="C6879">
        <v>1</v>
      </c>
      <c r="D6879">
        <v>80</v>
      </c>
      <c r="F6879">
        <v>0</v>
      </c>
      <c r="G6879">
        <v>0</v>
      </c>
    </row>
    <row r="6880" spans="2:7">
      <c r="B6880">
        <v>100724</v>
      </c>
      <c r="C6880">
        <v>2</v>
      </c>
      <c r="D6880">
        <v>9</v>
      </c>
      <c r="F6880">
        <v>158</v>
      </c>
      <c r="G6880">
        <v>54.7</v>
      </c>
    </row>
    <row r="6881" spans="2:7">
      <c r="B6881">
        <v>100725</v>
      </c>
      <c r="C6881">
        <v>2</v>
      </c>
      <c r="D6881">
        <v>67</v>
      </c>
      <c r="F6881">
        <v>158.9</v>
      </c>
      <c r="G6881">
        <v>66.599999999999994</v>
      </c>
    </row>
    <row r="6882" spans="2:7">
      <c r="B6882">
        <v>100726</v>
      </c>
      <c r="C6882">
        <v>2</v>
      </c>
      <c r="D6882">
        <v>69</v>
      </c>
      <c r="F6882">
        <v>152.4</v>
      </c>
      <c r="G6882">
        <v>81.8</v>
      </c>
    </row>
    <row r="6883" spans="2:7">
      <c r="B6883">
        <v>100727</v>
      </c>
      <c r="C6883">
        <v>1</v>
      </c>
      <c r="D6883">
        <v>26</v>
      </c>
      <c r="F6883">
        <v>177.6</v>
      </c>
      <c r="G6883">
        <v>83.3</v>
      </c>
    </row>
    <row r="6884" spans="2:7">
      <c r="B6884">
        <v>100728</v>
      </c>
      <c r="C6884">
        <v>2</v>
      </c>
      <c r="D6884">
        <v>68</v>
      </c>
      <c r="F6884">
        <v>166.3</v>
      </c>
      <c r="G6884">
        <v>61.3</v>
      </c>
    </row>
    <row r="6885" spans="2:7">
      <c r="B6885">
        <v>100729</v>
      </c>
      <c r="C6885">
        <v>1</v>
      </c>
      <c r="D6885">
        <v>3</v>
      </c>
      <c r="F6885">
        <v>102.7</v>
      </c>
      <c r="G6885">
        <v>17.3</v>
      </c>
    </row>
    <row r="6886" spans="2:7">
      <c r="B6886">
        <v>100730</v>
      </c>
      <c r="C6886">
        <v>2</v>
      </c>
      <c r="D6886">
        <v>44</v>
      </c>
      <c r="F6886">
        <v>157.9</v>
      </c>
      <c r="G6886">
        <v>93.9</v>
      </c>
    </row>
    <row r="6887" spans="2:7">
      <c r="B6887">
        <v>100731</v>
      </c>
      <c r="C6887">
        <v>1</v>
      </c>
      <c r="D6887">
        <v>6</v>
      </c>
      <c r="F6887">
        <v>117.2</v>
      </c>
      <c r="G6887">
        <v>23</v>
      </c>
    </row>
    <row r="6888" spans="2:7">
      <c r="B6888">
        <v>100732</v>
      </c>
      <c r="C6888">
        <v>1</v>
      </c>
      <c r="D6888">
        <v>35</v>
      </c>
      <c r="F6888">
        <v>170</v>
      </c>
      <c r="G6888">
        <v>115.8</v>
      </c>
    </row>
    <row r="6889" spans="2:7">
      <c r="B6889">
        <v>100733</v>
      </c>
      <c r="C6889">
        <v>2</v>
      </c>
      <c r="D6889">
        <v>44</v>
      </c>
      <c r="F6889">
        <v>160.80000000000001</v>
      </c>
      <c r="G6889">
        <v>86.9</v>
      </c>
    </row>
    <row r="6890" spans="2:7">
      <c r="B6890">
        <v>100734</v>
      </c>
      <c r="C6890">
        <v>2</v>
      </c>
      <c r="D6890">
        <v>1</v>
      </c>
      <c r="E6890">
        <v>18</v>
      </c>
      <c r="F6890">
        <v>0</v>
      </c>
      <c r="G6890">
        <v>10.8</v>
      </c>
    </row>
    <row r="6891" spans="2:7">
      <c r="B6891">
        <v>100735</v>
      </c>
      <c r="C6891">
        <v>2</v>
      </c>
      <c r="D6891">
        <v>76</v>
      </c>
      <c r="F6891">
        <v>152</v>
      </c>
      <c r="G6891">
        <v>62.1</v>
      </c>
    </row>
    <row r="6892" spans="2:7">
      <c r="B6892">
        <v>100736</v>
      </c>
      <c r="C6892">
        <v>2</v>
      </c>
      <c r="D6892">
        <v>7</v>
      </c>
      <c r="F6892">
        <v>111.3</v>
      </c>
      <c r="G6892">
        <v>20.3</v>
      </c>
    </row>
    <row r="6893" spans="2:7">
      <c r="B6893">
        <v>100737</v>
      </c>
      <c r="C6893">
        <v>2</v>
      </c>
      <c r="D6893">
        <v>4</v>
      </c>
      <c r="F6893">
        <v>111.2</v>
      </c>
      <c r="G6893">
        <v>19.7</v>
      </c>
    </row>
    <row r="6894" spans="2:7">
      <c r="B6894">
        <v>100738</v>
      </c>
      <c r="C6894">
        <v>2</v>
      </c>
      <c r="D6894">
        <v>39</v>
      </c>
      <c r="F6894">
        <v>158.5</v>
      </c>
      <c r="G6894">
        <v>99.5</v>
      </c>
    </row>
    <row r="6895" spans="2:7">
      <c r="B6895">
        <v>100739</v>
      </c>
      <c r="C6895">
        <v>1</v>
      </c>
      <c r="D6895">
        <v>79</v>
      </c>
      <c r="F6895">
        <v>176.4</v>
      </c>
      <c r="G6895">
        <v>97.6</v>
      </c>
    </row>
    <row r="6896" spans="2:7">
      <c r="B6896">
        <v>100740</v>
      </c>
      <c r="C6896">
        <v>1</v>
      </c>
      <c r="D6896">
        <v>20</v>
      </c>
      <c r="F6896">
        <v>178</v>
      </c>
      <c r="G6896">
        <v>80</v>
      </c>
    </row>
    <row r="6897" spans="2:7">
      <c r="B6897">
        <v>100741</v>
      </c>
      <c r="C6897">
        <v>1</v>
      </c>
      <c r="D6897">
        <v>66</v>
      </c>
      <c r="F6897">
        <v>182.4</v>
      </c>
      <c r="G6897">
        <v>84.7</v>
      </c>
    </row>
    <row r="6898" spans="2:7">
      <c r="B6898">
        <v>100742</v>
      </c>
      <c r="C6898">
        <v>1</v>
      </c>
      <c r="D6898">
        <v>34</v>
      </c>
      <c r="F6898">
        <v>183.8</v>
      </c>
      <c r="G6898">
        <v>73.8</v>
      </c>
    </row>
    <row r="6899" spans="2:7">
      <c r="B6899">
        <v>100743</v>
      </c>
      <c r="C6899">
        <v>2</v>
      </c>
      <c r="D6899">
        <v>52</v>
      </c>
      <c r="F6899">
        <v>167.4</v>
      </c>
      <c r="G6899">
        <v>77.5</v>
      </c>
    </row>
    <row r="6900" spans="2:7">
      <c r="B6900">
        <v>100744</v>
      </c>
      <c r="C6900">
        <v>2</v>
      </c>
      <c r="D6900">
        <v>0</v>
      </c>
      <c r="E6900">
        <v>4</v>
      </c>
      <c r="F6900">
        <v>0</v>
      </c>
      <c r="G6900">
        <v>7.5</v>
      </c>
    </row>
    <row r="6901" spans="2:7">
      <c r="B6901">
        <v>100745</v>
      </c>
      <c r="C6901">
        <v>1</v>
      </c>
      <c r="D6901">
        <v>64</v>
      </c>
      <c r="F6901">
        <v>165.9</v>
      </c>
      <c r="G6901">
        <v>80.8</v>
      </c>
    </row>
    <row r="6902" spans="2:7">
      <c r="B6902">
        <v>100746</v>
      </c>
      <c r="C6902">
        <v>1</v>
      </c>
      <c r="D6902">
        <v>0</v>
      </c>
      <c r="E6902">
        <v>11</v>
      </c>
      <c r="F6902">
        <v>0</v>
      </c>
      <c r="G6902">
        <v>11.5</v>
      </c>
    </row>
    <row r="6903" spans="2:7">
      <c r="B6903">
        <v>100747</v>
      </c>
      <c r="C6903">
        <v>2</v>
      </c>
      <c r="D6903">
        <v>55</v>
      </c>
      <c r="F6903">
        <v>158.19999999999999</v>
      </c>
      <c r="G6903">
        <v>77.400000000000006</v>
      </c>
    </row>
    <row r="6904" spans="2:7">
      <c r="B6904">
        <v>100748</v>
      </c>
      <c r="C6904">
        <v>2</v>
      </c>
      <c r="D6904">
        <v>62</v>
      </c>
      <c r="F6904">
        <v>167.1</v>
      </c>
      <c r="G6904">
        <v>70.8</v>
      </c>
    </row>
    <row r="6905" spans="2:7">
      <c r="B6905">
        <v>100749</v>
      </c>
      <c r="C6905">
        <v>1</v>
      </c>
      <c r="D6905">
        <v>21</v>
      </c>
      <c r="F6905">
        <v>172</v>
      </c>
      <c r="G6905">
        <v>95.4</v>
      </c>
    </row>
    <row r="6906" spans="2:7">
      <c r="B6906">
        <v>100751</v>
      </c>
      <c r="C6906">
        <v>2</v>
      </c>
      <c r="D6906">
        <v>5</v>
      </c>
      <c r="F6906">
        <v>108</v>
      </c>
      <c r="G6906">
        <v>17.100000000000001</v>
      </c>
    </row>
    <row r="6907" spans="2:7">
      <c r="B6907">
        <v>100752</v>
      </c>
      <c r="C6907">
        <v>1</v>
      </c>
      <c r="D6907">
        <v>42</v>
      </c>
      <c r="F6907">
        <v>174.5</v>
      </c>
      <c r="G6907">
        <v>58.7</v>
      </c>
    </row>
    <row r="6908" spans="2:7">
      <c r="B6908">
        <v>100753</v>
      </c>
      <c r="C6908">
        <v>2</v>
      </c>
      <c r="D6908">
        <v>3</v>
      </c>
      <c r="F6908">
        <v>97.5</v>
      </c>
      <c r="G6908">
        <v>14.7</v>
      </c>
    </row>
    <row r="6909" spans="2:7">
      <c r="B6909">
        <v>100754</v>
      </c>
      <c r="C6909">
        <v>1</v>
      </c>
      <c r="D6909">
        <v>54</v>
      </c>
      <c r="F6909">
        <v>189.6</v>
      </c>
      <c r="G6909">
        <v>107.9</v>
      </c>
    </row>
    <row r="6910" spans="2:7">
      <c r="B6910">
        <v>100755</v>
      </c>
      <c r="C6910">
        <v>1</v>
      </c>
      <c r="D6910">
        <v>11</v>
      </c>
      <c r="F6910">
        <v>154.6</v>
      </c>
      <c r="G6910">
        <v>40.6</v>
      </c>
    </row>
    <row r="6911" spans="2:7">
      <c r="B6911">
        <v>100756</v>
      </c>
      <c r="C6911">
        <v>1</v>
      </c>
      <c r="D6911">
        <v>60</v>
      </c>
      <c r="F6911">
        <v>171.9</v>
      </c>
      <c r="G6911">
        <v>67.2</v>
      </c>
    </row>
    <row r="6912" spans="2:7">
      <c r="B6912">
        <v>100757</v>
      </c>
      <c r="C6912">
        <v>2</v>
      </c>
      <c r="D6912">
        <v>0</v>
      </c>
      <c r="E6912">
        <v>0</v>
      </c>
      <c r="F6912">
        <v>0</v>
      </c>
      <c r="G6912">
        <v>3.9</v>
      </c>
    </row>
    <row r="6913" spans="2:7">
      <c r="B6913">
        <v>100758</v>
      </c>
      <c r="C6913">
        <v>2</v>
      </c>
      <c r="D6913">
        <v>4</v>
      </c>
      <c r="F6913">
        <v>101.5</v>
      </c>
      <c r="G6913">
        <v>16.3</v>
      </c>
    </row>
    <row r="6914" spans="2:7">
      <c r="B6914">
        <v>100759</v>
      </c>
      <c r="C6914">
        <v>1</v>
      </c>
      <c r="D6914">
        <v>35</v>
      </c>
      <c r="F6914">
        <v>180.3</v>
      </c>
      <c r="G6914">
        <v>81.400000000000006</v>
      </c>
    </row>
    <row r="6915" spans="2:7">
      <c r="B6915">
        <v>100760</v>
      </c>
      <c r="C6915">
        <v>2</v>
      </c>
      <c r="D6915">
        <v>63</v>
      </c>
      <c r="F6915">
        <v>171.3</v>
      </c>
      <c r="G6915">
        <v>65.599999999999994</v>
      </c>
    </row>
    <row r="6916" spans="2:7">
      <c r="B6916">
        <v>100761</v>
      </c>
      <c r="C6916">
        <v>1</v>
      </c>
      <c r="D6916">
        <v>80</v>
      </c>
      <c r="F6916">
        <v>166.9</v>
      </c>
      <c r="G6916">
        <v>65</v>
      </c>
    </row>
    <row r="6917" spans="2:7">
      <c r="B6917">
        <v>100763</v>
      </c>
      <c r="C6917">
        <v>2</v>
      </c>
      <c r="D6917">
        <v>11</v>
      </c>
      <c r="F6917">
        <v>151.6</v>
      </c>
      <c r="G6917">
        <v>64.900000000000006</v>
      </c>
    </row>
    <row r="6918" spans="2:7">
      <c r="B6918">
        <v>100764</v>
      </c>
      <c r="C6918">
        <v>2</v>
      </c>
      <c r="D6918">
        <v>47</v>
      </c>
      <c r="F6918">
        <v>157.30000000000001</v>
      </c>
      <c r="G6918">
        <v>61.7</v>
      </c>
    </row>
    <row r="6919" spans="2:7">
      <c r="B6919">
        <v>100765</v>
      </c>
      <c r="C6919">
        <v>2</v>
      </c>
      <c r="D6919">
        <v>48</v>
      </c>
      <c r="F6919">
        <v>154.6</v>
      </c>
      <c r="G6919">
        <v>56.5</v>
      </c>
    </row>
    <row r="6920" spans="2:7">
      <c r="B6920">
        <v>100766</v>
      </c>
      <c r="C6920">
        <v>2</v>
      </c>
      <c r="D6920">
        <v>9</v>
      </c>
      <c r="F6920">
        <v>129</v>
      </c>
      <c r="G6920">
        <v>28.1</v>
      </c>
    </row>
    <row r="6921" spans="2:7">
      <c r="B6921">
        <v>100767</v>
      </c>
      <c r="C6921">
        <v>2</v>
      </c>
      <c r="D6921">
        <v>7</v>
      </c>
      <c r="F6921">
        <v>123.2</v>
      </c>
      <c r="G6921">
        <v>25</v>
      </c>
    </row>
    <row r="6922" spans="2:7">
      <c r="B6922">
        <v>100768</v>
      </c>
      <c r="C6922">
        <v>2</v>
      </c>
      <c r="D6922">
        <v>42</v>
      </c>
      <c r="F6922">
        <v>161.30000000000001</v>
      </c>
      <c r="G6922">
        <v>81.400000000000006</v>
      </c>
    </row>
    <row r="6923" spans="2:7">
      <c r="B6923">
        <v>100769</v>
      </c>
      <c r="C6923">
        <v>2</v>
      </c>
      <c r="D6923">
        <v>9</v>
      </c>
      <c r="F6923">
        <v>136.69999999999999</v>
      </c>
      <c r="G6923">
        <v>42.7</v>
      </c>
    </row>
    <row r="6924" spans="2:7">
      <c r="B6924">
        <v>100770</v>
      </c>
      <c r="C6924">
        <v>1</v>
      </c>
      <c r="D6924">
        <v>10</v>
      </c>
      <c r="F6924">
        <v>138.80000000000001</v>
      </c>
      <c r="G6924">
        <v>30.6</v>
      </c>
    </row>
    <row r="6925" spans="2:7">
      <c r="B6925">
        <v>100771</v>
      </c>
      <c r="C6925">
        <v>2</v>
      </c>
      <c r="D6925">
        <v>68</v>
      </c>
      <c r="F6925">
        <v>162.6</v>
      </c>
      <c r="G6925">
        <v>79.400000000000006</v>
      </c>
    </row>
    <row r="6926" spans="2:7">
      <c r="B6926">
        <v>100772</v>
      </c>
      <c r="C6926">
        <v>2</v>
      </c>
      <c r="D6926">
        <v>45</v>
      </c>
      <c r="F6926">
        <v>166</v>
      </c>
      <c r="G6926">
        <v>85.4</v>
      </c>
    </row>
    <row r="6927" spans="2:7">
      <c r="B6927">
        <v>100773</v>
      </c>
      <c r="C6927">
        <v>1</v>
      </c>
      <c r="D6927">
        <v>2</v>
      </c>
      <c r="F6927">
        <v>89.3</v>
      </c>
      <c r="G6927">
        <v>12</v>
      </c>
    </row>
    <row r="6928" spans="2:7">
      <c r="B6928">
        <v>100774</v>
      </c>
      <c r="C6928">
        <v>1</v>
      </c>
      <c r="D6928">
        <v>61</v>
      </c>
      <c r="F6928">
        <v>166.4</v>
      </c>
      <c r="G6928">
        <v>70.5</v>
      </c>
    </row>
    <row r="6929" spans="2:7">
      <c r="B6929">
        <v>100775</v>
      </c>
      <c r="C6929">
        <v>2</v>
      </c>
      <c r="D6929">
        <v>21</v>
      </c>
      <c r="F6929">
        <v>156.69999999999999</v>
      </c>
      <c r="G6929">
        <v>50.6</v>
      </c>
    </row>
    <row r="6930" spans="2:7">
      <c r="B6930">
        <v>100776</v>
      </c>
      <c r="C6930">
        <v>1</v>
      </c>
      <c r="D6930">
        <v>7</v>
      </c>
      <c r="F6930">
        <v>132.9</v>
      </c>
      <c r="G6930">
        <v>25.8</v>
      </c>
    </row>
    <row r="6931" spans="2:7">
      <c r="B6931">
        <v>100778</v>
      </c>
      <c r="C6931">
        <v>2</v>
      </c>
      <c r="D6931">
        <v>18</v>
      </c>
      <c r="F6931">
        <v>176.2</v>
      </c>
      <c r="G6931">
        <v>50.6</v>
      </c>
    </row>
    <row r="6932" spans="2:7">
      <c r="B6932">
        <v>100779</v>
      </c>
      <c r="C6932">
        <v>1</v>
      </c>
      <c r="D6932">
        <v>6</v>
      </c>
      <c r="F6932">
        <v>123.2</v>
      </c>
      <c r="G6932">
        <v>26.4</v>
      </c>
    </row>
    <row r="6933" spans="2:7">
      <c r="B6933">
        <v>100780</v>
      </c>
      <c r="C6933">
        <v>1</v>
      </c>
      <c r="D6933">
        <v>54</v>
      </c>
      <c r="F6933">
        <v>182.1</v>
      </c>
      <c r="G6933">
        <v>94.4</v>
      </c>
    </row>
    <row r="6934" spans="2:7">
      <c r="B6934">
        <v>100782</v>
      </c>
      <c r="C6934">
        <v>1</v>
      </c>
      <c r="D6934">
        <v>39</v>
      </c>
      <c r="F6934">
        <v>178.4</v>
      </c>
      <c r="G6934">
        <v>120</v>
      </c>
    </row>
    <row r="6935" spans="2:7">
      <c r="B6935">
        <v>100783</v>
      </c>
      <c r="C6935">
        <v>1</v>
      </c>
      <c r="D6935">
        <v>15</v>
      </c>
      <c r="F6935">
        <v>166.9</v>
      </c>
      <c r="G6935">
        <v>88.5</v>
      </c>
    </row>
    <row r="6936" spans="2:7">
      <c r="B6936">
        <v>100784</v>
      </c>
      <c r="C6936">
        <v>2</v>
      </c>
      <c r="D6936">
        <v>11</v>
      </c>
      <c r="F6936">
        <v>164.3</v>
      </c>
      <c r="G6936">
        <v>64</v>
      </c>
    </row>
    <row r="6937" spans="2:7">
      <c r="B6937">
        <v>100785</v>
      </c>
      <c r="C6937">
        <v>2</v>
      </c>
      <c r="D6937">
        <v>3</v>
      </c>
      <c r="F6937">
        <v>103.5</v>
      </c>
      <c r="G6937">
        <v>16</v>
      </c>
    </row>
    <row r="6938" spans="2:7">
      <c r="B6938">
        <v>100786</v>
      </c>
      <c r="C6938">
        <v>1</v>
      </c>
      <c r="D6938">
        <v>5</v>
      </c>
      <c r="F6938">
        <v>114.7</v>
      </c>
      <c r="G6938">
        <v>23</v>
      </c>
    </row>
    <row r="6939" spans="2:7">
      <c r="B6939">
        <v>100787</v>
      </c>
      <c r="C6939">
        <v>1</v>
      </c>
      <c r="D6939">
        <v>72</v>
      </c>
      <c r="F6939">
        <v>170</v>
      </c>
      <c r="G6939">
        <v>85.4</v>
      </c>
    </row>
    <row r="6940" spans="2:7">
      <c r="B6940">
        <v>100788</v>
      </c>
      <c r="C6940">
        <v>1</v>
      </c>
      <c r="D6940">
        <v>35</v>
      </c>
      <c r="F6940">
        <v>173.7</v>
      </c>
      <c r="G6940">
        <v>82.2</v>
      </c>
    </row>
    <row r="6941" spans="2:7">
      <c r="B6941">
        <v>100790</v>
      </c>
      <c r="C6941">
        <v>2</v>
      </c>
      <c r="D6941">
        <v>60</v>
      </c>
      <c r="F6941">
        <v>169.8</v>
      </c>
      <c r="G6941">
        <v>78.599999999999994</v>
      </c>
    </row>
    <row r="6942" spans="2:7">
      <c r="B6942">
        <v>100791</v>
      </c>
      <c r="C6942">
        <v>2</v>
      </c>
      <c r="D6942">
        <v>4</v>
      </c>
      <c r="F6942">
        <v>109.9</v>
      </c>
      <c r="G6942">
        <v>18.100000000000001</v>
      </c>
    </row>
    <row r="6943" spans="2:7">
      <c r="B6943">
        <v>100792</v>
      </c>
      <c r="C6943">
        <v>2</v>
      </c>
      <c r="D6943">
        <v>68</v>
      </c>
      <c r="F6943">
        <v>156.30000000000001</v>
      </c>
      <c r="G6943">
        <v>151.69999999999999</v>
      </c>
    </row>
    <row r="6944" spans="2:7">
      <c r="B6944">
        <v>100793</v>
      </c>
      <c r="C6944">
        <v>1</v>
      </c>
      <c r="D6944">
        <v>12</v>
      </c>
      <c r="F6944">
        <v>158.69999999999999</v>
      </c>
      <c r="G6944">
        <v>46.1</v>
      </c>
    </row>
    <row r="6945" spans="2:7">
      <c r="B6945">
        <v>100794</v>
      </c>
      <c r="C6945">
        <v>1</v>
      </c>
      <c r="D6945">
        <v>17</v>
      </c>
      <c r="F6945">
        <v>181.2</v>
      </c>
      <c r="G6945">
        <v>61.3</v>
      </c>
    </row>
    <row r="6946" spans="2:7">
      <c r="B6946">
        <v>100795</v>
      </c>
      <c r="C6946">
        <v>1</v>
      </c>
      <c r="D6946">
        <v>78</v>
      </c>
      <c r="F6946">
        <v>178.4</v>
      </c>
      <c r="G6946">
        <v>84.6</v>
      </c>
    </row>
    <row r="6947" spans="2:7">
      <c r="B6947">
        <v>100796</v>
      </c>
      <c r="C6947">
        <v>1</v>
      </c>
      <c r="D6947">
        <v>19</v>
      </c>
      <c r="F6947">
        <v>172.6</v>
      </c>
      <c r="G6947">
        <v>57.7</v>
      </c>
    </row>
    <row r="6948" spans="2:7">
      <c r="B6948">
        <v>100798</v>
      </c>
      <c r="C6948">
        <v>2</v>
      </c>
      <c r="D6948">
        <v>7</v>
      </c>
      <c r="F6948">
        <v>127</v>
      </c>
      <c r="G6948">
        <v>28.1</v>
      </c>
    </row>
    <row r="6949" spans="2:7">
      <c r="B6949">
        <v>100800</v>
      </c>
      <c r="C6949">
        <v>2</v>
      </c>
      <c r="D6949">
        <v>76</v>
      </c>
      <c r="F6949">
        <v>146.69999999999999</v>
      </c>
      <c r="G6949">
        <v>66.7</v>
      </c>
    </row>
    <row r="6950" spans="2:7">
      <c r="B6950">
        <v>100801</v>
      </c>
      <c r="C6950">
        <v>1</v>
      </c>
      <c r="D6950">
        <v>34</v>
      </c>
      <c r="F6950">
        <v>173.1</v>
      </c>
      <c r="G6950">
        <v>107.3</v>
      </c>
    </row>
    <row r="6951" spans="2:7">
      <c r="B6951">
        <v>100802</v>
      </c>
      <c r="C6951">
        <v>2</v>
      </c>
      <c r="D6951">
        <v>51</v>
      </c>
      <c r="F6951">
        <v>156.5</v>
      </c>
      <c r="G6951">
        <v>91.9</v>
      </c>
    </row>
    <row r="6952" spans="2:7">
      <c r="B6952">
        <v>100803</v>
      </c>
      <c r="C6952">
        <v>2</v>
      </c>
      <c r="D6952">
        <v>1</v>
      </c>
      <c r="E6952">
        <v>23</v>
      </c>
      <c r="F6952">
        <v>0</v>
      </c>
      <c r="G6952">
        <v>13</v>
      </c>
    </row>
    <row r="6953" spans="2:7">
      <c r="B6953">
        <v>100804</v>
      </c>
      <c r="C6953">
        <v>1</v>
      </c>
      <c r="D6953">
        <v>12</v>
      </c>
      <c r="F6953">
        <v>161.80000000000001</v>
      </c>
      <c r="G6953">
        <v>47.3</v>
      </c>
    </row>
    <row r="6954" spans="2:7">
      <c r="B6954">
        <v>100805</v>
      </c>
      <c r="C6954">
        <v>2</v>
      </c>
      <c r="D6954">
        <v>80</v>
      </c>
      <c r="F6954">
        <v>160.1</v>
      </c>
      <c r="G6954">
        <v>50.8</v>
      </c>
    </row>
    <row r="6955" spans="2:7">
      <c r="B6955">
        <v>100806</v>
      </c>
      <c r="C6955">
        <v>1</v>
      </c>
      <c r="D6955">
        <v>3</v>
      </c>
      <c r="F6955">
        <v>97.1</v>
      </c>
      <c r="G6955">
        <v>14.5</v>
      </c>
    </row>
    <row r="6956" spans="2:7">
      <c r="B6956">
        <v>100807</v>
      </c>
      <c r="C6956">
        <v>2</v>
      </c>
      <c r="D6956">
        <v>2</v>
      </c>
      <c r="F6956">
        <v>90.8</v>
      </c>
      <c r="G6956">
        <v>14.1</v>
      </c>
    </row>
    <row r="6957" spans="2:7">
      <c r="B6957">
        <v>100808</v>
      </c>
      <c r="C6957">
        <v>2</v>
      </c>
      <c r="D6957">
        <v>16</v>
      </c>
      <c r="F6957">
        <v>179</v>
      </c>
      <c r="G6957">
        <v>111.7</v>
      </c>
    </row>
    <row r="6958" spans="2:7">
      <c r="B6958">
        <v>100809</v>
      </c>
      <c r="C6958">
        <v>2</v>
      </c>
      <c r="D6958">
        <v>4</v>
      </c>
      <c r="F6958">
        <v>98.6</v>
      </c>
      <c r="G6958">
        <v>13</v>
      </c>
    </row>
    <row r="6959" spans="2:7">
      <c r="B6959">
        <v>100811</v>
      </c>
      <c r="C6959">
        <v>2</v>
      </c>
      <c r="D6959">
        <v>1</v>
      </c>
      <c r="E6959">
        <v>15</v>
      </c>
      <c r="F6959">
        <v>0</v>
      </c>
      <c r="G6959">
        <v>10.5</v>
      </c>
    </row>
    <row r="6960" spans="2:7">
      <c r="B6960">
        <v>100812</v>
      </c>
      <c r="C6960">
        <v>2</v>
      </c>
      <c r="D6960">
        <v>8</v>
      </c>
      <c r="F6960">
        <v>137.6</v>
      </c>
      <c r="G6960">
        <v>42.6</v>
      </c>
    </row>
    <row r="6961" spans="2:7">
      <c r="B6961">
        <v>100813</v>
      </c>
      <c r="C6961">
        <v>2</v>
      </c>
      <c r="D6961">
        <v>16</v>
      </c>
      <c r="F6961">
        <v>152</v>
      </c>
      <c r="G6961">
        <v>55.4</v>
      </c>
    </row>
    <row r="6962" spans="2:7">
      <c r="B6962">
        <v>100814</v>
      </c>
      <c r="C6962">
        <v>2</v>
      </c>
      <c r="D6962">
        <v>19</v>
      </c>
      <c r="F6962">
        <v>167.7</v>
      </c>
      <c r="G6962">
        <v>110.1</v>
      </c>
    </row>
    <row r="6963" spans="2:7">
      <c r="B6963">
        <v>100815</v>
      </c>
      <c r="C6963">
        <v>2</v>
      </c>
      <c r="D6963">
        <v>53</v>
      </c>
      <c r="F6963">
        <v>146.69999999999999</v>
      </c>
      <c r="G6963">
        <v>59.6</v>
      </c>
    </row>
    <row r="6964" spans="2:7">
      <c r="B6964">
        <v>100816</v>
      </c>
      <c r="C6964">
        <v>2</v>
      </c>
      <c r="D6964">
        <v>43</v>
      </c>
      <c r="F6964">
        <v>170.8</v>
      </c>
      <c r="G6964">
        <v>93.3</v>
      </c>
    </row>
    <row r="6965" spans="2:7">
      <c r="B6965">
        <v>100817</v>
      </c>
      <c r="C6965">
        <v>2</v>
      </c>
      <c r="D6965">
        <v>60</v>
      </c>
      <c r="F6965">
        <v>160.4</v>
      </c>
      <c r="G6965">
        <v>72.5</v>
      </c>
    </row>
    <row r="6966" spans="2:7">
      <c r="B6966">
        <v>100818</v>
      </c>
      <c r="C6966">
        <v>2</v>
      </c>
      <c r="D6966">
        <v>27</v>
      </c>
      <c r="F6966">
        <v>152.5</v>
      </c>
      <c r="G6966">
        <v>58.4</v>
      </c>
    </row>
    <row r="6967" spans="2:7">
      <c r="B6967">
        <v>100819</v>
      </c>
      <c r="C6967">
        <v>1</v>
      </c>
      <c r="D6967">
        <v>30</v>
      </c>
      <c r="F6967">
        <v>163.6</v>
      </c>
      <c r="G6967">
        <v>58.9</v>
      </c>
    </row>
    <row r="6968" spans="2:7">
      <c r="B6968">
        <v>100820</v>
      </c>
      <c r="C6968">
        <v>1</v>
      </c>
      <c r="D6968">
        <v>1</v>
      </c>
      <c r="E6968">
        <v>20</v>
      </c>
      <c r="F6968">
        <v>0</v>
      </c>
      <c r="G6968">
        <v>13.3</v>
      </c>
    </row>
    <row r="6969" spans="2:7">
      <c r="B6969">
        <v>100821</v>
      </c>
      <c r="C6969">
        <v>2</v>
      </c>
      <c r="D6969">
        <v>68</v>
      </c>
      <c r="F6969">
        <v>160.80000000000001</v>
      </c>
      <c r="G6969">
        <v>70.400000000000006</v>
      </c>
    </row>
    <row r="6970" spans="2:7">
      <c r="B6970">
        <v>100822</v>
      </c>
      <c r="C6970">
        <v>2</v>
      </c>
      <c r="D6970">
        <v>0</v>
      </c>
      <c r="E6970">
        <v>2</v>
      </c>
      <c r="F6970">
        <v>0</v>
      </c>
      <c r="G6970">
        <v>5</v>
      </c>
    </row>
    <row r="6971" spans="2:7">
      <c r="B6971">
        <v>100823</v>
      </c>
      <c r="C6971">
        <v>1</v>
      </c>
      <c r="D6971">
        <v>3</v>
      </c>
      <c r="F6971">
        <v>102.8</v>
      </c>
      <c r="G6971">
        <v>18.3</v>
      </c>
    </row>
    <row r="6972" spans="2:7">
      <c r="B6972">
        <v>100824</v>
      </c>
      <c r="C6972">
        <v>2</v>
      </c>
      <c r="D6972">
        <v>3</v>
      </c>
      <c r="F6972">
        <v>109</v>
      </c>
      <c r="G6972">
        <v>21.2</v>
      </c>
    </row>
    <row r="6973" spans="2:7">
      <c r="B6973">
        <v>100825</v>
      </c>
      <c r="C6973">
        <v>2</v>
      </c>
      <c r="D6973">
        <v>37</v>
      </c>
      <c r="F6973">
        <v>177.8</v>
      </c>
      <c r="G6973">
        <v>116.6</v>
      </c>
    </row>
    <row r="6974" spans="2:7">
      <c r="B6974">
        <v>100826</v>
      </c>
      <c r="C6974">
        <v>2</v>
      </c>
      <c r="D6974">
        <v>5</v>
      </c>
      <c r="F6974">
        <v>102.7</v>
      </c>
      <c r="G6974">
        <v>15.1</v>
      </c>
    </row>
    <row r="6975" spans="2:7">
      <c r="B6975">
        <v>100827</v>
      </c>
      <c r="C6975">
        <v>2</v>
      </c>
      <c r="D6975">
        <v>45</v>
      </c>
      <c r="F6975">
        <v>167</v>
      </c>
      <c r="G6975">
        <v>79.400000000000006</v>
      </c>
    </row>
    <row r="6976" spans="2:7">
      <c r="B6976">
        <v>100828</v>
      </c>
      <c r="C6976">
        <v>2</v>
      </c>
      <c r="D6976">
        <v>1</v>
      </c>
      <c r="E6976">
        <v>21</v>
      </c>
      <c r="F6976">
        <v>0</v>
      </c>
      <c r="G6976">
        <v>10.9</v>
      </c>
    </row>
    <row r="6977" spans="2:7">
      <c r="B6977">
        <v>100829</v>
      </c>
      <c r="C6977">
        <v>1</v>
      </c>
      <c r="D6977">
        <v>43</v>
      </c>
      <c r="F6977">
        <v>178</v>
      </c>
      <c r="G6977">
        <v>97.9</v>
      </c>
    </row>
    <row r="6978" spans="2:7">
      <c r="B6978">
        <v>100830</v>
      </c>
      <c r="C6978">
        <v>2</v>
      </c>
      <c r="D6978">
        <v>4</v>
      </c>
      <c r="F6978">
        <v>113.5</v>
      </c>
      <c r="G6978">
        <v>20.7</v>
      </c>
    </row>
    <row r="6979" spans="2:7">
      <c r="B6979">
        <v>100831</v>
      </c>
      <c r="C6979">
        <v>2</v>
      </c>
      <c r="D6979">
        <v>74</v>
      </c>
      <c r="F6979">
        <v>153.9</v>
      </c>
      <c r="G6979">
        <v>61.9</v>
      </c>
    </row>
    <row r="6980" spans="2:7">
      <c r="B6980">
        <v>100832</v>
      </c>
      <c r="C6980">
        <v>2</v>
      </c>
      <c r="D6980">
        <v>36</v>
      </c>
      <c r="F6980">
        <v>148.5</v>
      </c>
      <c r="G6980">
        <v>64.900000000000006</v>
      </c>
    </row>
    <row r="6981" spans="2:7">
      <c r="B6981">
        <v>100833</v>
      </c>
      <c r="C6981">
        <v>1</v>
      </c>
      <c r="D6981">
        <v>0</v>
      </c>
      <c r="E6981">
        <v>7</v>
      </c>
      <c r="F6981">
        <v>0</v>
      </c>
      <c r="G6981">
        <v>10.3</v>
      </c>
    </row>
    <row r="6982" spans="2:7">
      <c r="B6982">
        <v>100834</v>
      </c>
      <c r="C6982">
        <v>1</v>
      </c>
      <c r="D6982">
        <v>80</v>
      </c>
      <c r="F6982">
        <v>168.7</v>
      </c>
      <c r="G6982">
        <v>84.1</v>
      </c>
    </row>
    <row r="6983" spans="2:7">
      <c r="B6983">
        <v>100835</v>
      </c>
      <c r="C6983">
        <v>1</v>
      </c>
      <c r="D6983">
        <v>2</v>
      </c>
      <c r="F6983">
        <v>0</v>
      </c>
      <c r="G6983">
        <v>13</v>
      </c>
    </row>
    <row r="6984" spans="2:7">
      <c r="B6984">
        <v>100836</v>
      </c>
      <c r="C6984">
        <v>1</v>
      </c>
      <c r="D6984">
        <v>63</v>
      </c>
      <c r="F6984">
        <v>169.6</v>
      </c>
      <c r="G6984">
        <v>79.7</v>
      </c>
    </row>
    <row r="6985" spans="2:7">
      <c r="B6985">
        <v>100837</v>
      </c>
      <c r="C6985">
        <v>1</v>
      </c>
      <c r="D6985">
        <v>68</v>
      </c>
      <c r="F6985">
        <v>175.5</v>
      </c>
      <c r="G6985">
        <v>79.599999999999994</v>
      </c>
    </row>
    <row r="6986" spans="2:7">
      <c r="B6986">
        <v>100838</v>
      </c>
      <c r="C6986">
        <v>2</v>
      </c>
      <c r="D6986">
        <v>37</v>
      </c>
      <c r="F6986">
        <v>162.5</v>
      </c>
      <c r="G6986">
        <v>128.80000000000001</v>
      </c>
    </row>
    <row r="6987" spans="2:7">
      <c r="B6987">
        <v>100840</v>
      </c>
      <c r="C6987">
        <v>1</v>
      </c>
      <c r="D6987">
        <v>76</v>
      </c>
      <c r="F6987">
        <v>164.5</v>
      </c>
      <c r="G6987">
        <v>74.7</v>
      </c>
    </row>
    <row r="6988" spans="2:7">
      <c r="B6988">
        <v>100841</v>
      </c>
      <c r="C6988">
        <v>2</v>
      </c>
      <c r="D6988">
        <v>41</v>
      </c>
      <c r="F6988">
        <v>160.9</v>
      </c>
      <c r="G6988">
        <v>56.6</v>
      </c>
    </row>
    <row r="6989" spans="2:7">
      <c r="B6989">
        <v>100842</v>
      </c>
      <c r="C6989">
        <v>1</v>
      </c>
      <c r="D6989">
        <v>7</v>
      </c>
      <c r="F6989">
        <v>131.9</v>
      </c>
      <c r="G6989">
        <v>28.4</v>
      </c>
    </row>
    <row r="6990" spans="2:7">
      <c r="B6990">
        <v>100843</v>
      </c>
      <c r="C6990">
        <v>1</v>
      </c>
      <c r="D6990">
        <v>33</v>
      </c>
      <c r="F6990">
        <v>194.6</v>
      </c>
      <c r="G6990">
        <v>152.80000000000001</v>
      </c>
    </row>
    <row r="6991" spans="2:7">
      <c r="B6991">
        <v>100844</v>
      </c>
      <c r="C6991">
        <v>1</v>
      </c>
      <c r="D6991">
        <v>59</v>
      </c>
      <c r="F6991">
        <v>0</v>
      </c>
      <c r="G6991">
        <v>72.7</v>
      </c>
    </row>
    <row r="6992" spans="2:7">
      <c r="B6992">
        <v>100846</v>
      </c>
      <c r="C6992">
        <v>1</v>
      </c>
      <c r="D6992">
        <v>29</v>
      </c>
      <c r="F6992">
        <v>186.3</v>
      </c>
      <c r="G6992">
        <v>81.2</v>
      </c>
    </row>
    <row r="6993" spans="2:7">
      <c r="B6993">
        <v>100847</v>
      </c>
      <c r="C6993">
        <v>2</v>
      </c>
      <c r="D6993">
        <v>57</v>
      </c>
      <c r="F6993">
        <v>156.9</v>
      </c>
      <c r="G6993">
        <v>130.80000000000001</v>
      </c>
    </row>
    <row r="6994" spans="2:7">
      <c r="B6994">
        <v>100848</v>
      </c>
      <c r="C6994">
        <v>2</v>
      </c>
      <c r="D6994">
        <v>70</v>
      </c>
      <c r="F6994">
        <v>153.9</v>
      </c>
      <c r="G6994">
        <v>89.4</v>
      </c>
    </row>
    <row r="6995" spans="2:7">
      <c r="B6995">
        <v>100849</v>
      </c>
      <c r="C6995">
        <v>1</v>
      </c>
      <c r="D6995">
        <v>26</v>
      </c>
      <c r="F6995">
        <v>186.3</v>
      </c>
      <c r="G6995">
        <v>146.80000000000001</v>
      </c>
    </row>
    <row r="6996" spans="2:7">
      <c r="B6996">
        <v>100850</v>
      </c>
      <c r="C6996">
        <v>2</v>
      </c>
      <c r="D6996">
        <v>5</v>
      </c>
      <c r="F6996">
        <v>129.4</v>
      </c>
      <c r="G6996">
        <v>30</v>
      </c>
    </row>
    <row r="6997" spans="2:7">
      <c r="B6997">
        <v>100851</v>
      </c>
      <c r="C6997">
        <v>2</v>
      </c>
      <c r="D6997">
        <v>71</v>
      </c>
      <c r="F6997">
        <v>157.9</v>
      </c>
      <c r="G6997">
        <v>72.099999999999994</v>
      </c>
    </row>
    <row r="6998" spans="2:7">
      <c r="B6998">
        <v>100852</v>
      </c>
      <c r="C6998">
        <v>2</v>
      </c>
      <c r="D6998">
        <v>0</v>
      </c>
      <c r="E6998">
        <v>5</v>
      </c>
      <c r="F6998">
        <v>0</v>
      </c>
      <c r="G6998">
        <v>9.5</v>
      </c>
    </row>
    <row r="6999" spans="2:7">
      <c r="B6999">
        <v>100853</v>
      </c>
      <c r="C6999">
        <v>1</v>
      </c>
      <c r="D6999">
        <v>80</v>
      </c>
      <c r="F6999">
        <v>170.1</v>
      </c>
      <c r="G6999">
        <v>92.9</v>
      </c>
    </row>
    <row r="7000" spans="2:7">
      <c r="B7000">
        <v>100854</v>
      </c>
      <c r="C7000">
        <v>2</v>
      </c>
      <c r="D7000">
        <v>6</v>
      </c>
      <c r="F7000">
        <v>124.6</v>
      </c>
      <c r="G7000">
        <v>37.299999999999997</v>
      </c>
    </row>
    <row r="7001" spans="2:7">
      <c r="B7001">
        <v>100855</v>
      </c>
      <c r="C7001">
        <v>2</v>
      </c>
      <c r="D7001">
        <v>30</v>
      </c>
      <c r="F7001">
        <v>167.1</v>
      </c>
      <c r="G7001">
        <v>63.5</v>
      </c>
    </row>
    <row r="7002" spans="2:7">
      <c r="B7002">
        <v>100856</v>
      </c>
      <c r="C7002">
        <v>2</v>
      </c>
      <c r="D7002">
        <v>75</v>
      </c>
      <c r="F7002">
        <v>157.4</v>
      </c>
      <c r="G7002">
        <v>50.8</v>
      </c>
    </row>
    <row r="7003" spans="2:7">
      <c r="B7003">
        <v>100857</v>
      </c>
      <c r="C7003">
        <v>2</v>
      </c>
      <c r="D7003">
        <v>13</v>
      </c>
      <c r="F7003">
        <v>134</v>
      </c>
      <c r="G7003">
        <v>31.4</v>
      </c>
    </row>
    <row r="7004" spans="2:7">
      <c r="B7004">
        <v>100858</v>
      </c>
      <c r="C7004">
        <v>1</v>
      </c>
      <c r="D7004">
        <v>2</v>
      </c>
      <c r="F7004">
        <v>94.9</v>
      </c>
      <c r="G7004">
        <v>13.4</v>
      </c>
    </row>
    <row r="7005" spans="2:7">
      <c r="B7005">
        <v>100859</v>
      </c>
      <c r="C7005">
        <v>2</v>
      </c>
      <c r="D7005">
        <v>17</v>
      </c>
      <c r="F7005">
        <v>173.7</v>
      </c>
      <c r="G7005">
        <v>104.5</v>
      </c>
    </row>
    <row r="7006" spans="2:7">
      <c r="B7006">
        <v>100860</v>
      </c>
      <c r="C7006">
        <v>2</v>
      </c>
      <c r="D7006">
        <v>36</v>
      </c>
      <c r="F7006">
        <v>169.7</v>
      </c>
      <c r="G7006">
        <v>123.6</v>
      </c>
    </row>
    <row r="7007" spans="2:7">
      <c r="B7007">
        <v>100861</v>
      </c>
      <c r="C7007">
        <v>1</v>
      </c>
      <c r="D7007">
        <v>36</v>
      </c>
      <c r="F7007">
        <v>172.8</v>
      </c>
      <c r="G7007">
        <v>154.9</v>
      </c>
    </row>
    <row r="7008" spans="2:7">
      <c r="B7008">
        <v>100862</v>
      </c>
      <c r="C7008">
        <v>2</v>
      </c>
      <c r="D7008">
        <v>62</v>
      </c>
      <c r="F7008">
        <v>155.6</v>
      </c>
      <c r="G7008">
        <v>79.3</v>
      </c>
    </row>
    <row r="7009" spans="2:7">
      <c r="B7009">
        <v>100863</v>
      </c>
      <c r="C7009">
        <v>2</v>
      </c>
      <c r="D7009">
        <v>0</v>
      </c>
      <c r="E7009">
        <v>2</v>
      </c>
      <c r="F7009">
        <v>0</v>
      </c>
      <c r="G7009">
        <v>6</v>
      </c>
    </row>
    <row r="7010" spans="2:7">
      <c r="B7010">
        <v>100864</v>
      </c>
      <c r="C7010">
        <v>1</v>
      </c>
      <c r="D7010">
        <v>0</v>
      </c>
      <c r="E7010">
        <v>5</v>
      </c>
      <c r="F7010">
        <v>0</v>
      </c>
      <c r="G7010">
        <v>7.9</v>
      </c>
    </row>
    <row r="7011" spans="2:7">
      <c r="B7011">
        <v>100865</v>
      </c>
      <c r="C7011">
        <v>2</v>
      </c>
      <c r="D7011">
        <v>52</v>
      </c>
      <c r="F7011">
        <v>155.4</v>
      </c>
      <c r="G7011">
        <v>54</v>
      </c>
    </row>
    <row r="7012" spans="2:7">
      <c r="B7012">
        <v>100866</v>
      </c>
      <c r="C7012">
        <v>1</v>
      </c>
      <c r="D7012">
        <v>46</v>
      </c>
      <c r="F7012">
        <v>181</v>
      </c>
      <c r="G7012">
        <v>128</v>
      </c>
    </row>
    <row r="7013" spans="2:7">
      <c r="B7013">
        <v>100867</v>
      </c>
      <c r="C7013">
        <v>2</v>
      </c>
      <c r="D7013">
        <v>2</v>
      </c>
      <c r="F7013">
        <v>0</v>
      </c>
      <c r="G7013">
        <v>10.3</v>
      </c>
    </row>
    <row r="7014" spans="2:7">
      <c r="B7014">
        <v>100868</v>
      </c>
      <c r="C7014">
        <v>2</v>
      </c>
      <c r="D7014">
        <v>5</v>
      </c>
      <c r="F7014">
        <v>99.4</v>
      </c>
      <c r="G7014">
        <v>16.600000000000001</v>
      </c>
    </row>
    <row r="7015" spans="2:7">
      <c r="B7015">
        <v>100869</v>
      </c>
      <c r="C7015">
        <v>2</v>
      </c>
      <c r="D7015">
        <v>4</v>
      </c>
      <c r="F7015">
        <v>114.3</v>
      </c>
      <c r="G7015">
        <v>29.6</v>
      </c>
    </row>
    <row r="7016" spans="2:7">
      <c r="B7016">
        <v>100870</v>
      </c>
      <c r="C7016">
        <v>1</v>
      </c>
      <c r="D7016">
        <v>0</v>
      </c>
      <c r="E7016">
        <v>4</v>
      </c>
      <c r="F7016">
        <v>0</v>
      </c>
      <c r="G7016">
        <v>8.4</v>
      </c>
    </row>
    <row r="7017" spans="2:7">
      <c r="B7017">
        <v>100871</v>
      </c>
      <c r="C7017">
        <v>1</v>
      </c>
      <c r="D7017">
        <v>10</v>
      </c>
      <c r="F7017">
        <v>134.1</v>
      </c>
      <c r="G7017">
        <v>30.6</v>
      </c>
    </row>
    <row r="7018" spans="2:7">
      <c r="B7018">
        <v>100872</v>
      </c>
      <c r="C7018">
        <v>2</v>
      </c>
      <c r="D7018">
        <v>71</v>
      </c>
      <c r="F7018">
        <v>156.9</v>
      </c>
      <c r="G7018">
        <v>73.3</v>
      </c>
    </row>
    <row r="7019" spans="2:7">
      <c r="B7019">
        <v>100874</v>
      </c>
      <c r="C7019">
        <v>1</v>
      </c>
      <c r="D7019">
        <v>55</v>
      </c>
      <c r="F7019">
        <v>164.9</v>
      </c>
      <c r="G7019">
        <v>61.1</v>
      </c>
    </row>
    <row r="7020" spans="2:7">
      <c r="B7020">
        <v>100875</v>
      </c>
      <c r="C7020">
        <v>1</v>
      </c>
      <c r="D7020">
        <v>80</v>
      </c>
      <c r="F7020">
        <v>166.7</v>
      </c>
      <c r="G7020">
        <v>75.400000000000006</v>
      </c>
    </row>
    <row r="7021" spans="2:7">
      <c r="B7021">
        <v>100876</v>
      </c>
      <c r="C7021">
        <v>1</v>
      </c>
      <c r="D7021">
        <v>77</v>
      </c>
      <c r="F7021">
        <v>163.80000000000001</v>
      </c>
      <c r="G7021">
        <v>77.400000000000006</v>
      </c>
    </row>
    <row r="7022" spans="2:7">
      <c r="B7022">
        <v>100877</v>
      </c>
      <c r="C7022">
        <v>1</v>
      </c>
      <c r="D7022">
        <v>25</v>
      </c>
      <c r="F7022">
        <v>170.3</v>
      </c>
      <c r="G7022">
        <v>63.1</v>
      </c>
    </row>
    <row r="7023" spans="2:7">
      <c r="B7023">
        <v>100878</v>
      </c>
      <c r="C7023">
        <v>2</v>
      </c>
      <c r="D7023">
        <v>0</v>
      </c>
      <c r="E7023">
        <v>5</v>
      </c>
      <c r="F7023">
        <v>0</v>
      </c>
      <c r="G7023">
        <v>7.6</v>
      </c>
    </row>
    <row r="7024" spans="2:7">
      <c r="B7024">
        <v>100879</v>
      </c>
      <c r="C7024">
        <v>1</v>
      </c>
      <c r="D7024">
        <v>71</v>
      </c>
      <c r="F7024">
        <v>178.9</v>
      </c>
      <c r="G7024">
        <v>85.5</v>
      </c>
    </row>
    <row r="7025" spans="2:7">
      <c r="B7025">
        <v>100880</v>
      </c>
      <c r="C7025">
        <v>1</v>
      </c>
      <c r="D7025">
        <v>46</v>
      </c>
      <c r="F7025">
        <v>185.3</v>
      </c>
      <c r="G7025">
        <v>99.8</v>
      </c>
    </row>
    <row r="7026" spans="2:7">
      <c r="B7026">
        <v>100881</v>
      </c>
      <c r="C7026">
        <v>1</v>
      </c>
      <c r="D7026">
        <v>26</v>
      </c>
      <c r="F7026">
        <v>185.3</v>
      </c>
      <c r="G7026">
        <v>86.5</v>
      </c>
    </row>
    <row r="7027" spans="2:7">
      <c r="B7027">
        <v>100882</v>
      </c>
      <c r="C7027">
        <v>1</v>
      </c>
      <c r="D7027">
        <v>18</v>
      </c>
      <c r="F7027">
        <v>188</v>
      </c>
      <c r="G7027">
        <v>65.7</v>
      </c>
    </row>
    <row r="7028" spans="2:7">
      <c r="B7028">
        <v>100883</v>
      </c>
      <c r="C7028">
        <v>2</v>
      </c>
      <c r="D7028">
        <v>2</v>
      </c>
      <c r="F7028">
        <v>88.1</v>
      </c>
      <c r="G7028">
        <v>11.6</v>
      </c>
    </row>
    <row r="7029" spans="2:7">
      <c r="B7029">
        <v>100884</v>
      </c>
      <c r="C7029">
        <v>1</v>
      </c>
      <c r="D7029">
        <v>18</v>
      </c>
      <c r="F7029">
        <v>180.3</v>
      </c>
      <c r="G7029">
        <v>104.6</v>
      </c>
    </row>
    <row r="7030" spans="2:7">
      <c r="B7030">
        <v>100885</v>
      </c>
      <c r="C7030">
        <v>1</v>
      </c>
      <c r="D7030">
        <v>13</v>
      </c>
      <c r="F7030">
        <v>166.8</v>
      </c>
      <c r="G7030">
        <v>42</v>
      </c>
    </row>
    <row r="7031" spans="2:7">
      <c r="B7031">
        <v>100886</v>
      </c>
      <c r="C7031">
        <v>2</v>
      </c>
      <c r="D7031">
        <v>72</v>
      </c>
      <c r="F7031">
        <v>158.6</v>
      </c>
      <c r="G7031">
        <v>99</v>
      </c>
    </row>
    <row r="7032" spans="2:7">
      <c r="B7032">
        <v>100887</v>
      </c>
      <c r="C7032">
        <v>2</v>
      </c>
      <c r="D7032">
        <v>64</v>
      </c>
      <c r="F7032">
        <v>166.4</v>
      </c>
      <c r="G7032">
        <v>81.8</v>
      </c>
    </row>
    <row r="7033" spans="2:7">
      <c r="B7033">
        <v>100888</v>
      </c>
      <c r="C7033">
        <v>2</v>
      </c>
      <c r="D7033">
        <v>8</v>
      </c>
      <c r="F7033">
        <v>131.4</v>
      </c>
      <c r="G7033">
        <v>29.5</v>
      </c>
    </row>
    <row r="7034" spans="2:7">
      <c r="B7034">
        <v>100889</v>
      </c>
      <c r="C7034">
        <v>1</v>
      </c>
      <c r="D7034">
        <v>18</v>
      </c>
      <c r="F7034">
        <v>185</v>
      </c>
      <c r="G7034">
        <v>90.1</v>
      </c>
    </row>
    <row r="7035" spans="2:7">
      <c r="B7035">
        <v>100890</v>
      </c>
      <c r="C7035">
        <v>2</v>
      </c>
      <c r="D7035">
        <v>68</v>
      </c>
      <c r="F7035">
        <v>157.4</v>
      </c>
      <c r="G7035">
        <v>75.099999999999994</v>
      </c>
    </row>
    <row r="7036" spans="2:7">
      <c r="B7036">
        <v>100891</v>
      </c>
      <c r="C7036">
        <v>2</v>
      </c>
      <c r="D7036">
        <v>6</v>
      </c>
      <c r="F7036">
        <v>115.6</v>
      </c>
      <c r="G7036">
        <v>18.600000000000001</v>
      </c>
    </row>
    <row r="7037" spans="2:7">
      <c r="B7037">
        <v>100892</v>
      </c>
      <c r="C7037">
        <v>1</v>
      </c>
      <c r="D7037">
        <v>23</v>
      </c>
      <c r="F7037">
        <v>168</v>
      </c>
      <c r="G7037">
        <v>79.900000000000006</v>
      </c>
    </row>
    <row r="7038" spans="2:7">
      <c r="B7038">
        <v>100893</v>
      </c>
      <c r="C7038">
        <v>2</v>
      </c>
      <c r="D7038">
        <v>8</v>
      </c>
      <c r="F7038">
        <v>130.30000000000001</v>
      </c>
      <c r="G7038">
        <v>34.200000000000003</v>
      </c>
    </row>
    <row r="7039" spans="2:7">
      <c r="B7039">
        <v>100894</v>
      </c>
      <c r="C7039">
        <v>2</v>
      </c>
      <c r="D7039">
        <v>17</v>
      </c>
      <c r="F7039">
        <v>162.9</v>
      </c>
      <c r="G7039">
        <v>53.5</v>
      </c>
    </row>
    <row r="7040" spans="2:7">
      <c r="B7040">
        <v>100895</v>
      </c>
      <c r="C7040">
        <v>2</v>
      </c>
      <c r="D7040">
        <v>58</v>
      </c>
      <c r="F7040">
        <v>156.9</v>
      </c>
      <c r="G7040">
        <v>63.3</v>
      </c>
    </row>
    <row r="7041" spans="2:7">
      <c r="B7041">
        <v>100896</v>
      </c>
      <c r="C7041">
        <v>2</v>
      </c>
      <c r="D7041">
        <v>28</v>
      </c>
      <c r="F7041">
        <v>160.80000000000001</v>
      </c>
      <c r="G7041">
        <v>95.8</v>
      </c>
    </row>
    <row r="7042" spans="2:7">
      <c r="B7042">
        <v>100897</v>
      </c>
      <c r="C7042">
        <v>2</v>
      </c>
      <c r="D7042">
        <v>2</v>
      </c>
      <c r="F7042">
        <v>93.8</v>
      </c>
      <c r="G7042">
        <v>13.9</v>
      </c>
    </row>
    <row r="7043" spans="2:7">
      <c r="B7043">
        <v>100898</v>
      </c>
      <c r="C7043">
        <v>2</v>
      </c>
      <c r="D7043">
        <v>42</v>
      </c>
      <c r="F7043">
        <v>156.6</v>
      </c>
      <c r="G7043">
        <v>69.3</v>
      </c>
    </row>
    <row r="7044" spans="2:7">
      <c r="B7044">
        <v>100899</v>
      </c>
      <c r="C7044">
        <v>1</v>
      </c>
      <c r="D7044">
        <v>7</v>
      </c>
      <c r="F7044">
        <v>135.4</v>
      </c>
      <c r="G7044">
        <v>33.200000000000003</v>
      </c>
    </row>
    <row r="7045" spans="2:7">
      <c r="B7045">
        <v>100900</v>
      </c>
      <c r="C7045">
        <v>2</v>
      </c>
      <c r="D7045">
        <v>2</v>
      </c>
      <c r="F7045">
        <v>92.1</v>
      </c>
      <c r="G7045">
        <v>13.4</v>
      </c>
    </row>
    <row r="7046" spans="2:7">
      <c r="B7046">
        <v>100901</v>
      </c>
      <c r="C7046">
        <v>2</v>
      </c>
      <c r="D7046">
        <v>16</v>
      </c>
      <c r="F7046">
        <v>169.5</v>
      </c>
      <c r="G7046">
        <v>94.7</v>
      </c>
    </row>
    <row r="7047" spans="2:7">
      <c r="B7047">
        <v>100902</v>
      </c>
      <c r="C7047">
        <v>2</v>
      </c>
      <c r="D7047">
        <v>52</v>
      </c>
      <c r="F7047">
        <v>154.80000000000001</v>
      </c>
      <c r="G7047">
        <v>56.5</v>
      </c>
    </row>
    <row r="7048" spans="2:7">
      <c r="B7048">
        <v>100903</v>
      </c>
      <c r="C7048">
        <v>1</v>
      </c>
      <c r="D7048">
        <v>9</v>
      </c>
      <c r="F7048">
        <v>123.2</v>
      </c>
      <c r="G7048">
        <v>25.3</v>
      </c>
    </row>
    <row r="7049" spans="2:7">
      <c r="B7049">
        <v>100904</v>
      </c>
      <c r="C7049">
        <v>2</v>
      </c>
      <c r="D7049">
        <v>17</v>
      </c>
      <c r="F7049">
        <v>152.6</v>
      </c>
      <c r="G7049">
        <v>57</v>
      </c>
    </row>
    <row r="7050" spans="2:7">
      <c r="B7050">
        <v>100905</v>
      </c>
      <c r="C7050">
        <v>1</v>
      </c>
      <c r="D7050">
        <v>80</v>
      </c>
      <c r="F7050">
        <v>182.9</v>
      </c>
      <c r="G7050">
        <v>94.8</v>
      </c>
    </row>
    <row r="7051" spans="2:7">
      <c r="B7051">
        <v>100906</v>
      </c>
      <c r="C7051">
        <v>1</v>
      </c>
      <c r="D7051">
        <v>1</v>
      </c>
      <c r="E7051">
        <v>15</v>
      </c>
      <c r="F7051">
        <v>0</v>
      </c>
      <c r="G7051">
        <v>10.5</v>
      </c>
    </row>
    <row r="7052" spans="2:7">
      <c r="B7052">
        <v>100907</v>
      </c>
      <c r="C7052">
        <v>1</v>
      </c>
      <c r="D7052">
        <v>41</v>
      </c>
      <c r="F7052">
        <v>176.2</v>
      </c>
      <c r="G7052">
        <v>100.2</v>
      </c>
    </row>
    <row r="7053" spans="2:7">
      <c r="B7053">
        <v>100908</v>
      </c>
      <c r="C7053">
        <v>2</v>
      </c>
      <c r="D7053">
        <v>12</v>
      </c>
      <c r="F7053">
        <v>157.1</v>
      </c>
      <c r="G7053">
        <v>50.2</v>
      </c>
    </row>
    <row r="7054" spans="2:7">
      <c r="B7054">
        <v>100910</v>
      </c>
      <c r="C7054">
        <v>1</v>
      </c>
      <c r="D7054">
        <v>27</v>
      </c>
      <c r="F7054">
        <v>182.3</v>
      </c>
      <c r="G7054">
        <v>146.9</v>
      </c>
    </row>
    <row r="7055" spans="2:7">
      <c r="B7055">
        <v>100911</v>
      </c>
      <c r="C7055">
        <v>1</v>
      </c>
      <c r="D7055">
        <v>26</v>
      </c>
      <c r="F7055">
        <v>184.1</v>
      </c>
      <c r="G7055">
        <v>107.3</v>
      </c>
    </row>
    <row r="7056" spans="2:7">
      <c r="B7056">
        <v>100912</v>
      </c>
      <c r="C7056">
        <v>1</v>
      </c>
      <c r="D7056">
        <v>10</v>
      </c>
      <c r="F7056">
        <v>141.19999999999999</v>
      </c>
      <c r="G7056">
        <v>29.4</v>
      </c>
    </row>
    <row r="7057" spans="2:7">
      <c r="B7057">
        <v>100913</v>
      </c>
      <c r="C7057">
        <v>2</v>
      </c>
      <c r="D7057">
        <v>23</v>
      </c>
      <c r="F7057">
        <v>157.9</v>
      </c>
      <c r="G7057">
        <v>70.3</v>
      </c>
    </row>
    <row r="7058" spans="2:7">
      <c r="B7058">
        <v>100914</v>
      </c>
      <c r="C7058">
        <v>2</v>
      </c>
      <c r="D7058">
        <v>80</v>
      </c>
      <c r="F7058">
        <v>161</v>
      </c>
      <c r="G7058">
        <v>86.3</v>
      </c>
    </row>
    <row r="7059" spans="2:7">
      <c r="B7059">
        <v>100915</v>
      </c>
      <c r="C7059">
        <v>1</v>
      </c>
      <c r="D7059">
        <v>67</v>
      </c>
      <c r="F7059">
        <v>169.2</v>
      </c>
      <c r="G7059">
        <v>95.8</v>
      </c>
    </row>
    <row r="7060" spans="2:7">
      <c r="B7060">
        <v>100917</v>
      </c>
      <c r="C7060">
        <v>1</v>
      </c>
      <c r="D7060">
        <v>19</v>
      </c>
      <c r="F7060">
        <v>170</v>
      </c>
      <c r="G7060">
        <v>81.2</v>
      </c>
    </row>
    <row r="7061" spans="2:7">
      <c r="B7061">
        <v>100919</v>
      </c>
      <c r="C7061">
        <v>1</v>
      </c>
      <c r="D7061">
        <v>80</v>
      </c>
      <c r="F7061">
        <v>164.1</v>
      </c>
      <c r="G7061">
        <v>61.8</v>
      </c>
    </row>
    <row r="7062" spans="2:7">
      <c r="B7062">
        <v>100920</v>
      </c>
      <c r="C7062">
        <v>2</v>
      </c>
      <c r="D7062">
        <v>61</v>
      </c>
      <c r="F7062">
        <v>161.5</v>
      </c>
      <c r="G7062">
        <v>73.099999999999994</v>
      </c>
    </row>
    <row r="7063" spans="2:7">
      <c r="B7063">
        <v>100921</v>
      </c>
      <c r="C7063">
        <v>1</v>
      </c>
      <c r="D7063">
        <v>3</v>
      </c>
      <c r="F7063">
        <v>98.9</v>
      </c>
      <c r="G7063">
        <v>16.399999999999999</v>
      </c>
    </row>
    <row r="7064" spans="2:7">
      <c r="B7064">
        <v>100922</v>
      </c>
      <c r="C7064">
        <v>2</v>
      </c>
      <c r="D7064">
        <v>5</v>
      </c>
      <c r="F7064">
        <v>117.6</v>
      </c>
      <c r="G7064">
        <v>22.2</v>
      </c>
    </row>
    <row r="7065" spans="2:7">
      <c r="B7065">
        <v>100923</v>
      </c>
      <c r="C7065">
        <v>1</v>
      </c>
      <c r="D7065">
        <v>22</v>
      </c>
      <c r="F7065">
        <v>161.1</v>
      </c>
      <c r="G7065">
        <v>69.7</v>
      </c>
    </row>
    <row r="7066" spans="2:7">
      <c r="B7066">
        <v>100924</v>
      </c>
      <c r="C7066">
        <v>2</v>
      </c>
      <c r="D7066">
        <v>40</v>
      </c>
      <c r="F7066">
        <v>168.3</v>
      </c>
      <c r="G7066">
        <v>127.1</v>
      </c>
    </row>
    <row r="7067" spans="2:7">
      <c r="B7067">
        <v>100925</v>
      </c>
      <c r="C7067">
        <v>2</v>
      </c>
      <c r="D7067">
        <v>45</v>
      </c>
      <c r="F7067">
        <v>168.4</v>
      </c>
      <c r="G7067">
        <v>74.400000000000006</v>
      </c>
    </row>
    <row r="7068" spans="2:7">
      <c r="B7068">
        <v>100926</v>
      </c>
      <c r="C7068">
        <v>1</v>
      </c>
      <c r="D7068">
        <v>51</v>
      </c>
      <c r="F7068">
        <v>155.80000000000001</v>
      </c>
      <c r="G7068">
        <v>51.9</v>
      </c>
    </row>
    <row r="7069" spans="2:7">
      <c r="B7069">
        <v>100927</v>
      </c>
      <c r="C7069">
        <v>2</v>
      </c>
      <c r="D7069">
        <v>9</v>
      </c>
      <c r="F7069">
        <v>139.30000000000001</v>
      </c>
      <c r="G7069">
        <v>32.5</v>
      </c>
    </row>
    <row r="7070" spans="2:7">
      <c r="B7070">
        <v>100928</v>
      </c>
      <c r="C7070">
        <v>1</v>
      </c>
      <c r="D7070">
        <v>25</v>
      </c>
      <c r="F7070">
        <v>173.1</v>
      </c>
      <c r="G7070">
        <v>57</v>
      </c>
    </row>
    <row r="7071" spans="2:7">
      <c r="B7071">
        <v>100929</v>
      </c>
      <c r="C7071">
        <v>2</v>
      </c>
      <c r="D7071">
        <v>40</v>
      </c>
      <c r="F7071">
        <v>172.8</v>
      </c>
      <c r="G7071">
        <v>107.1</v>
      </c>
    </row>
    <row r="7072" spans="2:7">
      <c r="B7072">
        <v>100930</v>
      </c>
      <c r="C7072">
        <v>2</v>
      </c>
      <c r="D7072">
        <v>59</v>
      </c>
      <c r="F7072">
        <v>162.6</v>
      </c>
      <c r="G7072">
        <v>77.900000000000006</v>
      </c>
    </row>
    <row r="7073" spans="2:7">
      <c r="B7073">
        <v>100931</v>
      </c>
      <c r="C7073">
        <v>2</v>
      </c>
      <c r="D7073">
        <v>11</v>
      </c>
      <c r="F7073">
        <v>154.69999999999999</v>
      </c>
      <c r="G7073">
        <v>55.4</v>
      </c>
    </row>
    <row r="7074" spans="2:7">
      <c r="B7074">
        <v>100932</v>
      </c>
      <c r="C7074">
        <v>1</v>
      </c>
      <c r="D7074">
        <v>11</v>
      </c>
      <c r="F7074">
        <v>148</v>
      </c>
      <c r="G7074">
        <v>46.6</v>
      </c>
    </row>
    <row r="7075" spans="2:7">
      <c r="B7075">
        <v>100933</v>
      </c>
      <c r="C7075">
        <v>2</v>
      </c>
      <c r="D7075">
        <v>65</v>
      </c>
      <c r="F7075">
        <v>160.30000000000001</v>
      </c>
      <c r="G7075">
        <v>56.8</v>
      </c>
    </row>
    <row r="7076" spans="2:7">
      <c r="B7076">
        <v>100934</v>
      </c>
      <c r="C7076">
        <v>2</v>
      </c>
      <c r="D7076">
        <v>37</v>
      </c>
      <c r="F7076">
        <v>163.80000000000001</v>
      </c>
      <c r="G7076">
        <v>105.6</v>
      </c>
    </row>
    <row r="7077" spans="2:7">
      <c r="B7077">
        <v>100935</v>
      </c>
      <c r="C7077">
        <v>1</v>
      </c>
      <c r="D7077">
        <v>20</v>
      </c>
      <c r="F7077">
        <v>184.9</v>
      </c>
      <c r="G7077">
        <v>72.8</v>
      </c>
    </row>
    <row r="7078" spans="2:7">
      <c r="B7078">
        <v>100936</v>
      </c>
      <c r="C7078">
        <v>2</v>
      </c>
      <c r="D7078">
        <v>57</v>
      </c>
      <c r="F7078">
        <v>164.1</v>
      </c>
      <c r="G7078">
        <v>83.5</v>
      </c>
    </row>
    <row r="7079" spans="2:7">
      <c r="B7079">
        <v>100937</v>
      </c>
      <c r="C7079">
        <v>1</v>
      </c>
      <c r="D7079">
        <v>55</v>
      </c>
      <c r="F7079">
        <v>181.9</v>
      </c>
      <c r="G7079">
        <v>90.1</v>
      </c>
    </row>
    <row r="7080" spans="2:7">
      <c r="B7080">
        <v>100938</v>
      </c>
      <c r="C7080">
        <v>2</v>
      </c>
      <c r="D7080">
        <v>37</v>
      </c>
      <c r="F7080">
        <v>155.1</v>
      </c>
      <c r="G7080">
        <v>61.4</v>
      </c>
    </row>
    <row r="7081" spans="2:7">
      <c r="B7081">
        <v>100939</v>
      </c>
      <c r="C7081">
        <v>2</v>
      </c>
      <c r="D7081">
        <v>15</v>
      </c>
      <c r="F7081">
        <v>154.4</v>
      </c>
      <c r="G7081">
        <v>65.5</v>
      </c>
    </row>
    <row r="7082" spans="2:7">
      <c r="B7082">
        <v>100940</v>
      </c>
      <c r="C7082">
        <v>2</v>
      </c>
      <c r="D7082">
        <v>18</v>
      </c>
      <c r="F7082">
        <v>163</v>
      </c>
      <c r="G7082">
        <v>44.5</v>
      </c>
    </row>
    <row r="7083" spans="2:7">
      <c r="B7083">
        <v>100941</v>
      </c>
      <c r="C7083">
        <v>2</v>
      </c>
      <c r="D7083">
        <v>80</v>
      </c>
      <c r="F7083">
        <v>154</v>
      </c>
      <c r="G7083">
        <v>44</v>
      </c>
    </row>
    <row r="7084" spans="2:7">
      <c r="B7084">
        <v>100942</v>
      </c>
      <c r="C7084">
        <v>1</v>
      </c>
      <c r="D7084">
        <v>20</v>
      </c>
      <c r="F7084">
        <v>173.1</v>
      </c>
      <c r="G7084">
        <v>66.900000000000006</v>
      </c>
    </row>
    <row r="7085" spans="2:7">
      <c r="B7085">
        <v>100943</v>
      </c>
      <c r="C7085">
        <v>2</v>
      </c>
      <c r="D7085">
        <v>42</v>
      </c>
      <c r="F7085">
        <v>158.4</v>
      </c>
      <c r="G7085">
        <v>96.6</v>
      </c>
    </row>
    <row r="7086" spans="2:7">
      <c r="B7086">
        <v>100944</v>
      </c>
      <c r="C7086">
        <v>1</v>
      </c>
      <c r="D7086">
        <v>13</v>
      </c>
      <c r="F7086">
        <v>169.2</v>
      </c>
      <c r="G7086">
        <v>52.1</v>
      </c>
    </row>
    <row r="7087" spans="2:7">
      <c r="B7087">
        <v>100945</v>
      </c>
      <c r="C7087">
        <v>1</v>
      </c>
      <c r="D7087">
        <v>10</v>
      </c>
      <c r="F7087">
        <v>131.1</v>
      </c>
      <c r="G7087">
        <v>25</v>
      </c>
    </row>
    <row r="7088" spans="2:7">
      <c r="B7088">
        <v>100946</v>
      </c>
      <c r="C7088">
        <v>1</v>
      </c>
      <c r="D7088">
        <v>16</v>
      </c>
      <c r="F7088">
        <v>165.7</v>
      </c>
      <c r="G7088">
        <v>68.900000000000006</v>
      </c>
    </row>
    <row r="7089" spans="2:7">
      <c r="B7089">
        <v>100947</v>
      </c>
      <c r="C7089">
        <v>2</v>
      </c>
      <c r="D7089">
        <v>37</v>
      </c>
      <c r="F7089">
        <v>163.19999999999999</v>
      </c>
      <c r="G7089">
        <v>99.1</v>
      </c>
    </row>
    <row r="7090" spans="2:7">
      <c r="B7090">
        <v>100948</v>
      </c>
      <c r="C7090">
        <v>2</v>
      </c>
      <c r="D7090">
        <v>68</v>
      </c>
      <c r="F7090">
        <v>166</v>
      </c>
      <c r="G7090">
        <v>70.5</v>
      </c>
    </row>
    <row r="7091" spans="2:7">
      <c r="B7091">
        <v>100949</v>
      </c>
      <c r="C7091">
        <v>2</v>
      </c>
      <c r="D7091">
        <v>51</v>
      </c>
      <c r="F7091">
        <v>163.80000000000001</v>
      </c>
      <c r="G7091">
        <v>97.5</v>
      </c>
    </row>
    <row r="7092" spans="2:7">
      <c r="B7092">
        <v>100950</v>
      </c>
      <c r="C7092">
        <v>2</v>
      </c>
      <c r="D7092">
        <v>61</v>
      </c>
      <c r="F7092">
        <v>171.4</v>
      </c>
      <c r="G7092">
        <v>68.400000000000006</v>
      </c>
    </row>
    <row r="7093" spans="2:7">
      <c r="B7093">
        <v>100951</v>
      </c>
      <c r="C7093">
        <v>1</v>
      </c>
      <c r="D7093">
        <v>62</v>
      </c>
      <c r="F7093">
        <v>168.5</v>
      </c>
      <c r="G7093">
        <v>86.3</v>
      </c>
    </row>
    <row r="7094" spans="2:7">
      <c r="B7094">
        <v>100952</v>
      </c>
      <c r="C7094">
        <v>1</v>
      </c>
      <c r="D7094">
        <v>21</v>
      </c>
      <c r="F7094">
        <v>183.4</v>
      </c>
      <c r="G7094">
        <v>70.099999999999994</v>
      </c>
    </row>
    <row r="7095" spans="2:7">
      <c r="B7095">
        <v>100953</v>
      </c>
      <c r="C7095">
        <v>1</v>
      </c>
      <c r="D7095">
        <v>0</v>
      </c>
      <c r="E7095">
        <v>1</v>
      </c>
      <c r="F7095">
        <v>0</v>
      </c>
      <c r="G7095">
        <v>4.4000000000000004</v>
      </c>
    </row>
    <row r="7096" spans="2:7">
      <c r="B7096">
        <v>100954</v>
      </c>
      <c r="C7096">
        <v>1</v>
      </c>
      <c r="D7096">
        <v>47</v>
      </c>
      <c r="F7096">
        <v>173.5</v>
      </c>
      <c r="G7096">
        <v>98.1</v>
      </c>
    </row>
    <row r="7097" spans="2:7">
      <c r="B7097">
        <v>100955</v>
      </c>
      <c r="C7097">
        <v>1</v>
      </c>
      <c r="D7097">
        <v>64</v>
      </c>
      <c r="F7097">
        <v>167.7</v>
      </c>
      <c r="G7097">
        <v>69.2</v>
      </c>
    </row>
    <row r="7098" spans="2:7">
      <c r="B7098">
        <v>100956</v>
      </c>
      <c r="C7098">
        <v>1</v>
      </c>
      <c r="D7098">
        <v>10</v>
      </c>
      <c r="F7098">
        <v>146.19999999999999</v>
      </c>
      <c r="G7098">
        <v>37.200000000000003</v>
      </c>
    </row>
    <row r="7099" spans="2:7">
      <c r="B7099">
        <v>100957</v>
      </c>
      <c r="C7099">
        <v>1</v>
      </c>
      <c r="D7099">
        <v>3</v>
      </c>
      <c r="F7099">
        <v>97</v>
      </c>
      <c r="G7099">
        <v>13.7</v>
      </c>
    </row>
    <row r="7100" spans="2:7">
      <c r="B7100">
        <v>100958</v>
      </c>
      <c r="C7100">
        <v>2</v>
      </c>
      <c r="D7100">
        <v>4</v>
      </c>
      <c r="F7100">
        <v>106.4</v>
      </c>
      <c r="G7100">
        <v>17.7</v>
      </c>
    </row>
    <row r="7101" spans="2:7">
      <c r="B7101">
        <v>100959</v>
      </c>
      <c r="C7101">
        <v>1</v>
      </c>
      <c r="D7101">
        <v>10</v>
      </c>
      <c r="F7101">
        <v>137</v>
      </c>
      <c r="G7101">
        <v>28</v>
      </c>
    </row>
    <row r="7102" spans="2:7">
      <c r="B7102">
        <v>100960</v>
      </c>
      <c r="C7102">
        <v>1</v>
      </c>
      <c r="D7102">
        <v>11</v>
      </c>
      <c r="F7102">
        <v>137.1</v>
      </c>
      <c r="G7102">
        <v>28.5</v>
      </c>
    </row>
    <row r="7103" spans="2:7">
      <c r="B7103">
        <v>100961</v>
      </c>
      <c r="C7103">
        <v>2</v>
      </c>
      <c r="D7103">
        <v>20</v>
      </c>
      <c r="F7103">
        <v>169.3</v>
      </c>
      <c r="G7103">
        <v>49.4</v>
      </c>
    </row>
    <row r="7104" spans="2:7">
      <c r="B7104">
        <v>100963</v>
      </c>
      <c r="C7104">
        <v>1</v>
      </c>
      <c r="D7104">
        <v>80</v>
      </c>
      <c r="F7104">
        <v>180.4</v>
      </c>
      <c r="G7104">
        <v>77.7</v>
      </c>
    </row>
    <row r="7105" spans="2:7">
      <c r="B7105">
        <v>100964</v>
      </c>
      <c r="C7105">
        <v>1</v>
      </c>
      <c r="D7105">
        <v>16</v>
      </c>
      <c r="F7105">
        <v>181</v>
      </c>
      <c r="G7105">
        <v>58.8</v>
      </c>
    </row>
    <row r="7106" spans="2:7">
      <c r="B7106">
        <v>100965</v>
      </c>
      <c r="C7106">
        <v>2</v>
      </c>
      <c r="D7106">
        <v>25</v>
      </c>
      <c r="F7106">
        <v>159.19999999999999</v>
      </c>
      <c r="G7106">
        <v>45.4</v>
      </c>
    </row>
    <row r="7107" spans="2:7">
      <c r="B7107">
        <v>100966</v>
      </c>
      <c r="C7107">
        <v>2</v>
      </c>
      <c r="D7107">
        <v>37</v>
      </c>
      <c r="F7107">
        <v>156.19999999999999</v>
      </c>
      <c r="G7107">
        <v>53.2</v>
      </c>
    </row>
    <row r="7108" spans="2:7">
      <c r="B7108">
        <v>100967</v>
      </c>
      <c r="C7108">
        <v>2</v>
      </c>
      <c r="D7108">
        <v>38</v>
      </c>
      <c r="F7108">
        <v>158.19999999999999</v>
      </c>
      <c r="G7108">
        <v>69.900000000000006</v>
      </c>
    </row>
    <row r="7109" spans="2:7">
      <c r="B7109">
        <v>100968</v>
      </c>
      <c r="C7109">
        <v>2</v>
      </c>
      <c r="D7109">
        <v>65</v>
      </c>
      <c r="F7109">
        <v>152.30000000000001</v>
      </c>
      <c r="G7109">
        <v>111.9</v>
      </c>
    </row>
    <row r="7110" spans="2:7">
      <c r="B7110">
        <v>100969</v>
      </c>
      <c r="C7110">
        <v>2</v>
      </c>
      <c r="D7110">
        <v>61</v>
      </c>
      <c r="F7110">
        <v>166.2</v>
      </c>
      <c r="G7110">
        <v>101.3</v>
      </c>
    </row>
    <row r="7111" spans="2:7">
      <c r="B7111">
        <v>100970</v>
      </c>
      <c r="C7111">
        <v>1</v>
      </c>
      <c r="D7111">
        <v>16</v>
      </c>
      <c r="F7111">
        <v>173.7</v>
      </c>
      <c r="G7111">
        <v>57.2</v>
      </c>
    </row>
    <row r="7112" spans="2:7">
      <c r="B7112">
        <v>100971</v>
      </c>
      <c r="C7112">
        <v>2</v>
      </c>
      <c r="D7112">
        <v>22</v>
      </c>
      <c r="F7112">
        <v>142.30000000000001</v>
      </c>
      <c r="G7112">
        <v>85.5</v>
      </c>
    </row>
    <row r="7113" spans="2:7">
      <c r="B7113">
        <v>100972</v>
      </c>
      <c r="C7113">
        <v>1</v>
      </c>
      <c r="D7113">
        <v>57</v>
      </c>
      <c r="F7113">
        <v>178.2</v>
      </c>
      <c r="G7113">
        <v>96.7</v>
      </c>
    </row>
    <row r="7114" spans="2:7">
      <c r="B7114">
        <v>100973</v>
      </c>
      <c r="C7114">
        <v>1</v>
      </c>
      <c r="D7114">
        <v>28</v>
      </c>
      <c r="F7114">
        <v>186</v>
      </c>
      <c r="G7114">
        <v>133</v>
      </c>
    </row>
    <row r="7115" spans="2:7">
      <c r="B7115">
        <v>100974</v>
      </c>
      <c r="C7115">
        <v>1</v>
      </c>
      <c r="D7115">
        <v>15</v>
      </c>
      <c r="F7115">
        <v>175.7</v>
      </c>
      <c r="G7115">
        <v>78.2</v>
      </c>
    </row>
    <row r="7116" spans="2:7">
      <c r="B7116">
        <v>100975</v>
      </c>
      <c r="C7116">
        <v>1</v>
      </c>
      <c r="D7116">
        <v>34</v>
      </c>
      <c r="F7116">
        <v>168.4</v>
      </c>
      <c r="G7116">
        <v>74.8</v>
      </c>
    </row>
    <row r="7117" spans="2:7">
      <c r="B7117">
        <v>100976</v>
      </c>
      <c r="C7117">
        <v>2</v>
      </c>
      <c r="D7117">
        <v>10</v>
      </c>
      <c r="F7117">
        <v>145.6</v>
      </c>
      <c r="G7117">
        <v>41.1</v>
      </c>
    </row>
    <row r="7118" spans="2:7">
      <c r="B7118">
        <v>100977</v>
      </c>
      <c r="C7118">
        <v>2</v>
      </c>
      <c r="D7118">
        <v>1</v>
      </c>
      <c r="E7118">
        <v>20</v>
      </c>
      <c r="F7118">
        <v>0</v>
      </c>
      <c r="G7118">
        <v>11.6</v>
      </c>
    </row>
    <row r="7119" spans="2:7">
      <c r="B7119">
        <v>100978</v>
      </c>
      <c r="C7119">
        <v>2</v>
      </c>
      <c r="D7119">
        <v>18</v>
      </c>
      <c r="F7119">
        <v>157.19999999999999</v>
      </c>
      <c r="G7119">
        <v>48.5</v>
      </c>
    </row>
    <row r="7120" spans="2:7">
      <c r="B7120">
        <v>100979</v>
      </c>
      <c r="C7120">
        <v>2</v>
      </c>
      <c r="D7120">
        <v>12</v>
      </c>
      <c r="F7120">
        <v>157.5</v>
      </c>
      <c r="G7120">
        <v>64.599999999999994</v>
      </c>
    </row>
    <row r="7121" spans="2:7">
      <c r="B7121">
        <v>100980</v>
      </c>
      <c r="C7121">
        <v>2</v>
      </c>
      <c r="D7121">
        <v>30</v>
      </c>
      <c r="F7121">
        <v>163.1</v>
      </c>
      <c r="G7121">
        <v>73.2</v>
      </c>
    </row>
    <row r="7122" spans="2:7">
      <c r="B7122">
        <v>100982</v>
      </c>
      <c r="C7122">
        <v>1</v>
      </c>
      <c r="D7122">
        <v>10</v>
      </c>
      <c r="F7122">
        <v>145.4</v>
      </c>
      <c r="G7122">
        <v>45</v>
      </c>
    </row>
    <row r="7123" spans="2:7">
      <c r="B7123">
        <v>100983</v>
      </c>
      <c r="C7123">
        <v>2</v>
      </c>
      <c r="D7123">
        <v>42</v>
      </c>
      <c r="F7123">
        <v>154.5</v>
      </c>
      <c r="G7123">
        <v>72.099999999999994</v>
      </c>
    </row>
    <row r="7124" spans="2:7">
      <c r="B7124">
        <v>100984</v>
      </c>
      <c r="C7124">
        <v>1</v>
      </c>
      <c r="D7124">
        <v>1</v>
      </c>
      <c r="E7124">
        <v>17</v>
      </c>
      <c r="F7124">
        <v>0</v>
      </c>
      <c r="G7124">
        <v>9.8000000000000007</v>
      </c>
    </row>
    <row r="7125" spans="2:7">
      <c r="B7125">
        <v>100985</v>
      </c>
      <c r="C7125">
        <v>1</v>
      </c>
      <c r="D7125">
        <v>23</v>
      </c>
      <c r="F7125">
        <v>178.7</v>
      </c>
      <c r="G7125">
        <v>71.7</v>
      </c>
    </row>
    <row r="7126" spans="2:7">
      <c r="B7126">
        <v>100986</v>
      </c>
      <c r="C7126">
        <v>2</v>
      </c>
      <c r="D7126">
        <v>50</v>
      </c>
      <c r="F7126">
        <v>163.1</v>
      </c>
      <c r="G7126">
        <v>72.2</v>
      </c>
    </row>
    <row r="7127" spans="2:7">
      <c r="B7127">
        <v>100987</v>
      </c>
      <c r="C7127">
        <v>1</v>
      </c>
      <c r="D7127">
        <v>60</v>
      </c>
      <c r="F7127">
        <v>162.5</v>
      </c>
      <c r="G7127">
        <v>76.3</v>
      </c>
    </row>
    <row r="7128" spans="2:7">
      <c r="B7128">
        <v>100988</v>
      </c>
      <c r="C7128">
        <v>1</v>
      </c>
      <c r="D7128">
        <v>80</v>
      </c>
      <c r="F7128">
        <v>166.4</v>
      </c>
      <c r="G7128">
        <v>98.3</v>
      </c>
    </row>
    <row r="7129" spans="2:7">
      <c r="B7129">
        <v>100989</v>
      </c>
      <c r="C7129">
        <v>2</v>
      </c>
      <c r="D7129">
        <v>68</v>
      </c>
      <c r="F7129">
        <v>155.6</v>
      </c>
      <c r="G7129">
        <v>61.3</v>
      </c>
    </row>
    <row r="7130" spans="2:7">
      <c r="B7130">
        <v>100990</v>
      </c>
      <c r="C7130">
        <v>1</v>
      </c>
      <c r="D7130">
        <v>3</v>
      </c>
      <c r="F7130">
        <v>102.7</v>
      </c>
      <c r="G7130">
        <v>16.600000000000001</v>
      </c>
    </row>
    <row r="7131" spans="2:7">
      <c r="B7131">
        <v>100991</v>
      </c>
      <c r="C7131">
        <v>2</v>
      </c>
      <c r="D7131">
        <v>9</v>
      </c>
      <c r="F7131">
        <v>140</v>
      </c>
      <c r="G7131">
        <v>30.6</v>
      </c>
    </row>
    <row r="7132" spans="2:7">
      <c r="B7132">
        <v>100992</v>
      </c>
      <c r="C7132">
        <v>1</v>
      </c>
      <c r="D7132">
        <v>27</v>
      </c>
      <c r="F7132">
        <v>176</v>
      </c>
      <c r="G7132">
        <v>105.1</v>
      </c>
    </row>
    <row r="7133" spans="2:7">
      <c r="B7133">
        <v>100993</v>
      </c>
      <c r="C7133">
        <v>1</v>
      </c>
      <c r="D7133">
        <v>7</v>
      </c>
      <c r="F7133">
        <v>116.1</v>
      </c>
      <c r="G7133">
        <v>19</v>
      </c>
    </row>
    <row r="7134" spans="2:7">
      <c r="B7134">
        <v>100994</v>
      </c>
      <c r="C7134">
        <v>1</v>
      </c>
      <c r="D7134">
        <v>28</v>
      </c>
      <c r="F7134">
        <v>162.80000000000001</v>
      </c>
      <c r="G7134">
        <v>70.5</v>
      </c>
    </row>
    <row r="7135" spans="2:7">
      <c r="B7135">
        <v>100995</v>
      </c>
      <c r="C7135">
        <v>1</v>
      </c>
      <c r="D7135">
        <v>1</v>
      </c>
      <c r="E7135">
        <v>21</v>
      </c>
      <c r="F7135">
        <v>0</v>
      </c>
      <c r="G7135">
        <v>12.6</v>
      </c>
    </row>
    <row r="7136" spans="2:7">
      <c r="B7136">
        <v>100996</v>
      </c>
      <c r="C7136">
        <v>1</v>
      </c>
      <c r="D7136">
        <v>52</v>
      </c>
      <c r="F7136">
        <v>184.3</v>
      </c>
      <c r="G7136">
        <v>101.4</v>
      </c>
    </row>
    <row r="7137" spans="2:7">
      <c r="B7137">
        <v>100997</v>
      </c>
      <c r="C7137">
        <v>2</v>
      </c>
      <c r="D7137">
        <v>60</v>
      </c>
      <c r="F7137">
        <v>161.9</v>
      </c>
      <c r="G7137">
        <v>112.2</v>
      </c>
    </row>
    <row r="7138" spans="2:7">
      <c r="B7138">
        <v>100999</v>
      </c>
      <c r="C7138">
        <v>2</v>
      </c>
      <c r="D7138">
        <v>29</v>
      </c>
      <c r="F7138">
        <v>166.4</v>
      </c>
      <c r="G7138">
        <v>91.1</v>
      </c>
    </row>
    <row r="7139" spans="2:7">
      <c r="B7139">
        <v>101000</v>
      </c>
      <c r="C7139">
        <v>2</v>
      </c>
      <c r="D7139">
        <v>12</v>
      </c>
      <c r="F7139">
        <v>162.69999999999999</v>
      </c>
      <c r="G7139">
        <v>42.5</v>
      </c>
    </row>
    <row r="7140" spans="2:7">
      <c r="B7140">
        <v>101001</v>
      </c>
      <c r="C7140">
        <v>1</v>
      </c>
      <c r="D7140">
        <v>67</v>
      </c>
      <c r="F7140">
        <v>178.4</v>
      </c>
      <c r="G7140">
        <v>105.8</v>
      </c>
    </row>
    <row r="7141" spans="2:7">
      <c r="B7141">
        <v>101002</v>
      </c>
      <c r="C7141">
        <v>2</v>
      </c>
      <c r="D7141">
        <v>37</v>
      </c>
      <c r="F7141">
        <v>162.30000000000001</v>
      </c>
      <c r="G7141">
        <v>49.8</v>
      </c>
    </row>
    <row r="7142" spans="2:7">
      <c r="B7142">
        <v>101003</v>
      </c>
      <c r="C7142">
        <v>1</v>
      </c>
      <c r="D7142">
        <v>56</v>
      </c>
      <c r="F7142">
        <v>170.2</v>
      </c>
      <c r="G7142">
        <v>86.1</v>
      </c>
    </row>
    <row r="7143" spans="2:7">
      <c r="B7143">
        <v>101004</v>
      </c>
      <c r="C7143">
        <v>1</v>
      </c>
      <c r="D7143">
        <v>29</v>
      </c>
      <c r="F7143">
        <v>177.3</v>
      </c>
      <c r="G7143">
        <v>58.6</v>
      </c>
    </row>
    <row r="7144" spans="2:7">
      <c r="B7144">
        <v>101005</v>
      </c>
      <c r="C7144">
        <v>2</v>
      </c>
      <c r="D7144">
        <v>29</v>
      </c>
      <c r="F7144">
        <v>152.30000000000001</v>
      </c>
      <c r="G7144">
        <v>50.1</v>
      </c>
    </row>
    <row r="7145" spans="2:7">
      <c r="B7145">
        <v>101006</v>
      </c>
      <c r="C7145">
        <v>1</v>
      </c>
      <c r="D7145">
        <v>76</v>
      </c>
      <c r="F7145">
        <v>182.7</v>
      </c>
      <c r="G7145">
        <v>69.900000000000006</v>
      </c>
    </row>
    <row r="7146" spans="2:7">
      <c r="B7146">
        <v>101007</v>
      </c>
      <c r="C7146">
        <v>2</v>
      </c>
      <c r="D7146">
        <v>43</v>
      </c>
      <c r="F7146">
        <v>159.1</v>
      </c>
      <c r="G7146">
        <v>78.7</v>
      </c>
    </row>
    <row r="7147" spans="2:7">
      <c r="B7147">
        <v>101008</v>
      </c>
      <c r="C7147">
        <v>2</v>
      </c>
      <c r="D7147">
        <v>1</v>
      </c>
      <c r="E7147">
        <v>21</v>
      </c>
      <c r="F7147">
        <v>0</v>
      </c>
      <c r="G7147">
        <v>12.8</v>
      </c>
    </row>
    <row r="7148" spans="2:7">
      <c r="B7148">
        <v>101009</v>
      </c>
      <c r="C7148">
        <v>2</v>
      </c>
      <c r="D7148">
        <v>21</v>
      </c>
      <c r="F7148">
        <v>172.3</v>
      </c>
      <c r="G7148">
        <v>146.6</v>
      </c>
    </row>
    <row r="7149" spans="2:7">
      <c r="B7149">
        <v>101010</v>
      </c>
      <c r="C7149">
        <v>1</v>
      </c>
      <c r="D7149">
        <v>71</v>
      </c>
      <c r="F7149">
        <v>165.8</v>
      </c>
      <c r="G7149">
        <v>87.1</v>
      </c>
    </row>
    <row r="7150" spans="2:7">
      <c r="B7150">
        <v>101011</v>
      </c>
      <c r="C7150">
        <v>1</v>
      </c>
      <c r="D7150">
        <v>23</v>
      </c>
      <c r="F7150">
        <v>176.7</v>
      </c>
      <c r="G7150">
        <v>97</v>
      </c>
    </row>
    <row r="7151" spans="2:7">
      <c r="B7151">
        <v>101012</v>
      </c>
      <c r="C7151">
        <v>2</v>
      </c>
      <c r="D7151">
        <v>3</v>
      </c>
      <c r="F7151">
        <v>93.9</v>
      </c>
      <c r="G7151">
        <v>12.8</v>
      </c>
    </row>
    <row r="7152" spans="2:7">
      <c r="B7152">
        <v>101013</v>
      </c>
      <c r="C7152">
        <v>2</v>
      </c>
      <c r="D7152">
        <v>44</v>
      </c>
      <c r="F7152">
        <v>166.7</v>
      </c>
      <c r="G7152">
        <v>87.6</v>
      </c>
    </row>
    <row r="7153" spans="2:7">
      <c r="B7153">
        <v>101014</v>
      </c>
      <c r="C7153">
        <v>2</v>
      </c>
      <c r="D7153">
        <v>42</v>
      </c>
      <c r="F7153">
        <v>170</v>
      </c>
      <c r="G7153">
        <v>59.1</v>
      </c>
    </row>
    <row r="7154" spans="2:7">
      <c r="B7154">
        <v>101015</v>
      </c>
      <c r="C7154">
        <v>2</v>
      </c>
      <c r="D7154">
        <v>80</v>
      </c>
      <c r="F7154">
        <v>156.5</v>
      </c>
      <c r="G7154">
        <v>69.7</v>
      </c>
    </row>
    <row r="7155" spans="2:7">
      <c r="B7155">
        <v>101016</v>
      </c>
      <c r="C7155">
        <v>1</v>
      </c>
      <c r="D7155">
        <v>8</v>
      </c>
      <c r="F7155">
        <v>133.19999999999999</v>
      </c>
      <c r="G7155">
        <v>24.4</v>
      </c>
    </row>
    <row r="7156" spans="2:7">
      <c r="B7156">
        <v>101017</v>
      </c>
      <c r="C7156">
        <v>1</v>
      </c>
      <c r="D7156">
        <v>65</v>
      </c>
      <c r="F7156">
        <v>169.6</v>
      </c>
      <c r="G7156">
        <v>58.1</v>
      </c>
    </row>
    <row r="7157" spans="2:7">
      <c r="B7157">
        <v>101018</v>
      </c>
      <c r="C7157">
        <v>1</v>
      </c>
      <c r="D7157">
        <v>77</v>
      </c>
      <c r="F7157">
        <v>167</v>
      </c>
      <c r="G7157">
        <v>56.8</v>
      </c>
    </row>
    <row r="7158" spans="2:7">
      <c r="B7158">
        <v>101019</v>
      </c>
      <c r="C7158">
        <v>1</v>
      </c>
      <c r="D7158">
        <v>49</v>
      </c>
      <c r="F7158">
        <v>184.7</v>
      </c>
      <c r="G7158">
        <v>111.1</v>
      </c>
    </row>
    <row r="7159" spans="2:7">
      <c r="B7159">
        <v>101020</v>
      </c>
      <c r="C7159">
        <v>1</v>
      </c>
      <c r="D7159">
        <v>15</v>
      </c>
      <c r="F7159">
        <v>175.9</v>
      </c>
      <c r="G7159">
        <v>76.099999999999994</v>
      </c>
    </row>
    <row r="7160" spans="2:7">
      <c r="B7160">
        <v>101021</v>
      </c>
      <c r="C7160">
        <v>1</v>
      </c>
      <c r="D7160">
        <v>61</v>
      </c>
      <c r="F7160">
        <v>172.5</v>
      </c>
      <c r="G7160">
        <v>92.4</v>
      </c>
    </row>
    <row r="7161" spans="2:7">
      <c r="B7161">
        <v>101022</v>
      </c>
      <c r="C7161">
        <v>1</v>
      </c>
      <c r="D7161">
        <v>75</v>
      </c>
      <c r="F7161">
        <v>171.3</v>
      </c>
      <c r="G7161">
        <v>131.19999999999999</v>
      </c>
    </row>
    <row r="7162" spans="2:7">
      <c r="B7162">
        <v>101023</v>
      </c>
      <c r="C7162">
        <v>1</v>
      </c>
      <c r="D7162">
        <v>52</v>
      </c>
      <c r="F7162">
        <v>175.1</v>
      </c>
      <c r="G7162">
        <v>77.400000000000006</v>
      </c>
    </row>
    <row r="7163" spans="2:7">
      <c r="B7163">
        <v>101024</v>
      </c>
      <c r="C7163">
        <v>1</v>
      </c>
      <c r="D7163">
        <v>53</v>
      </c>
      <c r="F7163">
        <v>172.6</v>
      </c>
      <c r="G7163">
        <v>74.7</v>
      </c>
    </row>
    <row r="7164" spans="2:7">
      <c r="B7164">
        <v>101025</v>
      </c>
      <c r="C7164">
        <v>2</v>
      </c>
      <c r="D7164">
        <v>23</v>
      </c>
      <c r="F7164">
        <v>166.9</v>
      </c>
      <c r="G7164">
        <v>68.2</v>
      </c>
    </row>
    <row r="7165" spans="2:7">
      <c r="B7165">
        <v>101026</v>
      </c>
      <c r="C7165">
        <v>2</v>
      </c>
      <c r="D7165">
        <v>61</v>
      </c>
      <c r="F7165">
        <v>157.9</v>
      </c>
      <c r="G7165">
        <v>66.7</v>
      </c>
    </row>
    <row r="7166" spans="2:7">
      <c r="B7166">
        <v>101027</v>
      </c>
      <c r="C7166">
        <v>1</v>
      </c>
      <c r="D7166">
        <v>55</v>
      </c>
      <c r="F7166">
        <v>0</v>
      </c>
      <c r="G7166">
        <v>0</v>
      </c>
    </row>
    <row r="7167" spans="2:7">
      <c r="B7167">
        <v>101028</v>
      </c>
      <c r="C7167">
        <v>2</v>
      </c>
      <c r="D7167">
        <v>59</v>
      </c>
      <c r="F7167">
        <v>159.1</v>
      </c>
      <c r="G7167">
        <v>61.6</v>
      </c>
    </row>
    <row r="7168" spans="2:7">
      <c r="B7168">
        <v>101029</v>
      </c>
      <c r="C7168">
        <v>1</v>
      </c>
      <c r="D7168">
        <v>14</v>
      </c>
      <c r="F7168">
        <v>163.4</v>
      </c>
      <c r="G7168">
        <v>64.599999999999994</v>
      </c>
    </row>
    <row r="7169" spans="2:7">
      <c r="B7169">
        <v>101030</v>
      </c>
      <c r="C7169">
        <v>2</v>
      </c>
      <c r="D7169">
        <v>30</v>
      </c>
      <c r="F7169">
        <v>165.1</v>
      </c>
      <c r="G7169">
        <v>60.6</v>
      </c>
    </row>
    <row r="7170" spans="2:7">
      <c r="B7170">
        <v>101031</v>
      </c>
      <c r="C7170">
        <v>1</v>
      </c>
      <c r="D7170">
        <v>27</v>
      </c>
      <c r="F7170">
        <v>169.6</v>
      </c>
      <c r="G7170">
        <v>89</v>
      </c>
    </row>
    <row r="7171" spans="2:7">
      <c r="B7171">
        <v>101032</v>
      </c>
      <c r="C7171">
        <v>1</v>
      </c>
      <c r="D7171">
        <v>14</v>
      </c>
      <c r="F7171">
        <v>181.5</v>
      </c>
      <c r="G7171">
        <v>80</v>
      </c>
    </row>
    <row r="7172" spans="2:7">
      <c r="B7172">
        <v>101033</v>
      </c>
      <c r="C7172">
        <v>1</v>
      </c>
      <c r="D7172">
        <v>63</v>
      </c>
      <c r="F7172">
        <v>189.3</v>
      </c>
      <c r="G7172">
        <v>93.5</v>
      </c>
    </row>
    <row r="7173" spans="2:7">
      <c r="B7173">
        <v>101034</v>
      </c>
      <c r="C7173">
        <v>2</v>
      </c>
      <c r="D7173">
        <v>46</v>
      </c>
      <c r="F7173">
        <v>150.1</v>
      </c>
      <c r="G7173">
        <v>72.3</v>
      </c>
    </row>
    <row r="7174" spans="2:7">
      <c r="B7174">
        <v>101035</v>
      </c>
      <c r="C7174">
        <v>2</v>
      </c>
      <c r="D7174">
        <v>15</v>
      </c>
      <c r="F7174">
        <v>155.6</v>
      </c>
      <c r="G7174">
        <v>56.2</v>
      </c>
    </row>
    <row r="7175" spans="2:7">
      <c r="B7175">
        <v>101036</v>
      </c>
      <c r="C7175">
        <v>2</v>
      </c>
      <c r="D7175">
        <v>80</v>
      </c>
      <c r="F7175">
        <v>163.4</v>
      </c>
      <c r="G7175">
        <v>63.4</v>
      </c>
    </row>
    <row r="7176" spans="2:7">
      <c r="B7176">
        <v>101037</v>
      </c>
      <c r="C7176">
        <v>2</v>
      </c>
      <c r="D7176">
        <v>41</v>
      </c>
      <c r="F7176">
        <v>155.1</v>
      </c>
      <c r="G7176">
        <v>106.8</v>
      </c>
    </row>
    <row r="7177" spans="2:7">
      <c r="B7177">
        <v>101039</v>
      </c>
      <c r="C7177">
        <v>1</v>
      </c>
      <c r="D7177">
        <v>14</v>
      </c>
      <c r="F7177">
        <v>161.80000000000001</v>
      </c>
      <c r="G7177">
        <v>59.2</v>
      </c>
    </row>
    <row r="7178" spans="2:7">
      <c r="B7178">
        <v>101040</v>
      </c>
      <c r="C7178">
        <v>1</v>
      </c>
      <c r="D7178">
        <v>61</v>
      </c>
      <c r="F7178">
        <v>166.7</v>
      </c>
      <c r="G7178">
        <v>89.8</v>
      </c>
    </row>
    <row r="7179" spans="2:7">
      <c r="B7179">
        <v>101041</v>
      </c>
      <c r="C7179">
        <v>2</v>
      </c>
      <c r="D7179">
        <v>4</v>
      </c>
      <c r="F7179">
        <v>97.6</v>
      </c>
      <c r="G7179">
        <v>15.3</v>
      </c>
    </row>
    <row r="7180" spans="2:7">
      <c r="B7180">
        <v>101042</v>
      </c>
      <c r="C7180">
        <v>1</v>
      </c>
      <c r="D7180">
        <v>13</v>
      </c>
      <c r="F7180">
        <v>164.7</v>
      </c>
      <c r="G7180">
        <v>47</v>
      </c>
    </row>
    <row r="7181" spans="2:7">
      <c r="B7181">
        <v>101043</v>
      </c>
      <c r="C7181">
        <v>1</v>
      </c>
      <c r="D7181">
        <v>72</v>
      </c>
      <c r="F7181">
        <v>165.1</v>
      </c>
      <c r="G7181">
        <v>59.6</v>
      </c>
    </row>
    <row r="7182" spans="2:7">
      <c r="B7182">
        <v>101044</v>
      </c>
      <c r="C7182">
        <v>2</v>
      </c>
      <c r="D7182">
        <v>3</v>
      </c>
      <c r="F7182">
        <v>97.2</v>
      </c>
      <c r="G7182">
        <v>14.5</v>
      </c>
    </row>
    <row r="7183" spans="2:7">
      <c r="B7183">
        <v>101045</v>
      </c>
      <c r="C7183">
        <v>2</v>
      </c>
      <c r="D7183">
        <v>17</v>
      </c>
      <c r="F7183">
        <v>157.6</v>
      </c>
      <c r="G7183">
        <v>46.5</v>
      </c>
    </row>
    <row r="7184" spans="2:7">
      <c r="B7184">
        <v>101046</v>
      </c>
      <c r="C7184">
        <v>1</v>
      </c>
      <c r="D7184">
        <v>68</v>
      </c>
      <c r="F7184">
        <v>185.3</v>
      </c>
      <c r="G7184">
        <v>103.7</v>
      </c>
    </row>
    <row r="7185" spans="2:7">
      <c r="B7185">
        <v>101047</v>
      </c>
      <c r="C7185">
        <v>1</v>
      </c>
      <c r="D7185">
        <v>18</v>
      </c>
      <c r="F7185">
        <v>167.8</v>
      </c>
      <c r="G7185">
        <v>58</v>
      </c>
    </row>
    <row r="7186" spans="2:7">
      <c r="B7186">
        <v>101048</v>
      </c>
      <c r="C7186">
        <v>1</v>
      </c>
      <c r="D7186">
        <v>15</v>
      </c>
      <c r="F7186">
        <v>175.8</v>
      </c>
      <c r="G7186">
        <v>68.8</v>
      </c>
    </row>
    <row r="7187" spans="2:7">
      <c r="B7187">
        <v>101049</v>
      </c>
      <c r="C7187">
        <v>2</v>
      </c>
      <c r="D7187">
        <v>57</v>
      </c>
      <c r="F7187">
        <v>150.80000000000001</v>
      </c>
      <c r="G7187">
        <v>107.5</v>
      </c>
    </row>
    <row r="7188" spans="2:7">
      <c r="B7188">
        <v>101051</v>
      </c>
      <c r="C7188">
        <v>1</v>
      </c>
      <c r="D7188">
        <v>57</v>
      </c>
      <c r="F7188">
        <v>177.1</v>
      </c>
      <c r="G7188">
        <v>82.9</v>
      </c>
    </row>
    <row r="7189" spans="2:7">
      <c r="B7189">
        <v>101052</v>
      </c>
      <c r="C7189">
        <v>2</v>
      </c>
      <c r="D7189">
        <v>49</v>
      </c>
      <c r="F7189">
        <v>167.2</v>
      </c>
      <c r="G7189">
        <v>108.9</v>
      </c>
    </row>
    <row r="7190" spans="2:7">
      <c r="B7190">
        <v>101053</v>
      </c>
      <c r="C7190">
        <v>1</v>
      </c>
      <c r="D7190">
        <v>0</v>
      </c>
      <c r="E7190">
        <v>6</v>
      </c>
      <c r="F7190">
        <v>0</v>
      </c>
      <c r="G7190">
        <v>8.5</v>
      </c>
    </row>
    <row r="7191" spans="2:7">
      <c r="B7191">
        <v>101054</v>
      </c>
      <c r="C7191">
        <v>2</v>
      </c>
      <c r="D7191">
        <v>17</v>
      </c>
      <c r="F7191">
        <v>164.3</v>
      </c>
      <c r="G7191">
        <v>60.4</v>
      </c>
    </row>
    <row r="7192" spans="2:7">
      <c r="B7192">
        <v>101057</v>
      </c>
      <c r="C7192">
        <v>1</v>
      </c>
      <c r="D7192">
        <v>12</v>
      </c>
      <c r="F7192">
        <v>154.30000000000001</v>
      </c>
      <c r="G7192">
        <v>40.799999999999997</v>
      </c>
    </row>
    <row r="7193" spans="2:7">
      <c r="B7193">
        <v>101058</v>
      </c>
      <c r="C7193">
        <v>2</v>
      </c>
      <c r="D7193">
        <v>9</v>
      </c>
      <c r="F7193">
        <v>129.6</v>
      </c>
      <c r="G7193">
        <v>26.7</v>
      </c>
    </row>
    <row r="7194" spans="2:7">
      <c r="B7194">
        <v>101059</v>
      </c>
      <c r="C7194">
        <v>1</v>
      </c>
      <c r="D7194">
        <v>12</v>
      </c>
      <c r="F7194">
        <v>145.5</v>
      </c>
      <c r="G7194">
        <v>41.4</v>
      </c>
    </row>
    <row r="7195" spans="2:7">
      <c r="B7195">
        <v>101060</v>
      </c>
      <c r="C7195">
        <v>1</v>
      </c>
      <c r="D7195">
        <v>71</v>
      </c>
      <c r="F7195">
        <v>172.8</v>
      </c>
      <c r="G7195">
        <v>100.5</v>
      </c>
    </row>
    <row r="7196" spans="2:7">
      <c r="B7196">
        <v>101062</v>
      </c>
      <c r="C7196">
        <v>1</v>
      </c>
      <c r="D7196">
        <v>4</v>
      </c>
      <c r="F7196">
        <v>102.2</v>
      </c>
      <c r="G7196">
        <v>16.399999999999999</v>
      </c>
    </row>
    <row r="7197" spans="2:7">
      <c r="B7197">
        <v>101063</v>
      </c>
      <c r="C7197">
        <v>1</v>
      </c>
      <c r="D7197">
        <v>80</v>
      </c>
      <c r="F7197">
        <v>167.4</v>
      </c>
      <c r="G7197">
        <v>67.5</v>
      </c>
    </row>
    <row r="7198" spans="2:7">
      <c r="B7198">
        <v>101064</v>
      </c>
      <c r="C7198">
        <v>1</v>
      </c>
      <c r="D7198">
        <v>28</v>
      </c>
      <c r="F7198">
        <v>170.6</v>
      </c>
      <c r="G7198">
        <v>96.9</v>
      </c>
    </row>
    <row r="7199" spans="2:7">
      <c r="B7199">
        <v>101065</v>
      </c>
      <c r="C7199">
        <v>2</v>
      </c>
      <c r="D7199">
        <v>44</v>
      </c>
      <c r="F7199">
        <v>172.6</v>
      </c>
      <c r="G7199">
        <v>71.099999999999994</v>
      </c>
    </row>
    <row r="7200" spans="2:7">
      <c r="B7200">
        <v>101066</v>
      </c>
      <c r="C7200">
        <v>1</v>
      </c>
      <c r="D7200">
        <v>5</v>
      </c>
      <c r="F7200">
        <v>113.2</v>
      </c>
      <c r="G7200">
        <v>19.100000000000001</v>
      </c>
    </row>
    <row r="7201" spans="2:7">
      <c r="B7201">
        <v>101067</v>
      </c>
      <c r="C7201">
        <v>1</v>
      </c>
      <c r="D7201">
        <v>16</v>
      </c>
      <c r="F7201">
        <v>164.3</v>
      </c>
      <c r="G7201">
        <v>54.2</v>
      </c>
    </row>
    <row r="7202" spans="2:7">
      <c r="B7202">
        <v>101068</v>
      </c>
      <c r="C7202">
        <v>2</v>
      </c>
      <c r="D7202">
        <v>55</v>
      </c>
      <c r="F7202">
        <v>154.80000000000001</v>
      </c>
      <c r="G7202">
        <v>47.2</v>
      </c>
    </row>
    <row r="7203" spans="2:7">
      <c r="B7203">
        <v>101069</v>
      </c>
      <c r="C7203">
        <v>1</v>
      </c>
      <c r="D7203">
        <v>32</v>
      </c>
      <c r="F7203">
        <v>174.1</v>
      </c>
      <c r="G7203">
        <v>92.6</v>
      </c>
    </row>
    <row r="7204" spans="2:7">
      <c r="B7204">
        <v>101070</v>
      </c>
      <c r="C7204">
        <v>2</v>
      </c>
      <c r="D7204">
        <v>34</v>
      </c>
      <c r="F7204">
        <v>166.4</v>
      </c>
      <c r="G7204">
        <v>89</v>
      </c>
    </row>
    <row r="7205" spans="2:7">
      <c r="B7205">
        <v>101071</v>
      </c>
      <c r="C7205">
        <v>1</v>
      </c>
      <c r="D7205">
        <v>2</v>
      </c>
      <c r="F7205">
        <v>85.7</v>
      </c>
      <c r="G7205">
        <v>12.5</v>
      </c>
    </row>
    <row r="7206" spans="2:7">
      <c r="B7206">
        <v>101072</v>
      </c>
      <c r="C7206">
        <v>1</v>
      </c>
      <c r="D7206">
        <v>2</v>
      </c>
      <c r="F7206">
        <v>0</v>
      </c>
      <c r="G7206">
        <v>0</v>
      </c>
    </row>
    <row r="7207" spans="2:7">
      <c r="B7207">
        <v>101073</v>
      </c>
      <c r="C7207">
        <v>1</v>
      </c>
      <c r="D7207">
        <v>62</v>
      </c>
      <c r="F7207">
        <v>164.6</v>
      </c>
      <c r="G7207">
        <v>63.6</v>
      </c>
    </row>
    <row r="7208" spans="2:7">
      <c r="B7208">
        <v>101075</v>
      </c>
      <c r="C7208">
        <v>1</v>
      </c>
      <c r="D7208">
        <v>67</v>
      </c>
      <c r="F7208">
        <v>165.3</v>
      </c>
      <c r="G7208">
        <v>86.5</v>
      </c>
    </row>
    <row r="7209" spans="2:7">
      <c r="B7209">
        <v>101076</v>
      </c>
      <c r="C7209">
        <v>2</v>
      </c>
      <c r="D7209">
        <v>22</v>
      </c>
      <c r="F7209">
        <v>158.6</v>
      </c>
      <c r="G7209">
        <v>58.8</v>
      </c>
    </row>
    <row r="7210" spans="2:7">
      <c r="B7210">
        <v>101077</v>
      </c>
      <c r="C7210">
        <v>1</v>
      </c>
      <c r="D7210">
        <v>36</v>
      </c>
      <c r="F7210">
        <v>184.2</v>
      </c>
      <c r="G7210">
        <v>74.3</v>
      </c>
    </row>
    <row r="7211" spans="2:7">
      <c r="B7211">
        <v>101078</v>
      </c>
      <c r="C7211">
        <v>1</v>
      </c>
      <c r="D7211">
        <v>62</v>
      </c>
      <c r="F7211">
        <v>180.8</v>
      </c>
      <c r="G7211">
        <v>101.5</v>
      </c>
    </row>
    <row r="7212" spans="2:7">
      <c r="B7212">
        <v>101079</v>
      </c>
      <c r="C7212">
        <v>2</v>
      </c>
      <c r="D7212">
        <v>51</v>
      </c>
      <c r="F7212">
        <v>155</v>
      </c>
      <c r="G7212">
        <v>46.4</v>
      </c>
    </row>
    <row r="7213" spans="2:7">
      <c r="B7213">
        <v>101080</v>
      </c>
      <c r="C7213">
        <v>1</v>
      </c>
      <c r="D7213">
        <v>14</v>
      </c>
      <c r="F7213">
        <v>156.6</v>
      </c>
      <c r="G7213">
        <v>43.3</v>
      </c>
    </row>
    <row r="7214" spans="2:7">
      <c r="B7214">
        <v>101081</v>
      </c>
      <c r="C7214">
        <v>2</v>
      </c>
      <c r="D7214">
        <v>13</v>
      </c>
      <c r="F7214">
        <v>154</v>
      </c>
      <c r="G7214">
        <v>59.6</v>
      </c>
    </row>
    <row r="7215" spans="2:7">
      <c r="B7215">
        <v>101082</v>
      </c>
      <c r="C7215">
        <v>2</v>
      </c>
      <c r="D7215">
        <v>3</v>
      </c>
      <c r="F7215">
        <v>97.5</v>
      </c>
      <c r="G7215">
        <v>17.100000000000001</v>
      </c>
    </row>
    <row r="7216" spans="2:7">
      <c r="B7216">
        <v>101083</v>
      </c>
      <c r="C7216">
        <v>1</v>
      </c>
      <c r="D7216">
        <v>17</v>
      </c>
      <c r="F7216">
        <v>177</v>
      </c>
      <c r="G7216">
        <v>67.8</v>
      </c>
    </row>
    <row r="7217" spans="2:7">
      <c r="B7217">
        <v>101084</v>
      </c>
      <c r="C7217">
        <v>2</v>
      </c>
      <c r="D7217">
        <v>46</v>
      </c>
      <c r="F7217">
        <v>171.4</v>
      </c>
      <c r="G7217">
        <v>67.3</v>
      </c>
    </row>
    <row r="7218" spans="2:7">
      <c r="B7218">
        <v>101085</v>
      </c>
      <c r="C7218">
        <v>1</v>
      </c>
      <c r="D7218">
        <v>31</v>
      </c>
      <c r="F7218">
        <v>185.5</v>
      </c>
      <c r="G7218">
        <v>137.69999999999999</v>
      </c>
    </row>
    <row r="7219" spans="2:7">
      <c r="B7219">
        <v>101086</v>
      </c>
      <c r="C7219">
        <v>1</v>
      </c>
      <c r="D7219">
        <v>32</v>
      </c>
      <c r="F7219">
        <v>179.6</v>
      </c>
      <c r="G7219">
        <v>104.5</v>
      </c>
    </row>
    <row r="7220" spans="2:7">
      <c r="B7220">
        <v>101087</v>
      </c>
      <c r="C7220">
        <v>2</v>
      </c>
      <c r="D7220">
        <v>51</v>
      </c>
      <c r="F7220">
        <v>159.69999999999999</v>
      </c>
      <c r="G7220">
        <v>47.6</v>
      </c>
    </row>
    <row r="7221" spans="2:7">
      <c r="B7221">
        <v>101088</v>
      </c>
      <c r="C7221">
        <v>2</v>
      </c>
      <c r="D7221">
        <v>80</v>
      </c>
      <c r="F7221">
        <v>165.2</v>
      </c>
      <c r="G7221">
        <v>87.8</v>
      </c>
    </row>
    <row r="7222" spans="2:7">
      <c r="B7222">
        <v>101089</v>
      </c>
      <c r="C7222">
        <v>2</v>
      </c>
      <c r="D7222">
        <v>19</v>
      </c>
      <c r="F7222">
        <v>159.69999999999999</v>
      </c>
      <c r="G7222">
        <v>125.7</v>
      </c>
    </row>
    <row r="7223" spans="2:7">
      <c r="B7223">
        <v>101090</v>
      </c>
      <c r="C7223">
        <v>2</v>
      </c>
      <c r="D7223">
        <v>17</v>
      </c>
      <c r="F7223">
        <v>163.80000000000001</v>
      </c>
      <c r="G7223">
        <v>62.8</v>
      </c>
    </row>
    <row r="7224" spans="2:7">
      <c r="B7224">
        <v>101091</v>
      </c>
      <c r="C7224">
        <v>2</v>
      </c>
      <c r="D7224">
        <v>58</v>
      </c>
      <c r="F7224">
        <v>161.80000000000001</v>
      </c>
      <c r="G7224">
        <v>98.9</v>
      </c>
    </row>
    <row r="7225" spans="2:7">
      <c r="B7225">
        <v>101092</v>
      </c>
      <c r="C7225">
        <v>1</v>
      </c>
      <c r="D7225">
        <v>13</v>
      </c>
      <c r="F7225">
        <v>161.5</v>
      </c>
      <c r="G7225">
        <v>48.3</v>
      </c>
    </row>
    <row r="7226" spans="2:7">
      <c r="B7226">
        <v>101093</v>
      </c>
      <c r="C7226">
        <v>2</v>
      </c>
      <c r="D7226">
        <v>63</v>
      </c>
      <c r="F7226">
        <v>164.5</v>
      </c>
      <c r="G7226">
        <v>104.9</v>
      </c>
    </row>
    <row r="7227" spans="2:7">
      <c r="B7227">
        <v>101094</v>
      </c>
      <c r="C7227">
        <v>1</v>
      </c>
      <c r="D7227">
        <v>14</v>
      </c>
      <c r="F7227">
        <v>166.8</v>
      </c>
      <c r="G7227">
        <v>66.7</v>
      </c>
    </row>
    <row r="7228" spans="2:7">
      <c r="B7228">
        <v>101095</v>
      </c>
      <c r="C7228">
        <v>2</v>
      </c>
      <c r="D7228">
        <v>56</v>
      </c>
      <c r="F7228">
        <v>162.9</v>
      </c>
      <c r="G7228">
        <v>47.1</v>
      </c>
    </row>
    <row r="7229" spans="2:7">
      <c r="B7229">
        <v>101096</v>
      </c>
      <c r="C7229">
        <v>2</v>
      </c>
      <c r="D7229">
        <v>56</v>
      </c>
      <c r="F7229">
        <v>156</v>
      </c>
      <c r="G7229">
        <v>81</v>
      </c>
    </row>
    <row r="7230" spans="2:7">
      <c r="B7230">
        <v>101097</v>
      </c>
      <c r="C7230">
        <v>2</v>
      </c>
      <c r="D7230">
        <v>39</v>
      </c>
      <c r="F7230">
        <v>155.30000000000001</v>
      </c>
      <c r="G7230">
        <v>76.400000000000006</v>
      </c>
    </row>
    <row r="7231" spans="2:7">
      <c r="B7231">
        <v>101098</v>
      </c>
      <c r="C7231">
        <v>2</v>
      </c>
      <c r="D7231">
        <v>3</v>
      </c>
      <c r="F7231">
        <v>102.7</v>
      </c>
      <c r="G7231">
        <v>18.3</v>
      </c>
    </row>
    <row r="7232" spans="2:7">
      <c r="B7232">
        <v>101099</v>
      </c>
      <c r="C7232">
        <v>2</v>
      </c>
      <c r="D7232">
        <v>23</v>
      </c>
      <c r="F7232">
        <v>159.80000000000001</v>
      </c>
      <c r="G7232">
        <v>90.9</v>
      </c>
    </row>
    <row r="7233" spans="2:7">
      <c r="B7233">
        <v>101100</v>
      </c>
      <c r="C7233">
        <v>2</v>
      </c>
      <c r="D7233">
        <v>10</v>
      </c>
      <c r="F7233">
        <v>154.4</v>
      </c>
      <c r="G7233">
        <v>51.7</v>
      </c>
    </row>
    <row r="7234" spans="2:7">
      <c r="B7234">
        <v>101101</v>
      </c>
      <c r="C7234">
        <v>1</v>
      </c>
      <c r="D7234">
        <v>22</v>
      </c>
      <c r="F7234">
        <v>177.7</v>
      </c>
      <c r="G7234">
        <v>83.4</v>
      </c>
    </row>
    <row r="7235" spans="2:7">
      <c r="B7235">
        <v>101102</v>
      </c>
      <c r="C7235">
        <v>1</v>
      </c>
      <c r="D7235">
        <v>80</v>
      </c>
      <c r="F7235">
        <v>175.6</v>
      </c>
      <c r="G7235">
        <v>90.8</v>
      </c>
    </row>
    <row r="7236" spans="2:7">
      <c r="B7236">
        <v>101103</v>
      </c>
      <c r="C7236">
        <v>2</v>
      </c>
      <c r="D7236">
        <v>53</v>
      </c>
      <c r="F7236">
        <v>157.9</v>
      </c>
      <c r="G7236">
        <v>79.2</v>
      </c>
    </row>
    <row r="7237" spans="2:7">
      <c r="B7237">
        <v>101104</v>
      </c>
      <c r="C7237">
        <v>2</v>
      </c>
      <c r="D7237">
        <v>0</v>
      </c>
      <c r="E7237">
        <v>3</v>
      </c>
      <c r="F7237">
        <v>0</v>
      </c>
      <c r="G7237">
        <v>5.2</v>
      </c>
    </row>
    <row r="7238" spans="2:7">
      <c r="B7238">
        <v>101106</v>
      </c>
      <c r="C7238">
        <v>2</v>
      </c>
      <c r="D7238">
        <v>49</v>
      </c>
      <c r="F7238">
        <v>166.3</v>
      </c>
      <c r="G7238">
        <v>108.7</v>
      </c>
    </row>
    <row r="7239" spans="2:7">
      <c r="B7239">
        <v>101107</v>
      </c>
      <c r="C7239">
        <v>2</v>
      </c>
      <c r="D7239">
        <v>44</v>
      </c>
      <c r="F7239">
        <v>158</v>
      </c>
      <c r="G7239">
        <v>68.8</v>
      </c>
    </row>
    <row r="7240" spans="2:7">
      <c r="B7240">
        <v>101108</v>
      </c>
      <c r="C7240">
        <v>2</v>
      </c>
      <c r="D7240">
        <v>59</v>
      </c>
      <c r="F7240">
        <v>151.9</v>
      </c>
      <c r="G7240">
        <v>52.3</v>
      </c>
    </row>
    <row r="7241" spans="2:7">
      <c r="B7241">
        <v>101109</v>
      </c>
      <c r="C7241">
        <v>2</v>
      </c>
      <c r="D7241">
        <v>60</v>
      </c>
      <c r="F7241">
        <v>159.69999999999999</v>
      </c>
      <c r="G7241">
        <v>119.8</v>
      </c>
    </row>
    <row r="7242" spans="2:7">
      <c r="B7242">
        <v>101111</v>
      </c>
      <c r="C7242">
        <v>1</v>
      </c>
      <c r="D7242">
        <v>22</v>
      </c>
      <c r="F7242">
        <v>189.6</v>
      </c>
      <c r="G7242">
        <v>124.9</v>
      </c>
    </row>
    <row r="7243" spans="2:7">
      <c r="B7243">
        <v>101112</v>
      </c>
      <c r="C7243">
        <v>2</v>
      </c>
      <c r="D7243">
        <v>45</v>
      </c>
      <c r="F7243">
        <v>158.4</v>
      </c>
      <c r="G7243">
        <v>48.7</v>
      </c>
    </row>
    <row r="7244" spans="2:7">
      <c r="B7244">
        <v>101113</v>
      </c>
      <c r="C7244">
        <v>2</v>
      </c>
      <c r="D7244">
        <v>19</v>
      </c>
      <c r="F7244">
        <v>160.30000000000001</v>
      </c>
      <c r="G7244">
        <v>65.099999999999994</v>
      </c>
    </row>
    <row r="7245" spans="2:7">
      <c r="B7245">
        <v>101114</v>
      </c>
      <c r="C7245">
        <v>2</v>
      </c>
      <c r="D7245">
        <v>11</v>
      </c>
      <c r="F7245">
        <v>158.6</v>
      </c>
      <c r="G7245">
        <v>52.4</v>
      </c>
    </row>
    <row r="7246" spans="2:7">
      <c r="B7246">
        <v>101115</v>
      </c>
      <c r="C7246">
        <v>2</v>
      </c>
      <c r="D7246">
        <v>36</v>
      </c>
      <c r="F7246">
        <v>168.1</v>
      </c>
      <c r="G7246">
        <v>107.7</v>
      </c>
    </row>
    <row r="7247" spans="2:7">
      <c r="B7247">
        <v>101116</v>
      </c>
      <c r="C7247">
        <v>2</v>
      </c>
      <c r="D7247">
        <v>1</v>
      </c>
      <c r="E7247">
        <v>19</v>
      </c>
      <c r="F7247">
        <v>0</v>
      </c>
      <c r="G7247">
        <v>9.6999999999999993</v>
      </c>
    </row>
    <row r="7248" spans="2:7">
      <c r="B7248">
        <v>101117</v>
      </c>
      <c r="C7248">
        <v>1</v>
      </c>
      <c r="D7248">
        <v>12</v>
      </c>
      <c r="F7248">
        <v>148.19999999999999</v>
      </c>
      <c r="G7248">
        <v>62.8</v>
      </c>
    </row>
    <row r="7249" spans="2:7">
      <c r="B7249">
        <v>101118</v>
      </c>
      <c r="C7249">
        <v>1</v>
      </c>
      <c r="D7249">
        <v>26</v>
      </c>
      <c r="F7249">
        <v>184</v>
      </c>
      <c r="G7249">
        <v>120.3</v>
      </c>
    </row>
    <row r="7250" spans="2:7">
      <c r="B7250">
        <v>101119</v>
      </c>
      <c r="C7250">
        <v>2</v>
      </c>
      <c r="D7250">
        <v>48</v>
      </c>
      <c r="F7250">
        <v>149.19999999999999</v>
      </c>
      <c r="G7250">
        <v>76.8</v>
      </c>
    </row>
    <row r="7251" spans="2:7">
      <c r="B7251">
        <v>101120</v>
      </c>
      <c r="C7251">
        <v>2</v>
      </c>
      <c r="D7251">
        <v>80</v>
      </c>
      <c r="F7251">
        <v>149.5</v>
      </c>
      <c r="G7251">
        <v>51.6</v>
      </c>
    </row>
    <row r="7252" spans="2:7">
      <c r="B7252">
        <v>101121</v>
      </c>
      <c r="C7252">
        <v>1</v>
      </c>
      <c r="D7252">
        <v>0</v>
      </c>
      <c r="E7252">
        <v>7</v>
      </c>
      <c r="F7252">
        <v>0</v>
      </c>
      <c r="G7252">
        <v>9.9</v>
      </c>
    </row>
    <row r="7253" spans="2:7">
      <c r="B7253">
        <v>101122</v>
      </c>
      <c r="C7253">
        <v>1</v>
      </c>
      <c r="D7253">
        <v>30</v>
      </c>
      <c r="F7253">
        <v>185.5</v>
      </c>
      <c r="G7253">
        <v>76.599999999999994</v>
      </c>
    </row>
    <row r="7254" spans="2:7">
      <c r="B7254">
        <v>101123</v>
      </c>
      <c r="C7254">
        <v>2</v>
      </c>
      <c r="D7254">
        <v>59</v>
      </c>
      <c r="F7254">
        <v>168.4</v>
      </c>
      <c r="G7254">
        <v>49.6</v>
      </c>
    </row>
    <row r="7255" spans="2:7">
      <c r="B7255">
        <v>101124</v>
      </c>
      <c r="C7255">
        <v>1</v>
      </c>
      <c r="D7255">
        <v>76</v>
      </c>
      <c r="F7255">
        <v>176.3</v>
      </c>
      <c r="G7255">
        <v>94.5</v>
      </c>
    </row>
    <row r="7256" spans="2:7">
      <c r="B7256">
        <v>101125</v>
      </c>
      <c r="C7256">
        <v>2</v>
      </c>
      <c r="D7256">
        <v>33</v>
      </c>
      <c r="F7256">
        <v>155.69999999999999</v>
      </c>
      <c r="G7256">
        <v>60.3</v>
      </c>
    </row>
    <row r="7257" spans="2:7">
      <c r="B7257">
        <v>101126</v>
      </c>
      <c r="C7257">
        <v>1</v>
      </c>
      <c r="D7257">
        <v>37</v>
      </c>
      <c r="F7257">
        <v>182.3</v>
      </c>
      <c r="G7257">
        <v>135.6</v>
      </c>
    </row>
    <row r="7258" spans="2:7">
      <c r="B7258">
        <v>101127</v>
      </c>
      <c r="C7258">
        <v>1</v>
      </c>
      <c r="D7258">
        <v>25</v>
      </c>
      <c r="F7258">
        <v>185.6</v>
      </c>
      <c r="G7258">
        <v>145.9</v>
      </c>
    </row>
    <row r="7259" spans="2:7">
      <c r="B7259">
        <v>101128</v>
      </c>
      <c r="C7259">
        <v>2</v>
      </c>
      <c r="D7259">
        <v>6</v>
      </c>
      <c r="F7259">
        <v>123</v>
      </c>
      <c r="G7259">
        <v>34.6</v>
      </c>
    </row>
    <row r="7260" spans="2:7">
      <c r="B7260">
        <v>101129</v>
      </c>
      <c r="C7260">
        <v>1</v>
      </c>
      <c r="D7260">
        <v>2</v>
      </c>
      <c r="F7260">
        <v>90.7</v>
      </c>
      <c r="G7260">
        <v>13.2</v>
      </c>
    </row>
    <row r="7261" spans="2:7">
      <c r="B7261">
        <v>101130</v>
      </c>
      <c r="C7261">
        <v>2</v>
      </c>
      <c r="D7261">
        <v>19</v>
      </c>
      <c r="F7261">
        <v>161.80000000000001</v>
      </c>
      <c r="G7261">
        <v>54.6</v>
      </c>
    </row>
    <row r="7262" spans="2:7">
      <c r="B7262">
        <v>101131</v>
      </c>
      <c r="C7262">
        <v>1</v>
      </c>
      <c r="D7262">
        <v>15</v>
      </c>
      <c r="F7262">
        <v>168.1</v>
      </c>
      <c r="G7262">
        <v>50.1</v>
      </c>
    </row>
    <row r="7263" spans="2:7">
      <c r="B7263">
        <v>101132</v>
      </c>
      <c r="C7263">
        <v>1</v>
      </c>
      <c r="D7263">
        <v>31</v>
      </c>
      <c r="F7263">
        <v>172</v>
      </c>
      <c r="G7263">
        <v>81</v>
      </c>
    </row>
    <row r="7264" spans="2:7">
      <c r="B7264">
        <v>101133</v>
      </c>
      <c r="C7264">
        <v>1</v>
      </c>
      <c r="D7264">
        <v>2</v>
      </c>
      <c r="F7264">
        <v>92.4</v>
      </c>
      <c r="G7264">
        <v>12.6</v>
      </c>
    </row>
    <row r="7265" spans="2:7">
      <c r="B7265">
        <v>101134</v>
      </c>
      <c r="C7265">
        <v>2</v>
      </c>
      <c r="D7265">
        <v>30</v>
      </c>
      <c r="F7265">
        <v>161.4</v>
      </c>
      <c r="G7265">
        <v>83.9</v>
      </c>
    </row>
    <row r="7266" spans="2:7">
      <c r="B7266">
        <v>101135</v>
      </c>
      <c r="C7266">
        <v>2</v>
      </c>
      <c r="D7266">
        <v>0</v>
      </c>
      <c r="E7266">
        <v>3</v>
      </c>
      <c r="F7266">
        <v>0</v>
      </c>
      <c r="G7266">
        <v>5.8</v>
      </c>
    </row>
    <row r="7267" spans="2:7">
      <c r="B7267">
        <v>101136</v>
      </c>
      <c r="C7267">
        <v>1</v>
      </c>
      <c r="D7267">
        <v>76</v>
      </c>
      <c r="F7267">
        <v>182.2</v>
      </c>
      <c r="G7267">
        <v>106.1</v>
      </c>
    </row>
    <row r="7268" spans="2:7">
      <c r="B7268">
        <v>101137</v>
      </c>
      <c r="C7268">
        <v>1</v>
      </c>
      <c r="D7268">
        <v>5</v>
      </c>
      <c r="F7268">
        <v>111</v>
      </c>
      <c r="G7268">
        <v>18.399999999999999</v>
      </c>
    </row>
    <row r="7269" spans="2:7">
      <c r="B7269">
        <v>101138</v>
      </c>
      <c r="C7269">
        <v>2</v>
      </c>
      <c r="D7269">
        <v>33</v>
      </c>
      <c r="F7269">
        <v>171.4</v>
      </c>
      <c r="G7269">
        <v>118</v>
      </c>
    </row>
    <row r="7270" spans="2:7">
      <c r="B7270">
        <v>101139</v>
      </c>
      <c r="C7270">
        <v>2</v>
      </c>
      <c r="D7270">
        <v>33</v>
      </c>
      <c r="F7270">
        <v>163.6</v>
      </c>
      <c r="G7270">
        <v>70.2</v>
      </c>
    </row>
    <row r="7271" spans="2:7">
      <c r="B7271">
        <v>101141</v>
      </c>
      <c r="C7271">
        <v>1</v>
      </c>
      <c r="D7271">
        <v>54</v>
      </c>
      <c r="F7271">
        <v>178.2</v>
      </c>
      <c r="G7271">
        <v>107.8</v>
      </c>
    </row>
    <row r="7272" spans="2:7">
      <c r="B7272">
        <v>101142</v>
      </c>
      <c r="C7272">
        <v>1</v>
      </c>
      <c r="D7272">
        <v>11</v>
      </c>
      <c r="F7272">
        <v>147.19999999999999</v>
      </c>
      <c r="G7272">
        <v>32.5</v>
      </c>
    </row>
    <row r="7273" spans="2:7">
      <c r="B7273">
        <v>101143</v>
      </c>
      <c r="C7273">
        <v>1</v>
      </c>
      <c r="D7273">
        <v>80</v>
      </c>
      <c r="F7273">
        <v>163.1</v>
      </c>
      <c r="G7273">
        <v>108.4</v>
      </c>
    </row>
    <row r="7274" spans="2:7">
      <c r="B7274">
        <v>101144</v>
      </c>
      <c r="C7274">
        <v>1</v>
      </c>
      <c r="D7274">
        <v>8</v>
      </c>
      <c r="F7274">
        <v>130.5</v>
      </c>
      <c r="G7274">
        <v>25.7</v>
      </c>
    </row>
    <row r="7275" spans="2:7">
      <c r="B7275">
        <v>101145</v>
      </c>
      <c r="C7275">
        <v>1</v>
      </c>
      <c r="D7275">
        <v>2</v>
      </c>
      <c r="F7275">
        <v>95.8</v>
      </c>
      <c r="G7275">
        <v>15.2</v>
      </c>
    </row>
    <row r="7276" spans="2:7">
      <c r="B7276">
        <v>101146</v>
      </c>
      <c r="C7276">
        <v>2</v>
      </c>
      <c r="D7276">
        <v>2</v>
      </c>
      <c r="F7276">
        <v>88.4</v>
      </c>
      <c r="G7276">
        <v>12.8</v>
      </c>
    </row>
    <row r="7277" spans="2:7">
      <c r="B7277">
        <v>101147</v>
      </c>
      <c r="C7277">
        <v>2</v>
      </c>
      <c r="D7277">
        <v>58</v>
      </c>
      <c r="F7277">
        <v>156.5</v>
      </c>
      <c r="G7277">
        <v>57.7</v>
      </c>
    </row>
    <row r="7278" spans="2:7">
      <c r="B7278">
        <v>101148</v>
      </c>
      <c r="C7278">
        <v>2</v>
      </c>
      <c r="D7278">
        <v>80</v>
      </c>
      <c r="F7278">
        <v>151.6</v>
      </c>
      <c r="G7278">
        <v>43.6</v>
      </c>
    </row>
    <row r="7279" spans="2:7">
      <c r="B7279">
        <v>101149</v>
      </c>
      <c r="C7279">
        <v>1</v>
      </c>
      <c r="D7279">
        <v>59</v>
      </c>
      <c r="F7279">
        <v>169.5</v>
      </c>
      <c r="G7279">
        <v>116.6</v>
      </c>
    </row>
    <row r="7280" spans="2:7">
      <c r="B7280">
        <v>101151</v>
      </c>
      <c r="C7280">
        <v>2</v>
      </c>
      <c r="D7280">
        <v>29</v>
      </c>
      <c r="F7280">
        <v>165.2</v>
      </c>
      <c r="G7280">
        <v>77.400000000000006</v>
      </c>
    </row>
    <row r="7281" spans="2:7">
      <c r="B7281">
        <v>101152</v>
      </c>
      <c r="C7281">
        <v>1</v>
      </c>
      <c r="D7281">
        <v>19</v>
      </c>
      <c r="F7281">
        <v>169.9</v>
      </c>
      <c r="G7281">
        <v>111</v>
      </c>
    </row>
    <row r="7282" spans="2:7">
      <c r="B7282">
        <v>101153</v>
      </c>
      <c r="C7282">
        <v>1</v>
      </c>
      <c r="D7282">
        <v>42</v>
      </c>
      <c r="F7282">
        <v>188.3</v>
      </c>
      <c r="G7282">
        <v>136.4</v>
      </c>
    </row>
    <row r="7283" spans="2:7">
      <c r="B7283">
        <v>101154</v>
      </c>
      <c r="C7283">
        <v>1</v>
      </c>
      <c r="D7283">
        <v>0</v>
      </c>
      <c r="E7283">
        <v>3</v>
      </c>
      <c r="F7283">
        <v>0</v>
      </c>
      <c r="G7283">
        <v>7.5</v>
      </c>
    </row>
    <row r="7284" spans="2:7">
      <c r="B7284">
        <v>101155</v>
      </c>
      <c r="C7284">
        <v>2</v>
      </c>
      <c r="D7284">
        <v>52</v>
      </c>
      <c r="F7284">
        <v>158.80000000000001</v>
      </c>
      <c r="G7284">
        <v>75.5</v>
      </c>
    </row>
    <row r="7285" spans="2:7">
      <c r="B7285">
        <v>101156</v>
      </c>
      <c r="C7285">
        <v>2</v>
      </c>
      <c r="D7285">
        <v>11</v>
      </c>
      <c r="F7285">
        <v>150.69999999999999</v>
      </c>
      <c r="G7285">
        <v>39.6</v>
      </c>
    </row>
    <row r="7286" spans="2:7">
      <c r="B7286">
        <v>101157</v>
      </c>
      <c r="C7286">
        <v>2</v>
      </c>
      <c r="D7286">
        <v>7</v>
      </c>
      <c r="F7286">
        <v>123.5</v>
      </c>
      <c r="G7286">
        <v>20.399999999999999</v>
      </c>
    </row>
    <row r="7287" spans="2:7">
      <c r="B7287">
        <v>101158</v>
      </c>
      <c r="C7287">
        <v>1</v>
      </c>
      <c r="D7287">
        <v>7</v>
      </c>
      <c r="F7287">
        <v>131.4</v>
      </c>
      <c r="G7287">
        <v>29.1</v>
      </c>
    </row>
    <row r="7288" spans="2:7">
      <c r="B7288">
        <v>101159</v>
      </c>
      <c r="C7288">
        <v>2</v>
      </c>
      <c r="D7288">
        <v>17</v>
      </c>
      <c r="F7288">
        <v>155.6</v>
      </c>
      <c r="G7288">
        <v>67.900000000000006</v>
      </c>
    </row>
    <row r="7289" spans="2:7">
      <c r="B7289">
        <v>101160</v>
      </c>
      <c r="C7289">
        <v>2</v>
      </c>
      <c r="D7289">
        <v>49</v>
      </c>
      <c r="F7289">
        <v>151.4</v>
      </c>
      <c r="G7289">
        <v>65.7</v>
      </c>
    </row>
    <row r="7290" spans="2:7">
      <c r="B7290">
        <v>101162</v>
      </c>
      <c r="C7290">
        <v>1</v>
      </c>
      <c r="D7290">
        <v>62</v>
      </c>
      <c r="F7290">
        <v>164.5</v>
      </c>
      <c r="G7290">
        <v>71.5</v>
      </c>
    </row>
    <row r="7291" spans="2:7">
      <c r="B7291">
        <v>101163</v>
      </c>
      <c r="C7291">
        <v>2</v>
      </c>
      <c r="D7291">
        <v>60</v>
      </c>
      <c r="F7291">
        <v>155</v>
      </c>
      <c r="G7291">
        <v>67.099999999999994</v>
      </c>
    </row>
    <row r="7292" spans="2:7">
      <c r="B7292">
        <v>101164</v>
      </c>
      <c r="C7292">
        <v>2</v>
      </c>
      <c r="D7292">
        <v>26</v>
      </c>
      <c r="F7292">
        <v>158.80000000000001</v>
      </c>
      <c r="G7292">
        <v>51.4</v>
      </c>
    </row>
    <row r="7293" spans="2:7">
      <c r="B7293">
        <v>101165</v>
      </c>
      <c r="C7293">
        <v>1</v>
      </c>
      <c r="D7293">
        <v>1</v>
      </c>
      <c r="E7293">
        <v>18</v>
      </c>
      <c r="F7293">
        <v>0</v>
      </c>
      <c r="G7293">
        <v>11.9</v>
      </c>
    </row>
    <row r="7294" spans="2:7">
      <c r="B7294">
        <v>101166</v>
      </c>
      <c r="C7294">
        <v>2</v>
      </c>
      <c r="D7294">
        <v>28</v>
      </c>
      <c r="F7294">
        <v>164.7</v>
      </c>
      <c r="G7294">
        <v>49.8</v>
      </c>
    </row>
    <row r="7295" spans="2:7">
      <c r="B7295">
        <v>101168</v>
      </c>
      <c r="C7295">
        <v>2</v>
      </c>
      <c r="D7295">
        <v>18</v>
      </c>
      <c r="F7295">
        <v>163</v>
      </c>
      <c r="G7295">
        <v>47.1</v>
      </c>
    </row>
    <row r="7296" spans="2:7">
      <c r="B7296">
        <v>101169</v>
      </c>
      <c r="C7296">
        <v>2</v>
      </c>
      <c r="D7296">
        <v>58</v>
      </c>
      <c r="F7296">
        <v>157.6</v>
      </c>
      <c r="G7296">
        <v>69.400000000000006</v>
      </c>
    </row>
    <row r="7297" spans="2:7">
      <c r="B7297">
        <v>101170</v>
      </c>
      <c r="C7297">
        <v>2</v>
      </c>
      <c r="D7297">
        <v>2</v>
      </c>
      <c r="F7297">
        <v>94.2</v>
      </c>
      <c r="G7297">
        <v>15.4</v>
      </c>
    </row>
    <row r="7298" spans="2:7">
      <c r="B7298">
        <v>101171</v>
      </c>
      <c r="C7298">
        <v>2</v>
      </c>
      <c r="D7298">
        <v>47</v>
      </c>
      <c r="F7298">
        <v>159.5</v>
      </c>
      <c r="G7298">
        <v>63.1</v>
      </c>
    </row>
    <row r="7299" spans="2:7">
      <c r="B7299">
        <v>101173</v>
      </c>
      <c r="C7299">
        <v>2</v>
      </c>
      <c r="D7299">
        <v>66</v>
      </c>
      <c r="F7299">
        <v>155.30000000000001</v>
      </c>
      <c r="G7299">
        <v>52.4</v>
      </c>
    </row>
    <row r="7300" spans="2:7">
      <c r="B7300">
        <v>101174</v>
      </c>
      <c r="C7300">
        <v>1</v>
      </c>
      <c r="D7300">
        <v>35</v>
      </c>
      <c r="F7300">
        <v>183.8</v>
      </c>
      <c r="G7300">
        <v>87.2</v>
      </c>
    </row>
    <row r="7301" spans="2:7">
      <c r="B7301">
        <v>101175</v>
      </c>
      <c r="C7301">
        <v>1</v>
      </c>
      <c r="D7301">
        <v>55</v>
      </c>
      <c r="F7301">
        <v>172.3</v>
      </c>
      <c r="G7301">
        <v>90</v>
      </c>
    </row>
    <row r="7302" spans="2:7">
      <c r="B7302">
        <v>101176</v>
      </c>
      <c r="C7302">
        <v>2</v>
      </c>
      <c r="D7302">
        <v>80</v>
      </c>
      <c r="F7302">
        <v>154.80000000000001</v>
      </c>
      <c r="G7302">
        <v>60.1</v>
      </c>
    </row>
    <row r="7303" spans="2:7">
      <c r="B7303">
        <v>101177</v>
      </c>
      <c r="C7303">
        <v>1</v>
      </c>
      <c r="D7303">
        <v>64</v>
      </c>
      <c r="F7303">
        <v>165</v>
      </c>
      <c r="G7303">
        <v>66.5</v>
      </c>
    </row>
    <row r="7304" spans="2:7">
      <c r="B7304">
        <v>101178</v>
      </c>
      <c r="C7304">
        <v>2</v>
      </c>
      <c r="D7304">
        <v>0</v>
      </c>
      <c r="E7304">
        <v>3</v>
      </c>
      <c r="F7304">
        <v>0</v>
      </c>
      <c r="G7304">
        <v>6.1</v>
      </c>
    </row>
    <row r="7305" spans="2:7">
      <c r="B7305">
        <v>101179</v>
      </c>
      <c r="C7305">
        <v>2</v>
      </c>
      <c r="D7305">
        <v>62</v>
      </c>
      <c r="F7305">
        <v>151.1</v>
      </c>
      <c r="G7305">
        <v>53.3</v>
      </c>
    </row>
    <row r="7306" spans="2:7">
      <c r="B7306">
        <v>101180</v>
      </c>
      <c r="C7306">
        <v>2</v>
      </c>
      <c r="D7306">
        <v>80</v>
      </c>
      <c r="F7306">
        <v>168.7</v>
      </c>
      <c r="G7306">
        <v>76.7</v>
      </c>
    </row>
    <row r="7307" spans="2:7">
      <c r="B7307">
        <v>101181</v>
      </c>
      <c r="C7307">
        <v>2</v>
      </c>
      <c r="D7307">
        <v>50</v>
      </c>
      <c r="F7307">
        <v>156.69999999999999</v>
      </c>
      <c r="G7307">
        <v>61.9</v>
      </c>
    </row>
    <row r="7308" spans="2:7">
      <c r="B7308">
        <v>101182</v>
      </c>
      <c r="C7308">
        <v>1</v>
      </c>
      <c r="D7308">
        <v>58</v>
      </c>
      <c r="F7308">
        <v>173.1</v>
      </c>
      <c r="G7308">
        <v>86.2</v>
      </c>
    </row>
    <row r="7309" spans="2:7">
      <c r="B7309">
        <v>101183</v>
      </c>
      <c r="C7309">
        <v>2</v>
      </c>
      <c r="D7309">
        <v>80</v>
      </c>
      <c r="F7309">
        <v>153.19999999999999</v>
      </c>
      <c r="G7309">
        <v>82.7</v>
      </c>
    </row>
    <row r="7310" spans="2:7">
      <c r="B7310">
        <v>101184</v>
      </c>
      <c r="C7310">
        <v>2</v>
      </c>
      <c r="D7310">
        <v>9</v>
      </c>
      <c r="F7310">
        <v>152.1</v>
      </c>
      <c r="G7310">
        <v>41.4</v>
      </c>
    </row>
    <row r="7311" spans="2:7">
      <c r="B7311">
        <v>101185</v>
      </c>
      <c r="C7311">
        <v>2</v>
      </c>
      <c r="D7311">
        <v>57</v>
      </c>
      <c r="F7311">
        <v>156.69999999999999</v>
      </c>
      <c r="G7311">
        <v>70.099999999999994</v>
      </c>
    </row>
    <row r="7312" spans="2:7">
      <c r="B7312">
        <v>101186</v>
      </c>
      <c r="C7312">
        <v>1</v>
      </c>
      <c r="D7312">
        <v>35</v>
      </c>
      <c r="F7312">
        <v>171.5</v>
      </c>
      <c r="G7312">
        <v>96.6</v>
      </c>
    </row>
    <row r="7313" spans="2:7">
      <c r="B7313">
        <v>101187</v>
      </c>
      <c r="C7313">
        <v>1</v>
      </c>
      <c r="D7313">
        <v>33</v>
      </c>
      <c r="F7313">
        <v>161.19999999999999</v>
      </c>
      <c r="G7313">
        <v>72</v>
      </c>
    </row>
    <row r="7314" spans="2:7">
      <c r="B7314">
        <v>101190</v>
      </c>
      <c r="C7314">
        <v>1</v>
      </c>
      <c r="D7314">
        <v>21</v>
      </c>
      <c r="F7314">
        <v>168.1</v>
      </c>
      <c r="G7314">
        <v>77.3</v>
      </c>
    </row>
    <row r="7315" spans="2:7">
      <c r="B7315">
        <v>101191</v>
      </c>
      <c r="C7315">
        <v>2</v>
      </c>
      <c r="D7315">
        <v>35</v>
      </c>
      <c r="F7315">
        <v>158.5</v>
      </c>
      <c r="G7315">
        <v>76.900000000000006</v>
      </c>
    </row>
    <row r="7316" spans="2:7">
      <c r="B7316">
        <v>101192</v>
      </c>
      <c r="C7316">
        <v>2</v>
      </c>
      <c r="D7316">
        <v>7</v>
      </c>
      <c r="F7316">
        <v>124.1</v>
      </c>
      <c r="G7316">
        <v>24.1</v>
      </c>
    </row>
    <row r="7317" spans="2:7">
      <c r="B7317">
        <v>101193</v>
      </c>
      <c r="C7317">
        <v>1</v>
      </c>
      <c r="D7317">
        <v>63</v>
      </c>
      <c r="F7317">
        <v>169.7</v>
      </c>
      <c r="G7317">
        <v>74.400000000000006</v>
      </c>
    </row>
    <row r="7318" spans="2:7">
      <c r="B7318">
        <v>101194</v>
      </c>
      <c r="C7318">
        <v>2</v>
      </c>
      <c r="D7318">
        <v>48</v>
      </c>
      <c r="F7318">
        <v>168.3</v>
      </c>
      <c r="G7318">
        <v>91.8</v>
      </c>
    </row>
    <row r="7319" spans="2:7">
      <c r="B7319">
        <v>101195</v>
      </c>
      <c r="C7319">
        <v>2</v>
      </c>
      <c r="D7319">
        <v>71</v>
      </c>
      <c r="F7319">
        <v>169.1</v>
      </c>
      <c r="G7319">
        <v>74</v>
      </c>
    </row>
    <row r="7320" spans="2:7">
      <c r="B7320">
        <v>101196</v>
      </c>
      <c r="C7320">
        <v>2</v>
      </c>
      <c r="D7320">
        <v>71</v>
      </c>
      <c r="F7320">
        <v>157</v>
      </c>
      <c r="G7320">
        <v>69.3</v>
      </c>
    </row>
    <row r="7321" spans="2:7">
      <c r="B7321">
        <v>101197</v>
      </c>
      <c r="C7321">
        <v>1</v>
      </c>
      <c r="D7321">
        <v>14</v>
      </c>
      <c r="F7321">
        <v>179.5</v>
      </c>
      <c r="G7321">
        <v>78.599999999999994</v>
      </c>
    </row>
    <row r="7322" spans="2:7">
      <c r="B7322">
        <v>101198</v>
      </c>
      <c r="C7322">
        <v>2</v>
      </c>
      <c r="D7322">
        <v>2</v>
      </c>
      <c r="F7322">
        <v>86.8</v>
      </c>
      <c r="G7322">
        <v>12.9</v>
      </c>
    </row>
    <row r="7323" spans="2:7">
      <c r="B7323">
        <v>101199</v>
      </c>
      <c r="C7323">
        <v>2</v>
      </c>
      <c r="D7323">
        <v>61</v>
      </c>
      <c r="F7323">
        <v>153.4</v>
      </c>
      <c r="G7323">
        <v>47.2</v>
      </c>
    </row>
    <row r="7324" spans="2:7">
      <c r="B7324">
        <v>101200</v>
      </c>
      <c r="C7324">
        <v>1</v>
      </c>
      <c r="D7324">
        <v>73</v>
      </c>
      <c r="F7324">
        <v>175.7</v>
      </c>
      <c r="G7324">
        <v>67.099999999999994</v>
      </c>
    </row>
    <row r="7325" spans="2:7">
      <c r="B7325">
        <v>101201</v>
      </c>
      <c r="C7325">
        <v>1</v>
      </c>
      <c r="D7325">
        <v>55</v>
      </c>
      <c r="F7325">
        <v>168.6</v>
      </c>
      <c r="G7325">
        <v>74.599999999999994</v>
      </c>
    </row>
    <row r="7326" spans="2:7">
      <c r="B7326">
        <v>101202</v>
      </c>
      <c r="C7326">
        <v>1</v>
      </c>
      <c r="D7326">
        <v>9</v>
      </c>
      <c r="F7326">
        <v>140.30000000000001</v>
      </c>
      <c r="G7326">
        <v>30.4</v>
      </c>
    </row>
    <row r="7327" spans="2:7">
      <c r="B7327">
        <v>101203</v>
      </c>
      <c r="C7327">
        <v>1</v>
      </c>
      <c r="D7327">
        <v>14</v>
      </c>
      <c r="F7327">
        <v>167.2</v>
      </c>
      <c r="G7327">
        <v>52</v>
      </c>
    </row>
    <row r="7328" spans="2:7">
      <c r="B7328">
        <v>101204</v>
      </c>
      <c r="C7328">
        <v>1</v>
      </c>
      <c r="D7328">
        <v>80</v>
      </c>
      <c r="F7328">
        <v>182.3</v>
      </c>
      <c r="G7328">
        <v>89.9</v>
      </c>
    </row>
    <row r="7329" spans="2:7">
      <c r="B7329">
        <v>101205</v>
      </c>
      <c r="C7329">
        <v>2</v>
      </c>
      <c r="D7329">
        <v>14</v>
      </c>
      <c r="F7329">
        <v>160.19999999999999</v>
      </c>
      <c r="G7329">
        <v>73.099999999999994</v>
      </c>
    </row>
    <row r="7330" spans="2:7">
      <c r="B7330">
        <v>101206</v>
      </c>
      <c r="C7330">
        <v>1</v>
      </c>
      <c r="D7330">
        <v>34</v>
      </c>
      <c r="F7330">
        <v>167</v>
      </c>
      <c r="G7330">
        <v>80</v>
      </c>
    </row>
    <row r="7331" spans="2:7">
      <c r="B7331">
        <v>101207</v>
      </c>
      <c r="C7331">
        <v>2</v>
      </c>
      <c r="D7331">
        <v>70</v>
      </c>
      <c r="F7331">
        <v>0</v>
      </c>
      <c r="G7331">
        <v>0</v>
      </c>
    </row>
    <row r="7332" spans="2:7">
      <c r="B7332">
        <v>101208</v>
      </c>
      <c r="C7332">
        <v>2</v>
      </c>
      <c r="D7332">
        <v>14</v>
      </c>
      <c r="F7332">
        <v>157.30000000000001</v>
      </c>
      <c r="G7332">
        <v>45.2</v>
      </c>
    </row>
    <row r="7333" spans="2:7">
      <c r="B7333">
        <v>101209</v>
      </c>
      <c r="C7333">
        <v>2</v>
      </c>
      <c r="D7333">
        <v>62</v>
      </c>
      <c r="F7333">
        <v>148.30000000000001</v>
      </c>
      <c r="G7333">
        <v>44.4</v>
      </c>
    </row>
    <row r="7334" spans="2:7">
      <c r="B7334">
        <v>101210</v>
      </c>
      <c r="C7334">
        <v>2</v>
      </c>
      <c r="D7334">
        <v>0</v>
      </c>
      <c r="E7334">
        <v>3</v>
      </c>
      <c r="F7334">
        <v>0</v>
      </c>
      <c r="G7334">
        <v>5</v>
      </c>
    </row>
    <row r="7335" spans="2:7">
      <c r="B7335">
        <v>101211</v>
      </c>
      <c r="C7335">
        <v>2</v>
      </c>
      <c r="D7335">
        <v>61</v>
      </c>
      <c r="F7335">
        <v>154.69999999999999</v>
      </c>
      <c r="G7335">
        <v>77.3</v>
      </c>
    </row>
    <row r="7336" spans="2:7">
      <c r="B7336">
        <v>101212</v>
      </c>
      <c r="C7336">
        <v>2</v>
      </c>
      <c r="D7336">
        <v>62</v>
      </c>
      <c r="F7336">
        <v>156.6</v>
      </c>
      <c r="G7336">
        <v>95.5</v>
      </c>
    </row>
    <row r="7337" spans="2:7">
      <c r="B7337">
        <v>101213</v>
      </c>
      <c r="C7337">
        <v>1</v>
      </c>
      <c r="D7337">
        <v>60</v>
      </c>
      <c r="F7337">
        <v>179.2</v>
      </c>
      <c r="G7337">
        <v>134.4</v>
      </c>
    </row>
    <row r="7338" spans="2:7">
      <c r="B7338">
        <v>101214</v>
      </c>
      <c r="C7338">
        <v>1</v>
      </c>
      <c r="D7338">
        <v>23</v>
      </c>
      <c r="F7338">
        <v>164.9</v>
      </c>
      <c r="G7338">
        <v>71.2</v>
      </c>
    </row>
    <row r="7339" spans="2:7">
      <c r="B7339">
        <v>101215</v>
      </c>
      <c r="C7339">
        <v>1</v>
      </c>
      <c r="D7339">
        <v>2</v>
      </c>
      <c r="F7339">
        <v>92.5</v>
      </c>
      <c r="G7339">
        <v>17.8</v>
      </c>
    </row>
    <row r="7340" spans="2:7">
      <c r="B7340">
        <v>101216</v>
      </c>
      <c r="C7340">
        <v>2</v>
      </c>
      <c r="D7340">
        <v>55</v>
      </c>
      <c r="F7340">
        <v>164.6</v>
      </c>
      <c r="G7340">
        <v>107.2</v>
      </c>
    </row>
    <row r="7341" spans="2:7">
      <c r="B7341">
        <v>101217</v>
      </c>
      <c r="C7341">
        <v>1</v>
      </c>
      <c r="D7341">
        <v>80</v>
      </c>
      <c r="F7341">
        <v>167.8</v>
      </c>
      <c r="G7341">
        <v>56.9</v>
      </c>
    </row>
    <row r="7342" spans="2:7">
      <c r="B7342">
        <v>101218</v>
      </c>
      <c r="C7342">
        <v>1</v>
      </c>
      <c r="D7342">
        <v>74</v>
      </c>
      <c r="F7342">
        <v>168.5</v>
      </c>
      <c r="G7342">
        <v>79.900000000000006</v>
      </c>
    </row>
    <row r="7343" spans="2:7">
      <c r="B7343">
        <v>101219</v>
      </c>
      <c r="C7343">
        <v>2</v>
      </c>
      <c r="D7343">
        <v>8</v>
      </c>
      <c r="F7343">
        <v>129.4</v>
      </c>
      <c r="G7343">
        <v>27</v>
      </c>
    </row>
    <row r="7344" spans="2:7">
      <c r="B7344">
        <v>101220</v>
      </c>
      <c r="C7344">
        <v>2</v>
      </c>
      <c r="D7344">
        <v>35</v>
      </c>
      <c r="F7344">
        <v>155.69999999999999</v>
      </c>
      <c r="G7344">
        <v>72.8</v>
      </c>
    </row>
    <row r="7345" spans="2:7">
      <c r="B7345">
        <v>101221</v>
      </c>
      <c r="C7345">
        <v>1</v>
      </c>
      <c r="D7345">
        <v>54</v>
      </c>
      <c r="F7345">
        <v>178.6</v>
      </c>
      <c r="G7345">
        <v>121</v>
      </c>
    </row>
    <row r="7346" spans="2:7">
      <c r="B7346">
        <v>101222</v>
      </c>
      <c r="C7346">
        <v>1</v>
      </c>
      <c r="D7346">
        <v>48</v>
      </c>
      <c r="F7346">
        <v>167.9</v>
      </c>
      <c r="G7346">
        <v>96.1</v>
      </c>
    </row>
    <row r="7347" spans="2:7">
      <c r="B7347">
        <v>101224</v>
      </c>
      <c r="C7347">
        <v>1</v>
      </c>
      <c r="D7347">
        <v>13</v>
      </c>
      <c r="F7347">
        <v>150.69999999999999</v>
      </c>
      <c r="G7347">
        <v>77.3</v>
      </c>
    </row>
    <row r="7348" spans="2:7">
      <c r="B7348">
        <v>101226</v>
      </c>
      <c r="C7348">
        <v>1</v>
      </c>
      <c r="D7348">
        <v>44</v>
      </c>
      <c r="F7348">
        <v>167.7</v>
      </c>
      <c r="G7348">
        <v>83.5</v>
      </c>
    </row>
    <row r="7349" spans="2:7">
      <c r="B7349">
        <v>101227</v>
      </c>
      <c r="C7349">
        <v>1</v>
      </c>
      <c r="D7349">
        <v>60</v>
      </c>
      <c r="F7349">
        <v>188.2</v>
      </c>
      <c r="G7349">
        <v>110.7</v>
      </c>
    </row>
    <row r="7350" spans="2:7">
      <c r="B7350">
        <v>101228</v>
      </c>
      <c r="C7350">
        <v>2</v>
      </c>
      <c r="D7350">
        <v>30</v>
      </c>
      <c r="F7350">
        <v>159.4</v>
      </c>
      <c r="G7350">
        <v>65.599999999999994</v>
      </c>
    </row>
    <row r="7351" spans="2:7">
      <c r="B7351">
        <v>101229</v>
      </c>
      <c r="C7351">
        <v>2</v>
      </c>
      <c r="D7351">
        <v>38</v>
      </c>
      <c r="F7351">
        <v>151.6</v>
      </c>
      <c r="G7351">
        <v>74.5</v>
      </c>
    </row>
    <row r="7352" spans="2:7">
      <c r="B7352">
        <v>101230</v>
      </c>
      <c r="C7352">
        <v>2</v>
      </c>
      <c r="D7352">
        <v>50</v>
      </c>
      <c r="F7352">
        <v>159</v>
      </c>
      <c r="G7352">
        <v>77.3</v>
      </c>
    </row>
    <row r="7353" spans="2:7">
      <c r="B7353">
        <v>101231</v>
      </c>
      <c r="C7353">
        <v>2</v>
      </c>
      <c r="D7353">
        <v>14</v>
      </c>
      <c r="F7353">
        <v>167</v>
      </c>
      <c r="G7353">
        <v>62.2</v>
      </c>
    </row>
    <row r="7354" spans="2:7">
      <c r="B7354">
        <v>101232</v>
      </c>
      <c r="C7354">
        <v>1</v>
      </c>
      <c r="D7354">
        <v>65</v>
      </c>
      <c r="F7354">
        <v>178.6</v>
      </c>
      <c r="G7354">
        <v>93.2</v>
      </c>
    </row>
    <row r="7355" spans="2:7">
      <c r="B7355">
        <v>101233</v>
      </c>
      <c r="C7355">
        <v>1</v>
      </c>
      <c r="D7355">
        <v>17</v>
      </c>
      <c r="F7355">
        <v>178.1</v>
      </c>
      <c r="G7355">
        <v>77.5</v>
      </c>
    </row>
    <row r="7356" spans="2:7">
      <c r="B7356">
        <v>101234</v>
      </c>
      <c r="C7356">
        <v>2</v>
      </c>
      <c r="D7356">
        <v>9</v>
      </c>
      <c r="F7356">
        <v>137.69999999999999</v>
      </c>
      <c r="G7356">
        <v>38.700000000000003</v>
      </c>
    </row>
    <row r="7357" spans="2:7">
      <c r="B7357">
        <v>101235</v>
      </c>
      <c r="C7357">
        <v>1</v>
      </c>
      <c r="D7357">
        <v>1</v>
      </c>
      <c r="E7357">
        <v>21</v>
      </c>
      <c r="F7357">
        <v>0</v>
      </c>
      <c r="G7357">
        <v>13.3</v>
      </c>
    </row>
    <row r="7358" spans="2:7">
      <c r="B7358">
        <v>101236</v>
      </c>
      <c r="C7358">
        <v>1</v>
      </c>
      <c r="D7358">
        <v>26</v>
      </c>
      <c r="F7358">
        <v>177.1</v>
      </c>
      <c r="G7358">
        <v>66.5</v>
      </c>
    </row>
    <row r="7359" spans="2:7">
      <c r="B7359">
        <v>101237</v>
      </c>
      <c r="C7359">
        <v>2</v>
      </c>
      <c r="D7359">
        <v>9</v>
      </c>
      <c r="F7359">
        <v>134.9</v>
      </c>
      <c r="G7359">
        <v>33.1</v>
      </c>
    </row>
    <row r="7360" spans="2:7">
      <c r="B7360">
        <v>101238</v>
      </c>
      <c r="C7360">
        <v>1</v>
      </c>
      <c r="D7360">
        <v>36</v>
      </c>
      <c r="F7360">
        <v>174.2</v>
      </c>
      <c r="G7360">
        <v>80.400000000000006</v>
      </c>
    </row>
    <row r="7361" spans="2:7">
      <c r="B7361">
        <v>101239</v>
      </c>
      <c r="C7361">
        <v>2</v>
      </c>
      <c r="D7361">
        <v>80</v>
      </c>
      <c r="F7361">
        <v>156.4</v>
      </c>
      <c r="G7361">
        <v>52.3</v>
      </c>
    </row>
    <row r="7362" spans="2:7">
      <c r="B7362">
        <v>101240</v>
      </c>
      <c r="C7362">
        <v>2</v>
      </c>
      <c r="D7362">
        <v>16</v>
      </c>
      <c r="F7362">
        <v>151.5</v>
      </c>
      <c r="G7362">
        <v>62.3</v>
      </c>
    </row>
    <row r="7363" spans="2:7">
      <c r="B7363">
        <v>101241</v>
      </c>
      <c r="C7363">
        <v>1</v>
      </c>
      <c r="D7363">
        <v>27</v>
      </c>
      <c r="F7363">
        <v>171.1</v>
      </c>
      <c r="G7363">
        <v>91.3</v>
      </c>
    </row>
    <row r="7364" spans="2:7">
      <c r="B7364">
        <v>101242</v>
      </c>
      <c r="C7364">
        <v>2</v>
      </c>
      <c r="D7364">
        <v>57</v>
      </c>
      <c r="F7364">
        <v>153.80000000000001</v>
      </c>
      <c r="G7364">
        <v>65.099999999999994</v>
      </c>
    </row>
    <row r="7365" spans="2:7">
      <c r="B7365">
        <v>101243</v>
      </c>
      <c r="C7365">
        <v>1</v>
      </c>
      <c r="D7365">
        <v>63</v>
      </c>
      <c r="F7365">
        <v>174.1</v>
      </c>
      <c r="G7365">
        <v>76.7</v>
      </c>
    </row>
    <row r="7366" spans="2:7">
      <c r="B7366">
        <v>101244</v>
      </c>
      <c r="C7366">
        <v>2</v>
      </c>
      <c r="D7366">
        <v>15</v>
      </c>
      <c r="F7366">
        <v>153</v>
      </c>
      <c r="G7366">
        <v>52.6</v>
      </c>
    </row>
    <row r="7367" spans="2:7">
      <c r="B7367">
        <v>101245</v>
      </c>
      <c r="C7367">
        <v>1</v>
      </c>
      <c r="D7367">
        <v>8</v>
      </c>
      <c r="F7367">
        <v>136.69999999999999</v>
      </c>
      <c r="G7367">
        <v>39.6</v>
      </c>
    </row>
    <row r="7368" spans="2:7">
      <c r="B7368">
        <v>101246</v>
      </c>
      <c r="C7368">
        <v>1</v>
      </c>
      <c r="D7368">
        <v>54</v>
      </c>
      <c r="F7368">
        <v>175.5</v>
      </c>
      <c r="G7368">
        <v>95.7</v>
      </c>
    </row>
    <row r="7369" spans="2:7">
      <c r="B7369">
        <v>101247</v>
      </c>
      <c r="C7369">
        <v>1</v>
      </c>
      <c r="D7369">
        <v>38</v>
      </c>
      <c r="F7369">
        <v>166.8</v>
      </c>
      <c r="G7369">
        <v>64.099999999999994</v>
      </c>
    </row>
    <row r="7370" spans="2:7">
      <c r="B7370">
        <v>101248</v>
      </c>
      <c r="C7370">
        <v>1</v>
      </c>
      <c r="D7370">
        <v>52</v>
      </c>
      <c r="F7370">
        <v>189</v>
      </c>
      <c r="G7370">
        <v>106.8</v>
      </c>
    </row>
    <row r="7371" spans="2:7">
      <c r="B7371">
        <v>101249</v>
      </c>
      <c r="C7371">
        <v>2</v>
      </c>
      <c r="D7371">
        <v>63</v>
      </c>
      <c r="F7371">
        <v>158.4</v>
      </c>
      <c r="G7371">
        <v>76</v>
      </c>
    </row>
    <row r="7372" spans="2:7">
      <c r="B7372">
        <v>101250</v>
      </c>
      <c r="C7372">
        <v>2</v>
      </c>
      <c r="D7372">
        <v>38</v>
      </c>
      <c r="F7372">
        <v>171.1</v>
      </c>
      <c r="G7372">
        <v>92.5</v>
      </c>
    </row>
    <row r="7373" spans="2:7">
      <c r="B7373">
        <v>101251</v>
      </c>
      <c r="C7373">
        <v>2</v>
      </c>
      <c r="D7373">
        <v>18</v>
      </c>
      <c r="F7373">
        <v>164.2</v>
      </c>
      <c r="G7373">
        <v>53.1</v>
      </c>
    </row>
    <row r="7374" spans="2:7">
      <c r="B7374">
        <v>101252</v>
      </c>
      <c r="C7374">
        <v>2</v>
      </c>
      <c r="D7374">
        <v>33</v>
      </c>
      <c r="F7374">
        <v>157</v>
      </c>
      <c r="G7374">
        <v>98.5</v>
      </c>
    </row>
    <row r="7375" spans="2:7">
      <c r="B7375">
        <v>101253</v>
      </c>
      <c r="C7375">
        <v>1</v>
      </c>
      <c r="D7375">
        <v>57</v>
      </c>
      <c r="F7375">
        <v>175.3</v>
      </c>
      <c r="G7375">
        <v>95.3</v>
      </c>
    </row>
    <row r="7376" spans="2:7">
      <c r="B7376">
        <v>101254</v>
      </c>
      <c r="C7376">
        <v>2</v>
      </c>
      <c r="D7376">
        <v>29</v>
      </c>
      <c r="F7376">
        <v>163.5</v>
      </c>
      <c r="G7376">
        <v>51.7</v>
      </c>
    </row>
    <row r="7377" spans="2:7">
      <c r="B7377">
        <v>101255</v>
      </c>
      <c r="C7377">
        <v>2</v>
      </c>
      <c r="D7377">
        <v>62</v>
      </c>
      <c r="F7377">
        <v>157.9</v>
      </c>
      <c r="G7377">
        <v>76.400000000000006</v>
      </c>
    </row>
    <row r="7378" spans="2:7">
      <c r="B7378">
        <v>101256</v>
      </c>
      <c r="C7378">
        <v>2</v>
      </c>
      <c r="D7378">
        <v>34</v>
      </c>
      <c r="F7378">
        <v>161.9</v>
      </c>
      <c r="G7378">
        <v>138.6</v>
      </c>
    </row>
    <row r="7379" spans="2:7">
      <c r="B7379">
        <v>101257</v>
      </c>
      <c r="C7379">
        <v>2</v>
      </c>
      <c r="D7379">
        <v>6</v>
      </c>
      <c r="F7379">
        <v>123.5</v>
      </c>
      <c r="G7379">
        <v>35.9</v>
      </c>
    </row>
    <row r="7380" spans="2:7">
      <c r="B7380">
        <v>101258</v>
      </c>
      <c r="C7380">
        <v>1</v>
      </c>
      <c r="D7380">
        <v>45</v>
      </c>
      <c r="F7380">
        <v>168.7</v>
      </c>
      <c r="G7380">
        <v>112.6</v>
      </c>
    </row>
    <row r="7381" spans="2:7">
      <c r="B7381">
        <v>101259</v>
      </c>
      <c r="C7381">
        <v>1</v>
      </c>
      <c r="D7381">
        <v>12</v>
      </c>
      <c r="F7381">
        <v>154</v>
      </c>
      <c r="G7381">
        <v>68</v>
      </c>
    </row>
    <row r="7382" spans="2:7">
      <c r="B7382">
        <v>101260</v>
      </c>
      <c r="C7382">
        <v>2</v>
      </c>
      <c r="D7382">
        <v>80</v>
      </c>
      <c r="F7382">
        <v>154.4</v>
      </c>
      <c r="G7382">
        <v>59.4</v>
      </c>
    </row>
    <row r="7383" spans="2:7">
      <c r="B7383">
        <v>101261</v>
      </c>
      <c r="C7383">
        <v>2</v>
      </c>
      <c r="D7383">
        <v>5</v>
      </c>
      <c r="F7383">
        <v>116.3</v>
      </c>
      <c r="G7383">
        <v>22.8</v>
      </c>
    </row>
    <row r="7384" spans="2:7">
      <c r="B7384">
        <v>101262</v>
      </c>
      <c r="C7384">
        <v>1</v>
      </c>
      <c r="D7384">
        <v>25</v>
      </c>
      <c r="F7384">
        <v>175.7</v>
      </c>
      <c r="G7384">
        <v>127.3</v>
      </c>
    </row>
    <row r="7385" spans="2:7">
      <c r="B7385">
        <v>101263</v>
      </c>
      <c r="C7385">
        <v>1</v>
      </c>
      <c r="D7385">
        <v>16</v>
      </c>
      <c r="F7385">
        <v>181.9</v>
      </c>
      <c r="G7385">
        <v>77</v>
      </c>
    </row>
    <row r="7386" spans="2:7">
      <c r="B7386">
        <v>101264</v>
      </c>
      <c r="C7386">
        <v>1</v>
      </c>
      <c r="D7386">
        <v>31</v>
      </c>
      <c r="F7386">
        <v>180</v>
      </c>
      <c r="G7386">
        <v>73.099999999999994</v>
      </c>
    </row>
    <row r="7387" spans="2:7">
      <c r="B7387">
        <v>101265</v>
      </c>
      <c r="C7387">
        <v>2</v>
      </c>
      <c r="D7387">
        <v>47</v>
      </c>
      <c r="F7387">
        <v>161.69999999999999</v>
      </c>
      <c r="G7387">
        <v>68.2</v>
      </c>
    </row>
    <row r="7388" spans="2:7">
      <c r="B7388">
        <v>101266</v>
      </c>
      <c r="C7388">
        <v>2</v>
      </c>
      <c r="D7388">
        <v>67</v>
      </c>
      <c r="F7388">
        <v>152.9</v>
      </c>
      <c r="G7388">
        <v>81.5</v>
      </c>
    </row>
    <row r="7389" spans="2:7">
      <c r="B7389">
        <v>101267</v>
      </c>
      <c r="C7389">
        <v>2</v>
      </c>
      <c r="D7389">
        <v>7</v>
      </c>
      <c r="F7389">
        <v>122.1</v>
      </c>
      <c r="G7389">
        <v>22.1</v>
      </c>
    </row>
    <row r="7390" spans="2:7">
      <c r="B7390">
        <v>101268</v>
      </c>
      <c r="C7390">
        <v>1</v>
      </c>
      <c r="D7390">
        <v>2</v>
      </c>
      <c r="F7390">
        <v>85.7</v>
      </c>
      <c r="G7390">
        <v>12.1</v>
      </c>
    </row>
    <row r="7391" spans="2:7">
      <c r="B7391">
        <v>101269</v>
      </c>
      <c r="C7391">
        <v>1</v>
      </c>
      <c r="D7391">
        <v>9</v>
      </c>
      <c r="F7391">
        <v>138.6</v>
      </c>
      <c r="G7391">
        <v>32.6</v>
      </c>
    </row>
    <row r="7392" spans="2:7">
      <c r="B7392">
        <v>101270</v>
      </c>
      <c r="C7392">
        <v>2</v>
      </c>
      <c r="D7392">
        <v>11</v>
      </c>
      <c r="F7392">
        <v>154.6</v>
      </c>
      <c r="G7392">
        <v>35.799999999999997</v>
      </c>
    </row>
    <row r="7393" spans="2:7">
      <c r="B7393">
        <v>101271</v>
      </c>
      <c r="C7393">
        <v>1</v>
      </c>
      <c r="D7393">
        <v>6</v>
      </c>
      <c r="F7393">
        <v>121.5</v>
      </c>
      <c r="G7393">
        <v>22.4</v>
      </c>
    </row>
    <row r="7394" spans="2:7">
      <c r="B7394">
        <v>101272</v>
      </c>
      <c r="C7394">
        <v>2</v>
      </c>
      <c r="D7394">
        <v>11</v>
      </c>
      <c r="F7394">
        <v>162.69999999999999</v>
      </c>
      <c r="G7394">
        <v>90.2</v>
      </c>
    </row>
    <row r="7395" spans="2:7">
      <c r="B7395">
        <v>101273</v>
      </c>
      <c r="C7395">
        <v>1</v>
      </c>
      <c r="D7395">
        <v>67</v>
      </c>
      <c r="F7395">
        <v>170.9</v>
      </c>
      <c r="G7395">
        <v>123.1</v>
      </c>
    </row>
    <row r="7396" spans="2:7">
      <c r="B7396">
        <v>101274</v>
      </c>
      <c r="C7396">
        <v>2</v>
      </c>
      <c r="D7396">
        <v>65</v>
      </c>
      <c r="F7396">
        <v>170.1</v>
      </c>
      <c r="G7396">
        <v>74.8</v>
      </c>
    </row>
    <row r="7397" spans="2:7">
      <c r="B7397">
        <v>101275</v>
      </c>
      <c r="C7397">
        <v>1</v>
      </c>
      <c r="D7397">
        <v>80</v>
      </c>
      <c r="F7397">
        <v>169.7</v>
      </c>
      <c r="G7397">
        <v>83.2</v>
      </c>
    </row>
    <row r="7398" spans="2:7">
      <c r="B7398">
        <v>101276</v>
      </c>
      <c r="C7398">
        <v>1</v>
      </c>
      <c r="D7398">
        <v>8</v>
      </c>
      <c r="F7398">
        <v>134.5</v>
      </c>
      <c r="G7398">
        <v>28.4</v>
      </c>
    </row>
    <row r="7399" spans="2:7">
      <c r="B7399">
        <v>101277</v>
      </c>
      <c r="C7399">
        <v>1</v>
      </c>
      <c r="D7399">
        <v>75</v>
      </c>
      <c r="F7399">
        <v>166.5</v>
      </c>
      <c r="G7399">
        <v>90.4</v>
      </c>
    </row>
    <row r="7400" spans="2:7">
      <c r="B7400">
        <v>101278</v>
      </c>
      <c r="C7400">
        <v>1</v>
      </c>
      <c r="D7400">
        <v>44</v>
      </c>
      <c r="F7400">
        <v>182.8</v>
      </c>
      <c r="G7400">
        <v>98.5</v>
      </c>
    </row>
    <row r="7401" spans="2:7">
      <c r="B7401">
        <v>101279</v>
      </c>
      <c r="C7401">
        <v>1</v>
      </c>
      <c r="D7401">
        <v>5</v>
      </c>
      <c r="F7401">
        <v>111.9</v>
      </c>
      <c r="G7401">
        <v>21.1</v>
      </c>
    </row>
    <row r="7402" spans="2:7">
      <c r="B7402">
        <v>101281</v>
      </c>
      <c r="C7402">
        <v>2</v>
      </c>
      <c r="D7402">
        <v>34</v>
      </c>
      <c r="F7402">
        <v>150.30000000000001</v>
      </c>
      <c r="G7402">
        <v>59</v>
      </c>
    </row>
    <row r="7403" spans="2:7">
      <c r="B7403">
        <v>101282</v>
      </c>
      <c r="C7403">
        <v>1</v>
      </c>
      <c r="D7403">
        <v>60</v>
      </c>
      <c r="F7403">
        <v>178.8</v>
      </c>
      <c r="G7403">
        <v>108.2</v>
      </c>
    </row>
    <row r="7404" spans="2:7">
      <c r="B7404">
        <v>101283</v>
      </c>
      <c r="C7404">
        <v>2</v>
      </c>
      <c r="D7404">
        <v>56</v>
      </c>
      <c r="F7404">
        <v>158.80000000000001</v>
      </c>
      <c r="G7404">
        <v>106.2</v>
      </c>
    </row>
    <row r="7405" spans="2:7">
      <c r="B7405">
        <v>101284</v>
      </c>
      <c r="C7405">
        <v>2</v>
      </c>
      <c r="D7405">
        <v>65</v>
      </c>
      <c r="F7405">
        <v>165.1</v>
      </c>
      <c r="G7405">
        <v>84</v>
      </c>
    </row>
    <row r="7406" spans="2:7">
      <c r="B7406">
        <v>101285</v>
      </c>
      <c r="C7406">
        <v>1</v>
      </c>
      <c r="D7406">
        <v>30</v>
      </c>
      <c r="F7406">
        <v>181.1</v>
      </c>
      <c r="G7406">
        <v>112.1</v>
      </c>
    </row>
    <row r="7407" spans="2:7">
      <c r="B7407">
        <v>101286</v>
      </c>
      <c r="C7407">
        <v>2</v>
      </c>
      <c r="D7407">
        <v>52</v>
      </c>
      <c r="F7407">
        <v>161.4</v>
      </c>
      <c r="G7407">
        <v>99.7</v>
      </c>
    </row>
    <row r="7408" spans="2:7">
      <c r="B7408">
        <v>101287</v>
      </c>
      <c r="C7408">
        <v>2</v>
      </c>
      <c r="D7408">
        <v>10</v>
      </c>
      <c r="F7408">
        <v>144.1</v>
      </c>
      <c r="G7408">
        <v>35.9</v>
      </c>
    </row>
    <row r="7409" spans="2:7">
      <c r="B7409">
        <v>101288</v>
      </c>
      <c r="C7409">
        <v>2</v>
      </c>
      <c r="D7409">
        <v>62</v>
      </c>
      <c r="F7409">
        <v>162.6</v>
      </c>
      <c r="G7409">
        <v>66.3</v>
      </c>
    </row>
    <row r="7410" spans="2:7">
      <c r="B7410">
        <v>101289</v>
      </c>
      <c r="C7410">
        <v>2</v>
      </c>
      <c r="D7410">
        <v>26</v>
      </c>
      <c r="F7410">
        <v>155.5</v>
      </c>
      <c r="G7410">
        <v>84.5</v>
      </c>
    </row>
    <row r="7411" spans="2:7">
      <c r="B7411">
        <v>101290</v>
      </c>
      <c r="C7411">
        <v>1</v>
      </c>
      <c r="D7411">
        <v>4</v>
      </c>
      <c r="F7411">
        <v>107.8</v>
      </c>
      <c r="G7411">
        <v>20.7</v>
      </c>
    </row>
    <row r="7412" spans="2:7">
      <c r="B7412">
        <v>101291</v>
      </c>
      <c r="C7412">
        <v>2</v>
      </c>
      <c r="D7412">
        <v>61</v>
      </c>
      <c r="F7412">
        <v>157.4</v>
      </c>
      <c r="G7412">
        <v>66.599999999999994</v>
      </c>
    </row>
    <row r="7413" spans="2:7">
      <c r="B7413">
        <v>101292</v>
      </c>
      <c r="C7413">
        <v>2</v>
      </c>
      <c r="D7413">
        <v>14</v>
      </c>
      <c r="F7413">
        <v>157.30000000000001</v>
      </c>
      <c r="G7413">
        <v>52.8</v>
      </c>
    </row>
    <row r="7414" spans="2:7">
      <c r="B7414">
        <v>101294</v>
      </c>
      <c r="C7414">
        <v>2</v>
      </c>
      <c r="D7414">
        <v>39</v>
      </c>
      <c r="F7414">
        <v>161.6</v>
      </c>
      <c r="G7414">
        <v>95.3</v>
      </c>
    </row>
    <row r="7415" spans="2:7">
      <c r="B7415">
        <v>101295</v>
      </c>
      <c r="C7415">
        <v>1</v>
      </c>
      <c r="D7415">
        <v>16</v>
      </c>
      <c r="F7415">
        <v>173.4</v>
      </c>
      <c r="G7415">
        <v>64.5</v>
      </c>
    </row>
    <row r="7416" spans="2:7">
      <c r="B7416">
        <v>101296</v>
      </c>
      <c r="C7416">
        <v>1</v>
      </c>
      <c r="D7416">
        <v>2</v>
      </c>
      <c r="F7416">
        <v>88</v>
      </c>
      <c r="G7416">
        <v>12.9</v>
      </c>
    </row>
    <row r="7417" spans="2:7">
      <c r="B7417">
        <v>101297</v>
      </c>
      <c r="C7417">
        <v>2</v>
      </c>
      <c r="D7417">
        <v>10</v>
      </c>
      <c r="F7417">
        <v>147.1</v>
      </c>
      <c r="G7417">
        <v>73</v>
      </c>
    </row>
    <row r="7418" spans="2:7">
      <c r="B7418">
        <v>101298</v>
      </c>
      <c r="C7418">
        <v>2</v>
      </c>
      <c r="D7418">
        <v>60</v>
      </c>
      <c r="F7418">
        <v>159.6</v>
      </c>
      <c r="G7418">
        <v>82.7</v>
      </c>
    </row>
    <row r="7419" spans="2:7">
      <c r="B7419">
        <v>101299</v>
      </c>
      <c r="C7419">
        <v>2</v>
      </c>
      <c r="D7419">
        <v>11</v>
      </c>
      <c r="F7419">
        <v>150.80000000000001</v>
      </c>
      <c r="G7419">
        <v>56.6</v>
      </c>
    </row>
    <row r="7420" spans="2:7">
      <c r="B7420">
        <v>101300</v>
      </c>
      <c r="C7420">
        <v>2</v>
      </c>
      <c r="D7420">
        <v>35</v>
      </c>
      <c r="F7420">
        <v>163.9</v>
      </c>
      <c r="G7420">
        <v>72.3</v>
      </c>
    </row>
    <row r="7421" spans="2:7">
      <c r="B7421">
        <v>101301</v>
      </c>
      <c r="C7421">
        <v>1</v>
      </c>
      <c r="D7421">
        <v>0</v>
      </c>
      <c r="E7421">
        <v>9</v>
      </c>
      <c r="F7421">
        <v>0</v>
      </c>
      <c r="G7421">
        <v>8.6999999999999993</v>
      </c>
    </row>
    <row r="7422" spans="2:7">
      <c r="B7422">
        <v>101302</v>
      </c>
      <c r="C7422">
        <v>1</v>
      </c>
      <c r="D7422">
        <v>17</v>
      </c>
      <c r="F7422">
        <v>179.6</v>
      </c>
      <c r="G7422">
        <v>65</v>
      </c>
    </row>
    <row r="7423" spans="2:7">
      <c r="B7423">
        <v>101303</v>
      </c>
      <c r="C7423">
        <v>1</v>
      </c>
      <c r="D7423">
        <v>3</v>
      </c>
      <c r="F7423">
        <v>104.2</v>
      </c>
      <c r="G7423">
        <v>16</v>
      </c>
    </row>
    <row r="7424" spans="2:7">
      <c r="B7424">
        <v>101304</v>
      </c>
      <c r="C7424">
        <v>1</v>
      </c>
      <c r="D7424">
        <v>10</v>
      </c>
      <c r="F7424">
        <v>138.5</v>
      </c>
      <c r="G7424">
        <v>28.2</v>
      </c>
    </row>
    <row r="7425" spans="2:7">
      <c r="B7425">
        <v>101305</v>
      </c>
      <c r="C7425">
        <v>1</v>
      </c>
      <c r="D7425">
        <v>2</v>
      </c>
      <c r="F7425">
        <v>98.6</v>
      </c>
      <c r="G7425">
        <v>16.899999999999999</v>
      </c>
    </row>
    <row r="7426" spans="2:7">
      <c r="B7426">
        <v>101306</v>
      </c>
      <c r="C7426">
        <v>2</v>
      </c>
      <c r="D7426">
        <v>14</v>
      </c>
      <c r="F7426">
        <v>163.6</v>
      </c>
      <c r="G7426">
        <v>55.9</v>
      </c>
    </row>
    <row r="7427" spans="2:7">
      <c r="B7427">
        <v>101307</v>
      </c>
      <c r="C7427">
        <v>2</v>
      </c>
      <c r="D7427">
        <v>47</v>
      </c>
      <c r="F7427">
        <v>170.3</v>
      </c>
      <c r="G7427">
        <v>124</v>
      </c>
    </row>
    <row r="7428" spans="2:7">
      <c r="B7428">
        <v>101308</v>
      </c>
      <c r="C7428">
        <v>2</v>
      </c>
      <c r="D7428">
        <v>25</v>
      </c>
      <c r="F7428">
        <v>171.4</v>
      </c>
      <c r="G7428">
        <v>76.900000000000006</v>
      </c>
    </row>
    <row r="7429" spans="2:7">
      <c r="B7429">
        <v>101309</v>
      </c>
      <c r="C7429">
        <v>1</v>
      </c>
      <c r="D7429">
        <v>1</v>
      </c>
      <c r="E7429">
        <v>19</v>
      </c>
      <c r="F7429">
        <v>0</v>
      </c>
      <c r="G7429">
        <v>12.6</v>
      </c>
    </row>
    <row r="7430" spans="2:7">
      <c r="B7430">
        <v>101310</v>
      </c>
      <c r="C7430">
        <v>1</v>
      </c>
      <c r="D7430">
        <v>17</v>
      </c>
      <c r="F7430">
        <v>190.6</v>
      </c>
      <c r="G7430">
        <v>99.4</v>
      </c>
    </row>
    <row r="7431" spans="2:7">
      <c r="B7431">
        <v>101311</v>
      </c>
      <c r="C7431">
        <v>1</v>
      </c>
      <c r="D7431">
        <v>30</v>
      </c>
      <c r="F7431">
        <v>180.3</v>
      </c>
      <c r="G7431">
        <v>110.1</v>
      </c>
    </row>
    <row r="7432" spans="2:7">
      <c r="B7432">
        <v>101312</v>
      </c>
      <c r="C7432">
        <v>2</v>
      </c>
      <c r="D7432">
        <v>80</v>
      </c>
      <c r="F7432">
        <v>165.7</v>
      </c>
      <c r="G7432">
        <v>68.099999999999994</v>
      </c>
    </row>
    <row r="7433" spans="2:7">
      <c r="B7433">
        <v>101313</v>
      </c>
      <c r="C7433">
        <v>2</v>
      </c>
      <c r="D7433">
        <v>42</v>
      </c>
      <c r="F7433">
        <v>175.3</v>
      </c>
      <c r="G7433">
        <v>89.5</v>
      </c>
    </row>
    <row r="7434" spans="2:7">
      <c r="B7434">
        <v>101314</v>
      </c>
      <c r="C7434">
        <v>1</v>
      </c>
      <c r="D7434">
        <v>12</v>
      </c>
      <c r="F7434">
        <v>145.4</v>
      </c>
      <c r="G7434">
        <v>34</v>
      </c>
    </row>
    <row r="7435" spans="2:7">
      <c r="B7435">
        <v>101315</v>
      </c>
      <c r="C7435">
        <v>1</v>
      </c>
      <c r="D7435">
        <v>15</v>
      </c>
      <c r="F7435">
        <v>173.6</v>
      </c>
      <c r="G7435">
        <v>57.1</v>
      </c>
    </row>
    <row r="7436" spans="2:7">
      <c r="B7436">
        <v>101316</v>
      </c>
      <c r="C7436">
        <v>1</v>
      </c>
      <c r="D7436">
        <v>22</v>
      </c>
      <c r="F7436">
        <v>180.6</v>
      </c>
      <c r="G7436">
        <v>70.400000000000006</v>
      </c>
    </row>
    <row r="7437" spans="2:7">
      <c r="B7437">
        <v>101317</v>
      </c>
      <c r="C7437">
        <v>2</v>
      </c>
      <c r="D7437">
        <v>12</v>
      </c>
      <c r="F7437">
        <v>160.1</v>
      </c>
      <c r="G7437">
        <v>61.5</v>
      </c>
    </row>
    <row r="7438" spans="2:7">
      <c r="B7438">
        <v>101318</v>
      </c>
      <c r="C7438">
        <v>2</v>
      </c>
      <c r="D7438">
        <v>18</v>
      </c>
      <c r="F7438">
        <v>161.19999999999999</v>
      </c>
      <c r="G7438">
        <v>53.1</v>
      </c>
    </row>
    <row r="7439" spans="2:7">
      <c r="B7439">
        <v>101319</v>
      </c>
      <c r="C7439">
        <v>1</v>
      </c>
      <c r="D7439">
        <v>34</v>
      </c>
      <c r="F7439">
        <v>175.3</v>
      </c>
      <c r="G7439">
        <v>125.6</v>
      </c>
    </row>
    <row r="7440" spans="2:7">
      <c r="B7440">
        <v>101320</v>
      </c>
      <c r="C7440">
        <v>1</v>
      </c>
      <c r="D7440">
        <v>80</v>
      </c>
      <c r="F7440">
        <v>182.4</v>
      </c>
      <c r="G7440">
        <v>75.400000000000006</v>
      </c>
    </row>
    <row r="7441" spans="2:7">
      <c r="B7441">
        <v>101321</v>
      </c>
      <c r="C7441">
        <v>2</v>
      </c>
      <c r="D7441">
        <v>0</v>
      </c>
      <c r="E7441">
        <v>4</v>
      </c>
      <c r="F7441">
        <v>0</v>
      </c>
      <c r="G7441">
        <v>6.9</v>
      </c>
    </row>
    <row r="7442" spans="2:7">
      <c r="B7442">
        <v>101322</v>
      </c>
      <c r="C7442">
        <v>1</v>
      </c>
      <c r="D7442">
        <v>57</v>
      </c>
      <c r="F7442">
        <v>163.80000000000001</v>
      </c>
      <c r="G7442">
        <v>84.9</v>
      </c>
    </row>
    <row r="7443" spans="2:7">
      <c r="B7443">
        <v>101323</v>
      </c>
      <c r="C7443">
        <v>2</v>
      </c>
      <c r="D7443">
        <v>74</v>
      </c>
      <c r="F7443">
        <v>162.19999999999999</v>
      </c>
      <c r="G7443">
        <v>104.7</v>
      </c>
    </row>
    <row r="7444" spans="2:7">
      <c r="B7444">
        <v>101324</v>
      </c>
      <c r="C7444">
        <v>1</v>
      </c>
      <c r="D7444">
        <v>35</v>
      </c>
      <c r="F7444">
        <v>177.6</v>
      </c>
      <c r="G7444">
        <v>78.2</v>
      </c>
    </row>
    <row r="7445" spans="2:7">
      <c r="B7445">
        <v>101325</v>
      </c>
      <c r="C7445">
        <v>2</v>
      </c>
      <c r="D7445">
        <v>8</v>
      </c>
      <c r="F7445">
        <v>128.30000000000001</v>
      </c>
      <c r="G7445">
        <v>41.3</v>
      </c>
    </row>
    <row r="7446" spans="2:7">
      <c r="B7446">
        <v>101326</v>
      </c>
      <c r="C7446">
        <v>2</v>
      </c>
      <c r="D7446">
        <v>16</v>
      </c>
      <c r="F7446">
        <v>155.1</v>
      </c>
      <c r="G7446">
        <v>55</v>
      </c>
    </row>
    <row r="7447" spans="2:7">
      <c r="B7447">
        <v>101327</v>
      </c>
      <c r="C7447">
        <v>2</v>
      </c>
      <c r="D7447">
        <v>52</v>
      </c>
      <c r="F7447">
        <v>174.1</v>
      </c>
      <c r="G7447">
        <v>79.099999999999994</v>
      </c>
    </row>
    <row r="7448" spans="2:7">
      <c r="B7448">
        <v>101328</v>
      </c>
      <c r="C7448">
        <v>2</v>
      </c>
      <c r="D7448">
        <v>67</v>
      </c>
      <c r="F7448">
        <v>166</v>
      </c>
      <c r="G7448">
        <v>69.5</v>
      </c>
    </row>
    <row r="7449" spans="2:7">
      <c r="B7449">
        <v>101329</v>
      </c>
      <c r="C7449">
        <v>2</v>
      </c>
      <c r="D7449">
        <v>16</v>
      </c>
      <c r="F7449">
        <v>173.2</v>
      </c>
      <c r="G7449">
        <v>69.2</v>
      </c>
    </row>
    <row r="7450" spans="2:7">
      <c r="B7450">
        <v>101330</v>
      </c>
      <c r="C7450">
        <v>2</v>
      </c>
      <c r="D7450">
        <v>22</v>
      </c>
      <c r="F7450">
        <v>164.5</v>
      </c>
      <c r="G7450">
        <v>58.7</v>
      </c>
    </row>
    <row r="7451" spans="2:7">
      <c r="B7451">
        <v>101332</v>
      </c>
      <c r="C7451">
        <v>1</v>
      </c>
      <c r="D7451">
        <v>15</v>
      </c>
      <c r="F7451">
        <v>175.7</v>
      </c>
      <c r="G7451">
        <v>64.900000000000006</v>
      </c>
    </row>
    <row r="7452" spans="2:7">
      <c r="B7452">
        <v>101333</v>
      </c>
      <c r="C7452">
        <v>2</v>
      </c>
      <c r="D7452">
        <v>71</v>
      </c>
      <c r="F7452">
        <v>157</v>
      </c>
      <c r="G7452">
        <v>62.3</v>
      </c>
    </row>
    <row r="7453" spans="2:7">
      <c r="B7453">
        <v>101334</v>
      </c>
      <c r="C7453">
        <v>1</v>
      </c>
      <c r="D7453">
        <v>13</v>
      </c>
      <c r="F7453">
        <v>167.4</v>
      </c>
      <c r="G7453">
        <v>50.3</v>
      </c>
    </row>
    <row r="7454" spans="2:7">
      <c r="B7454">
        <v>101335</v>
      </c>
      <c r="C7454">
        <v>1</v>
      </c>
      <c r="D7454">
        <v>80</v>
      </c>
      <c r="F7454">
        <v>170.9</v>
      </c>
      <c r="G7454">
        <v>74</v>
      </c>
    </row>
    <row r="7455" spans="2:7">
      <c r="B7455">
        <v>101336</v>
      </c>
      <c r="C7455">
        <v>2</v>
      </c>
      <c r="D7455">
        <v>72</v>
      </c>
      <c r="F7455">
        <v>160.6</v>
      </c>
      <c r="G7455">
        <v>67.400000000000006</v>
      </c>
    </row>
    <row r="7456" spans="2:7">
      <c r="B7456">
        <v>101337</v>
      </c>
      <c r="C7456">
        <v>1</v>
      </c>
      <c r="D7456">
        <v>13</v>
      </c>
      <c r="F7456">
        <v>0</v>
      </c>
      <c r="G7456">
        <v>0</v>
      </c>
    </row>
    <row r="7457" spans="2:7">
      <c r="B7457">
        <v>101338</v>
      </c>
      <c r="C7457">
        <v>1</v>
      </c>
      <c r="D7457">
        <v>2</v>
      </c>
      <c r="F7457">
        <v>86.8</v>
      </c>
      <c r="G7457">
        <v>11.9</v>
      </c>
    </row>
    <row r="7458" spans="2:7">
      <c r="B7458">
        <v>101339</v>
      </c>
      <c r="C7458">
        <v>1</v>
      </c>
      <c r="D7458">
        <v>63</v>
      </c>
      <c r="F7458">
        <v>163.80000000000001</v>
      </c>
      <c r="G7458">
        <v>84</v>
      </c>
    </row>
    <row r="7459" spans="2:7">
      <c r="B7459">
        <v>101340</v>
      </c>
      <c r="C7459">
        <v>1</v>
      </c>
      <c r="D7459">
        <v>80</v>
      </c>
      <c r="F7459">
        <v>176.7</v>
      </c>
      <c r="G7459">
        <v>95.7</v>
      </c>
    </row>
    <row r="7460" spans="2:7">
      <c r="B7460">
        <v>101341</v>
      </c>
      <c r="C7460">
        <v>2</v>
      </c>
      <c r="D7460">
        <v>7</v>
      </c>
      <c r="F7460">
        <v>124.1</v>
      </c>
      <c r="G7460">
        <v>23.1</v>
      </c>
    </row>
    <row r="7461" spans="2:7">
      <c r="B7461">
        <v>101342</v>
      </c>
      <c r="C7461">
        <v>2</v>
      </c>
      <c r="D7461">
        <v>41</v>
      </c>
      <c r="F7461">
        <v>167.7</v>
      </c>
      <c r="G7461">
        <v>159.9</v>
      </c>
    </row>
    <row r="7462" spans="2:7">
      <c r="B7462">
        <v>101343</v>
      </c>
      <c r="C7462">
        <v>1</v>
      </c>
      <c r="D7462">
        <v>80</v>
      </c>
      <c r="F7462">
        <v>171.4</v>
      </c>
      <c r="G7462">
        <v>84.3</v>
      </c>
    </row>
    <row r="7463" spans="2:7">
      <c r="B7463">
        <v>101344</v>
      </c>
      <c r="C7463">
        <v>2</v>
      </c>
      <c r="D7463">
        <v>16</v>
      </c>
      <c r="F7463">
        <v>153</v>
      </c>
      <c r="G7463">
        <v>48.2</v>
      </c>
    </row>
    <row r="7464" spans="2:7">
      <c r="B7464">
        <v>101345</v>
      </c>
      <c r="C7464">
        <v>2</v>
      </c>
      <c r="D7464">
        <v>29</v>
      </c>
      <c r="F7464">
        <v>169</v>
      </c>
      <c r="G7464">
        <v>111.1</v>
      </c>
    </row>
    <row r="7465" spans="2:7">
      <c r="B7465">
        <v>101346</v>
      </c>
      <c r="C7465">
        <v>1</v>
      </c>
      <c r="D7465">
        <v>8</v>
      </c>
      <c r="F7465">
        <v>129.69999999999999</v>
      </c>
      <c r="G7465">
        <v>32.6</v>
      </c>
    </row>
    <row r="7466" spans="2:7">
      <c r="B7466">
        <v>101347</v>
      </c>
      <c r="C7466">
        <v>2</v>
      </c>
      <c r="D7466">
        <v>0</v>
      </c>
      <c r="E7466">
        <v>0</v>
      </c>
      <c r="F7466">
        <v>0</v>
      </c>
      <c r="G7466">
        <v>4</v>
      </c>
    </row>
    <row r="7467" spans="2:7">
      <c r="B7467">
        <v>101348</v>
      </c>
      <c r="C7467">
        <v>2</v>
      </c>
      <c r="D7467">
        <v>80</v>
      </c>
      <c r="F7467">
        <v>145.9</v>
      </c>
      <c r="G7467">
        <v>77.099999999999994</v>
      </c>
    </row>
    <row r="7468" spans="2:7">
      <c r="B7468">
        <v>101349</v>
      </c>
      <c r="C7468">
        <v>2</v>
      </c>
      <c r="D7468">
        <v>69</v>
      </c>
      <c r="F7468">
        <v>161.4</v>
      </c>
      <c r="G7468">
        <v>125.6</v>
      </c>
    </row>
    <row r="7469" spans="2:7">
      <c r="B7469">
        <v>101350</v>
      </c>
      <c r="C7469">
        <v>1</v>
      </c>
      <c r="D7469">
        <v>46</v>
      </c>
      <c r="F7469">
        <v>169.2</v>
      </c>
      <c r="G7469">
        <v>119.3</v>
      </c>
    </row>
    <row r="7470" spans="2:7">
      <c r="B7470">
        <v>101351</v>
      </c>
      <c r="C7470">
        <v>2</v>
      </c>
      <c r="D7470">
        <v>79</v>
      </c>
      <c r="F7470">
        <v>157.1</v>
      </c>
      <c r="G7470">
        <v>66.3</v>
      </c>
    </row>
    <row r="7471" spans="2:7">
      <c r="B7471">
        <v>101352</v>
      </c>
      <c r="C7471">
        <v>1</v>
      </c>
      <c r="D7471">
        <v>16</v>
      </c>
      <c r="F7471">
        <v>166.1</v>
      </c>
      <c r="G7471">
        <v>54.2</v>
      </c>
    </row>
    <row r="7472" spans="2:7">
      <c r="B7472">
        <v>101353</v>
      </c>
      <c r="C7472">
        <v>1</v>
      </c>
      <c r="D7472">
        <v>0</v>
      </c>
      <c r="E7472">
        <v>0</v>
      </c>
      <c r="F7472">
        <v>0</v>
      </c>
      <c r="G7472">
        <v>4.7</v>
      </c>
    </row>
    <row r="7473" spans="2:7">
      <c r="B7473">
        <v>101354</v>
      </c>
      <c r="C7473">
        <v>2</v>
      </c>
      <c r="D7473">
        <v>10</v>
      </c>
      <c r="F7473">
        <v>132.9</v>
      </c>
      <c r="G7473">
        <v>29.1</v>
      </c>
    </row>
    <row r="7474" spans="2:7">
      <c r="B7474">
        <v>101355</v>
      </c>
      <c r="C7474">
        <v>1</v>
      </c>
      <c r="D7474">
        <v>46</v>
      </c>
      <c r="F7474">
        <v>182</v>
      </c>
      <c r="G7474">
        <v>92.9</v>
      </c>
    </row>
    <row r="7475" spans="2:7">
      <c r="B7475">
        <v>101356</v>
      </c>
      <c r="C7475">
        <v>2</v>
      </c>
      <c r="D7475">
        <v>54</v>
      </c>
      <c r="F7475">
        <v>165.6</v>
      </c>
      <c r="G7475">
        <v>53.4</v>
      </c>
    </row>
    <row r="7476" spans="2:7">
      <c r="B7476">
        <v>101357</v>
      </c>
      <c r="C7476">
        <v>2</v>
      </c>
      <c r="D7476">
        <v>72</v>
      </c>
      <c r="F7476">
        <v>160.19999999999999</v>
      </c>
      <c r="G7476">
        <v>79.400000000000006</v>
      </c>
    </row>
    <row r="7477" spans="2:7">
      <c r="B7477">
        <v>101359</v>
      </c>
      <c r="C7477">
        <v>2</v>
      </c>
      <c r="D7477">
        <v>52</v>
      </c>
      <c r="F7477">
        <v>155.5</v>
      </c>
      <c r="G7477">
        <v>75.7</v>
      </c>
    </row>
    <row r="7478" spans="2:7">
      <c r="B7478">
        <v>101360</v>
      </c>
      <c r="C7478">
        <v>1</v>
      </c>
      <c r="D7478">
        <v>46</v>
      </c>
      <c r="F7478">
        <v>171.5</v>
      </c>
      <c r="G7478">
        <v>85.5</v>
      </c>
    </row>
    <row r="7479" spans="2:7">
      <c r="B7479">
        <v>101361</v>
      </c>
      <c r="C7479">
        <v>1</v>
      </c>
      <c r="D7479">
        <v>6</v>
      </c>
      <c r="F7479">
        <v>110.2</v>
      </c>
      <c r="G7479">
        <v>17.899999999999999</v>
      </c>
    </row>
    <row r="7480" spans="2:7">
      <c r="B7480">
        <v>101362</v>
      </c>
      <c r="C7480">
        <v>2</v>
      </c>
      <c r="D7480">
        <v>74</v>
      </c>
      <c r="F7480">
        <v>165.6</v>
      </c>
      <c r="G7480">
        <v>84.1</v>
      </c>
    </row>
    <row r="7481" spans="2:7">
      <c r="B7481">
        <v>101363</v>
      </c>
      <c r="C7481">
        <v>2</v>
      </c>
      <c r="D7481">
        <v>69</v>
      </c>
      <c r="F7481">
        <v>0</v>
      </c>
      <c r="G7481">
        <v>0</v>
      </c>
    </row>
    <row r="7482" spans="2:7">
      <c r="B7482">
        <v>101365</v>
      </c>
      <c r="C7482">
        <v>1</v>
      </c>
      <c r="D7482">
        <v>30</v>
      </c>
      <c r="F7482">
        <v>179.5</v>
      </c>
      <c r="G7482">
        <v>96.1</v>
      </c>
    </row>
    <row r="7483" spans="2:7">
      <c r="B7483">
        <v>101366</v>
      </c>
      <c r="C7483">
        <v>2</v>
      </c>
      <c r="D7483">
        <v>52</v>
      </c>
      <c r="F7483">
        <v>163.80000000000001</v>
      </c>
      <c r="G7483">
        <v>63.1</v>
      </c>
    </row>
    <row r="7484" spans="2:7">
      <c r="B7484">
        <v>101367</v>
      </c>
      <c r="C7484">
        <v>2</v>
      </c>
      <c r="D7484">
        <v>0</v>
      </c>
      <c r="E7484">
        <v>1</v>
      </c>
      <c r="F7484">
        <v>0</v>
      </c>
      <c r="G7484">
        <v>4.8</v>
      </c>
    </row>
    <row r="7485" spans="2:7">
      <c r="B7485">
        <v>101368</v>
      </c>
      <c r="C7485">
        <v>2</v>
      </c>
      <c r="D7485">
        <v>3</v>
      </c>
      <c r="F7485">
        <v>102.7</v>
      </c>
      <c r="G7485">
        <v>17.5</v>
      </c>
    </row>
    <row r="7486" spans="2:7">
      <c r="B7486">
        <v>101369</v>
      </c>
      <c r="C7486">
        <v>2</v>
      </c>
      <c r="D7486">
        <v>53</v>
      </c>
      <c r="F7486">
        <v>165.5</v>
      </c>
      <c r="G7486">
        <v>79.7</v>
      </c>
    </row>
    <row r="7487" spans="2:7">
      <c r="B7487">
        <v>101370</v>
      </c>
      <c r="C7487">
        <v>2</v>
      </c>
      <c r="D7487">
        <v>31</v>
      </c>
      <c r="F7487">
        <v>165</v>
      </c>
      <c r="G7487">
        <v>59.9</v>
      </c>
    </row>
    <row r="7488" spans="2:7">
      <c r="B7488">
        <v>101371</v>
      </c>
      <c r="C7488">
        <v>2</v>
      </c>
      <c r="D7488">
        <v>6</v>
      </c>
      <c r="F7488">
        <v>109</v>
      </c>
      <c r="G7488">
        <v>16</v>
      </c>
    </row>
    <row r="7489" spans="2:7">
      <c r="B7489">
        <v>101372</v>
      </c>
      <c r="C7489">
        <v>2</v>
      </c>
      <c r="D7489">
        <v>29</v>
      </c>
      <c r="F7489">
        <v>156.30000000000001</v>
      </c>
      <c r="G7489">
        <v>58.1</v>
      </c>
    </row>
    <row r="7490" spans="2:7">
      <c r="B7490">
        <v>101373</v>
      </c>
      <c r="C7490">
        <v>1</v>
      </c>
      <c r="D7490">
        <v>9</v>
      </c>
      <c r="F7490">
        <v>137.5</v>
      </c>
      <c r="G7490">
        <v>37.9</v>
      </c>
    </row>
    <row r="7491" spans="2:7">
      <c r="B7491">
        <v>101374</v>
      </c>
      <c r="C7491">
        <v>1</v>
      </c>
      <c r="D7491">
        <v>2</v>
      </c>
      <c r="F7491">
        <v>99.8</v>
      </c>
      <c r="G7491">
        <v>19.3</v>
      </c>
    </row>
    <row r="7492" spans="2:7">
      <c r="B7492">
        <v>101375</v>
      </c>
      <c r="C7492">
        <v>1</v>
      </c>
      <c r="D7492">
        <v>53</v>
      </c>
      <c r="F7492">
        <v>166.6</v>
      </c>
      <c r="G7492">
        <v>72.599999999999994</v>
      </c>
    </row>
    <row r="7493" spans="2:7">
      <c r="B7493">
        <v>101376</v>
      </c>
      <c r="C7493">
        <v>1</v>
      </c>
      <c r="D7493">
        <v>12</v>
      </c>
      <c r="F7493">
        <v>154.69999999999999</v>
      </c>
      <c r="G7493">
        <v>40.299999999999997</v>
      </c>
    </row>
    <row r="7494" spans="2:7">
      <c r="B7494">
        <v>101378</v>
      </c>
      <c r="C7494">
        <v>2</v>
      </c>
      <c r="D7494">
        <v>34</v>
      </c>
      <c r="F7494">
        <v>160.1</v>
      </c>
      <c r="G7494">
        <v>64.8</v>
      </c>
    </row>
    <row r="7495" spans="2:7">
      <c r="B7495">
        <v>101379</v>
      </c>
      <c r="C7495">
        <v>1</v>
      </c>
      <c r="D7495">
        <v>55</v>
      </c>
      <c r="F7495">
        <v>168.2</v>
      </c>
      <c r="G7495">
        <v>60</v>
      </c>
    </row>
    <row r="7496" spans="2:7">
      <c r="B7496">
        <v>101380</v>
      </c>
      <c r="C7496">
        <v>1</v>
      </c>
      <c r="D7496">
        <v>9</v>
      </c>
      <c r="F7496">
        <v>138.69999999999999</v>
      </c>
      <c r="G7496">
        <v>28.9</v>
      </c>
    </row>
    <row r="7497" spans="2:7">
      <c r="B7497">
        <v>101382</v>
      </c>
      <c r="C7497">
        <v>2</v>
      </c>
      <c r="D7497">
        <v>64</v>
      </c>
      <c r="F7497">
        <v>163.80000000000001</v>
      </c>
      <c r="G7497">
        <v>85.7</v>
      </c>
    </row>
    <row r="7498" spans="2:7">
      <c r="B7498">
        <v>101383</v>
      </c>
      <c r="C7498">
        <v>1</v>
      </c>
      <c r="D7498">
        <v>0</v>
      </c>
      <c r="E7498">
        <v>1</v>
      </c>
      <c r="F7498">
        <v>0</v>
      </c>
      <c r="G7498">
        <v>7.8</v>
      </c>
    </row>
    <row r="7499" spans="2:7">
      <c r="B7499">
        <v>101384</v>
      </c>
      <c r="C7499">
        <v>1</v>
      </c>
      <c r="D7499">
        <v>22</v>
      </c>
      <c r="F7499">
        <v>176.6</v>
      </c>
      <c r="G7499">
        <v>88.6</v>
      </c>
    </row>
    <row r="7500" spans="2:7">
      <c r="B7500">
        <v>101385</v>
      </c>
      <c r="C7500">
        <v>2</v>
      </c>
      <c r="D7500">
        <v>28</v>
      </c>
      <c r="F7500">
        <v>164</v>
      </c>
      <c r="G7500">
        <v>123.2</v>
      </c>
    </row>
    <row r="7501" spans="2:7">
      <c r="B7501">
        <v>101386</v>
      </c>
      <c r="C7501">
        <v>2</v>
      </c>
      <c r="D7501">
        <v>49</v>
      </c>
      <c r="F7501">
        <v>161.80000000000001</v>
      </c>
      <c r="G7501">
        <v>67</v>
      </c>
    </row>
    <row r="7502" spans="2:7">
      <c r="B7502">
        <v>101387</v>
      </c>
      <c r="C7502">
        <v>2</v>
      </c>
      <c r="D7502">
        <v>73</v>
      </c>
      <c r="F7502">
        <v>150.9</v>
      </c>
      <c r="G7502">
        <v>63.2</v>
      </c>
    </row>
    <row r="7503" spans="2:7">
      <c r="B7503">
        <v>101388</v>
      </c>
      <c r="C7503">
        <v>1</v>
      </c>
      <c r="D7503">
        <v>14</v>
      </c>
      <c r="F7503">
        <v>157.4</v>
      </c>
      <c r="G7503">
        <v>38.200000000000003</v>
      </c>
    </row>
    <row r="7504" spans="2:7">
      <c r="B7504">
        <v>101389</v>
      </c>
      <c r="C7504">
        <v>1</v>
      </c>
      <c r="D7504">
        <v>42</v>
      </c>
      <c r="F7504">
        <v>164.1</v>
      </c>
      <c r="G7504">
        <v>92.9</v>
      </c>
    </row>
    <row r="7505" spans="2:7">
      <c r="B7505">
        <v>101390</v>
      </c>
      <c r="C7505">
        <v>1</v>
      </c>
      <c r="D7505">
        <v>40</v>
      </c>
      <c r="F7505">
        <v>181.4</v>
      </c>
      <c r="G7505">
        <v>111.5</v>
      </c>
    </row>
    <row r="7506" spans="2:7">
      <c r="B7506">
        <v>101391</v>
      </c>
      <c r="C7506">
        <v>2</v>
      </c>
      <c r="D7506">
        <v>74</v>
      </c>
      <c r="F7506">
        <v>152.4</v>
      </c>
      <c r="G7506">
        <v>64.400000000000006</v>
      </c>
    </row>
    <row r="7507" spans="2:7">
      <c r="B7507">
        <v>101392</v>
      </c>
      <c r="C7507">
        <v>2</v>
      </c>
      <c r="D7507">
        <v>14</v>
      </c>
      <c r="F7507">
        <v>164</v>
      </c>
      <c r="G7507">
        <v>64.8</v>
      </c>
    </row>
    <row r="7508" spans="2:7">
      <c r="B7508">
        <v>101393</v>
      </c>
      <c r="C7508">
        <v>2</v>
      </c>
      <c r="D7508">
        <v>80</v>
      </c>
      <c r="F7508">
        <v>151.6</v>
      </c>
      <c r="G7508">
        <v>57.2</v>
      </c>
    </row>
    <row r="7509" spans="2:7">
      <c r="B7509">
        <v>101394</v>
      </c>
      <c r="C7509">
        <v>1</v>
      </c>
      <c r="D7509">
        <v>39</v>
      </c>
      <c r="F7509">
        <v>171.3</v>
      </c>
      <c r="G7509">
        <v>65.2</v>
      </c>
    </row>
    <row r="7510" spans="2:7">
      <c r="B7510">
        <v>101395</v>
      </c>
      <c r="C7510">
        <v>1</v>
      </c>
      <c r="D7510">
        <v>14</v>
      </c>
      <c r="F7510">
        <v>171.9</v>
      </c>
      <c r="G7510">
        <v>58.8</v>
      </c>
    </row>
    <row r="7511" spans="2:7">
      <c r="B7511">
        <v>101396</v>
      </c>
      <c r="C7511">
        <v>2</v>
      </c>
      <c r="D7511">
        <v>80</v>
      </c>
      <c r="F7511">
        <v>161.80000000000001</v>
      </c>
      <c r="G7511">
        <v>78.599999999999994</v>
      </c>
    </row>
    <row r="7512" spans="2:7">
      <c r="B7512">
        <v>101397</v>
      </c>
      <c r="C7512">
        <v>1</v>
      </c>
      <c r="D7512">
        <v>25</v>
      </c>
      <c r="F7512">
        <v>185.1</v>
      </c>
      <c r="G7512">
        <v>119.6</v>
      </c>
    </row>
    <row r="7513" spans="2:7">
      <c r="B7513">
        <v>101398</v>
      </c>
      <c r="C7513">
        <v>1</v>
      </c>
      <c r="D7513">
        <v>75</v>
      </c>
      <c r="F7513">
        <v>175.7</v>
      </c>
      <c r="G7513">
        <v>106.7</v>
      </c>
    </row>
    <row r="7514" spans="2:7">
      <c r="B7514">
        <v>101399</v>
      </c>
      <c r="C7514">
        <v>1</v>
      </c>
      <c r="D7514">
        <v>41</v>
      </c>
      <c r="F7514">
        <v>181.7</v>
      </c>
      <c r="G7514">
        <v>81.900000000000006</v>
      </c>
    </row>
    <row r="7515" spans="2:7">
      <c r="B7515">
        <v>101400</v>
      </c>
      <c r="C7515">
        <v>1</v>
      </c>
      <c r="D7515">
        <v>53</v>
      </c>
      <c r="F7515">
        <v>169.2</v>
      </c>
      <c r="G7515">
        <v>82</v>
      </c>
    </row>
    <row r="7516" spans="2:7">
      <c r="B7516">
        <v>101401</v>
      </c>
      <c r="C7516">
        <v>1</v>
      </c>
      <c r="D7516">
        <v>52</v>
      </c>
      <c r="F7516">
        <v>168.9</v>
      </c>
      <c r="G7516">
        <v>59.3</v>
      </c>
    </row>
    <row r="7517" spans="2:7">
      <c r="B7517">
        <v>101402</v>
      </c>
      <c r="C7517">
        <v>2</v>
      </c>
      <c r="D7517">
        <v>75</v>
      </c>
      <c r="F7517">
        <v>143.9</v>
      </c>
      <c r="G7517">
        <v>55.9</v>
      </c>
    </row>
    <row r="7518" spans="2:7">
      <c r="B7518">
        <v>101403</v>
      </c>
      <c r="C7518">
        <v>2</v>
      </c>
      <c r="D7518">
        <v>11</v>
      </c>
      <c r="F7518">
        <v>142.5</v>
      </c>
      <c r="G7518">
        <v>37</v>
      </c>
    </row>
    <row r="7519" spans="2:7">
      <c r="B7519">
        <v>101404</v>
      </c>
      <c r="C7519">
        <v>1</v>
      </c>
      <c r="D7519">
        <v>31</v>
      </c>
      <c r="F7519">
        <v>187</v>
      </c>
      <c r="G7519">
        <v>129.4</v>
      </c>
    </row>
    <row r="7520" spans="2:7">
      <c r="B7520">
        <v>101405</v>
      </c>
      <c r="C7520">
        <v>2</v>
      </c>
      <c r="D7520">
        <v>56</v>
      </c>
      <c r="F7520">
        <v>158.1</v>
      </c>
      <c r="G7520">
        <v>84.7</v>
      </c>
    </row>
    <row r="7521" spans="2:7">
      <c r="B7521">
        <v>101406</v>
      </c>
      <c r="C7521">
        <v>2</v>
      </c>
      <c r="D7521">
        <v>1</v>
      </c>
      <c r="E7521">
        <v>17</v>
      </c>
      <c r="F7521">
        <v>0</v>
      </c>
      <c r="G7521">
        <v>10.8</v>
      </c>
    </row>
    <row r="7522" spans="2:7">
      <c r="B7522">
        <v>101407</v>
      </c>
      <c r="C7522">
        <v>2</v>
      </c>
      <c r="D7522">
        <v>65</v>
      </c>
      <c r="F7522">
        <v>155</v>
      </c>
      <c r="G7522">
        <v>64</v>
      </c>
    </row>
    <row r="7523" spans="2:7">
      <c r="B7523">
        <v>101408</v>
      </c>
      <c r="C7523">
        <v>2</v>
      </c>
      <c r="D7523">
        <v>4</v>
      </c>
      <c r="F7523">
        <v>103.7</v>
      </c>
      <c r="G7523">
        <v>16.3</v>
      </c>
    </row>
    <row r="7524" spans="2:7">
      <c r="B7524">
        <v>101409</v>
      </c>
      <c r="C7524">
        <v>1</v>
      </c>
      <c r="D7524">
        <v>9</v>
      </c>
      <c r="F7524">
        <v>138</v>
      </c>
      <c r="G7524">
        <v>30.9</v>
      </c>
    </row>
    <row r="7525" spans="2:7">
      <c r="B7525">
        <v>101410</v>
      </c>
      <c r="C7525">
        <v>1</v>
      </c>
      <c r="D7525">
        <v>3</v>
      </c>
      <c r="F7525">
        <v>94.4</v>
      </c>
      <c r="G7525">
        <v>14.3</v>
      </c>
    </row>
    <row r="7526" spans="2:7">
      <c r="B7526">
        <v>101411</v>
      </c>
      <c r="C7526">
        <v>2</v>
      </c>
      <c r="D7526">
        <v>59</v>
      </c>
      <c r="F7526">
        <v>164.9</v>
      </c>
      <c r="G7526">
        <v>109</v>
      </c>
    </row>
    <row r="7527" spans="2:7">
      <c r="B7527">
        <v>101412</v>
      </c>
      <c r="C7527">
        <v>2</v>
      </c>
      <c r="D7527">
        <v>39</v>
      </c>
      <c r="F7527">
        <v>155.5</v>
      </c>
      <c r="G7527">
        <v>47.6</v>
      </c>
    </row>
    <row r="7528" spans="2:7">
      <c r="B7528">
        <v>101413</v>
      </c>
      <c r="C7528">
        <v>1</v>
      </c>
      <c r="D7528">
        <v>12</v>
      </c>
      <c r="F7528">
        <v>156</v>
      </c>
      <c r="G7528">
        <v>48.2</v>
      </c>
    </row>
    <row r="7529" spans="2:7">
      <c r="B7529">
        <v>101414</v>
      </c>
      <c r="C7529">
        <v>2</v>
      </c>
      <c r="D7529">
        <v>56</v>
      </c>
      <c r="F7529">
        <v>162.1</v>
      </c>
      <c r="G7529">
        <v>62.7</v>
      </c>
    </row>
    <row r="7530" spans="2:7">
      <c r="B7530">
        <v>101415</v>
      </c>
      <c r="C7530">
        <v>2</v>
      </c>
      <c r="D7530">
        <v>38</v>
      </c>
      <c r="F7530">
        <v>160.19999999999999</v>
      </c>
      <c r="G7530">
        <v>53.2</v>
      </c>
    </row>
    <row r="7531" spans="2:7">
      <c r="B7531">
        <v>101416</v>
      </c>
      <c r="C7531">
        <v>1</v>
      </c>
      <c r="D7531">
        <v>44</v>
      </c>
      <c r="F7531">
        <v>181.2</v>
      </c>
      <c r="G7531">
        <v>78.8</v>
      </c>
    </row>
    <row r="7532" spans="2:7">
      <c r="B7532">
        <v>101417</v>
      </c>
      <c r="C7532">
        <v>2</v>
      </c>
      <c r="D7532">
        <v>9</v>
      </c>
      <c r="F7532">
        <v>128.1</v>
      </c>
      <c r="G7532">
        <v>26.3</v>
      </c>
    </row>
    <row r="7533" spans="2:7">
      <c r="B7533">
        <v>101418</v>
      </c>
      <c r="C7533">
        <v>1</v>
      </c>
      <c r="D7533">
        <v>9</v>
      </c>
      <c r="F7533">
        <v>137</v>
      </c>
      <c r="G7533">
        <v>33</v>
      </c>
    </row>
    <row r="7534" spans="2:7">
      <c r="B7534">
        <v>101419</v>
      </c>
      <c r="C7534">
        <v>1</v>
      </c>
      <c r="D7534">
        <v>1</v>
      </c>
      <c r="E7534">
        <v>16</v>
      </c>
      <c r="F7534">
        <v>0</v>
      </c>
      <c r="G7534">
        <v>12.4</v>
      </c>
    </row>
    <row r="7535" spans="2:7">
      <c r="B7535">
        <v>101420</v>
      </c>
      <c r="C7535">
        <v>2</v>
      </c>
      <c r="D7535">
        <v>16</v>
      </c>
      <c r="F7535">
        <v>144.1</v>
      </c>
      <c r="G7535">
        <v>48.9</v>
      </c>
    </row>
    <row r="7536" spans="2:7">
      <c r="B7536">
        <v>101421</v>
      </c>
      <c r="C7536">
        <v>1</v>
      </c>
      <c r="D7536">
        <v>58</v>
      </c>
      <c r="F7536">
        <v>172</v>
      </c>
      <c r="G7536">
        <v>89.2</v>
      </c>
    </row>
    <row r="7537" spans="2:7">
      <c r="B7537">
        <v>101422</v>
      </c>
      <c r="C7537">
        <v>1</v>
      </c>
      <c r="D7537">
        <v>12</v>
      </c>
      <c r="F7537">
        <v>152.4</v>
      </c>
      <c r="G7537">
        <v>45.9</v>
      </c>
    </row>
    <row r="7538" spans="2:7">
      <c r="B7538">
        <v>101423</v>
      </c>
      <c r="C7538">
        <v>2</v>
      </c>
      <c r="D7538">
        <v>61</v>
      </c>
      <c r="F7538">
        <v>139</v>
      </c>
      <c r="G7538">
        <v>38.5</v>
      </c>
    </row>
    <row r="7539" spans="2:7">
      <c r="B7539">
        <v>101425</v>
      </c>
      <c r="C7539">
        <v>2</v>
      </c>
      <c r="D7539">
        <v>7</v>
      </c>
      <c r="F7539">
        <v>132</v>
      </c>
      <c r="G7539">
        <v>29.8</v>
      </c>
    </row>
    <row r="7540" spans="2:7">
      <c r="B7540">
        <v>101426</v>
      </c>
      <c r="C7540">
        <v>2</v>
      </c>
      <c r="D7540">
        <v>41</v>
      </c>
      <c r="F7540">
        <v>168</v>
      </c>
      <c r="G7540">
        <v>124.9</v>
      </c>
    </row>
    <row r="7541" spans="2:7">
      <c r="B7541">
        <v>101427</v>
      </c>
      <c r="C7541">
        <v>2</v>
      </c>
      <c r="D7541">
        <v>24</v>
      </c>
      <c r="F7541">
        <v>169</v>
      </c>
      <c r="G7541">
        <v>73</v>
      </c>
    </row>
    <row r="7542" spans="2:7">
      <c r="B7542">
        <v>101428</v>
      </c>
      <c r="C7542">
        <v>2</v>
      </c>
      <c r="D7542">
        <v>1</v>
      </c>
      <c r="E7542">
        <v>20</v>
      </c>
      <c r="F7542">
        <v>0</v>
      </c>
      <c r="G7542">
        <v>11.8</v>
      </c>
    </row>
    <row r="7543" spans="2:7">
      <c r="B7543">
        <v>101429</v>
      </c>
      <c r="C7543">
        <v>2</v>
      </c>
      <c r="D7543">
        <v>17</v>
      </c>
      <c r="F7543">
        <v>162.19999999999999</v>
      </c>
      <c r="G7543">
        <v>93.3</v>
      </c>
    </row>
    <row r="7544" spans="2:7">
      <c r="B7544">
        <v>101430</v>
      </c>
      <c r="C7544">
        <v>2</v>
      </c>
      <c r="D7544">
        <v>42</v>
      </c>
      <c r="F7544">
        <v>162</v>
      </c>
      <c r="G7544">
        <v>56.4</v>
      </c>
    </row>
    <row r="7545" spans="2:7">
      <c r="B7545">
        <v>101431</v>
      </c>
      <c r="C7545">
        <v>2</v>
      </c>
      <c r="D7545">
        <v>38</v>
      </c>
      <c r="F7545">
        <v>161.6</v>
      </c>
      <c r="G7545">
        <v>85.9</v>
      </c>
    </row>
    <row r="7546" spans="2:7">
      <c r="B7546">
        <v>101432</v>
      </c>
      <c r="C7546">
        <v>2</v>
      </c>
      <c r="D7546">
        <v>74</v>
      </c>
      <c r="F7546">
        <v>154.5</v>
      </c>
      <c r="G7546">
        <v>85.3</v>
      </c>
    </row>
    <row r="7547" spans="2:7">
      <c r="B7547">
        <v>101433</v>
      </c>
      <c r="C7547">
        <v>1</v>
      </c>
      <c r="D7547">
        <v>3</v>
      </c>
      <c r="F7547">
        <v>104</v>
      </c>
      <c r="G7547">
        <v>16.899999999999999</v>
      </c>
    </row>
    <row r="7548" spans="2:7">
      <c r="B7548">
        <v>101434</v>
      </c>
      <c r="C7548">
        <v>2</v>
      </c>
      <c r="D7548">
        <v>70</v>
      </c>
      <c r="F7548">
        <v>154.9</v>
      </c>
      <c r="G7548">
        <v>56.2</v>
      </c>
    </row>
    <row r="7549" spans="2:7">
      <c r="B7549">
        <v>101435</v>
      </c>
      <c r="C7549">
        <v>2</v>
      </c>
      <c r="D7549">
        <v>5</v>
      </c>
      <c r="F7549">
        <v>108.6</v>
      </c>
      <c r="G7549">
        <v>20.6</v>
      </c>
    </row>
    <row r="7550" spans="2:7">
      <c r="B7550">
        <v>101437</v>
      </c>
      <c r="C7550">
        <v>2</v>
      </c>
      <c r="D7550">
        <v>19</v>
      </c>
      <c r="F7550">
        <v>0</v>
      </c>
      <c r="G7550">
        <v>0</v>
      </c>
    </row>
    <row r="7551" spans="2:7">
      <c r="B7551">
        <v>101438</v>
      </c>
      <c r="C7551">
        <v>2</v>
      </c>
      <c r="D7551">
        <v>48</v>
      </c>
      <c r="F7551">
        <v>162.19999999999999</v>
      </c>
      <c r="G7551">
        <v>71.900000000000006</v>
      </c>
    </row>
    <row r="7552" spans="2:7">
      <c r="B7552">
        <v>101439</v>
      </c>
      <c r="C7552">
        <v>1</v>
      </c>
      <c r="D7552">
        <v>38</v>
      </c>
      <c r="F7552">
        <v>171.5</v>
      </c>
      <c r="G7552">
        <v>89.7</v>
      </c>
    </row>
    <row r="7553" spans="2:7">
      <c r="B7553">
        <v>101440</v>
      </c>
      <c r="C7553">
        <v>2</v>
      </c>
      <c r="D7553">
        <v>10</v>
      </c>
      <c r="F7553">
        <v>140.80000000000001</v>
      </c>
      <c r="G7553">
        <v>35.299999999999997</v>
      </c>
    </row>
    <row r="7554" spans="2:7">
      <c r="B7554">
        <v>101441</v>
      </c>
      <c r="C7554">
        <v>2</v>
      </c>
      <c r="D7554">
        <v>10</v>
      </c>
      <c r="F7554">
        <v>140.4</v>
      </c>
      <c r="G7554">
        <v>40.9</v>
      </c>
    </row>
    <row r="7555" spans="2:7">
      <c r="B7555">
        <v>101442</v>
      </c>
      <c r="C7555">
        <v>2</v>
      </c>
      <c r="D7555">
        <v>67</v>
      </c>
      <c r="F7555">
        <v>160.69999999999999</v>
      </c>
      <c r="G7555">
        <v>104.8</v>
      </c>
    </row>
    <row r="7556" spans="2:7">
      <c r="B7556">
        <v>101443</v>
      </c>
      <c r="C7556">
        <v>1</v>
      </c>
      <c r="D7556">
        <v>59</v>
      </c>
      <c r="F7556">
        <v>177</v>
      </c>
      <c r="G7556">
        <v>112.1</v>
      </c>
    </row>
    <row r="7557" spans="2:7">
      <c r="B7557">
        <v>101444</v>
      </c>
      <c r="C7557">
        <v>1</v>
      </c>
      <c r="D7557">
        <v>63</v>
      </c>
      <c r="F7557">
        <v>170.5</v>
      </c>
      <c r="G7557">
        <v>107.8</v>
      </c>
    </row>
    <row r="7558" spans="2:7">
      <c r="B7558">
        <v>101445</v>
      </c>
      <c r="C7558">
        <v>2</v>
      </c>
      <c r="D7558">
        <v>1</v>
      </c>
      <c r="E7558">
        <v>21</v>
      </c>
      <c r="F7558">
        <v>0</v>
      </c>
      <c r="G7558">
        <v>13.7</v>
      </c>
    </row>
    <row r="7559" spans="2:7">
      <c r="B7559">
        <v>101446</v>
      </c>
      <c r="C7559">
        <v>2</v>
      </c>
      <c r="D7559">
        <v>30</v>
      </c>
      <c r="F7559">
        <v>173.6</v>
      </c>
      <c r="G7559">
        <v>57.5</v>
      </c>
    </row>
    <row r="7560" spans="2:7">
      <c r="B7560">
        <v>101447</v>
      </c>
      <c r="C7560">
        <v>2</v>
      </c>
      <c r="D7560">
        <v>13</v>
      </c>
      <c r="F7560">
        <v>163.69999999999999</v>
      </c>
      <c r="G7560">
        <v>46.1</v>
      </c>
    </row>
    <row r="7561" spans="2:7">
      <c r="B7561">
        <v>101448</v>
      </c>
      <c r="C7561">
        <v>1</v>
      </c>
      <c r="D7561">
        <v>49</v>
      </c>
      <c r="F7561">
        <v>177.7</v>
      </c>
      <c r="G7561">
        <v>83.6</v>
      </c>
    </row>
    <row r="7562" spans="2:7">
      <c r="B7562">
        <v>101449</v>
      </c>
      <c r="C7562">
        <v>2</v>
      </c>
      <c r="D7562">
        <v>59</v>
      </c>
      <c r="F7562">
        <v>175.7</v>
      </c>
      <c r="G7562">
        <v>120.1</v>
      </c>
    </row>
    <row r="7563" spans="2:7">
      <c r="B7563">
        <v>101450</v>
      </c>
      <c r="C7563">
        <v>1</v>
      </c>
      <c r="D7563">
        <v>39</v>
      </c>
      <c r="F7563">
        <v>169.9</v>
      </c>
      <c r="G7563">
        <v>94.7</v>
      </c>
    </row>
    <row r="7564" spans="2:7">
      <c r="B7564">
        <v>101451</v>
      </c>
      <c r="C7564">
        <v>1</v>
      </c>
      <c r="D7564">
        <v>15</v>
      </c>
      <c r="F7564">
        <v>173.4</v>
      </c>
      <c r="G7564">
        <v>73.099999999999994</v>
      </c>
    </row>
    <row r="7565" spans="2:7">
      <c r="B7565">
        <v>101453</v>
      </c>
      <c r="C7565">
        <v>2</v>
      </c>
      <c r="D7565">
        <v>1</v>
      </c>
      <c r="E7565">
        <v>20</v>
      </c>
      <c r="F7565">
        <v>0</v>
      </c>
      <c r="G7565">
        <v>14.1</v>
      </c>
    </row>
    <row r="7566" spans="2:7">
      <c r="B7566">
        <v>101454</v>
      </c>
      <c r="C7566">
        <v>2</v>
      </c>
      <c r="D7566">
        <v>55</v>
      </c>
      <c r="F7566">
        <v>162.30000000000001</v>
      </c>
      <c r="G7566">
        <v>72.7</v>
      </c>
    </row>
    <row r="7567" spans="2:7">
      <c r="B7567">
        <v>101455</v>
      </c>
      <c r="C7567">
        <v>2</v>
      </c>
      <c r="D7567">
        <v>66</v>
      </c>
      <c r="F7567">
        <v>146.30000000000001</v>
      </c>
      <c r="G7567">
        <v>89.8</v>
      </c>
    </row>
    <row r="7568" spans="2:7">
      <c r="B7568">
        <v>101456</v>
      </c>
      <c r="C7568">
        <v>1</v>
      </c>
      <c r="D7568">
        <v>8</v>
      </c>
      <c r="F7568">
        <v>127.5</v>
      </c>
      <c r="G7568">
        <v>23.9</v>
      </c>
    </row>
    <row r="7569" spans="2:7">
      <c r="B7569">
        <v>101458</v>
      </c>
      <c r="C7569">
        <v>2</v>
      </c>
      <c r="D7569">
        <v>67</v>
      </c>
      <c r="F7569">
        <v>154.5</v>
      </c>
      <c r="G7569">
        <v>50.8</v>
      </c>
    </row>
    <row r="7570" spans="2:7">
      <c r="B7570">
        <v>101459</v>
      </c>
      <c r="C7570">
        <v>1</v>
      </c>
      <c r="D7570">
        <v>16</v>
      </c>
      <c r="F7570">
        <v>186</v>
      </c>
      <c r="G7570">
        <v>76.2</v>
      </c>
    </row>
    <row r="7571" spans="2:7">
      <c r="B7571">
        <v>101460</v>
      </c>
      <c r="C7571">
        <v>2</v>
      </c>
      <c r="D7571">
        <v>5</v>
      </c>
      <c r="F7571">
        <v>118.4</v>
      </c>
      <c r="G7571">
        <v>21.3</v>
      </c>
    </row>
    <row r="7572" spans="2:7">
      <c r="B7572">
        <v>101461</v>
      </c>
      <c r="C7572">
        <v>2</v>
      </c>
      <c r="D7572">
        <v>59</v>
      </c>
      <c r="F7572">
        <v>144.19999999999999</v>
      </c>
      <c r="G7572">
        <v>82.7</v>
      </c>
    </row>
    <row r="7573" spans="2:7">
      <c r="B7573">
        <v>101462</v>
      </c>
      <c r="C7573">
        <v>2</v>
      </c>
      <c r="D7573">
        <v>23</v>
      </c>
      <c r="F7573">
        <v>160.80000000000001</v>
      </c>
      <c r="G7573">
        <v>156</v>
      </c>
    </row>
    <row r="7574" spans="2:7">
      <c r="B7574">
        <v>101463</v>
      </c>
      <c r="C7574">
        <v>2</v>
      </c>
      <c r="D7574">
        <v>62</v>
      </c>
      <c r="F7574">
        <v>149.9</v>
      </c>
      <c r="G7574">
        <v>48</v>
      </c>
    </row>
    <row r="7575" spans="2:7">
      <c r="B7575">
        <v>101464</v>
      </c>
      <c r="C7575">
        <v>2</v>
      </c>
      <c r="D7575">
        <v>50</v>
      </c>
      <c r="F7575">
        <v>156</v>
      </c>
      <c r="G7575">
        <v>50.2</v>
      </c>
    </row>
    <row r="7576" spans="2:7">
      <c r="B7576">
        <v>101465</v>
      </c>
      <c r="C7576">
        <v>1</v>
      </c>
      <c r="D7576">
        <v>3</v>
      </c>
      <c r="F7576">
        <v>101.6</v>
      </c>
      <c r="G7576">
        <v>17.8</v>
      </c>
    </row>
    <row r="7577" spans="2:7">
      <c r="B7577">
        <v>101467</v>
      </c>
      <c r="C7577">
        <v>1</v>
      </c>
      <c r="D7577">
        <v>39</v>
      </c>
      <c r="F7577">
        <v>184.8</v>
      </c>
      <c r="G7577">
        <v>108.7</v>
      </c>
    </row>
    <row r="7578" spans="2:7">
      <c r="B7578">
        <v>101468</v>
      </c>
      <c r="C7578">
        <v>1</v>
      </c>
      <c r="D7578">
        <v>65</v>
      </c>
      <c r="F7578">
        <v>165.4</v>
      </c>
      <c r="G7578">
        <v>73.3</v>
      </c>
    </row>
    <row r="7579" spans="2:7">
      <c r="B7579">
        <v>101470</v>
      </c>
      <c r="C7579">
        <v>2</v>
      </c>
      <c r="D7579">
        <v>57</v>
      </c>
      <c r="F7579">
        <v>177.2</v>
      </c>
      <c r="G7579">
        <v>100.8</v>
      </c>
    </row>
    <row r="7580" spans="2:7">
      <c r="B7580">
        <v>101471</v>
      </c>
      <c r="C7580">
        <v>1</v>
      </c>
      <c r="D7580">
        <v>8</v>
      </c>
      <c r="F7580">
        <v>142.4</v>
      </c>
      <c r="G7580">
        <v>42.6</v>
      </c>
    </row>
    <row r="7581" spans="2:7">
      <c r="B7581">
        <v>101472</v>
      </c>
      <c r="C7581">
        <v>2</v>
      </c>
      <c r="D7581">
        <v>51</v>
      </c>
      <c r="F7581">
        <v>150.69999999999999</v>
      </c>
      <c r="G7581">
        <v>65.599999999999994</v>
      </c>
    </row>
    <row r="7582" spans="2:7">
      <c r="B7582">
        <v>101473</v>
      </c>
      <c r="C7582">
        <v>2</v>
      </c>
      <c r="D7582">
        <v>11</v>
      </c>
      <c r="F7582">
        <v>150.4</v>
      </c>
      <c r="G7582">
        <v>51.4</v>
      </c>
    </row>
    <row r="7583" spans="2:7">
      <c r="B7583">
        <v>101474</v>
      </c>
      <c r="C7583">
        <v>1</v>
      </c>
      <c r="D7583">
        <v>11</v>
      </c>
      <c r="F7583">
        <v>140.9</v>
      </c>
      <c r="G7583">
        <v>34</v>
      </c>
    </row>
    <row r="7584" spans="2:7">
      <c r="B7584">
        <v>101475</v>
      </c>
      <c r="C7584">
        <v>2</v>
      </c>
      <c r="D7584">
        <v>50</v>
      </c>
      <c r="F7584">
        <v>165.3</v>
      </c>
      <c r="G7584">
        <v>102.9</v>
      </c>
    </row>
    <row r="7585" spans="2:7">
      <c r="B7585">
        <v>101476</v>
      </c>
      <c r="C7585">
        <v>2</v>
      </c>
      <c r="D7585">
        <v>2</v>
      </c>
      <c r="F7585">
        <v>85.2</v>
      </c>
      <c r="G7585">
        <v>11.8</v>
      </c>
    </row>
    <row r="7586" spans="2:7">
      <c r="B7586">
        <v>101477</v>
      </c>
      <c r="C7586">
        <v>1</v>
      </c>
      <c r="D7586">
        <v>9</v>
      </c>
      <c r="F7586">
        <v>129.4</v>
      </c>
      <c r="G7586">
        <v>27.4</v>
      </c>
    </row>
    <row r="7587" spans="2:7">
      <c r="B7587">
        <v>101478</v>
      </c>
      <c r="C7587">
        <v>1</v>
      </c>
      <c r="D7587">
        <v>60</v>
      </c>
      <c r="F7587">
        <v>170.2</v>
      </c>
      <c r="G7587">
        <v>69.3</v>
      </c>
    </row>
    <row r="7588" spans="2:7">
      <c r="B7588">
        <v>101479</v>
      </c>
      <c r="C7588">
        <v>2</v>
      </c>
      <c r="D7588">
        <v>73</v>
      </c>
      <c r="F7588">
        <v>158.5</v>
      </c>
      <c r="G7588">
        <v>73.3</v>
      </c>
    </row>
    <row r="7589" spans="2:7">
      <c r="B7589">
        <v>101480</v>
      </c>
      <c r="C7589">
        <v>1</v>
      </c>
      <c r="D7589">
        <v>64</v>
      </c>
      <c r="F7589">
        <v>176.3</v>
      </c>
      <c r="G7589">
        <v>81</v>
      </c>
    </row>
    <row r="7590" spans="2:7">
      <c r="B7590">
        <v>101481</v>
      </c>
      <c r="C7590">
        <v>2</v>
      </c>
      <c r="D7590">
        <v>29</v>
      </c>
      <c r="F7590">
        <v>149.69999999999999</v>
      </c>
      <c r="G7590">
        <v>60.4</v>
      </c>
    </row>
    <row r="7591" spans="2:7">
      <c r="B7591">
        <v>101482</v>
      </c>
      <c r="C7591">
        <v>2</v>
      </c>
      <c r="D7591">
        <v>16</v>
      </c>
      <c r="F7591">
        <v>155.1</v>
      </c>
      <c r="G7591">
        <v>57.2</v>
      </c>
    </row>
    <row r="7592" spans="2:7">
      <c r="B7592">
        <v>101483</v>
      </c>
      <c r="C7592">
        <v>1</v>
      </c>
      <c r="D7592">
        <v>70</v>
      </c>
      <c r="F7592">
        <v>159.80000000000001</v>
      </c>
      <c r="G7592">
        <v>61.8</v>
      </c>
    </row>
    <row r="7593" spans="2:7">
      <c r="B7593">
        <v>101484</v>
      </c>
      <c r="C7593">
        <v>1</v>
      </c>
      <c r="D7593">
        <v>49</v>
      </c>
      <c r="F7593">
        <v>179</v>
      </c>
      <c r="G7593">
        <v>88.4</v>
      </c>
    </row>
    <row r="7594" spans="2:7">
      <c r="B7594">
        <v>101485</v>
      </c>
      <c r="C7594">
        <v>2</v>
      </c>
      <c r="D7594">
        <v>16</v>
      </c>
      <c r="F7594">
        <v>162.1</v>
      </c>
      <c r="G7594">
        <v>64.5</v>
      </c>
    </row>
    <row r="7595" spans="2:7">
      <c r="B7595">
        <v>101486</v>
      </c>
      <c r="C7595">
        <v>2</v>
      </c>
      <c r="D7595">
        <v>60</v>
      </c>
      <c r="F7595">
        <v>155.69999999999999</v>
      </c>
      <c r="G7595">
        <v>71</v>
      </c>
    </row>
    <row r="7596" spans="2:7">
      <c r="B7596">
        <v>101487</v>
      </c>
      <c r="C7596">
        <v>1</v>
      </c>
      <c r="D7596">
        <v>73</v>
      </c>
      <c r="F7596">
        <v>158.30000000000001</v>
      </c>
      <c r="G7596">
        <v>68.599999999999994</v>
      </c>
    </row>
    <row r="7597" spans="2:7">
      <c r="B7597">
        <v>101488</v>
      </c>
      <c r="C7597">
        <v>2</v>
      </c>
      <c r="D7597">
        <v>64</v>
      </c>
      <c r="F7597">
        <v>160.30000000000001</v>
      </c>
      <c r="G7597">
        <v>84.7</v>
      </c>
    </row>
    <row r="7598" spans="2:7">
      <c r="B7598">
        <v>101489</v>
      </c>
      <c r="C7598">
        <v>2</v>
      </c>
      <c r="D7598">
        <v>51</v>
      </c>
      <c r="F7598">
        <v>146.5</v>
      </c>
      <c r="G7598">
        <v>46.6</v>
      </c>
    </row>
    <row r="7599" spans="2:7">
      <c r="B7599">
        <v>101490</v>
      </c>
      <c r="C7599">
        <v>2</v>
      </c>
      <c r="D7599">
        <v>78</v>
      </c>
      <c r="F7599">
        <v>155.30000000000001</v>
      </c>
      <c r="G7599">
        <v>69.2</v>
      </c>
    </row>
    <row r="7600" spans="2:7">
      <c r="B7600">
        <v>101491</v>
      </c>
      <c r="C7600">
        <v>2</v>
      </c>
      <c r="D7600">
        <v>12</v>
      </c>
      <c r="F7600">
        <v>160.30000000000001</v>
      </c>
      <c r="G7600">
        <v>72.099999999999994</v>
      </c>
    </row>
    <row r="7601" spans="2:7">
      <c r="B7601">
        <v>101492</v>
      </c>
      <c r="C7601">
        <v>1</v>
      </c>
      <c r="D7601">
        <v>6</v>
      </c>
      <c r="F7601">
        <v>118</v>
      </c>
      <c r="G7601">
        <v>21</v>
      </c>
    </row>
    <row r="7602" spans="2:7">
      <c r="B7602">
        <v>101493</v>
      </c>
      <c r="C7602">
        <v>2</v>
      </c>
      <c r="D7602">
        <v>34</v>
      </c>
      <c r="F7602">
        <v>157.30000000000001</v>
      </c>
      <c r="G7602">
        <v>66.8</v>
      </c>
    </row>
    <row r="7603" spans="2:7">
      <c r="B7603">
        <v>101494</v>
      </c>
      <c r="C7603">
        <v>2</v>
      </c>
      <c r="D7603">
        <v>11</v>
      </c>
      <c r="F7603">
        <v>145.30000000000001</v>
      </c>
      <c r="G7603">
        <v>36.4</v>
      </c>
    </row>
    <row r="7604" spans="2:7">
      <c r="B7604">
        <v>101495</v>
      </c>
      <c r="C7604">
        <v>2</v>
      </c>
      <c r="D7604">
        <v>0</v>
      </c>
      <c r="E7604">
        <v>4</v>
      </c>
      <c r="F7604">
        <v>0</v>
      </c>
      <c r="G7604">
        <v>5.3</v>
      </c>
    </row>
    <row r="7605" spans="2:7">
      <c r="B7605">
        <v>101496</v>
      </c>
      <c r="C7605">
        <v>1</v>
      </c>
      <c r="D7605">
        <v>11</v>
      </c>
      <c r="F7605">
        <v>142.9</v>
      </c>
      <c r="G7605">
        <v>44.4</v>
      </c>
    </row>
    <row r="7606" spans="2:7">
      <c r="B7606">
        <v>101497</v>
      </c>
      <c r="C7606">
        <v>1</v>
      </c>
      <c r="D7606">
        <v>14</v>
      </c>
      <c r="F7606">
        <v>155.19999999999999</v>
      </c>
      <c r="G7606">
        <v>42.8</v>
      </c>
    </row>
    <row r="7607" spans="2:7">
      <c r="B7607">
        <v>101498</v>
      </c>
      <c r="C7607">
        <v>1</v>
      </c>
      <c r="D7607">
        <v>71</v>
      </c>
      <c r="F7607">
        <v>169.3</v>
      </c>
      <c r="G7607">
        <v>121.5</v>
      </c>
    </row>
    <row r="7608" spans="2:7">
      <c r="B7608">
        <v>101499</v>
      </c>
      <c r="C7608">
        <v>1</v>
      </c>
      <c r="D7608">
        <v>9</v>
      </c>
      <c r="F7608">
        <v>159.80000000000001</v>
      </c>
      <c r="G7608">
        <v>101.1</v>
      </c>
    </row>
    <row r="7609" spans="2:7">
      <c r="B7609">
        <v>101500</v>
      </c>
      <c r="C7609">
        <v>2</v>
      </c>
      <c r="D7609">
        <v>67</v>
      </c>
      <c r="F7609">
        <v>170.5</v>
      </c>
      <c r="G7609">
        <v>92.5</v>
      </c>
    </row>
    <row r="7610" spans="2:7">
      <c r="B7610">
        <v>101501</v>
      </c>
      <c r="C7610">
        <v>2</v>
      </c>
      <c r="D7610">
        <v>30</v>
      </c>
      <c r="F7610">
        <v>156.6</v>
      </c>
      <c r="G7610">
        <v>66.099999999999994</v>
      </c>
    </row>
    <row r="7611" spans="2:7">
      <c r="B7611">
        <v>101502</v>
      </c>
      <c r="C7611">
        <v>1</v>
      </c>
      <c r="D7611">
        <v>68</v>
      </c>
      <c r="F7611">
        <v>187.6</v>
      </c>
      <c r="G7611">
        <v>130.30000000000001</v>
      </c>
    </row>
    <row r="7612" spans="2:7">
      <c r="B7612">
        <v>101503</v>
      </c>
      <c r="C7612">
        <v>2</v>
      </c>
      <c r="D7612">
        <v>10</v>
      </c>
      <c r="F7612">
        <v>139.5</v>
      </c>
      <c r="G7612">
        <v>34.299999999999997</v>
      </c>
    </row>
    <row r="7613" spans="2:7">
      <c r="B7613">
        <v>101504</v>
      </c>
      <c r="C7613">
        <v>2</v>
      </c>
      <c r="D7613">
        <v>18</v>
      </c>
      <c r="F7613">
        <v>152.69999999999999</v>
      </c>
      <c r="G7613">
        <v>47.8</v>
      </c>
    </row>
    <row r="7614" spans="2:7">
      <c r="B7614">
        <v>101505</v>
      </c>
      <c r="C7614">
        <v>2</v>
      </c>
      <c r="D7614">
        <v>62</v>
      </c>
      <c r="F7614">
        <v>160.6</v>
      </c>
      <c r="G7614">
        <v>66.599999999999994</v>
      </c>
    </row>
    <row r="7615" spans="2:7">
      <c r="B7615">
        <v>101506</v>
      </c>
      <c r="C7615">
        <v>2</v>
      </c>
      <c r="D7615">
        <v>16</v>
      </c>
      <c r="F7615">
        <v>157.6</v>
      </c>
      <c r="G7615">
        <v>60</v>
      </c>
    </row>
    <row r="7616" spans="2:7">
      <c r="B7616">
        <v>101507</v>
      </c>
      <c r="C7616">
        <v>2</v>
      </c>
      <c r="D7616">
        <v>3</v>
      </c>
      <c r="F7616">
        <v>97.9</v>
      </c>
      <c r="G7616">
        <v>15</v>
      </c>
    </row>
    <row r="7617" spans="2:7">
      <c r="B7617">
        <v>101508</v>
      </c>
      <c r="C7617">
        <v>2</v>
      </c>
      <c r="D7617">
        <v>61</v>
      </c>
      <c r="F7617">
        <v>140.5</v>
      </c>
      <c r="G7617">
        <v>52.1</v>
      </c>
    </row>
    <row r="7618" spans="2:7">
      <c r="B7618">
        <v>101509</v>
      </c>
      <c r="C7618">
        <v>1</v>
      </c>
      <c r="D7618">
        <v>12</v>
      </c>
      <c r="F7618">
        <v>147.80000000000001</v>
      </c>
      <c r="G7618">
        <v>44.4</v>
      </c>
    </row>
    <row r="7619" spans="2:7">
      <c r="B7619">
        <v>101510</v>
      </c>
      <c r="C7619">
        <v>1</v>
      </c>
      <c r="D7619">
        <v>64</v>
      </c>
      <c r="F7619">
        <v>172.2</v>
      </c>
      <c r="G7619">
        <v>78.7</v>
      </c>
    </row>
    <row r="7620" spans="2:7">
      <c r="B7620">
        <v>101511</v>
      </c>
      <c r="C7620">
        <v>2</v>
      </c>
      <c r="D7620">
        <v>10</v>
      </c>
      <c r="F7620">
        <v>137.1</v>
      </c>
      <c r="G7620">
        <v>31.2</v>
      </c>
    </row>
    <row r="7621" spans="2:7">
      <c r="B7621">
        <v>101512</v>
      </c>
      <c r="C7621">
        <v>1</v>
      </c>
      <c r="D7621">
        <v>6</v>
      </c>
      <c r="F7621">
        <v>112</v>
      </c>
      <c r="G7621">
        <v>25.3</v>
      </c>
    </row>
    <row r="7622" spans="2:7">
      <c r="B7622">
        <v>101513</v>
      </c>
      <c r="C7622">
        <v>1</v>
      </c>
      <c r="D7622">
        <v>35</v>
      </c>
      <c r="F7622">
        <v>173.9</v>
      </c>
      <c r="G7622">
        <v>67.8</v>
      </c>
    </row>
    <row r="7623" spans="2:7">
      <c r="B7623">
        <v>101514</v>
      </c>
      <c r="C7623">
        <v>2</v>
      </c>
      <c r="D7623">
        <v>3</v>
      </c>
      <c r="F7623">
        <v>94.8</v>
      </c>
      <c r="G7623">
        <v>13.8</v>
      </c>
    </row>
    <row r="7624" spans="2:7">
      <c r="B7624">
        <v>101515</v>
      </c>
      <c r="C7624">
        <v>1</v>
      </c>
      <c r="D7624">
        <v>51</v>
      </c>
      <c r="F7624">
        <v>180.7</v>
      </c>
      <c r="G7624">
        <v>101.3</v>
      </c>
    </row>
    <row r="7625" spans="2:7">
      <c r="B7625">
        <v>101516</v>
      </c>
      <c r="C7625">
        <v>2</v>
      </c>
      <c r="D7625">
        <v>30</v>
      </c>
      <c r="F7625">
        <v>166.8</v>
      </c>
      <c r="G7625">
        <v>65.400000000000006</v>
      </c>
    </row>
    <row r="7626" spans="2:7">
      <c r="B7626">
        <v>101517</v>
      </c>
      <c r="C7626">
        <v>2</v>
      </c>
      <c r="D7626">
        <v>34</v>
      </c>
      <c r="F7626">
        <v>162.30000000000001</v>
      </c>
      <c r="G7626">
        <v>69.099999999999994</v>
      </c>
    </row>
    <row r="7627" spans="2:7">
      <c r="B7627">
        <v>101518</v>
      </c>
      <c r="C7627">
        <v>2</v>
      </c>
      <c r="D7627">
        <v>80</v>
      </c>
      <c r="F7627">
        <v>153</v>
      </c>
      <c r="G7627">
        <v>59.6</v>
      </c>
    </row>
    <row r="7628" spans="2:7">
      <c r="B7628">
        <v>101519</v>
      </c>
      <c r="C7628">
        <v>1</v>
      </c>
      <c r="D7628">
        <v>8</v>
      </c>
      <c r="F7628">
        <v>122.5</v>
      </c>
      <c r="G7628">
        <v>25.6</v>
      </c>
    </row>
    <row r="7629" spans="2:7">
      <c r="B7629">
        <v>101520</v>
      </c>
      <c r="C7629">
        <v>1</v>
      </c>
      <c r="D7629">
        <v>52</v>
      </c>
      <c r="F7629">
        <v>175</v>
      </c>
      <c r="G7629">
        <v>97</v>
      </c>
    </row>
    <row r="7630" spans="2:7">
      <c r="B7630">
        <v>101522</v>
      </c>
      <c r="C7630">
        <v>1</v>
      </c>
      <c r="D7630">
        <v>76</v>
      </c>
      <c r="F7630">
        <v>175.2</v>
      </c>
      <c r="G7630">
        <v>79</v>
      </c>
    </row>
    <row r="7631" spans="2:7">
      <c r="B7631">
        <v>101523</v>
      </c>
      <c r="C7631">
        <v>1</v>
      </c>
      <c r="D7631">
        <v>65</v>
      </c>
      <c r="F7631">
        <v>175</v>
      </c>
      <c r="G7631">
        <v>112.3</v>
      </c>
    </row>
    <row r="7632" spans="2:7">
      <c r="B7632">
        <v>101524</v>
      </c>
      <c r="C7632">
        <v>2</v>
      </c>
      <c r="D7632">
        <v>10</v>
      </c>
      <c r="F7632">
        <v>148.19999999999999</v>
      </c>
      <c r="G7632">
        <v>49.7</v>
      </c>
    </row>
    <row r="7633" spans="2:7">
      <c r="B7633">
        <v>101526</v>
      </c>
      <c r="C7633">
        <v>1</v>
      </c>
      <c r="D7633">
        <v>11</v>
      </c>
      <c r="F7633">
        <v>160.30000000000001</v>
      </c>
      <c r="G7633">
        <v>46.2</v>
      </c>
    </row>
    <row r="7634" spans="2:7">
      <c r="B7634">
        <v>101527</v>
      </c>
      <c r="C7634">
        <v>1</v>
      </c>
      <c r="D7634">
        <v>61</v>
      </c>
      <c r="F7634">
        <v>179.2</v>
      </c>
      <c r="G7634">
        <v>84.6</v>
      </c>
    </row>
    <row r="7635" spans="2:7">
      <c r="B7635">
        <v>101529</v>
      </c>
      <c r="C7635">
        <v>1</v>
      </c>
      <c r="D7635">
        <v>8</v>
      </c>
      <c r="F7635">
        <v>132.69999999999999</v>
      </c>
      <c r="G7635">
        <v>34.700000000000003</v>
      </c>
    </row>
    <row r="7636" spans="2:7">
      <c r="B7636">
        <v>101530</v>
      </c>
      <c r="C7636">
        <v>1</v>
      </c>
      <c r="D7636">
        <v>51</v>
      </c>
      <c r="F7636">
        <v>172.9</v>
      </c>
      <c r="G7636">
        <v>95.6</v>
      </c>
    </row>
    <row r="7637" spans="2:7">
      <c r="B7637">
        <v>101532</v>
      </c>
      <c r="C7637">
        <v>2</v>
      </c>
      <c r="D7637">
        <v>0</v>
      </c>
      <c r="E7637">
        <v>4</v>
      </c>
      <c r="F7637">
        <v>0</v>
      </c>
      <c r="G7637">
        <v>7</v>
      </c>
    </row>
    <row r="7638" spans="2:7">
      <c r="B7638">
        <v>101533</v>
      </c>
      <c r="C7638">
        <v>2</v>
      </c>
      <c r="D7638">
        <v>9</v>
      </c>
      <c r="F7638">
        <v>134.30000000000001</v>
      </c>
      <c r="G7638">
        <v>33.9</v>
      </c>
    </row>
    <row r="7639" spans="2:7">
      <c r="B7639">
        <v>101534</v>
      </c>
      <c r="C7639">
        <v>1</v>
      </c>
      <c r="D7639">
        <v>8</v>
      </c>
      <c r="F7639">
        <v>122.2</v>
      </c>
      <c r="G7639">
        <v>20.7</v>
      </c>
    </row>
    <row r="7640" spans="2:7">
      <c r="B7640">
        <v>101535</v>
      </c>
      <c r="C7640">
        <v>1</v>
      </c>
      <c r="D7640">
        <v>80</v>
      </c>
      <c r="F7640">
        <v>171.7</v>
      </c>
      <c r="G7640">
        <v>86.8</v>
      </c>
    </row>
    <row r="7641" spans="2:7">
      <c r="B7641">
        <v>101536</v>
      </c>
      <c r="C7641">
        <v>2</v>
      </c>
      <c r="D7641">
        <v>10</v>
      </c>
      <c r="F7641">
        <v>130.6</v>
      </c>
      <c r="G7641">
        <v>25.5</v>
      </c>
    </row>
    <row r="7642" spans="2:7">
      <c r="B7642">
        <v>101537</v>
      </c>
      <c r="C7642">
        <v>1</v>
      </c>
      <c r="D7642">
        <v>33</v>
      </c>
      <c r="F7642">
        <v>172.9</v>
      </c>
      <c r="G7642">
        <v>97.7</v>
      </c>
    </row>
    <row r="7643" spans="2:7">
      <c r="B7643">
        <v>101538</v>
      </c>
      <c r="C7643">
        <v>2</v>
      </c>
      <c r="D7643">
        <v>9</v>
      </c>
      <c r="F7643">
        <v>128.69999999999999</v>
      </c>
      <c r="G7643">
        <v>27.5</v>
      </c>
    </row>
    <row r="7644" spans="2:7">
      <c r="B7644">
        <v>101539</v>
      </c>
      <c r="C7644">
        <v>1</v>
      </c>
      <c r="D7644">
        <v>8</v>
      </c>
      <c r="F7644">
        <v>127.6</v>
      </c>
      <c r="G7644">
        <v>27.6</v>
      </c>
    </row>
    <row r="7645" spans="2:7">
      <c r="B7645">
        <v>101541</v>
      </c>
      <c r="C7645">
        <v>1</v>
      </c>
      <c r="D7645">
        <v>63</v>
      </c>
      <c r="F7645">
        <v>178.2</v>
      </c>
      <c r="G7645">
        <v>88.3</v>
      </c>
    </row>
    <row r="7646" spans="2:7">
      <c r="B7646">
        <v>101542</v>
      </c>
      <c r="C7646">
        <v>1</v>
      </c>
      <c r="D7646">
        <v>48</v>
      </c>
      <c r="F7646">
        <v>167</v>
      </c>
      <c r="G7646">
        <v>71</v>
      </c>
    </row>
    <row r="7647" spans="2:7">
      <c r="B7647">
        <v>101543</v>
      </c>
      <c r="C7647">
        <v>1</v>
      </c>
      <c r="D7647">
        <v>3</v>
      </c>
      <c r="F7647">
        <v>99.1</v>
      </c>
      <c r="G7647">
        <v>15</v>
      </c>
    </row>
    <row r="7648" spans="2:7">
      <c r="B7648">
        <v>101544</v>
      </c>
      <c r="C7648">
        <v>2</v>
      </c>
      <c r="D7648">
        <v>44</v>
      </c>
      <c r="F7648">
        <v>162.5</v>
      </c>
      <c r="G7648">
        <v>71.2</v>
      </c>
    </row>
    <row r="7649" spans="2:7">
      <c r="B7649">
        <v>101545</v>
      </c>
      <c r="C7649">
        <v>1</v>
      </c>
      <c r="D7649">
        <v>22</v>
      </c>
      <c r="F7649">
        <v>177.8</v>
      </c>
      <c r="G7649">
        <v>98.7</v>
      </c>
    </row>
    <row r="7650" spans="2:7">
      <c r="B7650">
        <v>101546</v>
      </c>
      <c r="C7650">
        <v>1</v>
      </c>
      <c r="D7650">
        <v>61</v>
      </c>
      <c r="F7650">
        <v>182.6</v>
      </c>
      <c r="G7650">
        <v>66.5</v>
      </c>
    </row>
    <row r="7651" spans="2:7">
      <c r="B7651">
        <v>101547</v>
      </c>
      <c r="C7651">
        <v>2</v>
      </c>
      <c r="D7651">
        <v>42</v>
      </c>
      <c r="F7651">
        <v>160.19999999999999</v>
      </c>
      <c r="G7651">
        <v>125.5</v>
      </c>
    </row>
    <row r="7652" spans="2:7">
      <c r="B7652">
        <v>101548</v>
      </c>
      <c r="C7652">
        <v>2</v>
      </c>
      <c r="D7652">
        <v>75</v>
      </c>
      <c r="F7652">
        <v>163.19999999999999</v>
      </c>
      <c r="G7652">
        <v>82.2</v>
      </c>
    </row>
    <row r="7653" spans="2:7">
      <c r="B7653">
        <v>101549</v>
      </c>
      <c r="C7653">
        <v>2</v>
      </c>
      <c r="D7653">
        <v>43</v>
      </c>
      <c r="F7653">
        <v>159.1</v>
      </c>
      <c r="G7653">
        <v>64.400000000000006</v>
      </c>
    </row>
    <row r="7654" spans="2:7">
      <c r="B7654">
        <v>101550</v>
      </c>
      <c r="C7654">
        <v>1</v>
      </c>
      <c r="D7654">
        <v>53</v>
      </c>
      <c r="F7654">
        <v>180.9</v>
      </c>
      <c r="G7654">
        <v>113.8</v>
      </c>
    </row>
    <row r="7655" spans="2:7">
      <c r="B7655">
        <v>101551</v>
      </c>
      <c r="C7655">
        <v>2</v>
      </c>
      <c r="D7655">
        <v>35</v>
      </c>
      <c r="F7655">
        <v>155.5</v>
      </c>
      <c r="G7655">
        <v>81.8</v>
      </c>
    </row>
    <row r="7656" spans="2:7">
      <c r="B7656">
        <v>101552</v>
      </c>
      <c r="C7656">
        <v>1</v>
      </c>
      <c r="D7656">
        <v>35</v>
      </c>
      <c r="F7656">
        <v>175.4</v>
      </c>
      <c r="G7656">
        <v>119.1</v>
      </c>
    </row>
    <row r="7657" spans="2:7">
      <c r="B7657">
        <v>101553</v>
      </c>
      <c r="C7657">
        <v>2</v>
      </c>
      <c r="D7657">
        <v>1</v>
      </c>
      <c r="E7657">
        <v>23</v>
      </c>
      <c r="F7657">
        <v>0</v>
      </c>
      <c r="G7657">
        <v>12.3</v>
      </c>
    </row>
    <row r="7658" spans="2:7">
      <c r="B7658">
        <v>101554</v>
      </c>
      <c r="C7658">
        <v>1</v>
      </c>
      <c r="D7658">
        <v>0</v>
      </c>
      <c r="E7658">
        <v>5</v>
      </c>
      <c r="F7658">
        <v>0</v>
      </c>
      <c r="G7658">
        <v>8.6999999999999993</v>
      </c>
    </row>
    <row r="7659" spans="2:7">
      <c r="B7659">
        <v>101555</v>
      </c>
      <c r="C7659">
        <v>1</v>
      </c>
      <c r="D7659">
        <v>17</v>
      </c>
      <c r="F7659">
        <v>176.6</v>
      </c>
      <c r="G7659">
        <v>154.80000000000001</v>
      </c>
    </row>
    <row r="7660" spans="2:7">
      <c r="B7660">
        <v>101556</v>
      </c>
      <c r="C7660">
        <v>1</v>
      </c>
      <c r="D7660">
        <v>37</v>
      </c>
      <c r="F7660">
        <v>170.5</v>
      </c>
      <c r="G7660">
        <v>93.1</v>
      </c>
    </row>
    <row r="7661" spans="2:7">
      <c r="B7661">
        <v>101557</v>
      </c>
      <c r="C7661">
        <v>1</v>
      </c>
      <c r="D7661">
        <v>12</v>
      </c>
      <c r="F7661">
        <v>144.1</v>
      </c>
      <c r="G7661">
        <v>47.8</v>
      </c>
    </row>
    <row r="7662" spans="2:7">
      <c r="B7662">
        <v>101558</v>
      </c>
      <c r="C7662">
        <v>1</v>
      </c>
      <c r="D7662">
        <v>54</v>
      </c>
      <c r="F7662">
        <v>157.9</v>
      </c>
      <c r="G7662">
        <v>64.8</v>
      </c>
    </row>
    <row r="7663" spans="2:7">
      <c r="B7663">
        <v>101559</v>
      </c>
      <c r="C7663">
        <v>1</v>
      </c>
      <c r="D7663">
        <v>27</v>
      </c>
      <c r="F7663">
        <v>167.7</v>
      </c>
      <c r="G7663">
        <v>99.2</v>
      </c>
    </row>
    <row r="7664" spans="2:7">
      <c r="B7664">
        <v>101560</v>
      </c>
      <c r="C7664">
        <v>1</v>
      </c>
      <c r="D7664">
        <v>25</v>
      </c>
      <c r="F7664">
        <v>187.6</v>
      </c>
      <c r="G7664">
        <v>116.4</v>
      </c>
    </row>
    <row r="7665" spans="2:7">
      <c r="B7665">
        <v>101561</v>
      </c>
      <c r="C7665">
        <v>1</v>
      </c>
      <c r="D7665">
        <v>15</v>
      </c>
      <c r="F7665">
        <v>178.8</v>
      </c>
      <c r="G7665">
        <v>65.400000000000006</v>
      </c>
    </row>
    <row r="7666" spans="2:7">
      <c r="B7666">
        <v>101562</v>
      </c>
      <c r="C7666">
        <v>2</v>
      </c>
      <c r="D7666">
        <v>63</v>
      </c>
      <c r="F7666">
        <v>151.1</v>
      </c>
      <c r="G7666">
        <v>74.5</v>
      </c>
    </row>
    <row r="7667" spans="2:7">
      <c r="B7667">
        <v>101563</v>
      </c>
      <c r="C7667">
        <v>1</v>
      </c>
      <c r="D7667">
        <v>21</v>
      </c>
      <c r="F7667">
        <v>180.9</v>
      </c>
      <c r="G7667">
        <v>126.6</v>
      </c>
    </row>
    <row r="7668" spans="2:7">
      <c r="B7668">
        <v>101565</v>
      </c>
      <c r="C7668">
        <v>1</v>
      </c>
      <c r="D7668">
        <v>46</v>
      </c>
      <c r="F7668">
        <v>178.9</v>
      </c>
      <c r="G7668">
        <v>128.69999999999999</v>
      </c>
    </row>
    <row r="7669" spans="2:7">
      <c r="B7669">
        <v>101567</v>
      </c>
      <c r="C7669">
        <v>2</v>
      </c>
      <c r="D7669">
        <v>8</v>
      </c>
      <c r="F7669">
        <v>132.80000000000001</v>
      </c>
      <c r="G7669">
        <v>28.1</v>
      </c>
    </row>
    <row r="7670" spans="2:7">
      <c r="B7670">
        <v>101568</v>
      </c>
      <c r="C7670">
        <v>1</v>
      </c>
      <c r="D7670">
        <v>14</v>
      </c>
      <c r="F7670">
        <v>169.5</v>
      </c>
      <c r="G7670">
        <v>54.4</v>
      </c>
    </row>
    <row r="7671" spans="2:7">
      <c r="B7671">
        <v>101569</v>
      </c>
      <c r="C7671">
        <v>1</v>
      </c>
      <c r="D7671">
        <v>2</v>
      </c>
      <c r="F7671">
        <v>85.7</v>
      </c>
      <c r="G7671">
        <v>11.4</v>
      </c>
    </row>
    <row r="7672" spans="2:7">
      <c r="B7672">
        <v>101570</v>
      </c>
      <c r="C7672">
        <v>2</v>
      </c>
      <c r="D7672">
        <v>30</v>
      </c>
      <c r="F7672">
        <v>166.6</v>
      </c>
      <c r="G7672">
        <v>63.4</v>
      </c>
    </row>
    <row r="7673" spans="2:7">
      <c r="B7673">
        <v>101571</v>
      </c>
      <c r="C7673">
        <v>1</v>
      </c>
      <c r="D7673">
        <v>71</v>
      </c>
      <c r="F7673">
        <v>175.5</v>
      </c>
      <c r="G7673">
        <v>85.9</v>
      </c>
    </row>
    <row r="7674" spans="2:7">
      <c r="B7674">
        <v>101572</v>
      </c>
      <c r="C7674">
        <v>1</v>
      </c>
      <c r="D7674">
        <v>60</v>
      </c>
      <c r="F7674">
        <v>173.2</v>
      </c>
      <c r="G7674">
        <v>86.9</v>
      </c>
    </row>
    <row r="7675" spans="2:7">
      <c r="B7675">
        <v>101573</v>
      </c>
      <c r="C7675">
        <v>2</v>
      </c>
      <c r="D7675">
        <v>2</v>
      </c>
      <c r="F7675">
        <v>85.7</v>
      </c>
      <c r="G7675">
        <v>13.2</v>
      </c>
    </row>
    <row r="7676" spans="2:7">
      <c r="B7676">
        <v>101574</v>
      </c>
      <c r="C7676">
        <v>2</v>
      </c>
      <c r="D7676">
        <v>22</v>
      </c>
      <c r="F7676">
        <v>159.5</v>
      </c>
      <c r="G7676">
        <v>45.7</v>
      </c>
    </row>
    <row r="7677" spans="2:7">
      <c r="B7677">
        <v>101575</v>
      </c>
      <c r="C7677">
        <v>2</v>
      </c>
      <c r="D7677">
        <v>60</v>
      </c>
      <c r="F7677">
        <v>158.6</v>
      </c>
      <c r="G7677">
        <v>69.2</v>
      </c>
    </row>
    <row r="7678" spans="2:7">
      <c r="B7678">
        <v>101576</v>
      </c>
      <c r="C7678">
        <v>2</v>
      </c>
      <c r="D7678">
        <v>4</v>
      </c>
      <c r="F7678">
        <v>103.3</v>
      </c>
      <c r="G7678">
        <v>17.600000000000001</v>
      </c>
    </row>
    <row r="7679" spans="2:7">
      <c r="B7679">
        <v>101577</v>
      </c>
      <c r="C7679">
        <v>2</v>
      </c>
      <c r="D7679">
        <v>52</v>
      </c>
      <c r="F7679">
        <v>154.6</v>
      </c>
      <c r="G7679">
        <v>59.6</v>
      </c>
    </row>
    <row r="7680" spans="2:7">
      <c r="B7680">
        <v>101578</v>
      </c>
      <c r="C7680">
        <v>2</v>
      </c>
      <c r="D7680">
        <v>55</v>
      </c>
      <c r="F7680">
        <v>166.8</v>
      </c>
      <c r="G7680">
        <v>58.8</v>
      </c>
    </row>
    <row r="7681" spans="2:7">
      <c r="B7681">
        <v>101579</v>
      </c>
      <c r="C7681">
        <v>1</v>
      </c>
      <c r="D7681">
        <v>70</v>
      </c>
      <c r="F7681">
        <v>163.30000000000001</v>
      </c>
      <c r="G7681">
        <v>83.9</v>
      </c>
    </row>
    <row r="7682" spans="2:7">
      <c r="B7682">
        <v>101580</v>
      </c>
      <c r="C7682">
        <v>1</v>
      </c>
      <c r="D7682">
        <v>61</v>
      </c>
      <c r="F7682">
        <v>166.8</v>
      </c>
      <c r="G7682">
        <v>76.5</v>
      </c>
    </row>
    <row r="7683" spans="2:7">
      <c r="B7683">
        <v>101581</v>
      </c>
      <c r="C7683">
        <v>1</v>
      </c>
      <c r="D7683">
        <v>62</v>
      </c>
      <c r="F7683">
        <v>190.8</v>
      </c>
      <c r="G7683">
        <v>68.900000000000006</v>
      </c>
    </row>
    <row r="7684" spans="2:7">
      <c r="B7684">
        <v>101582</v>
      </c>
      <c r="C7684">
        <v>1</v>
      </c>
      <c r="D7684">
        <v>14</v>
      </c>
      <c r="F7684">
        <v>174.5</v>
      </c>
      <c r="G7684">
        <v>66.2</v>
      </c>
    </row>
    <row r="7685" spans="2:7">
      <c r="B7685">
        <v>101583</v>
      </c>
      <c r="C7685">
        <v>2</v>
      </c>
      <c r="D7685">
        <v>16</v>
      </c>
      <c r="F7685">
        <v>161.4</v>
      </c>
      <c r="G7685">
        <v>87</v>
      </c>
    </row>
    <row r="7686" spans="2:7">
      <c r="B7686">
        <v>101584</v>
      </c>
      <c r="C7686">
        <v>2</v>
      </c>
      <c r="D7686">
        <v>55</v>
      </c>
      <c r="F7686">
        <v>156.9</v>
      </c>
      <c r="G7686">
        <v>71.099999999999994</v>
      </c>
    </row>
    <row r="7687" spans="2:7">
      <c r="B7687">
        <v>101586</v>
      </c>
      <c r="C7687">
        <v>2</v>
      </c>
      <c r="D7687">
        <v>1</v>
      </c>
      <c r="E7687">
        <v>23</v>
      </c>
      <c r="F7687">
        <v>0</v>
      </c>
      <c r="G7687">
        <v>14.4</v>
      </c>
    </row>
    <row r="7688" spans="2:7">
      <c r="B7688">
        <v>101587</v>
      </c>
      <c r="C7688">
        <v>2</v>
      </c>
      <c r="D7688">
        <v>76</v>
      </c>
      <c r="F7688">
        <v>160.19999999999999</v>
      </c>
      <c r="G7688">
        <v>107.6</v>
      </c>
    </row>
    <row r="7689" spans="2:7">
      <c r="B7689">
        <v>101588</v>
      </c>
      <c r="C7689">
        <v>2</v>
      </c>
      <c r="D7689">
        <v>23</v>
      </c>
      <c r="F7689">
        <v>158.69999999999999</v>
      </c>
      <c r="G7689">
        <v>49.9</v>
      </c>
    </row>
    <row r="7690" spans="2:7">
      <c r="B7690">
        <v>101589</v>
      </c>
      <c r="C7690">
        <v>1</v>
      </c>
      <c r="D7690">
        <v>63</v>
      </c>
      <c r="F7690">
        <v>189.9</v>
      </c>
      <c r="G7690">
        <v>160.6</v>
      </c>
    </row>
    <row r="7691" spans="2:7">
      <c r="B7691">
        <v>101590</v>
      </c>
      <c r="C7691">
        <v>1</v>
      </c>
      <c r="D7691">
        <v>24</v>
      </c>
      <c r="F7691">
        <v>170.2</v>
      </c>
      <c r="G7691">
        <v>93.9</v>
      </c>
    </row>
    <row r="7692" spans="2:7">
      <c r="B7692">
        <v>101591</v>
      </c>
      <c r="C7692">
        <v>1</v>
      </c>
      <c r="D7692">
        <v>8</v>
      </c>
      <c r="F7692">
        <v>131.69999999999999</v>
      </c>
      <c r="G7692">
        <v>25.5</v>
      </c>
    </row>
    <row r="7693" spans="2:7">
      <c r="B7693">
        <v>101592</v>
      </c>
      <c r="C7693">
        <v>1</v>
      </c>
      <c r="D7693">
        <v>2</v>
      </c>
      <c r="F7693">
        <v>95.4</v>
      </c>
      <c r="G7693">
        <v>16</v>
      </c>
    </row>
    <row r="7694" spans="2:7">
      <c r="B7694">
        <v>101593</v>
      </c>
      <c r="C7694">
        <v>2</v>
      </c>
      <c r="D7694">
        <v>49</v>
      </c>
      <c r="F7694">
        <v>147.5</v>
      </c>
      <c r="G7694">
        <v>74</v>
      </c>
    </row>
    <row r="7695" spans="2:7">
      <c r="B7695">
        <v>101594</v>
      </c>
      <c r="C7695">
        <v>2</v>
      </c>
      <c r="D7695">
        <v>43</v>
      </c>
      <c r="F7695">
        <v>163</v>
      </c>
      <c r="G7695">
        <v>74.5</v>
      </c>
    </row>
    <row r="7696" spans="2:7">
      <c r="B7696">
        <v>101595</v>
      </c>
      <c r="C7696">
        <v>1</v>
      </c>
      <c r="D7696">
        <v>19</v>
      </c>
      <c r="F7696">
        <v>171.2</v>
      </c>
      <c r="G7696">
        <v>54.9</v>
      </c>
    </row>
    <row r="7697" spans="2:7">
      <c r="B7697">
        <v>101596</v>
      </c>
      <c r="C7697">
        <v>2</v>
      </c>
      <c r="D7697">
        <v>44</v>
      </c>
      <c r="F7697">
        <v>150.30000000000001</v>
      </c>
      <c r="G7697">
        <v>53.7</v>
      </c>
    </row>
    <row r="7698" spans="2:7">
      <c r="B7698">
        <v>101597</v>
      </c>
      <c r="C7698">
        <v>2</v>
      </c>
      <c r="D7698">
        <v>77</v>
      </c>
      <c r="F7698">
        <v>143.1</v>
      </c>
      <c r="G7698">
        <v>49.2</v>
      </c>
    </row>
    <row r="7699" spans="2:7">
      <c r="B7699">
        <v>101598</v>
      </c>
      <c r="C7699">
        <v>1</v>
      </c>
      <c r="D7699">
        <v>6</v>
      </c>
      <c r="F7699">
        <v>0</v>
      </c>
      <c r="G7699">
        <v>0</v>
      </c>
    </row>
    <row r="7700" spans="2:7">
      <c r="B7700">
        <v>101599</v>
      </c>
      <c r="C7700">
        <v>1</v>
      </c>
      <c r="D7700">
        <v>22</v>
      </c>
      <c r="F7700">
        <v>173.9</v>
      </c>
      <c r="G7700">
        <v>98.2</v>
      </c>
    </row>
    <row r="7701" spans="2:7">
      <c r="B7701">
        <v>101600</v>
      </c>
      <c r="C7701">
        <v>2</v>
      </c>
      <c r="D7701">
        <v>5</v>
      </c>
      <c r="F7701">
        <v>111.3</v>
      </c>
      <c r="G7701">
        <v>20.6</v>
      </c>
    </row>
    <row r="7702" spans="2:7">
      <c r="B7702">
        <v>101601</v>
      </c>
      <c r="C7702">
        <v>1</v>
      </c>
      <c r="D7702">
        <v>62</v>
      </c>
      <c r="F7702">
        <v>176.8</v>
      </c>
      <c r="G7702">
        <v>82.9</v>
      </c>
    </row>
    <row r="7703" spans="2:7">
      <c r="B7703">
        <v>101602</v>
      </c>
      <c r="C7703">
        <v>2</v>
      </c>
      <c r="D7703">
        <v>0</v>
      </c>
      <c r="E7703">
        <v>8</v>
      </c>
      <c r="F7703">
        <v>0</v>
      </c>
      <c r="G7703">
        <v>9.1</v>
      </c>
    </row>
    <row r="7704" spans="2:7">
      <c r="B7704">
        <v>101603</v>
      </c>
      <c r="C7704">
        <v>2</v>
      </c>
      <c r="D7704">
        <v>6</v>
      </c>
      <c r="F7704">
        <v>112.8</v>
      </c>
      <c r="G7704">
        <v>18.3</v>
      </c>
    </row>
    <row r="7705" spans="2:7">
      <c r="B7705">
        <v>101604</v>
      </c>
      <c r="C7705">
        <v>1</v>
      </c>
      <c r="D7705">
        <v>22</v>
      </c>
      <c r="F7705">
        <v>162</v>
      </c>
      <c r="G7705">
        <v>44.9</v>
      </c>
    </row>
    <row r="7706" spans="2:7">
      <c r="B7706">
        <v>101605</v>
      </c>
      <c r="C7706">
        <v>1</v>
      </c>
      <c r="D7706">
        <v>66</v>
      </c>
      <c r="F7706">
        <v>169.3</v>
      </c>
      <c r="G7706">
        <v>69.5</v>
      </c>
    </row>
    <row r="7707" spans="2:7">
      <c r="B7707">
        <v>101606</v>
      </c>
      <c r="C7707">
        <v>1</v>
      </c>
      <c r="D7707">
        <v>58</v>
      </c>
      <c r="F7707">
        <v>173.5</v>
      </c>
      <c r="G7707">
        <v>76.7</v>
      </c>
    </row>
    <row r="7708" spans="2:7">
      <c r="B7708">
        <v>101607</v>
      </c>
      <c r="C7708">
        <v>2</v>
      </c>
      <c r="D7708">
        <v>11</v>
      </c>
      <c r="F7708">
        <v>150.69999999999999</v>
      </c>
      <c r="G7708">
        <v>71.099999999999994</v>
      </c>
    </row>
    <row r="7709" spans="2:7">
      <c r="B7709">
        <v>101608</v>
      </c>
      <c r="C7709">
        <v>1</v>
      </c>
      <c r="D7709">
        <v>62</v>
      </c>
      <c r="F7709">
        <v>186.4</v>
      </c>
      <c r="G7709">
        <v>103.6</v>
      </c>
    </row>
    <row r="7710" spans="2:7">
      <c r="B7710">
        <v>101609</v>
      </c>
      <c r="C7710">
        <v>1</v>
      </c>
      <c r="D7710">
        <v>22</v>
      </c>
      <c r="F7710">
        <v>165.9</v>
      </c>
      <c r="G7710">
        <v>58.7</v>
      </c>
    </row>
    <row r="7711" spans="2:7">
      <c r="B7711">
        <v>101610</v>
      </c>
      <c r="C7711">
        <v>2</v>
      </c>
      <c r="D7711">
        <v>2</v>
      </c>
      <c r="F7711">
        <v>87.3</v>
      </c>
      <c r="G7711">
        <v>11.7</v>
      </c>
    </row>
    <row r="7712" spans="2:7">
      <c r="B7712">
        <v>101611</v>
      </c>
      <c r="C7712">
        <v>1</v>
      </c>
      <c r="D7712">
        <v>1</v>
      </c>
      <c r="E7712">
        <v>19</v>
      </c>
      <c r="F7712">
        <v>0</v>
      </c>
      <c r="G7712">
        <v>12</v>
      </c>
    </row>
    <row r="7713" spans="2:7">
      <c r="B7713">
        <v>101612</v>
      </c>
      <c r="C7713">
        <v>1</v>
      </c>
      <c r="D7713">
        <v>75</v>
      </c>
      <c r="F7713">
        <v>169.6</v>
      </c>
      <c r="G7713">
        <v>67.2</v>
      </c>
    </row>
    <row r="7714" spans="2:7">
      <c r="B7714">
        <v>101613</v>
      </c>
      <c r="C7714">
        <v>1</v>
      </c>
      <c r="D7714">
        <v>53</v>
      </c>
      <c r="F7714">
        <v>175.5</v>
      </c>
      <c r="G7714">
        <v>92.4</v>
      </c>
    </row>
    <row r="7715" spans="2:7">
      <c r="B7715">
        <v>101614</v>
      </c>
      <c r="C7715">
        <v>2</v>
      </c>
      <c r="D7715">
        <v>11</v>
      </c>
      <c r="F7715">
        <v>156.19999999999999</v>
      </c>
      <c r="G7715">
        <v>75.400000000000006</v>
      </c>
    </row>
    <row r="7716" spans="2:7">
      <c r="B7716">
        <v>101615</v>
      </c>
      <c r="C7716">
        <v>2</v>
      </c>
      <c r="D7716">
        <v>16</v>
      </c>
      <c r="F7716">
        <v>162.5</v>
      </c>
      <c r="G7716">
        <v>94.9</v>
      </c>
    </row>
    <row r="7717" spans="2:7">
      <c r="B7717">
        <v>101616</v>
      </c>
      <c r="C7717">
        <v>1</v>
      </c>
      <c r="D7717">
        <v>56</v>
      </c>
      <c r="F7717">
        <v>176.4</v>
      </c>
      <c r="G7717">
        <v>75.7</v>
      </c>
    </row>
    <row r="7718" spans="2:7">
      <c r="B7718">
        <v>101617</v>
      </c>
      <c r="C7718">
        <v>1</v>
      </c>
      <c r="D7718">
        <v>7</v>
      </c>
      <c r="F7718">
        <v>119.7</v>
      </c>
      <c r="G7718">
        <v>24.4</v>
      </c>
    </row>
    <row r="7719" spans="2:7">
      <c r="B7719">
        <v>101618</v>
      </c>
      <c r="C7719">
        <v>1</v>
      </c>
      <c r="D7719">
        <v>8</v>
      </c>
      <c r="F7719">
        <v>131.80000000000001</v>
      </c>
      <c r="G7719">
        <v>44.9</v>
      </c>
    </row>
    <row r="7720" spans="2:7">
      <c r="B7720">
        <v>101619</v>
      </c>
      <c r="C7720">
        <v>2</v>
      </c>
      <c r="D7720">
        <v>13</v>
      </c>
      <c r="F7720">
        <v>178.6</v>
      </c>
      <c r="G7720">
        <v>51.3</v>
      </c>
    </row>
    <row r="7721" spans="2:7">
      <c r="B7721">
        <v>101620</v>
      </c>
      <c r="C7721">
        <v>2</v>
      </c>
      <c r="D7721">
        <v>29</v>
      </c>
      <c r="F7721">
        <v>160.80000000000001</v>
      </c>
      <c r="G7721">
        <v>53.4</v>
      </c>
    </row>
    <row r="7722" spans="2:7">
      <c r="B7722">
        <v>101621</v>
      </c>
      <c r="C7722">
        <v>1</v>
      </c>
      <c r="D7722">
        <v>80</v>
      </c>
      <c r="F7722">
        <v>164.9</v>
      </c>
      <c r="G7722">
        <v>76.400000000000006</v>
      </c>
    </row>
    <row r="7723" spans="2:7">
      <c r="B7723">
        <v>101622</v>
      </c>
      <c r="C7723">
        <v>2</v>
      </c>
      <c r="D7723">
        <v>6</v>
      </c>
      <c r="F7723">
        <v>114.1</v>
      </c>
      <c r="G7723">
        <v>19.600000000000001</v>
      </c>
    </row>
    <row r="7724" spans="2:7">
      <c r="B7724">
        <v>101623</v>
      </c>
      <c r="C7724">
        <v>1</v>
      </c>
      <c r="D7724">
        <v>62</v>
      </c>
      <c r="F7724">
        <v>168.5</v>
      </c>
      <c r="G7724">
        <v>82.2</v>
      </c>
    </row>
    <row r="7725" spans="2:7">
      <c r="B7725">
        <v>101624</v>
      </c>
      <c r="C7725">
        <v>1</v>
      </c>
      <c r="D7725">
        <v>0</v>
      </c>
      <c r="E7725">
        <v>11</v>
      </c>
      <c r="F7725">
        <v>0</v>
      </c>
      <c r="G7725">
        <v>9.1999999999999993</v>
      </c>
    </row>
    <row r="7726" spans="2:7">
      <c r="B7726">
        <v>101625</v>
      </c>
      <c r="C7726">
        <v>1</v>
      </c>
      <c r="D7726">
        <v>21</v>
      </c>
      <c r="F7726">
        <v>166.9</v>
      </c>
      <c r="G7726">
        <v>97.7</v>
      </c>
    </row>
    <row r="7727" spans="2:7">
      <c r="B7727">
        <v>101626</v>
      </c>
      <c r="C7727">
        <v>2</v>
      </c>
      <c r="D7727">
        <v>55</v>
      </c>
      <c r="F7727">
        <v>163.1</v>
      </c>
      <c r="G7727">
        <v>58.7</v>
      </c>
    </row>
    <row r="7728" spans="2:7">
      <c r="B7728">
        <v>101627</v>
      </c>
      <c r="C7728">
        <v>2</v>
      </c>
      <c r="D7728">
        <v>76</v>
      </c>
      <c r="F7728">
        <v>152.80000000000001</v>
      </c>
      <c r="G7728">
        <v>73.900000000000006</v>
      </c>
    </row>
    <row r="7729" spans="2:7">
      <c r="B7729">
        <v>101628</v>
      </c>
      <c r="C7729">
        <v>2</v>
      </c>
      <c r="D7729">
        <v>17</v>
      </c>
      <c r="F7729">
        <v>160.9</v>
      </c>
      <c r="G7729">
        <v>68.7</v>
      </c>
    </row>
    <row r="7730" spans="2:7">
      <c r="B7730">
        <v>101629</v>
      </c>
      <c r="C7730">
        <v>1</v>
      </c>
      <c r="D7730">
        <v>11</v>
      </c>
      <c r="F7730">
        <v>139.69999999999999</v>
      </c>
      <c r="G7730">
        <v>28.3</v>
      </c>
    </row>
    <row r="7731" spans="2:7">
      <c r="B7731">
        <v>101630</v>
      </c>
      <c r="C7731">
        <v>1</v>
      </c>
      <c r="D7731">
        <v>12</v>
      </c>
      <c r="F7731">
        <v>153.30000000000001</v>
      </c>
      <c r="G7731">
        <v>47.8</v>
      </c>
    </row>
    <row r="7732" spans="2:7">
      <c r="B7732">
        <v>101631</v>
      </c>
      <c r="C7732">
        <v>2</v>
      </c>
      <c r="D7732">
        <v>73</v>
      </c>
      <c r="F7732">
        <v>142.6</v>
      </c>
      <c r="G7732">
        <v>52.2</v>
      </c>
    </row>
    <row r="7733" spans="2:7">
      <c r="B7733">
        <v>101632</v>
      </c>
      <c r="C7733">
        <v>1</v>
      </c>
      <c r="D7733">
        <v>6</v>
      </c>
      <c r="F7733">
        <v>128.4</v>
      </c>
      <c r="G7733">
        <v>27.7</v>
      </c>
    </row>
    <row r="7734" spans="2:7">
      <c r="B7734">
        <v>101633</v>
      </c>
      <c r="C7734">
        <v>2</v>
      </c>
      <c r="D7734">
        <v>8</v>
      </c>
      <c r="F7734">
        <v>127.4</v>
      </c>
      <c r="G7734">
        <v>27.9</v>
      </c>
    </row>
    <row r="7735" spans="2:7">
      <c r="B7735">
        <v>101634</v>
      </c>
      <c r="C7735">
        <v>1</v>
      </c>
      <c r="D7735">
        <v>80</v>
      </c>
      <c r="F7735">
        <v>167.3</v>
      </c>
      <c r="G7735">
        <v>62.7</v>
      </c>
    </row>
    <row r="7736" spans="2:7">
      <c r="B7736">
        <v>101635</v>
      </c>
      <c r="C7736">
        <v>2</v>
      </c>
      <c r="D7736">
        <v>63</v>
      </c>
      <c r="F7736">
        <v>157.5</v>
      </c>
      <c r="G7736">
        <v>76</v>
      </c>
    </row>
    <row r="7737" spans="2:7">
      <c r="B7737">
        <v>101636</v>
      </c>
      <c r="C7737">
        <v>2</v>
      </c>
      <c r="D7737">
        <v>68</v>
      </c>
      <c r="F7737">
        <v>151.4</v>
      </c>
      <c r="G7737">
        <v>66</v>
      </c>
    </row>
    <row r="7738" spans="2:7">
      <c r="B7738">
        <v>101637</v>
      </c>
      <c r="C7738">
        <v>1</v>
      </c>
      <c r="D7738">
        <v>0</v>
      </c>
      <c r="E7738">
        <v>11</v>
      </c>
      <c r="F7738">
        <v>0</v>
      </c>
      <c r="G7738">
        <v>11.3</v>
      </c>
    </row>
    <row r="7739" spans="2:7">
      <c r="B7739">
        <v>101638</v>
      </c>
      <c r="C7739">
        <v>1</v>
      </c>
      <c r="D7739">
        <v>58</v>
      </c>
      <c r="F7739">
        <v>174.7</v>
      </c>
      <c r="G7739">
        <v>86.5</v>
      </c>
    </row>
    <row r="7740" spans="2:7">
      <c r="B7740">
        <v>101639</v>
      </c>
      <c r="C7740">
        <v>1</v>
      </c>
      <c r="D7740">
        <v>14</v>
      </c>
      <c r="F7740">
        <v>169.7</v>
      </c>
      <c r="G7740">
        <v>59.9</v>
      </c>
    </row>
    <row r="7741" spans="2:7">
      <c r="B7741">
        <v>101640</v>
      </c>
      <c r="C7741">
        <v>2</v>
      </c>
      <c r="D7741">
        <v>55</v>
      </c>
      <c r="F7741">
        <v>171.8</v>
      </c>
      <c r="G7741">
        <v>94.7</v>
      </c>
    </row>
    <row r="7742" spans="2:7">
      <c r="B7742">
        <v>101641</v>
      </c>
      <c r="C7742">
        <v>2</v>
      </c>
      <c r="D7742">
        <v>1</v>
      </c>
      <c r="E7742">
        <v>19</v>
      </c>
      <c r="F7742">
        <v>0</v>
      </c>
      <c r="G7742">
        <v>10.8</v>
      </c>
    </row>
    <row r="7743" spans="2:7">
      <c r="B7743">
        <v>101642</v>
      </c>
      <c r="C7743">
        <v>2</v>
      </c>
      <c r="D7743">
        <v>53</v>
      </c>
      <c r="F7743">
        <v>164.2</v>
      </c>
      <c r="G7743">
        <v>154.4</v>
      </c>
    </row>
    <row r="7744" spans="2:7">
      <c r="B7744">
        <v>101643</v>
      </c>
      <c r="C7744">
        <v>1</v>
      </c>
      <c r="D7744">
        <v>2</v>
      </c>
      <c r="F7744">
        <v>87.6</v>
      </c>
      <c r="G7744">
        <v>11.1</v>
      </c>
    </row>
    <row r="7745" spans="2:7">
      <c r="B7745">
        <v>101644</v>
      </c>
      <c r="C7745">
        <v>1</v>
      </c>
      <c r="D7745">
        <v>8</v>
      </c>
      <c r="F7745">
        <v>124.7</v>
      </c>
      <c r="G7745">
        <v>46.5</v>
      </c>
    </row>
    <row r="7746" spans="2:7">
      <c r="B7746">
        <v>101645</v>
      </c>
      <c r="C7746">
        <v>1</v>
      </c>
      <c r="D7746">
        <v>68</v>
      </c>
      <c r="F7746">
        <v>171.2</v>
      </c>
      <c r="G7746">
        <v>102.6</v>
      </c>
    </row>
    <row r="7747" spans="2:7">
      <c r="B7747">
        <v>101646</v>
      </c>
      <c r="C7747">
        <v>1</v>
      </c>
      <c r="D7747">
        <v>13</v>
      </c>
      <c r="F7747">
        <v>143.30000000000001</v>
      </c>
      <c r="G7747">
        <v>71.3</v>
      </c>
    </row>
    <row r="7748" spans="2:7">
      <c r="B7748">
        <v>101647</v>
      </c>
      <c r="C7748">
        <v>2</v>
      </c>
      <c r="D7748">
        <v>58</v>
      </c>
      <c r="F7748">
        <v>161.30000000000001</v>
      </c>
      <c r="G7748">
        <v>61.4</v>
      </c>
    </row>
    <row r="7749" spans="2:7">
      <c r="B7749">
        <v>101648</v>
      </c>
      <c r="C7749">
        <v>1</v>
      </c>
      <c r="D7749">
        <v>16</v>
      </c>
      <c r="F7749">
        <v>180.9</v>
      </c>
      <c r="G7749">
        <v>66.599999999999994</v>
      </c>
    </row>
    <row r="7750" spans="2:7">
      <c r="B7750">
        <v>101649</v>
      </c>
      <c r="C7750">
        <v>2</v>
      </c>
      <c r="D7750">
        <v>40</v>
      </c>
      <c r="F7750">
        <v>167.6</v>
      </c>
      <c r="G7750">
        <v>74.5</v>
      </c>
    </row>
    <row r="7751" spans="2:7">
      <c r="B7751">
        <v>101651</v>
      </c>
      <c r="C7751">
        <v>1</v>
      </c>
      <c r="D7751">
        <v>3</v>
      </c>
      <c r="F7751">
        <v>102.4</v>
      </c>
      <c r="G7751">
        <v>18.8</v>
      </c>
    </row>
    <row r="7752" spans="2:7">
      <c r="B7752">
        <v>101652</v>
      </c>
      <c r="C7752">
        <v>1</v>
      </c>
      <c r="D7752">
        <v>20</v>
      </c>
      <c r="F7752">
        <v>177.4</v>
      </c>
      <c r="G7752">
        <v>115.9</v>
      </c>
    </row>
    <row r="7753" spans="2:7">
      <c r="B7753">
        <v>101653</v>
      </c>
      <c r="C7753">
        <v>2</v>
      </c>
      <c r="D7753">
        <v>70</v>
      </c>
      <c r="F7753">
        <v>0</v>
      </c>
      <c r="G7753">
        <v>0</v>
      </c>
    </row>
    <row r="7754" spans="2:7">
      <c r="B7754">
        <v>101654</v>
      </c>
      <c r="C7754">
        <v>1</v>
      </c>
      <c r="D7754">
        <v>72</v>
      </c>
      <c r="F7754">
        <v>174.9</v>
      </c>
      <c r="G7754">
        <v>95.6</v>
      </c>
    </row>
    <row r="7755" spans="2:7">
      <c r="B7755">
        <v>101655</v>
      </c>
      <c r="C7755">
        <v>1</v>
      </c>
      <c r="D7755">
        <v>20</v>
      </c>
      <c r="F7755">
        <v>182.1</v>
      </c>
      <c r="G7755">
        <v>93.5</v>
      </c>
    </row>
    <row r="7756" spans="2:7">
      <c r="B7756">
        <v>101656</v>
      </c>
      <c r="C7756">
        <v>2</v>
      </c>
      <c r="D7756">
        <v>60</v>
      </c>
      <c r="F7756">
        <v>155.69999999999999</v>
      </c>
      <c r="G7756">
        <v>91.9</v>
      </c>
    </row>
    <row r="7757" spans="2:7">
      <c r="B7757">
        <v>101657</v>
      </c>
      <c r="C7757">
        <v>1</v>
      </c>
      <c r="D7757">
        <v>28</v>
      </c>
      <c r="F7757">
        <v>176.4</v>
      </c>
      <c r="G7757">
        <v>70.400000000000006</v>
      </c>
    </row>
    <row r="7758" spans="2:7">
      <c r="B7758">
        <v>101658</v>
      </c>
      <c r="C7758">
        <v>1</v>
      </c>
      <c r="D7758">
        <v>30</v>
      </c>
      <c r="F7758">
        <v>174.4</v>
      </c>
      <c r="G7758">
        <v>91.1</v>
      </c>
    </row>
    <row r="7759" spans="2:7">
      <c r="B7759">
        <v>101659</v>
      </c>
      <c r="C7759">
        <v>2</v>
      </c>
      <c r="D7759">
        <v>36</v>
      </c>
      <c r="F7759">
        <v>166</v>
      </c>
      <c r="G7759">
        <v>58.6</v>
      </c>
    </row>
    <row r="7760" spans="2:7">
      <c r="B7760">
        <v>101660</v>
      </c>
      <c r="C7760">
        <v>1</v>
      </c>
      <c r="D7760">
        <v>65</v>
      </c>
      <c r="F7760">
        <v>164.9</v>
      </c>
      <c r="G7760">
        <v>74.2</v>
      </c>
    </row>
    <row r="7761" spans="2:7">
      <c r="B7761">
        <v>101661</v>
      </c>
      <c r="C7761">
        <v>2</v>
      </c>
      <c r="D7761">
        <v>61</v>
      </c>
      <c r="F7761">
        <v>152.6</v>
      </c>
      <c r="G7761">
        <v>69.599999999999994</v>
      </c>
    </row>
    <row r="7762" spans="2:7">
      <c r="B7762">
        <v>101662</v>
      </c>
      <c r="C7762">
        <v>1</v>
      </c>
      <c r="D7762">
        <v>58</v>
      </c>
      <c r="F7762">
        <v>178.8</v>
      </c>
      <c r="G7762">
        <v>95.6</v>
      </c>
    </row>
    <row r="7763" spans="2:7">
      <c r="B7763">
        <v>101663</v>
      </c>
      <c r="C7763">
        <v>2</v>
      </c>
      <c r="D7763">
        <v>4</v>
      </c>
      <c r="F7763">
        <v>106.8</v>
      </c>
      <c r="G7763">
        <v>20.8</v>
      </c>
    </row>
    <row r="7764" spans="2:7">
      <c r="B7764">
        <v>101664</v>
      </c>
      <c r="C7764">
        <v>2</v>
      </c>
      <c r="D7764">
        <v>47</v>
      </c>
      <c r="F7764">
        <v>166.3</v>
      </c>
      <c r="G7764">
        <v>76.400000000000006</v>
      </c>
    </row>
    <row r="7765" spans="2:7">
      <c r="B7765">
        <v>101665</v>
      </c>
      <c r="C7765">
        <v>2</v>
      </c>
      <c r="D7765">
        <v>9</v>
      </c>
      <c r="F7765">
        <v>126.8</v>
      </c>
      <c r="G7765">
        <v>25.4</v>
      </c>
    </row>
    <row r="7766" spans="2:7">
      <c r="B7766">
        <v>101667</v>
      </c>
      <c r="C7766">
        <v>2</v>
      </c>
      <c r="D7766">
        <v>64</v>
      </c>
      <c r="F7766">
        <v>158.9</v>
      </c>
      <c r="G7766">
        <v>85.6</v>
      </c>
    </row>
    <row r="7767" spans="2:7">
      <c r="B7767">
        <v>101668</v>
      </c>
      <c r="C7767">
        <v>1</v>
      </c>
      <c r="D7767">
        <v>38</v>
      </c>
      <c r="F7767">
        <v>176.7</v>
      </c>
      <c r="G7767">
        <v>72.8</v>
      </c>
    </row>
    <row r="7768" spans="2:7">
      <c r="B7768">
        <v>101669</v>
      </c>
      <c r="C7768">
        <v>2</v>
      </c>
      <c r="D7768">
        <v>28</v>
      </c>
      <c r="F7768">
        <v>153.5</v>
      </c>
      <c r="G7768">
        <v>99.8</v>
      </c>
    </row>
    <row r="7769" spans="2:7">
      <c r="B7769">
        <v>101670</v>
      </c>
      <c r="C7769">
        <v>2</v>
      </c>
      <c r="D7769">
        <v>36</v>
      </c>
      <c r="F7769">
        <v>157.69999999999999</v>
      </c>
      <c r="G7769">
        <v>71.099999999999994</v>
      </c>
    </row>
    <row r="7770" spans="2:7">
      <c r="B7770">
        <v>101671</v>
      </c>
      <c r="C7770">
        <v>2</v>
      </c>
      <c r="D7770">
        <v>55</v>
      </c>
      <c r="F7770">
        <v>164.3</v>
      </c>
      <c r="G7770">
        <v>85.1</v>
      </c>
    </row>
    <row r="7771" spans="2:7">
      <c r="B7771">
        <v>101673</v>
      </c>
      <c r="C7771">
        <v>2</v>
      </c>
      <c r="D7771">
        <v>13</v>
      </c>
      <c r="F7771">
        <v>146</v>
      </c>
      <c r="G7771">
        <v>49.5</v>
      </c>
    </row>
    <row r="7772" spans="2:7">
      <c r="B7772">
        <v>101674</v>
      </c>
      <c r="C7772">
        <v>2</v>
      </c>
      <c r="D7772">
        <v>16</v>
      </c>
      <c r="F7772">
        <v>150.1</v>
      </c>
      <c r="G7772">
        <v>56.4</v>
      </c>
    </row>
    <row r="7773" spans="2:7">
      <c r="B7773">
        <v>101675</v>
      </c>
      <c r="C7773">
        <v>2</v>
      </c>
      <c r="D7773">
        <v>55</v>
      </c>
      <c r="F7773">
        <v>151.69999999999999</v>
      </c>
      <c r="G7773">
        <v>70.400000000000006</v>
      </c>
    </row>
    <row r="7774" spans="2:7">
      <c r="B7774">
        <v>101676</v>
      </c>
      <c r="C7774">
        <v>1</v>
      </c>
      <c r="D7774">
        <v>55</v>
      </c>
      <c r="F7774">
        <v>168.2</v>
      </c>
      <c r="G7774">
        <v>69.8</v>
      </c>
    </row>
    <row r="7775" spans="2:7">
      <c r="B7775">
        <v>101677</v>
      </c>
      <c r="C7775">
        <v>1</v>
      </c>
      <c r="D7775">
        <v>25</v>
      </c>
      <c r="F7775">
        <v>180</v>
      </c>
      <c r="G7775">
        <v>105.7</v>
      </c>
    </row>
    <row r="7776" spans="2:7">
      <c r="B7776">
        <v>101678</v>
      </c>
      <c r="C7776">
        <v>1</v>
      </c>
      <c r="D7776">
        <v>13</v>
      </c>
      <c r="F7776">
        <v>160.5</v>
      </c>
      <c r="G7776">
        <v>48.3</v>
      </c>
    </row>
    <row r="7777" spans="2:7">
      <c r="B7777">
        <v>101679</v>
      </c>
      <c r="C7777">
        <v>2</v>
      </c>
      <c r="D7777">
        <v>62</v>
      </c>
      <c r="F7777">
        <v>157.1</v>
      </c>
      <c r="G7777">
        <v>73.900000000000006</v>
      </c>
    </row>
    <row r="7778" spans="2:7">
      <c r="B7778">
        <v>101680</v>
      </c>
      <c r="C7778">
        <v>1</v>
      </c>
      <c r="D7778">
        <v>1</v>
      </c>
      <c r="E7778">
        <v>21</v>
      </c>
      <c r="F7778">
        <v>0</v>
      </c>
      <c r="G7778">
        <v>12.6</v>
      </c>
    </row>
    <row r="7779" spans="2:7">
      <c r="B7779">
        <v>101681</v>
      </c>
      <c r="C7779">
        <v>2</v>
      </c>
      <c r="D7779">
        <v>31</v>
      </c>
      <c r="F7779">
        <v>149.5</v>
      </c>
      <c r="G7779">
        <v>67.599999999999994</v>
      </c>
    </row>
    <row r="7780" spans="2:7">
      <c r="B7780">
        <v>101682</v>
      </c>
      <c r="C7780">
        <v>2</v>
      </c>
      <c r="D7780">
        <v>45</v>
      </c>
      <c r="F7780">
        <v>155</v>
      </c>
      <c r="G7780">
        <v>109</v>
      </c>
    </row>
    <row r="7781" spans="2:7">
      <c r="B7781">
        <v>101684</v>
      </c>
      <c r="C7781">
        <v>1</v>
      </c>
      <c r="D7781">
        <v>0</v>
      </c>
      <c r="E7781">
        <v>2</v>
      </c>
      <c r="F7781">
        <v>0</v>
      </c>
      <c r="G7781">
        <v>6.6</v>
      </c>
    </row>
    <row r="7782" spans="2:7">
      <c r="B7782">
        <v>101686</v>
      </c>
      <c r="C7782">
        <v>1</v>
      </c>
      <c r="D7782">
        <v>2</v>
      </c>
      <c r="F7782">
        <v>95.5</v>
      </c>
      <c r="G7782">
        <v>15.4</v>
      </c>
    </row>
    <row r="7783" spans="2:7">
      <c r="B7783">
        <v>101687</v>
      </c>
      <c r="C7783">
        <v>2</v>
      </c>
      <c r="D7783">
        <v>75</v>
      </c>
      <c r="F7783">
        <v>158.1</v>
      </c>
      <c r="G7783">
        <v>63.6</v>
      </c>
    </row>
    <row r="7784" spans="2:7">
      <c r="B7784">
        <v>101688</v>
      </c>
      <c r="C7784">
        <v>2</v>
      </c>
      <c r="D7784">
        <v>20</v>
      </c>
      <c r="F7784">
        <v>161.1</v>
      </c>
      <c r="G7784">
        <v>52.7</v>
      </c>
    </row>
    <row r="7785" spans="2:7">
      <c r="B7785">
        <v>101689</v>
      </c>
      <c r="C7785">
        <v>1</v>
      </c>
      <c r="D7785">
        <v>80</v>
      </c>
      <c r="F7785">
        <v>177.7</v>
      </c>
      <c r="G7785">
        <v>76.5</v>
      </c>
    </row>
    <row r="7786" spans="2:7">
      <c r="B7786">
        <v>101690</v>
      </c>
      <c r="C7786">
        <v>1</v>
      </c>
      <c r="D7786">
        <v>78</v>
      </c>
      <c r="F7786">
        <v>173.7</v>
      </c>
      <c r="G7786">
        <v>111.2</v>
      </c>
    </row>
    <row r="7787" spans="2:7">
      <c r="B7787">
        <v>101691</v>
      </c>
      <c r="C7787">
        <v>1</v>
      </c>
      <c r="D7787">
        <v>3</v>
      </c>
      <c r="F7787">
        <v>97.8</v>
      </c>
      <c r="G7787">
        <v>15.3</v>
      </c>
    </row>
    <row r="7788" spans="2:7">
      <c r="B7788">
        <v>101692</v>
      </c>
      <c r="C7788">
        <v>2</v>
      </c>
      <c r="D7788">
        <v>60</v>
      </c>
      <c r="F7788">
        <v>174.9</v>
      </c>
      <c r="G7788">
        <v>81.099999999999994</v>
      </c>
    </row>
    <row r="7789" spans="2:7">
      <c r="B7789">
        <v>101693</v>
      </c>
      <c r="C7789">
        <v>2</v>
      </c>
      <c r="D7789">
        <v>28</v>
      </c>
      <c r="F7789">
        <v>157.5</v>
      </c>
      <c r="G7789">
        <v>85.5</v>
      </c>
    </row>
    <row r="7790" spans="2:7">
      <c r="B7790">
        <v>101694</v>
      </c>
      <c r="C7790">
        <v>1</v>
      </c>
      <c r="D7790">
        <v>64</v>
      </c>
      <c r="F7790">
        <v>161.19999999999999</v>
      </c>
      <c r="G7790">
        <v>82</v>
      </c>
    </row>
    <row r="7791" spans="2:7">
      <c r="B7791">
        <v>101695</v>
      </c>
      <c r="C7791">
        <v>2</v>
      </c>
      <c r="D7791">
        <v>45</v>
      </c>
      <c r="F7791">
        <v>171.5</v>
      </c>
      <c r="G7791">
        <v>124.8</v>
      </c>
    </row>
    <row r="7792" spans="2:7">
      <c r="B7792">
        <v>101697</v>
      </c>
      <c r="C7792">
        <v>2</v>
      </c>
      <c r="D7792">
        <v>60</v>
      </c>
      <c r="F7792">
        <v>154.9</v>
      </c>
      <c r="G7792">
        <v>66.2</v>
      </c>
    </row>
    <row r="7793" spans="2:7">
      <c r="B7793">
        <v>101698</v>
      </c>
      <c r="C7793">
        <v>2</v>
      </c>
      <c r="D7793">
        <v>57</v>
      </c>
      <c r="F7793">
        <v>157.19999999999999</v>
      </c>
      <c r="G7793">
        <v>52.9</v>
      </c>
    </row>
    <row r="7794" spans="2:7">
      <c r="B7794">
        <v>101699</v>
      </c>
      <c r="C7794">
        <v>1</v>
      </c>
      <c r="D7794">
        <v>0</v>
      </c>
      <c r="E7794">
        <v>5</v>
      </c>
      <c r="F7794">
        <v>0</v>
      </c>
      <c r="G7794">
        <v>8</v>
      </c>
    </row>
    <row r="7795" spans="2:7">
      <c r="B7795">
        <v>101700</v>
      </c>
      <c r="C7795">
        <v>2</v>
      </c>
      <c r="D7795">
        <v>80</v>
      </c>
      <c r="F7795">
        <v>160.4</v>
      </c>
      <c r="G7795">
        <v>79.3</v>
      </c>
    </row>
    <row r="7796" spans="2:7">
      <c r="B7796">
        <v>101701</v>
      </c>
      <c r="C7796">
        <v>2</v>
      </c>
      <c r="D7796">
        <v>26</v>
      </c>
      <c r="F7796">
        <v>156.5</v>
      </c>
      <c r="G7796">
        <v>69.5</v>
      </c>
    </row>
    <row r="7797" spans="2:7">
      <c r="B7797">
        <v>101702</v>
      </c>
      <c r="C7797">
        <v>2</v>
      </c>
      <c r="D7797">
        <v>80</v>
      </c>
      <c r="F7797">
        <v>151</v>
      </c>
      <c r="G7797">
        <v>76.400000000000006</v>
      </c>
    </row>
    <row r="7798" spans="2:7">
      <c r="B7798">
        <v>101703</v>
      </c>
      <c r="C7798">
        <v>1</v>
      </c>
      <c r="D7798">
        <v>10</v>
      </c>
      <c r="F7798">
        <v>155.5</v>
      </c>
      <c r="G7798">
        <v>67.2</v>
      </c>
    </row>
    <row r="7799" spans="2:7">
      <c r="B7799">
        <v>101704</v>
      </c>
      <c r="C7799">
        <v>1</v>
      </c>
      <c r="D7799">
        <v>80</v>
      </c>
      <c r="F7799">
        <v>156.9</v>
      </c>
      <c r="G7799">
        <v>55.2</v>
      </c>
    </row>
    <row r="7800" spans="2:7">
      <c r="B7800">
        <v>101705</v>
      </c>
      <c r="C7800">
        <v>2</v>
      </c>
      <c r="D7800">
        <v>60</v>
      </c>
      <c r="F7800">
        <v>168</v>
      </c>
      <c r="G7800">
        <v>67</v>
      </c>
    </row>
    <row r="7801" spans="2:7">
      <c r="B7801">
        <v>101706</v>
      </c>
      <c r="C7801">
        <v>2</v>
      </c>
      <c r="D7801">
        <v>4</v>
      </c>
      <c r="F7801">
        <v>106.2</v>
      </c>
      <c r="G7801">
        <v>15.7</v>
      </c>
    </row>
    <row r="7802" spans="2:7">
      <c r="B7802">
        <v>101707</v>
      </c>
      <c r="C7802">
        <v>2</v>
      </c>
      <c r="D7802">
        <v>79</v>
      </c>
      <c r="F7802">
        <v>155.5</v>
      </c>
      <c r="G7802">
        <v>83.3</v>
      </c>
    </row>
    <row r="7803" spans="2:7">
      <c r="B7803">
        <v>101708</v>
      </c>
      <c r="C7803">
        <v>1</v>
      </c>
      <c r="D7803">
        <v>80</v>
      </c>
      <c r="F7803">
        <v>177.8</v>
      </c>
      <c r="G7803">
        <v>83.6</v>
      </c>
    </row>
    <row r="7804" spans="2:7">
      <c r="B7804">
        <v>101709</v>
      </c>
      <c r="C7804">
        <v>2</v>
      </c>
      <c r="D7804">
        <v>23</v>
      </c>
      <c r="F7804">
        <v>169.3</v>
      </c>
      <c r="G7804">
        <v>83.5</v>
      </c>
    </row>
    <row r="7805" spans="2:7">
      <c r="B7805">
        <v>101710</v>
      </c>
      <c r="C7805">
        <v>2</v>
      </c>
      <c r="D7805">
        <v>80</v>
      </c>
      <c r="F7805">
        <v>156.1</v>
      </c>
      <c r="G7805">
        <v>62.6</v>
      </c>
    </row>
    <row r="7806" spans="2:7">
      <c r="B7806">
        <v>101711</v>
      </c>
      <c r="C7806">
        <v>1</v>
      </c>
      <c r="D7806">
        <v>43</v>
      </c>
      <c r="F7806">
        <v>171.6</v>
      </c>
      <c r="G7806">
        <v>104.6</v>
      </c>
    </row>
    <row r="7807" spans="2:7">
      <c r="B7807">
        <v>101712</v>
      </c>
      <c r="C7807">
        <v>2</v>
      </c>
      <c r="D7807">
        <v>0</v>
      </c>
      <c r="E7807">
        <v>10</v>
      </c>
      <c r="F7807">
        <v>0</v>
      </c>
      <c r="G7807">
        <v>8.3000000000000007</v>
      </c>
    </row>
    <row r="7808" spans="2:7">
      <c r="B7808">
        <v>101713</v>
      </c>
      <c r="C7808">
        <v>2</v>
      </c>
      <c r="D7808">
        <v>0</v>
      </c>
      <c r="E7808">
        <v>4</v>
      </c>
      <c r="F7808">
        <v>0</v>
      </c>
      <c r="G7808">
        <v>6.4</v>
      </c>
    </row>
    <row r="7809" spans="2:7">
      <c r="B7809">
        <v>101714</v>
      </c>
      <c r="C7809">
        <v>1</v>
      </c>
      <c r="D7809">
        <v>36</v>
      </c>
      <c r="F7809">
        <v>183.3</v>
      </c>
      <c r="G7809">
        <v>128.5</v>
      </c>
    </row>
    <row r="7810" spans="2:7">
      <c r="B7810">
        <v>101715</v>
      </c>
      <c r="C7810">
        <v>1</v>
      </c>
      <c r="D7810">
        <v>9</v>
      </c>
      <c r="F7810">
        <v>156.5</v>
      </c>
      <c r="G7810">
        <v>66.599999999999994</v>
      </c>
    </row>
    <row r="7811" spans="2:7">
      <c r="B7811">
        <v>101716</v>
      </c>
      <c r="C7811">
        <v>2</v>
      </c>
      <c r="D7811">
        <v>33</v>
      </c>
      <c r="F7811">
        <v>155.4</v>
      </c>
      <c r="G7811">
        <v>90.5</v>
      </c>
    </row>
    <row r="7812" spans="2:7">
      <c r="B7812">
        <v>101718</v>
      </c>
      <c r="C7812">
        <v>2</v>
      </c>
      <c r="D7812">
        <v>39</v>
      </c>
      <c r="F7812">
        <v>154.5</v>
      </c>
      <c r="G7812">
        <v>85.2</v>
      </c>
    </row>
    <row r="7813" spans="2:7">
      <c r="B7813">
        <v>101719</v>
      </c>
      <c r="C7813">
        <v>1</v>
      </c>
      <c r="D7813">
        <v>14</v>
      </c>
      <c r="F7813">
        <v>180</v>
      </c>
      <c r="G7813">
        <v>91.3</v>
      </c>
    </row>
    <row r="7814" spans="2:7">
      <c r="B7814">
        <v>101720</v>
      </c>
      <c r="C7814">
        <v>1</v>
      </c>
      <c r="D7814">
        <v>9</v>
      </c>
      <c r="F7814">
        <v>134.30000000000001</v>
      </c>
      <c r="G7814">
        <v>35.700000000000003</v>
      </c>
    </row>
    <row r="7815" spans="2:7">
      <c r="B7815">
        <v>101721</v>
      </c>
      <c r="C7815">
        <v>1</v>
      </c>
      <c r="D7815">
        <v>28</v>
      </c>
      <c r="F7815">
        <v>165.6</v>
      </c>
      <c r="G7815">
        <v>55.9</v>
      </c>
    </row>
    <row r="7816" spans="2:7">
      <c r="B7816">
        <v>101722</v>
      </c>
      <c r="C7816">
        <v>1</v>
      </c>
      <c r="D7816">
        <v>72</v>
      </c>
      <c r="F7816">
        <v>162.80000000000001</v>
      </c>
      <c r="G7816">
        <v>80.5</v>
      </c>
    </row>
    <row r="7817" spans="2:7">
      <c r="B7817">
        <v>101723</v>
      </c>
      <c r="C7817">
        <v>2</v>
      </c>
      <c r="D7817">
        <v>69</v>
      </c>
      <c r="F7817">
        <v>153.69999999999999</v>
      </c>
      <c r="G7817">
        <v>66.400000000000006</v>
      </c>
    </row>
    <row r="7818" spans="2:7">
      <c r="B7818">
        <v>101724</v>
      </c>
      <c r="C7818">
        <v>1</v>
      </c>
      <c r="D7818">
        <v>60</v>
      </c>
      <c r="F7818">
        <v>190.6</v>
      </c>
      <c r="G7818">
        <v>93.1</v>
      </c>
    </row>
    <row r="7819" spans="2:7">
      <c r="B7819">
        <v>101725</v>
      </c>
      <c r="C7819">
        <v>2</v>
      </c>
      <c r="D7819">
        <v>59</v>
      </c>
      <c r="F7819">
        <v>152.30000000000001</v>
      </c>
      <c r="G7819">
        <v>47.7</v>
      </c>
    </row>
    <row r="7820" spans="2:7">
      <c r="B7820">
        <v>101726</v>
      </c>
      <c r="C7820">
        <v>1</v>
      </c>
      <c r="D7820">
        <v>61</v>
      </c>
      <c r="F7820">
        <v>172.3</v>
      </c>
      <c r="G7820">
        <v>82</v>
      </c>
    </row>
    <row r="7821" spans="2:7">
      <c r="B7821">
        <v>101727</v>
      </c>
      <c r="C7821">
        <v>1</v>
      </c>
      <c r="D7821">
        <v>37</v>
      </c>
      <c r="F7821">
        <v>185.2</v>
      </c>
      <c r="G7821">
        <v>112.9</v>
      </c>
    </row>
    <row r="7822" spans="2:7">
      <c r="B7822">
        <v>101728</v>
      </c>
      <c r="C7822">
        <v>1</v>
      </c>
      <c r="D7822">
        <v>65</v>
      </c>
      <c r="F7822">
        <v>178.8</v>
      </c>
      <c r="G7822">
        <v>89.6</v>
      </c>
    </row>
    <row r="7823" spans="2:7">
      <c r="B7823">
        <v>101729</v>
      </c>
      <c r="C7823">
        <v>1</v>
      </c>
      <c r="D7823">
        <v>68</v>
      </c>
      <c r="F7823">
        <v>187.3</v>
      </c>
      <c r="G7823">
        <v>86.6</v>
      </c>
    </row>
    <row r="7824" spans="2:7">
      <c r="B7824">
        <v>101730</v>
      </c>
      <c r="C7824">
        <v>1</v>
      </c>
      <c r="D7824">
        <v>73</v>
      </c>
      <c r="F7824">
        <v>172.2</v>
      </c>
      <c r="G7824">
        <v>100.9</v>
      </c>
    </row>
    <row r="7825" spans="2:7">
      <c r="B7825">
        <v>101731</v>
      </c>
      <c r="C7825">
        <v>1</v>
      </c>
      <c r="D7825">
        <v>46</v>
      </c>
      <c r="F7825">
        <v>174.9</v>
      </c>
      <c r="G7825">
        <v>80.900000000000006</v>
      </c>
    </row>
    <row r="7826" spans="2:7">
      <c r="B7826">
        <v>101732</v>
      </c>
      <c r="C7826">
        <v>1</v>
      </c>
      <c r="D7826">
        <v>39</v>
      </c>
      <c r="F7826">
        <v>181.8</v>
      </c>
      <c r="G7826">
        <v>81.2</v>
      </c>
    </row>
    <row r="7827" spans="2:7">
      <c r="B7827">
        <v>101733</v>
      </c>
      <c r="C7827">
        <v>2</v>
      </c>
      <c r="D7827">
        <v>25</v>
      </c>
      <c r="F7827">
        <v>158.1</v>
      </c>
      <c r="G7827">
        <v>56.6</v>
      </c>
    </row>
    <row r="7828" spans="2:7">
      <c r="B7828">
        <v>101734</v>
      </c>
      <c r="C7828">
        <v>2</v>
      </c>
      <c r="D7828">
        <v>16</v>
      </c>
      <c r="F7828">
        <v>168.7</v>
      </c>
      <c r="G7828">
        <v>64.900000000000006</v>
      </c>
    </row>
    <row r="7829" spans="2:7">
      <c r="B7829">
        <v>101735</v>
      </c>
      <c r="C7829">
        <v>2</v>
      </c>
      <c r="D7829">
        <v>5</v>
      </c>
      <c r="F7829">
        <v>113.9</v>
      </c>
      <c r="G7829">
        <v>24.3</v>
      </c>
    </row>
    <row r="7830" spans="2:7">
      <c r="B7830">
        <v>101736</v>
      </c>
      <c r="C7830">
        <v>1</v>
      </c>
      <c r="D7830">
        <v>29</v>
      </c>
      <c r="F7830">
        <v>181.4</v>
      </c>
      <c r="G7830">
        <v>147.4</v>
      </c>
    </row>
    <row r="7831" spans="2:7">
      <c r="B7831">
        <v>101737</v>
      </c>
      <c r="C7831">
        <v>1</v>
      </c>
      <c r="D7831">
        <v>57</v>
      </c>
      <c r="F7831">
        <v>170.5</v>
      </c>
      <c r="G7831">
        <v>66.3</v>
      </c>
    </row>
    <row r="7832" spans="2:7">
      <c r="B7832">
        <v>101738</v>
      </c>
      <c r="C7832">
        <v>2</v>
      </c>
      <c r="D7832">
        <v>2</v>
      </c>
      <c r="F7832">
        <v>96.9</v>
      </c>
      <c r="G7832">
        <v>14.6</v>
      </c>
    </row>
    <row r="7833" spans="2:7">
      <c r="B7833">
        <v>101739</v>
      </c>
      <c r="C7833">
        <v>1</v>
      </c>
      <c r="D7833">
        <v>7</v>
      </c>
      <c r="F7833">
        <v>112.2</v>
      </c>
      <c r="G7833">
        <v>20.2</v>
      </c>
    </row>
    <row r="7834" spans="2:7">
      <c r="B7834">
        <v>101740</v>
      </c>
      <c r="C7834">
        <v>2</v>
      </c>
      <c r="D7834">
        <v>59</v>
      </c>
      <c r="F7834">
        <v>168.3</v>
      </c>
      <c r="G7834">
        <v>70.8</v>
      </c>
    </row>
    <row r="7835" spans="2:7">
      <c r="B7835">
        <v>101741</v>
      </c>
      <c r="C7835">
        <v>2</v>
      </c>
      <c r="D7835">
        <v>5</v>
      </c>
      <c r="F7835">
        <v>115.4</v>
      </c>
      <c r="G7835">
        <v>18.8</v>
      </c>
    </row>
    <row r="7836" spans="2:7">
      <c r="B7836">
        <v>101742</v>
      </c>
      <c r="C7836">
        <v>1</v>
      </c>
      <c r="D7836">
        <v>37</v>
      </c>
      <c r="F7836">
        <v>183.7</v>
      </c>
      <c r="G7836">
        <v>121.6</v>
      </c>
    </row>
    <row r="7837" spans="2:7">
      <c r="B7837">
        <v>101743</v>
      </c>
      <c r="C7837">
        <v>1</v>
      </c>
      <c r="D7837">
        <v>74</v>
      </c>
      <c r="F7837">
        <v>160.30000000000001</v>
      </c>
      <c r="G7837">
        <v>68.8</v>
      </c>
    </row>
    <row r="7838" spans="2:7">
      <c r="B7838">
        <v>101744</v>
      </c>
      <c r="C7838">
        <v>1</v>
      </c>
      <c r="D7838">
        <v>25</v>
      </c>
      <c r="F7838">
        <v>175.5</v>
      </c>
      <c r="G7838">
        <v>119.2</v>
      </c>
    </row>
    <row r="7839" spans="2:7">
      <c r="B7839">
        <v>101745</v>
      </c>
      <c r="C7839">
        <v>1</v>
      </c>
      <c r="D7839">
        <v>18</v>
      </c>
      <c r="F7839">
        <v>171.3</v>
      </c>
      <c r="G7839">
        <v>100.7</v>
      </c>
    </row>
    <row r="7840" spans="2:7">
      <c r="B7840">
        <v>101746</v>
      </c>
      <c r="C7840">
        <v>2</v>
      </c>
      <c r="D7840">
        <v>3</v>
      </c>
      <c r="F7840">
        <v>97.5</v>
      </c>
      <c r="G7840">
        <v>13.2</v>
      </c>
    </row>
    <row r="7841" spans="2:7">
      <c r="B7841">
        <v>101747</v>
      </c>
      <c r="C7841">
        <v>2</v>
      </c>
      <c r="D7841">
        <v>7</v>
      </c>
      <c r="F7841">
        <v>131.4</v>
      </c>
      <c r="G7841">
        <v>30.7</v>
      </c>
    </row>
    <row r="7842" spans="2:7">
      <c r="B7842">
        <v>101749</v>
      </c>
      <c r="C7842">
        <v>1</v>
      </c>
      <c r="D7842">
        <v>3</v>
      </c>
      <c r="F7842">
        <v>101</v>
      </c>
      <c r="G7842">
        <v>17.7</v>
      </c>
    </row>
    <row r="7843" spans="2:7">
      <c r="B7843">
        <v>101750</v>
      </c>
      <c r="C7843">
        <v>2</v>
      </c>
      <c r="D7843">
        <v>71</v>
      </c>
      <c r="F7843">
        <v>152.80000000000001</v>
      </c>
      <c r="G7843">
        <v>71.8</v>
      </c>
    </row>
    <row r="7844" spans="2:7">
      <c r="B7844">
        <v>101751</v>
      </c>
      <c r="C7844">
        <v>1</v>
      </c>
      <c r="D7844">
        <v>13</v>
      </c>
      <c r="F7844">
        <v>162.4</v>
      </c>
      <c r="G7844">
        <v>45.7</v>
      </c>
    </row>
    <row r="7845" spans="2:7">
      <c r="B7845">
        <v>101752</v>
      </c>
      <c r="C7845">
        <v>2</v>
      </c>
      <c r="D7845">
        <v>1</v>
      </c>
      <c r="E7845">
        <v>12</v>
      </c>
      <c r="F7845">
        <v>0</v>
      </c>
      <c r="G7845">
        <v>11</v>
      </c>
    </row>
    <row r="7846" spans="2:7">
      <c r="B7846">
        <v>101753</v>
      </c>
      <c r="C7846">
        <v>1</v>
      </c>
      <c r="D7846">
        <v>46</v>
      </c>
      <c r="F7846">
        <v>172.3</v>
      </c>
      <c r="G7846">
        <v>91.6</v>
      </c>
    </row>
    <row r="7847" spans="2:7">
      <c r="B7847">
        <v>101754</v>
      </c>
      <c r="C7847">
        <v>1</v>
      </c>
      <c r="D7847">
        <v>56</v>
      </c>
      <c r="F7847">
        <v>172.9</v>
      </c>
      <c r="G7847">
        <v>92.2</v>
      </c>
    </row>
    <row r="7848" spans="2:7">
      <c r="B7848">
        <v>101755</v>
      </c>
      <c r="C7848">
        <v>2</v>
      </c>
      <c r="D7848">
        <v>66</v>
      </c>
      <c r="F7848">
        <v>160.4</v>
      </c>
      <c r="G7848">
        <v>74.099999999999994</v>
      </c>
    </row>
    <row r="7849" spans="2:7">
      <c r="B7849">
        <v>101756</v>
      </c>
      <c r="C7849">
        <v>2</v>
      </c>
      <c r="D7849">
        <v>61</v>
      </c>
      <c r="F7849">
        <v>161.1</v>
      </c>
      <c r="G7849">
        <v>124.7</v>
      </c>
    </row>
    <row r="7850" spans="2:7">
      <c r="B7850">
        <v>101757</v>
      </c>
      <c r="C7850">
        <v>1</v>
      </c>
      <c r="D7850">
        <v>11</v>
      </c>
      <c r="F7850">
        <v>149.1</v>
      </c>
      <c r="G7850">
        <v>39</v>
      </c>
    </row>
    <row r="7851" spans="2:7">
      <c r="B7851">
        <v>101758</v>
      </c>
      <c r="C7851">
        <v>1</v>
      </c>
      <c r="D7851">
        <v>37</v>
      </c>
      <c r="F7851">
        <v>175.4</v>
      </c>
      <c r="G7851">
        <v>72.5</v>
      </c>
    </row>
    <row r="7852" spans="2:7">
      <c r="B7852">
        <v>101759</v>
      </c>
      <c r="C7852">
        <v>2</v>
      </c>
      <c r="D7852">
        <v>2</v>
      </c>
      <c r="F7852">
        <v>86.2</v>
      </c>
      <c r="G7852">
        <v>11.2</v>
      </c>
    </row>
    <row r="7853" spans="2:7">
      <c r="B7853">
        <v>101760</v>
      </c>
      <c r="C7853">
        <v>2</v>
      </c>
      <c r="D7853">
        <v>33</v>
      </c>
      <c r="F7853">
        <v>151.4</v>
      </c>
      <c r="G7853">
        <v>78.099999999999994</v>
      </c>
    </row>
    <row r="7854" spans="2:7">
      <c r="B7854">
        <v>101761</v>
      </c>
      <c r="C7854">
        <v>1</v>
      </c>
      <c r="D7854">
        <v>44</v>
      </c>
      <c r="F7854">
        <v>188.5</v>
      </c>
      <c r="G7854">
        <v>125.8</v>
      </c>
    </row>
    <row r="7855" spans="2:7">
      <c r="B7855">
        <v>101762</v>
      </c>
      <c r="C7855">
        <v>2</v>
      </c>
      <c r="D7855">
        <v>80</v>
      </c>
      <c r="F7855">
        <v>141.69999999999999</v>
      </c>
      <c r="G7855">
        <v>67.599999999999994</v>
      </c>
    </row>
    <row r="7856" spans="2:7">
      <c r="B7856">
        <v>101763</v>
      </c>
      <c r="C7856">
        <v>2</v>
      </c>
      <c r="D7856">
        <v>54</v>
      </c>
      <c r="F7856">
        <v>158.1</v>
      </c>
      <c r="G7856">
        <v>70.099999999999994</v>
      </c>
    </row>
    <row r="7857" spans="2:7">
      <c r="B7857">
        <v>101764</v>
      </c>
      <c r="C7857">
        <v>1</v>
      </c>
      <c r="D7857">
        <v>49</v>
      </c>
      <c r="F7857">
        <v>157.69999999999999</v>
      </c>
      <c r="G7857">
        <v>75.900000000000006</v>
      </c>
    </row>
    <row r="7858" spans="2:7">
      <c r="B7858">
        <v>101765</v>
      </c>
      <c r="C7858">
        <v>2</v>
      </c>
      <c r="D7858">
        <v>32</v>
      </c>
      <c r="F7858">
        <v>150.6</v>
      </c>
      <c r="G7858">
        <v>70.2</v>
      </c>
    </row>
    <row r="7859" spans="2:7">
      <c r="B7859">
        <v>101766</v>
      </c>
      <c r="C7859">
        <v>2</v>
      </c>
      <c r="D7859">
        <v>55</v>
      </c>
      <c r="F7859">
        <v>145.80000000000001</v>
      </c>
      <c r="G7859">
        <v>60.2</v>
      </c>
    </row>
    <row r="7860" spans="2:7">
      <c r="B7860">
        <v>101767</v>
      </c>
      <c r="C7860">
        <v>1</v>
      </c>
      <c r="D7860">
        <v>1</v>
      </c>
      <c r="E7860">
        <v>19</v>
      </c>
      <c r="F7860">
        <v>0</v>
      </c>
      <c r="G7860">
        <v>12</v>
      </c>
    </row>
    <row r="7861" spans="2:7">
      <c r="B7861">
        <v>101768</v>
      </c>
      <c r="C7861">
        <v>1</v>
      </c>
      <c r="D7861">
        <v>24</v>
      </c>
      <c r="F7861">
        <v>167.8</v>
      </c>
      <c r="G7861">
        <v>63.4</v>
      </c>
    </row>
    <row r="7862" spans="2:7">
      <c r="B7862">
        <v>101769</v>
      </c>
      <c r="C7862">
        <v>2</v>
      </c>
      <c r="D7862">
        <v>10</v>
      </c>
      <c r="F7862">
        <v>147.80000000000001</v>
      </c>
      <c r="G7862">
        <v>41.7</v>
      </c>
    </row>
    <row r="7863" spans="2:7">
      <c r="B7863">
        <v>101771</v>
      </c>
      <c r="C7863">
        <v>1</v>
      </c>
      <c r="D7863">
        <v>80</v>
      </c>
      <c r="F7863">
        <v>0</v>
      </c>
      <c r="G7863">
        <v>0</v>
      </c>
    </row>
    <row r="7864" spans="2:7">
      <c r="B7864">
        <v>101772</v>
      </c>
      <c r="C7864">
        <v>1</v>
      </c>
      <c r="D7864">
        <v>77</v>
      </c>
      <c r="F7864">
        <v>171.6</v>
      </c>
      <c r="G7864">
        <v>91.2</v>
      </c>
    </row>
    <row r="7865" spans="2:7">
      <c r="B7865">
        <v>101773</v>
      </c>
      <c r="C7865">
        <v>1</v>
      </c>
      <c r="D7865">
        <v>8</v>
      </c>
      <c r="F7865">
        <v>129.4</v>
      </c>
      <c r="G7865">
        <v>36.9</v>
      </c>
    </row>
    <row r="7866" spans="2:7">
      <c r="B7866">
        <v>101774</v>
      </c>
      <c r="C7866">
        <v>1</v>
      </c>
      <c r="D7866">
        <v>28</v>
      </c>
      <c r="F7866">
        <v>179.6</v>
      </c>
      <c r="G7866">
        <v>122.4</v>
      </c>
    </row>
    <row r="7867" spans="2:7">
      <c r="B7867">
        <v>101775</v>
      </c>
      <c r="C7867">
        <v>1</v>
      </c>
      <c r="D7867">
        <v>36</v>
      </c>
      <c r="F7867">
        <v>173.9</v>
      </c>
      <c r="G7867">
        <v>71.099999999999994</v>
      </c>
    </row>
    <row r="7868" spans="2:7">
      <c r="B7868">
        <v>101776</v>
      </c>
      <c r="C7868">
        <v>1</v>
      </c>
      <c r="D7868">
        <v>0</v>
      </c>
      <c r="E7868">
        <v>8</v>
      </c>
      <c r="F7868">
        <v>0</v>
      </c>
      <c r="G7868">
        <v>10.3</v>
      </c>
    </row>
    <row r="7869" spans="2:7">
      <c r="B7869">
        <v>101777</v>
      </c>
      <c r="C7869">
        <v>1</v>
      </c>
      <c r="D7869">
        <v>64</v>
      </c>
      <c r="F7869">
        <v>184.4</v>
      </c>
      <c r="G7869">
        <v>85.5</v>
      </c>
    </row>
    <row r="7870" spans="2:7">
      <c r="B7870">
        <v>101778</v>
      </c>
      <c r="C7870">
        <v>2</v>
      </c>
      <c r="D7870">
        <v>64</v>
      </c>
      <c r="F7870">
        <v>159.69999999999999</v>
      </c>
      <c r="G7870">
        <v>47.5</v>
      </c>
    </row>
    <row r="7871" spans="2:7">
      <c r="B7871">
        <v>101779</v>
      </c>
      <c r="C7871">
        <v>2</v>
      </c>
      <c r="D7871">
        <v>55</v>
      </c>
      <c r="F7871">
        <v>155.69999999999999</v>
      </c>
      <c r="G7871">
        <v>71.400000000000006</v>
      </c>
    </row>
    <row r="7872" spans="2:7">
      <c r="B7872">
        <v>101780</v>
      </c>
      <c r="C7872">
        <v>2</v>
      </c>
      <c r="D7872">
        <v>65</v>
      </c>
      <c r="F7872">
        <v>168.7</v>
      </c>
      <c r="G7872">
        <v>67</v>
      </c>
    </row>
    <row r="7873" spans="2:7">
      <c r="B7873">
        <v>101781</v>
      </c>
      <c r="C7873">
        <v>1</v>
      </c>
      <c r="D7873">
        <v>55</v>
      </c>
      <c r="F7873">
        <v>168.7</v>
      </c>
      <c r="G7873">
        <v>88.4</v>
      </c>
    </row>
    <row r="7874" spans="2:7">
      <c r="B7874">
        <v>101782</v>
      </c>
      <c r="C7874">
        <v>2</v>
      </c>
      <c r="D7874">
        <v>54</v>
      </c>
      <c r="F7874">
        <v>153.30000000000001</v>
      </c>
      <c r="G7874">
        <v>83.9</v>
      </c>
    </row>
    <row r="7875" spans="2:7">
      <c r="B7875">
        <v>101783</v>
      </c>
      <c r="C7875">
        <v>1</v>
      </c>
      <c r="D7875">
        <v>51</v>
      </c>
      <c r="F7875">
        <v>182.9</v>
      </c>
      <c r="G7875">
        <v>102.8</v>
      </c>
    </row>
    <row r="7876" spans="2:7">
      <c r="B7876">
        <v>101784</v>
      </c>
      <c r="C7876">
        <v>1</v>
      </c>
      <c r="D7876">
        <v>38</v>
      </c>
      <c r="F7876">
        <v>183.1</v>
      </c>
      <c r="G7876">
        <v>89.9</v>
      </c>
    </row>
    <row r="7877" spans="2:7">
      <c r="B7877">
        <v>101785</v>
      </c>
      <c r="C7877">
        <v>2</v>
      </c>
      <c r="D7877">
        <v>77</v>
      </c>
      <c r="F7877">
        <v>163.5</v>
      </c>
      <c r="G7877">
        <v>103.1</v>
      </c>
    </row>
    <row r="7878" spans="2:7">
      <c r="B7878">
        <v>101786</v>
      </c>
      <c r="C7878">
        <v>1</v>
      </c>
      <c r="D7878">
        <v>53</v>
      </c>
      <c r="F7878">
        <v>180.5</v>
      </c>
      <c r="G7878">
        <v>114.1</v>
      </c>
    </row>
    <row r="7879" spans="2:7">
      <c r="B7879">
        <v>101787</v>
      </c>
      <c r="C7879">
        <v>1</v>
      </c>
      <c r="D7879">
        <v>30</v>
      </c>
      <c r="F7879">
        <v>177</v>
      </c>
      <c r="G7879">
        <v>107.3</v>
      </c>
    </row>
    <row r="7880" spans="2:7">
      <c r="B7880">
        <v>101788</v>
      </c>
      <c r="C7880">
        <v>1</v>
      </c>
      <c r="D7880">
        <v>15</v>
      </c>
      <c r="F7880">
        <v>170</v>
      </c>
      <c r="G7880">
        <v>44.7</v>
      </c>
    </row>
    <row r="7881" spans="2:7">
      <c r="B7881">
        <v>101789</v>
      </c>
      <c r="C7881">
        <v>1</v>
      </c>
      <c r="D7881">
        <v>5</v>
      </c>
      <c r="F7881">
        <v>106.4</v>
      </c>
      <c r="G7881">
        <v>17.399999999999999</v>
      </c>
    </row>
    <row r="7882" spans="2:7">
      <c r="B7882">
        <v>101790</v>
      </c>
      <c r="C7882">
        <v>2</v>
      </c>
      <c r="D7882">
        <v>22</v>
      </c>
      <c r="F7882">
        <v>159.4</v>
      </c>
      <c r="G7882">
        <v>80.400000000000006</v>
      </c>
    </row>
    <row r="7883" spans="2:7">
      <c r="B7883">
        <v>101791</v>
      </c>
      <c r="C7883">
        <v>2</v>
      </c>
      <c r="D7883">
        <v>1</v>
      </c>
      <c r="E7883">
        <v>13</v>
      </c>
      <c r="F7883">
        <v>0</v>
      </c>
      <c r="G7883">
        <v>9.3000000000000007</v>
      </c>
    </row>
    <row r="7884" spans="2:7">
      <c r="B7884">
        <v>101792</v>
      </c>
      <c r="C7884">
        <v>1</v>
      </c>
      <c r="D7884">
        <v>7</v>
      </c>
      <c r="F7884">
        <v>129.6</v>
      </c>
      <c r="G7884">
        <v>33.6</v>
      </c>
    </row>
    <row r="7885" spans="2:7">
      <c r="B7885">
        <v>101793</v>
      </c>
      <c r="C7885">
        <v>1</v>
      </c>
      <c r="D7885">
        <v>57</v>
      </c>
      <c r="F7885">
        <v>175.4</v>
      </c>
      <c r="G7885">
        <v>83.5</v>
      </c>
    </row>
    <row r="7886" spans="2:7">
      <c r="B7886">
        <v>101794</v>
      </c>
      <c r="C7886">
        <v>1</v>
      </c>
      <c r="D7886">
        <v>63</v>
      </c>
      <c r="F7886">
        <v>169.3</v>
      </c>
      <c r="G7886">
        <v>89.9</v>
      </c>
    </row>
    <row r="7887" spans="2:7">
      <c r="B7887">
        <v>101795</v>
      </c>
      <c r="C7887">
        <v>2</v>
      </c>
      <c r="D7887">
        <v>40</v>
      </c>
      <c r="F7887">
        <v>153.80000000000001</v>
      </c>
      <c r="G7887">
        <v>63.2</v>
      </c>
    </row>
    <row r="7888" spans="2:7">
      <c r="B7888">
        <v>101796</v>
      </c>
      <c r="C7888">
        <v>2</v>
      </c>
      <c r="D7888">
        <v>12</v>
      </c>
      <c r="F7888">
        <v>168.8</v>
      </c>
      <c r="G7888">
        <v>70.599999999999994</v>
      </c>
    </row>
    <row r="7889" spans="2:7">
      <c r="B7889">
        <v>101797</v>
      </c>
      <c r="C7889">
        <v>1</v>
      </c>
      <c r="D7889">
        <v>1</v>
      </c>
      <c r="E7889">
        <v>22</v>
      </c>
      <c r="F7889">
        <v>0</v>
      </c>
      <c r="G7889">
        <v>14.6</v>
      </c>
    </row>
    <row r="7890" spans="2:7">
      <c r="B7890">
        <v>101798</v>
      </c>
      <c r="C7890">
        <v>1</v>
      </c>
      <c r="D7890">
        <v>8</v>
      </c>
      <c r="F7890">
        <v>136.69999999999999</v>
      </c>
      <c r="G7890">
        <v>29.1</v>
      </c>
    </row>
    <row r="7891" spans="2:7">
      <c r="B7891">
        <v>101799</v>
      </c>
      <c r="C7891">
        <v>2</v>
      </c>
      <c r="D7891">
        <v>28</v>
      </c>
      <c r="F7891">
        <v>168.7</v>
      </c>
      <c r="G7891">
        <v>47</v>
      </c>
    </row>
    <row r="7892" spans="2:7">
      <c r="B7892">
        <v>101800</v>
      </c>
      <c r="C7892">
        <v>1</v>
      </c>
      <c r="D7892">
        <v>6</v>
      </c>
      <c r="F7892">
        <v>129.19999999999999</v>
      </c>
      <c r="G7892">
        <v>29.1</v>
      </c>
    </row>
    <row r="7893" spans="2:7">
      <c r="B7893">
        <v>101801</v>
      </c>
      <c r="C7893">
        <v>2</v>
      </c>
      <c r="D7893">
        <v>11</v>
      </c>
      <c r="F7893">
        <v>159.80000000000001</v>
      </c>
      <c r="G7893">
        <v>49.9</v>
      </c>
    </row>
    <row r="7894" spans="2:7">
      <c r="B7894">
        <v>101802</v>
      </c>
      <c r="C7894">
        <v>2</v>
      </c>
      <c r="D7894">
        <v>57</v>
      </c>
      <c r="F7894">
        <v>171</v>
      </c>
      <c r="G7894">
        <v>59.6</v>
      </c>
    </row>
    <row r="7895" spans="2:7">
      <c r="B7895">
        <v>101803</v>
      </c>
      <c r="C7895">
        <v>2</v>
      </c>
      <c r="D7895">
        <v>3</v>
      </c>
      <c r="F7895">
        <v>102.6</v>
      </c>
      <c r="G7895">
        <v>17.2</v>
      </c>
    </row>
    <row r="7896" spans="2:7">
      <c r="B7896">
        <v>101804</v>
      </c>
      <c r="C7896">
        <v>1</v>
      </c>
      <c r="D7896">
        <v>9</v>
      </c>
      <c r="F7896">
        <v>140.6</v>
      </c>
      <c r="G7896">
        <v>50.9</v>
      </c>
    </row>
    <row r="7897" spans="2:7">
      <c r="B7897">
        <v>101806</v>
      </c>
      <c r="C7897">
        <v>2</v>
      </c>
      <c r="D7897">
        <v>16</v>
      </c>
      <c r="F7897">
        <v>156.4</v>
      </c>
      <c r="G7897">
        <v>47.6</v>
      </c>
    </row>
    <row r="7898" spans="2:7">
      <c r="B7898">
        <v>101807</v>
      </c>
      <c r="C7898">
        <v>2</v>
      </c>
      <c r="D7898">
        <v>79</v>
      </c>
      <c r="F7898">
        <v>139.69999999999999</v>
      </c>
      <c r="G7898">
        <v>44.6</v>
      </c>
    </row>
    <row r="7899" spans="2:7">
      <c r="B7899">
        <v>101808</v>
      </c>
      <c r="C7899">
        <v>1</v>
      </c>
      <c r="D7899">
        <v>10</v>
      </c>
      <c r="F7899">
        <v>143.80000000000001</v>
      </c>
      <c r="G7899">
        <v>33.200000000000003</v>
      </c>
    </row>
    <row r="7900" spans="2:7">
      <c r="B7900">
        <v>101809</v>
      </c>
      <c r="C7900">
        <v>1</v>
      </c>
      <c r="D7900">
        <v>61</v>
      </c>
      <c r="F7900">
        <v>188.3</v>
      </c>
      <c r="G7900">
        <v>139.6</v>
      </c>
    </row>
    <row r="7901" spans="2:7">
      <c r="B7901">
        <v>101810</v>
      </c>
      <c r="C7901">
        <v>1</v>
      </c>
      <c r="D7901">
        <v>8</v>
      </c>
      <c r="F7901">
        <v>136.9</v>
      </c>
      <c r="G7901">
        <v>30.7</v>
      </c>
    </row>
    <row r="7902" spans="2:7">
      <c r="B7902">
        <v>101811</v>
      </c>
      <c r="C7902">
        <v>1</v>
      </c>
      <c r="D7902">
        <v>69</v>
      </c>
      <c r="F7902">
        <v>168.9</v>
      </c>
      <c r="G7902">
        <v>79.7</v>
      </c>
    </row>
    <row r="7903" spans="2:7">
      <c r="B7903">
        <v>101812</v>
      </c>
      <c r="C7903">
        <v>1</v>
      </c>
      <c r="D7903">
        <v>8</v>
      </c>
      <c r="F7903">
        <v>129.4</v>
      </c>
      <c r="G7903">
        <v>37</v>
      </c>
    </row>
    <row r="7904" spans="2:7">
      <c r="B7904">
        <v>101814</v>
      </c>
      <c r="C7904">
        <v>2</v>
      </c>
      <c r="D7904">
        <v>26</v>
      </c>
      <c r="F7904">
        <v>166.4</v>
      </c>
      <c r="G7904">
        <v>180.9</v>
      </c>
    </row>
    <row r="7905" spans="2:7">
      <c r="B7905">
        <v>101815</v>
      </c>
      <c r="C7905">
        <v>2</v>
      </c>
      <c r="D7905">
        <v>6</v>
      </c>
      <c r="F7905">
        <v>123.9</v>
      </c>
      <c r="G7905">
        <v>33.700000000000003</v>
      </c>
    </row>
    <row r="7906" spans="2:7">
      <c r="B7906">
        <v>101816</v>
      </c>
      <c r="C7906">
        <v>2</v>
      </c>
      <c r="D7906">
        <v>0</v>
      </c>
      <c r="E7906">
        <v>9</v>
      </c>
      <c r="F7906">
        <v>0</v>
      </c>
      <c r="G7906">
        <v>10.1</v>
      </c>
    </row>
    <row r="7907" spans="2:7">
      <c r="B7907">
        <v>101817</v>
      </c>
      <c r="C7907">
        <v>1</v>
      </c>
      <c r="D7907">
        <v>71</v>
      </c>
      <c r="F7907">
        <v>181.9</v>
      </c>
      <c r="G7907">
        <v>124.7</v>
      </c>
    </row>
    <row r="7908" spans="2:7">
      <c r="B7908">
        <v>101818</v>
      </c>
      <c r="C7908">
        <v>1</v>
      </c>
      <c r="D7908">
        <v>19</v>
      </c>
      <c r="F7908">
        <v>172.6</v>
      </c>
      <c r="G7908">
        <v>83.8</v>
      </c>
    </row>
    <row r="7909" spans="2:7">
      <c r="B7909">
        <v>101819</v>
      </c>
      <c r="C7909">
        <v>1</v>
      </c>
      <c r="D7909">
        <v>7</v>
      </c>
      <c r="F7909">
        <v>135</v>
      </c>
      <c r="G7909">
        <v>45.2</v>
      </c>
    </row>
    <row r="7910" spans="2:7">
      <c r="B7910">
        <v>101820</v>
      </c>
      <c r="C7910">
        <v>1</v>
      </c>
      <c r="D7910">
        <v>9</v>
      </c>
      <c r="F7910">
        <v>117.2</v>
      </c>
      <c r="G7910">
        <v>21.7</v>
      </c>
    </row>
    <row r="7911" spans="2:7">
      <c r="B7911">
        <v>101821</v>
      </c>
      <c r="C7911">
        <v>2</v>
      </c>
      <c r="D7911">
        <v>53</v>
      </c>
      <c r="F7911">
        <v>162.6</v>
      </c>
      <c r="G7911">
        <v>53.9</v>
      </c>
    </row>
    <row r="7912" spans="2:7">
      <c r="B7912">
        <v>101822</v>
      </c>
      <c r="C7912">
        <v>1</v>
      </c>
      <c r="D7912">
        <v>40</v>
      </c>
      <c r="F7912">
        <v>171.7</v>
      </c>
      <c r="G7912">
        <v>87.4</v>
      </c>
    </row>
    <row r="7913" spans="2:7">
      <c r="B7913">
        <v>101823</v>
      </c>
      <c r="C7913">
        <v>1</v>
      </c>
      <c r="D7913">
        <v>67</v>
      </c>
      <c r="F7913">
        <v>167.4</v>
      </c>
      <c r="G7913">
        <v>79</v>
      </c>
    </row>
    <row r="7914" spans="2:7">
      <c r="B7914">
        <v>101824</v>
      </c>
      <c r="C7914">
        <v>2</v>
      </c>
      <c r="D7914">
        <v>64</v>
      </c>
      <c r="F7914">
        <v>152.69999999999999</v>
      </c>
      <c r="G7914">
        <v>88.3</v>
      </c>
    </row>
    <row r="7915" spans="2:7">
      <c r="B7915">
        <v>101825</v>
      </c>
      <c r="C7915">
        <v>1</v>
      </c>
      <c r="D7915">
        <v>16</v>
      </c>
      <c r="F7915">
        <v>181.9</v>
      </c>
      <c r="G7915">
        <v>90</v>
      </c>
    </row>
    <row r="7916" spans="2:7">
      <c r="B7916">
        <v>101826</v>
      </c>
      <c r="C7916">
        <v>1</v>
      </c>
      <c r="D7916">
        <v>15</v>
      </c>
      <c r="F7916">
        <v>177.2</v>
      </c>
      <c r="G7916">
        <v>61.6</v>
      </c>
    </row>
    <row r="7917" spans="2:7">
      <c r="B7917">
        <v>101827</v>
      </c>
      <c r="C7917">
        <v>1</v>
      </c>
      <c r="D7917">
        <v>4</v>
      </c>
      <c r="F7917">
        <v>99</v>
      </c>
      <c r="G7917">
        <v>14.6</v>
      </c>
    </row>
    <row r="7918" spans="2:7">
      <c r="B7918">
        <v>101828</v>
      </c>
      <c r="C7918">
        <v>2</v>
      </c>
      <c r="D7918">
        <v>32</v>
      </c>
      <c r="F7918">
        <v>159.6</v>
      </c>
      <c r="G7918">
        <v>73.8</v>
      </c>
    </row>
    <row r="7919" spans="2:7">
      <c r="B7919">
        <v>101829</v>
      </c>
      <c r="C7919">
        <v>1</v>
      </c>
      <c r="D7919">
        <v>63</v>
      </c>
      <c r="F7919">
        <v>169.1</v>
      </c>
      <c r="G7919">
        <v>122.3</v>
      </c>
    </row>
    <row r="7920" spans="2:7">
      <c r="B7920">
        <v>101830</v>
      </c>
      <c r="C7920">
        <v>2</v>
      </c>
      <c r="D7920">
        <v>45</v>
      </c>
      <c r="F7920">
        <v>164.9</v>
      </c>
      <c r="G7920">
        <v>99.3</v>
      </c>
    </row>
    <row r="7921" spans="2:7">
      <c r="B7921">
        <v>101831</v>
      </c>
      <c r="C7921">
        <v>2</v>
      </c>
      <c r="D7921">
        <v>3</v>
      </c>
      <c r="F7921">
        <v>100.9</v>
      </c>
      <c r="G7921">
        <v>19.399999999999999</v>
      </c>
    </row>
    <row r="7922" spans="2:7">
      <c r="B7922">
        <v>101832</v>
      </c>
      <c r="C7922">
        <v>2</v>
      </c>
      <c r="D7922">
        <v>59</v>
      </c>
      <c r="F7922">
        <v>167.6</v>
      </c>
      <c r="G7922">
        <v>84.6</v>
      </c>
    </row>
    <row r="7923" spans="2:7">
      <c r="B7923">
        <v>101833</v>
      </c>
      <c r="C7923">
        <v>1</v>
      </c>
      <c r="D7923">
        <v>9</v>
      </c>
      <c r="F7923">
        <v>128.30000000000001</v>
      </c>
      <c r="G7923">
        <v>27.8</v>
      </c>
    </row>
    <row r="7924" spans="2:7">
      <c r="B7924">
        <v>101834</v>
      </c>
      <c r="C7924">
        <v>2</v>
      </c>
      <c r="D7924">
        <v>66</v>
      </c>
      <c r="F7924">
        <v>161.9</v>
      </c>
      <c r="G7924">
        <v>94.3</v>
      </c>
    </row>
    <row r="7925" spans="2:7">
      <c r="B7925">
        <v>101835</v>
      </c>
      <c r="C7925">
        <v>1</v>
      </c>
      <c r="D7925">
        <v>11</v>
      </c>
      <c r="F7925">
        <v>147.9</v>
      </c>
      <c r="G7925">
        <v>40.5</v>
      </c>
    </row>
    <row r="7926" spans="2:7">
      <c r="B7926">
        <v>101836</v>
      </c>
      <c r="C7926">
        <v>2</v>
      </c>
      <c r="D7926">
        <v>14</v>
      </c>
      <c r="F7926">
        <v>152.5</v>
      </c>
      <c r="G7926">
        <v>44.9</v>
      </c>
    </row>
    <row r="7927" spans="2:7">
      <c r="B7927">
        <v>101837</v>
      </c>
      <c r="C7927">
        <v>2</v>
      </c>
      <c r="D7927">
        <v>72</v>
      </c>
      <c r="F7927">
        <v>152.4</v>
      </c>
      <c r="G7927">
        <v>56.9</v>
      </c>
    </row>
    <row r="7928" spans="2:7">
      <c r="B7928">
        <v>101838</v>
      </c>
      <c r="C7928">
        <v>2</v>
      </c>
      <c r="D7928">
        <v>30</v>
      </c>
      <c r="F7928">
        <v>157.19999999999999</v>
      </c>
      <c r="G7928">
        <v>67.2</v>
      </c>
    </row>
    <row r="7929" spans="2:7">
      <c r="B7929">
        <v>101839</v>
      </c>
      <c r="C7929">
        <v>2</v>
      </c>
      <c r="D7929">
        <v>74</v>
      </c>
      <c r="F7929">
        <v>157</v>
      </c>
      <c r="G7929">
        <v>73.7</v>
      </c>
    </row>
    <row r="7930" spans="2:7">
      <c r="B7930">
        <v>101840</v>
      </c>
      <c r="C7930">
        <v>1</v>
      </c>
      <c r="D7930">
        <v>74</v>
      </c>
      <c r="F7930">
        <v>170.3</v>
      </c>
      <c r="G7930">
        <v>99</v>
      </c>
    </row>
    <row r="7931" spans="2:7">
      <c r="B7931">
        <v>101841</v>
      </c>
      <c r="C7931">
        <v>1</v>
      </c>
      <c r="D7931">
        <v>48</v>
      </c>
      <c r="F7931">
        <v>179.1</v>
      </c>
      <c r="G7931">
        <v>89.7</v>
      </c>
    </row>
    <row r="7932" spans="2:7">
      <c r="B7932">
        <v>101842</v>
      </c>
      <c r="C7932">
        <v>2</v>
      </c>
      <c r="D7932">
        <v>30</v>
      </c>
      <c r="F7932">
        <v>160.80000000000001</v>
      </c>
      <c r="G7932">
        <v>74.900000000000006</v>
      </c>
    </row>
    <row r="7933" spans="2:7">
      <c r="B7933">
        <v>101843</v>
      </c>
      <c r="C7933">
        <v>2</v>
      </c>
      <c r="D7933">
        <v>77</v>
      </c>
      <c r="F7933">
        <v>150.6</v>
      </c>
      <c r="G7933">
        <v>66.400000000000006</v>
      </c>
    </row>
    <row r="7934" spans="2:7">
      <c r="B7934">
        <v>101844</v>
      </c>
      <c r="C7934">
        <v>2</v>
      </c>
      <c r="D7934">
        <v>21</v>
      </c>
      <c r="F7934">
        <v>154.19999999999999</v>
      </c>
      <c r="G7934">
        <v>88.5</v>
      </c>
    </row>
    <row r="7935" spans="2:7">
      <c r="B7935">
        <v>101845</v>
      </c>
      <c r="C7935">
        <v>2</v>
      </c>
      <c r="D7935">
        <v>38</v>
      </c>
      <c r="F7935">
        <v>165.3</v>
      </c>
      <c r="G7935">
        <v>91.4</v>
      </c>
    </row>
    <row r="7936" spans="2:7">
      <c r="B7936">
        <v>101846</v>
      </c>
      <c r="C7936">
        <v>1</v>
      </c>
      <c r="D7936">
        <v>51</v>
      </c>
      <c r="F7936">
        <v>177.8</v>
      </c>
      <c r="G7936">
        <v>72.900000000000006</v>
      </c>
    </row>
    <row r="7937" spans="2:7">
      <c r="B7937">
        <v>101847</v>
      </c>
      <c r="C7937">
        <v>2</v>
      </c>
      <c r="D7937">
        <v>63</v>
      </c>
      <c r="F7937">
        <v>160</v>
      </c>
      <c r="G7937">
        <v>85.9</v>
      </c>
    </row>
    <row r="7938" spans="2:7">
      <c r="B7938">
        <v>101848</v>
      </c>
      <c r="C7938">
        <v>2</v>
      </c>
      <c r="D7938">
        <v>56</v>
      </c>
      <c r="F7938">
        <v>160.5</v>
      </c>
      <c r="G7938">
        <v>48.9</v>
      </c>
    </row>
    <row r="7939" spans="2:7">
      <c r="B7939">
        <v>101849</v>
      </c>
      <c r="C7939">
        <v>2</v>
      </c>
      <c r="D7939">
        <v>0</v>
      </c>
      <c r="E7939">
        <v>3</v>
      </c>
      <c r="F7939">
        <v>0</v>
      </c>
      <c r="G7939">
        <v>7.9</v>
      </c>
    </row>
    <row r="7940" spans="2:7">
      <c r="B7940">
        <v>101850</v>
      </c>
      <c r="C7940">
        <v>1</v>
      </c>
      <c r="D7940">
        <v>28</v>
      </c>
      <c r="F7940">
        <v>182.9</v>
      </c>
      <c r="G7940">
        <v>100.9</v>
      </c>
    </row>
    <row r="7941" spans="2:7">
      <c r="B7941">
        <v>101851</v>
      </c>
      <c r="C7941">
        <v>1</v>
      </c>
      <c r="D7941">
        <v>40</v>
      </c>
      <c r="F7941">
        <v>152.9</v>
      </c>
      <c r="G7941">
        <v>63.9</v>
      </c>
    </row>
    <row r="7942" spans="2:7">
      <c r="B7942">
        <v>101852</v>
      </c>
      <c r="C7942">
        <v>1</v>
      </c>
      <c r="D7942">
        <v>32</v>
      </c>
      <c r="F7942">
        <v>170.1</v>
      </c>
      <c r="G7942">
        <v>62.2</v>
      </c>
    </row>
    <row r="7943" spans="2:7">
      <c r="B7943">
        <v>101853</v>
      </c>
      <c r="C7943">
        <v>1</v>
      </c>
      <c r="D7943">
        <v>30</v>
      </c>
      <c r="F7943">
        <v>169.5</v>
      </c>
      <c r="G7943">
        <v>86.2</v>
      </c>
    </row>
    <row r="7944" spans="2:7">
      <c r="B7944">
        <v>101854</v>
      </c>
      <c r="C7944">
        <v>1</v>
      </c>
      <c r="D7944">
        <v>1</v>
      </c>
      <c r="E7944">
        <v>14</v>
      </c>
      <c r="F7944">
        <v>0</v>
      </c>
      <c r="G7944">
        <v>11.4</v>
      </c>
    </row>
    <row r="7945" spans="2:7">
      <c r="B7945">
        <v>101855</v>
      </c>
      <c r="C7945">
        <v>2</v>
      </c>
      <c r="D7945">
        <v>11</v>
      </c>
      <c r="F7945">
        <v>156.6</v>
      </c>
      <c r="G7945">
        <v>79.2</v>
      </c>
    </row>
    <row r="7946" spans="2:7">
      <c r="B7946">
        <v>101857</v>
      </c>
      <c r="C7946">
        <v>2</v>
      </c>
      <c r="D7946">
        <v>7</v>
      </c>
      <c r="F7946">
        <v>132.4</v>
      </c>
      <c r="G7946">
        <v>27.3</v>
      </c>
    </row>
    <row r="7947" spans="2:7">
      <c r="B7947">
        <v>101858</v>
      </c>
      <c r="C7947">
        <v>1</v>
      </c>
      <c r="D7947">
        <v>13</v>
      </c>
      <c r="F7947">
        <v>158.9</v>
      </c>
      <c r="G7947">
        <v>55.5</v>
      </c>
    </row>
    <row r="7948" spans="2:7">
      <c r="B7948">
        <v>101859</v>
      </c>
      <c r="C7948">
        <v>2</v>
      </c>
      <c r="D7948">
        <v>64</v>
      </c>
      <c r="F7948">
        <v>166.4</v>
      </c>
      <c r="G7948">
        <v>83.6</v>
      </c>
    </row>
    <row r="7949" spans="2:7">
      <c r="B7949">
        <v>101860</v>
      </c>
      <c r="C7949">
        <v>2</v>
      </c>
      <c r="D7949">
        <v>77</v>
      </c>
      <c r="F7949">
        <v>154.4</v>
      </c>
      <c r="G7949">
        <v>69</v>
      </c>
    </row>
    <row r="7950" spans="2:7">
      <c r="B7950">
        <v>101861</v>
      </c>
      <c r="C7950">
        <v>2</v>
      </c>
      <c r="D7950">
        <v>49</v>
      </c>
      <c r="F7950">
        <v>160.80000000000001</v>
      </c>
      <c r="G7950">
        <v>68.2</v>
      </c>
    </row>
    <row r="7951" spans="2:7">
      <c r="B7951">
        <v>101862</v>
      </c>
      <c r="C7951">
        <v>1</v>
      </c>
      <c r="D7951">
        <v>37</v>
      </c>
      <c r="F7951">
        <v>166.7</v>
      </c>
      <c r="G7951">
        <v>103.5</v>
      </c>
    </row>
    <row r="7952" spans="2:7">
      <c r="B7952">
        <v>101863</v>
      </c>
      <c r="C7952">
        <v>1</v>
      </c>
      <c r="D7952">
        <v>12</v>
      </c>
      <c r="F7952">
        <v>147.1</v>
      </c>
      <c r="G7952">
        <v>68.900000000000006</v>
      </c>
    </row>
    <row r="7953" spans="2:7">
      <c r="B7953">
        <v>101864</v>
      </c>
      <c r="C7953">
        <v>2</v>
      </c>
      <c r="D7953">
        <v>72</v>
      </c>
      <c r="F7953">
        <v>151.5</v>
      </c>
      <c r="G7953">
        <v>59.3</v>
      </c>
    </row>
    <row r="7954" spans="2:7">
      <c r="B7954">
        <v>101865</v>
      </c>
      <c r="C7954">
        <v>2</v>
      </c>
      <c r="D7954">
        <v>53</v>
      </c>
      <c r="F7954">
        <v>180</v>
      </c>
      <c r="G7954">
        <v>82.7</v>
      </c>
    </row>
    <row r="7955" spans="2:7">
      <c r="B7955">
        <v>101866</v>
      </c>
      <c r="C7955">
        <v>1</v>
      </c>
      <c r="D7955">
        <v>52</v>
      </c>
      <c r="F7955">
        <v>174.6</v>
      </c>
      <c r="G7955">
        <v>98.7</v>
      </c>
    </row>
    <row r="7956" spans="2:7">
      <c r="B7956">
        <v>101867</v>
      </c>
      <c r="C7956">
        <v>2</v>
      </c>
      <c r="D7956">
        <v>22</v>
      </c>
      <c r="F7956">
        <v>149.19999999999999</v>
      </c>
      <c r="G7956">
        <v>71.900000000000006</v>
      </c>
    </row>
    <row r="7957" spans="2:7">
      <c r="B7957">
        <v>101868</v>
      </c>
      <c r="C7957">
        <v>1</v>
      </c>
      <c r="D7957">
        <v>14</v>
      </c>
      <c r="F7957">
        <v>176</v>
      </c>
      <c r="G7957">
        <v>56.9</v>
      </c>
    </row>
    <row r="7958" spans="2:7">
      <c r="B7958">
        <v>101869</v>
      </c>
      <c r="C7958">
        <v>1</v>
      </c>
      <c r="D7958">
        <v>16</v>
      </c>
      <c r="F7958">
        <v>182.3</v>
      </c>
      <c r="G7958">
        <v>77</v>
      </c>
    </row>
    <row r="7959" spans="2:7">
      <c r="B7959">
        <v>101870</v>
      </c>
      <c r="C7959">
        <v>2</v>
      </c>
      <c r="D7959">
        <v>66</v>
      </c>
      <c r="F7959">
        <v>162.4</v>
      </c>
      <c r="G7959">
        <v>66.8</v>
      </c>
    </row>
    <row r="7960" spans="2:7">
      <c r="B7960">
        <v>101871</v>
      </c>
      <c r="C7960">
        <v>2</v>
      </c>
      <c r="D7960">
        <v>36</v>
      </c>
      <c r="F7960">
        <v>163.6</v>
      </c>
      <c r="G7960">
        <v>81.099999999999994</v>
      </c>
    </row>
    <row r="7961" spans="2:7">
      <c r="B7961">
        <v>101872</v>
      </c>
      <c r="C7961">
        <v>1</v>
      </c>
      <c r="D7961">
        <v>8</v>
      </c>
      <c r="F7961">
        <v>124.2</v>
      </c>
      <c r="G7961">
        <v>24.5</v>
      </c>
    </row>
    <row r="7962" spans="2:7">
      <c r="B7962">
        <v>101873</v>
      </c>
      <c r="C7962">
        <v>1</v>
      </c>
      <c r="D7962">
        <v>8</v>
      </c>
      <c r="F7962">
        <v>127.3</v>
      </c>
      <c r="G7962">
        <v>26.4</v>
      </c>
    </row>
    <row r="7963" spans="2:7">
      <c r="B7963">
        <v>101874</v>
      </c>
      <c r="C7963">
        <v>2</v>
      </c>
      <c r="D7963">
        <v>63</v>
      </c>
      <c r="F7963">
        <v>153.30000000000001</v>
      </c>
      <c r="G7963">
        <v>49.1</v>
      </c>
    </row>
    <row r="7964" spans="2:7">
      <c r="B7964">
        <v>101875</v>
      </c>
      <c r="C7964">
        <v>2</v>
      </c>
      <c r="D7964">
        <v>49</v>
      </c>
      <c r="F7964">
        <v>151.5</v>
      </c>
      <c r="G7964">
        <v>65.7</v>
      </c>
    </row>
    <row r="7965" spans="2:7">
      <c r="B7965">
        <v>101876</v>
      </c>
      <c r="C7965">
        <v>2</v>
      </c>
      <c r="D7965">
        <v>38</v>
      </c>
      <c r="F7965">
        <v>157.19999999999999</v>
      </c>
      <c r="G7965">
        <v>89.1</v>
      </c>
    </row>
    <row r="7966" spans="2:7">
      <c r="B7966">
        <v>101878</v>
      </c>
      <c r="C7966">
        <v>2</v>
      </c>
      <c r="D7966">
        <v>50</v>
      </c>
      <c r="F7966">
        <v>0</v>
      </c>
      <c r="G7966">
        <v>0</v>
      </c>
    </row>
    <row r="7967" spans="2:7">
      <c r="B7967">
        <v>101879</v>
      </c>
      <c r="C7967">
        <v>2</v>
      </c>
      <c r="D7967">
        <v>56</v>
      </c>
      <c r="F7967">
        <v>168</v>
      </c>
      <c r="G7967">
        <v>68.7</v>
      </c>
    </row>
    <row r="7968" spans="2:7">
      <c r="B7968">
        <v>101880</v>
      </c>
      <c r="C7968">
        <v>1</v>
      </c>
      <c r="D7968">
        <v>21</v>
      </c>
      <c r="F7968">
        <v>177.7</v>
      </c>
      <c r="G7968">
        <v>107.6</v>
      </c>
    </row>
    <row r="7969" spans="2:7">
      <c r="B7969">
        <v>101881</v>
      </c>
      <c r="C7969">
        <v>1</v>
      </c>
      <c r="D7969">
        <v>1</v>
      </c>
      <c r="E7969">
        <v>17</v>
      </c>
      <c r="F7969">
        <v>0</v>
      </c>
      <c r="G7969">
        <v>9.3000000000000007</v>
      </c>
    </row>
    <row r="7970" spans="2:7">
      <c r="B7970">
        <v>101882</v>
      </c>
      <c r="C7970">
        <v>2</v>
      </c>
      <c r="D7970">
        <v>52</v>
      </c>
      <c r="F7970">
        <v>162</v>
      </c>
      <c r="G7970">
        <v>71.599999999999994</v>
      </c>
    </row>
    <row r="7971" spans="2:7">
      <c r="B7971">
        <v>101883</v>
      </c>
      <c r="C7971">
        <v>1</v>
      </c>
      <c r="D7971">
        <v>76</v>
      </c>
      <c r="F7971">
        <v>167.9</v>
      </c>
      <c r="G7971">
        <v>80.2</v>
      </c>
    </row>
    <row r="7972" spans="2:7">
      <c r="B7972">
        <v>101884</v>
      </c>
      <c r="C7972">
        <v>1</v>
      </c>
      <c r="D7972">
        <v>70</v>
      </c>
      <c r="F7972">
        <v>161.80000000000001</v>
      </c>
      <c r="G7972">
        <v>81</v>
      </c>
    </row>
    <row r="7973" spans="2:7">
      <c r="B7973">
        <v>101885</v>
      </c>
      <c r="C7973">
        <v>2</v>
      </c>
      <c r="D7973">
        <v>43</v>
      </c>
      <c r="F7973">
        <v>172.5</v>
      </c>
      <c r="G7973">
        <v>63.2</v>
      </c>
    </row>
    <row r="7974" spans="2:7">
      <c r="B7974">
        <v>101887</v>
      </c>
      <c r="C7974">
        <v>1</v>
      </c>
      <c r="D7974">
        <v>5</v>
      </c>
      <c r="F7974">
        <v>108.3</v>
      </c>
      <c r="G7974">
        <v>20.5</v>
      </c>
    </row>
    <row r="7975" spans="2:7">
      <c r="B7975">
        <v>101888</v>
      </c>
      <c r="C7975">
        <v>1</v>
      </c>
      <c r="D7975">
        <v>60</v>
      </c>
      <c r="F7975">
        <v>163.6</v>
      </c>
      <c r="G7975">
        <v>79.8</v>
      </c>
    </row>
    <row r="7976" spans="2:7">
      <c r="B7976">
        <v>101889</v>
      </c>
      <c r="C7976">
        <v>2</v>
      </c>
      <c r="D7976">
        <v>5</v>
      </c>
      <c r="F7976">
        <v>114.5</v>
      </c>
      <c r="G7976">
        <v>20.7</v>
      </c>
    </row>
    <row r="7977" spans="2:7">
      <c r="B7977">
        <v>101890</v>
      </c>
      <c r="C7977">
        <v>1</v>
      </c>
      <c r="D7977">
        <v>8</v>
      </c>
      <c r="F7977">
        <v>119.4</v>
      </c>
      <c r="G7977">
        <v>22.3</v>
      </c>
    </row>
    <row r="7978" spans="2:7">
      <c r="B7978">
        <v>101892</v>
      </c>
      <c r="C7978">
        <v>1</v>
      </c>
      <c r="D7978">
        <v>6</v>
      </c>
      <c r="F7978">
        <v>123.5</v>
      </c>
      <c r="G7978">
        <v>24.8</v>
      </c>
    </row>
    <row r="7979" spans="2:7">
      <c r="B7979">
        <v>101893</v>
      </c>
      <c r="C7979">
        <v>1</v>
      </c>
      <c r="D7979">
        <v>23</v>
      </c>
      <c r="F7979">
        <v>171.9</v>
      </c>
      <c r="G7979">
        <v>113.1</v>
      </c>
    </row>
    <row r="7980" spans="2:7">
      <c r="B7980">
        <v>101894</v>
      </c>
      <c r="C7980">
        <v>2</v>
      </c>
      <c r="D7980">
        <v>46</v>
      </c>
      <c r="F7980">
        <v>168.3</v>
      </c>
      <c r="G7980">
        <v>60.6</v>
      </c>
    </row>
    <row r="7981" spans="2:7">
      <c r="B7981">
        <v>101895</v>
      </c>
      <c r="C7981">
        <v>2</v>
      </c>
      <c r="D7981">
        <v>78</v>
      </c>
      <c r="F7981">
        <v>145.9</v>
      </c>
      <c r="G7981">
        <v>64.099999999999994</v>
      </c>
    </row>
    <row r="7982" spans="2:7">
      <c r="B7982">
        <v>101896</v>
      </c>
      <c r="C7982">
        <v>2</v>
      </c>
      <c r="D7982">
        <v>28</v>
      </c>
      <c r="F7982">
        <v>161.19999999999999</v>
      </c>
      <c r="G7982">
        <v>94.9</v>
      </c>
    </row>
    <row r="7983" spans="2:7">
      <c r="B7983">
        <v>101897</v>
      </c>
      <c r="C7983">
        <v>2</v>
      </c>
      <c r="D7983">
        <v>0</v>
      </c>
      <c r="E7983">
        <v>0</v>
      </c>
      <c r="F7983">
        <v>0</v>
      </c>
      <c r="G7983">
        <v>5.4</v>
      </c>
    </row>
    <row r="7984" spans="2:7">
      <c r="B7984">
        <v>101898</v>
      </c>
      <c r="C7984">
        <v>2</v>
      </c>
      <c r="D7984">
        <v>13</v>
      </c>
      <c r="F7984">
        <v>144.80000000000001</v>
      </c>
      <c r="G7984">
        <v>34.6</v>
      </c>
    </row>
    <row r="7985" spans="2:7">
      <c r="B7985">
        <v>101899</v>
      </c>
      <c r="C7985">
        <v>1</v>
      </c>
      <c r="D7985">
        <v>36</v>
      </c>
      <c r="F7985">
        <v>179.9</v>
      </c>
      <c r="G7985">
        <v>68.8</v>
      </c>
    </row>
    <row r="7986" spans="2:7">
      <c r="B7986">
        <v>101900</v>
      </c>
      <c r="C7986">
        <v>2</v>
      </c>
      <c r="D7986">
        <v>5</v>
      </c>
      <c r="F7986">
        <v>109.6</v>
      </c>
      <c r="G7986">
        <v>21.8</v>
      </c>
    </row>
    <row r="7987" spans="2:7">
      <c r="B7987">
        <v>101901</v>
      </c>
      <c r="C7987">
        <v>2</v>
      </c>
      <c r="D7987">
        <v>25</v>
      </c>
      <c r="F7987">
        <v>163.1</v>
      </c>
      <c r="G7987">
        <v>50.3</v>
      </c>
    </row>
    <row r="7988" spans="2:7">
      <c r="B7988">
        <v>101902</v>
      </c>
      <c r="C7988">
        <v>1</v>
      </c>
      <c r="D7988">
        <v>10</v>
      </c>
      <c r="F7988">
        <v>137.9</v>
      </c>
      <c r="G7988">
        <v>39.1</v>
      </c>
    </row>
    <row r="7989" spans="2:7">
      <c r="B7989">
        <v>101903</v>
      </c>
      <c r="C7989">
        <v>2</v>
      </c>
      <c r="D7989">
        <v>33</v>
      </c>
      <c r="F7989">
        <v>155.9</v>
      </c>
      <c r="G7989">
        <v>77.099999999999994</v>
      </c>
    </row>
    <row r="7990" spans="2:7">
      <c r="B7990">
        <v>101904</v>
      </c>
      <c r="C7990">
        <v>2</v>
      </c>
      <c r="D7990">
        <v>33</v>
      </c>
      <c r="F7990">
        <v>160.5</v>
      </c>
      <c r="G7990">
        <v>74.7</v>
      </c>
    </row>
    <row r="7991" spans="2:7">
      <c r="B7991">
        <v>101905</v>
      </c>
      <c r="C7991">
        <v>1</v>
      </c>
      <c r="D7991">
        <v>70</v>
      </c>
      <c r="F7991">
        <v>184.2</v>
      </c>
      <c r="G7991">
        <v>90</v>
      </c>
    </row>
    <row r="7992" spans="2:7">
      <c r="B7992">
        <v>101906</v>
      </c>
      <c r="C7992">
        <v>1</v>
      </c>
      <c r="D7992">
        <v>0</v>
      </c>
      <c r="E7992">
        <v>9</v>
      </c>
      <c r="F7992">
        <v>0</v>
      </c>
      <c r="G7992">
        <v>10.3</v>
      </c>
    </row>
    <row r="7993" spans="2:7">
      <c r="B7993">
        <v>101907</v>
      </c>
      <c r="C7993">
        <v>2</v>
      </c>
      <c r="D7993">
        <v>13</v>
      </c>
      <c r="F7993">
        <v>161.4</v>
      </c>
      <c r="G7993">
        <v>78.7</v>
      </c>
    </row>
    <row r="7994" spans="2:7">
      <c r="B7994">
        <v>101908</v>
      </c>
      <c r="C7994">
        <v>2</v>
      </c>
      <c r="D7994">
        <v>1</v>
      </c>
      <c r="E7994">
        <v>15</v>
      </c>
      <c r="F7994">
        <v>0</v>
      </c>
      <c r="G7994">
        <v>12.5</v>
      </c>
    </row>
    <row r="7995" spans="2:7">
      <c r="B7995">
        <v>101909</v>
      </c>
      <c r="C7995">
        <v>1</v>
      </c>
      <c r="D7995">
        <v>0</v>
      </c>
      <c r="E7995">
        <v>8</v>
      </c>
      <c r="F7995">
        <v>0</v>
      </c>
      <c r="G7995">
        <v>9.3000000000000007</v>
      </c>
    </row>
    <row r="7996" spans="2:7">
      <c r="B7996">
        <v>101910</v>
      </c>
      <c r="C7996">
        <v>2</v>
      </c>
      <c r="D7996">
        <v>80</v>
      </c>
      <c r="F7996">
        <v>155.30000000000001</v>
      </c>
      <c r="G7996">
        <v>74.2</v>
      </c>
    </row>
    <row r="7997" spans="2:7">
      <c r="B7997">
        <v>101911</v>
      </c>
      <c r="C7997">
        <v>2</v>
      </c>
      <c r="D7997">
        <v>22</v>
      </c>
      <c r="F7997">
        <v>174.6</v>
      </c>
      <c r="G7997">
        <v>158.69999999999999</v>
      </c>
    </row>
    <row r="7998" spans="2:7">
      <c r="B7998">
        <v>101912</v>
      </c>
      <c r="C7998">
        <v>2</v>
      </c>
      <c r="D7998">
        <v>31</v>
      </c>
      <c r="F7998">
        <v>153.9</v>
      </c>
      <c r="G7998">
        <v>48.9</v>
      </c>
    </row>
    <row r="7999" spans="2:7">
      <c r="B7999">
        <v>101913</v>
      </c>
      <c r="C7999">
        <v>2</v>
      </c>
      <c r="D7999">
        <v>12</v>
      </c>
      <c r="F7999">
        <v>170.7</v>
      </c>
      <c r="G7999">
        <v>49.9</v>
      </c>
    </row>
    <row r="8000" spans="2:7">
      <c r="B8000">
        <v>101914</v>
      </c>
      <c r="C8000">
        <v>2</v>
      </c>
      <c r="D8000">
        <v>7</v>
      </c>
      <c r="F8000">
        <v>128.1</v>
      </c>
      <c r="G8000">
        <v>34.700000000000003</v>
      </c>
    </row>
    <row r="8001" spans="2:7">
      <c r="B8001">
        <v>101915</v>
      </c>
      <c r="C8001">
        <v>2</v>
      </c>
      <c r="D8001">
        <v>69</v>
      </c>
      <c r="F8001">
        <v>161.5</v>
      </c>
      <c r="G8001">
        <v>101.5</v>
      </c>
    </row>
    <row r="8002" spans="2:7">
      <c r="B8002">
        <v>101916</v>
      </c>
      <c r="C8002">
        <v>1</v>
      </c>
      <c r="D8002">
        <v>0</v>
      </c>
      <c r="E8002">
        <v>11</v>
      </c>
      <c r="F8002">
        <v>0</v>
      </c>
      <c r="G8002">
        <v>10.4</v>
      </c>
    </row>
    <row r="8003" spans="2:7">
      <c r="B8003">
        <v>101917</v>
      </c>
      <c r="C8003">
        <v>1</v>
      </c>
      <c r="D8003">
        <v>66</v>
      </c>
      <c r="F8003">
        <v>175.8</v>
      </c>
      <c r="G8003">
        <v>95.6</v>
      </c>
    </row>
    <row r="8004" spans="2:7">
      <c r="B8004">
        <v>101918</v>
      </c>
      <c r="C8004">
        <v>2</v>
      </c>
      <c r="D8004">
        <v>7</v>
      </c>
      <c r="F8004">
        <v>116.4</v>
      </c>
      <c r="G8004">
        <v>22.6</v>
      </c>
    </row>
    <row r="8005" spans="2:7">
      <c r="B8005">
        <v>101919</v>
      </c>
      <c r="C8005">
        <v>1</v>
      </c>
      <c r="D8005">
        <v>33</v>
      </c>
      <c r="F8005">
        <v>178.3</v>
      </c>
      <c r="G8005">
        <v>87.2</v>
      </c>
    </row>
    <row r="8006" spans="2:7">
      <c r="B8006">
        <v>101920</v>
      </c>
      <c r="C8006">
        <v>1</v>
      </c>
      <c r="D8006">
        <v>48</v>
      </c>
      <c r="F8006">
        <v>154.4</v>
      </c>
      <c r="G8006">
        <v>74.3</v>
      </c>
    </row>
    <row r="8007" spans="2:7">
      <c r="B8007">
        <v>101922</v>
      </c>
      <c r="C8007">
        <v>1</v>
      </c>
      <c r="D8007">
        <v>55</v>
      </c>
      <c r="F8007">
        <v>164.3</v>
      </c>
      <c r="G8007">
        <v>64</v>
      </c>
    </row>
    <row r="8008" spans="2:7">
      <c r="B8008">
        <v>101923</v>
      </c>
      <c r="C8008">
        <v>2</v>
      </c>
      <c r="D8008">
        <v>12</v>
      </c>
      <c r="F8008">
        <v>156.6</v>
      </c>
      <c r="G8008">
        <v>70.400000000000006</v>
      </c>
    </row>
    <row r="8009" spans="2:7">
      <c r="B8009">
        <v>101924</v>
      </c>
      <c r="C8009">
        <v>1</v>
      </c>
      <c r="D8009">
        <v>77</v>
      </c>
      <c r="F8009">
        <v>175.9</v>
      </c>
      <c r="G8009">
        <v>140.4</v>
      </c>
    </row>
    <row r="8010" spans="2:7">
      <c r="B8010">
        <v>101926</v>
      </c>
      <c r="C8010">
        <v>2</v>
      </c>
      <c r="D8010">
        <v>8</v>
      </c>
      <c r="F8010">
        <v>142.4</v>
      </c>
      <c r="G8010">
        <v>54.9</v>
      </c>
    </row>
    <row r="8011" spans="2:7">
      <c r="B8011">
        <v>101927</v>
      </c>
      <c r="C8011">
        <v>2</v>
      </c>
      <c r="D8011">
        <v>5</v>
      </c>
      <c r="F8011">
        <v>116.6</v>
      </c>
      <c r="G8011">
        <v>21.3</v>
      </c>
    </row>
    <row r="8012" spans="2:7">
      <c r="B8012">
        <v>101928</v>
      </c>
      <c r="C8012">
        <v>2</v>
      </c>
      <c r="D8012">
        <v>42</v>
      </c>
      <c r="F8012">
        <v>164.1</v>
      </c>
      <c r="G8012">
        <v>105.1</v>
      </c>
    </row>
    <row r="8013" spans="2:7">
      <c r="B8013">
        <v>101929</v>
      </c>
      <c r="C8013">
        <v>2</v>
      </c>
      <c r="D8013">
        <v>6</v>
      </c>
      <c r="F8013">
        <v>129.30000000000001</v>
      </c>
      <c r="G8013">
        <v>27.7</v>
      </c>
    </row>
    <row r="8014" spans="2:7">
      <c r="B8014">
        <v>101930</v>
      </c>
      <c r="C8014">
        <v>1</v>
      </c>
      <c r="D8014">
        <v>8</v>
      </c>
      <c r="F8014">
        <v>128.5</v>
      </c>
      <c r="G8014">
        <v>30.2</v>
      </c>
    </row>
    <row r="8015" spans="2:7">
      <c r="B8015">
        <v>101931</v>
      </c>
      <c r="C8015">
        <v>2</v>
      </c>
      <c r="D8015">
        <v>15</v>
      </c>
      <c r="F8015">
        <v>164.8</v>
      </c>
      <c r="G8015">
        <v>90.1</v>
      </c>
    </row>
    <row r="8016" spans="2:7">
      <c r="B8016">
        <v>101932</v>
      </c>
      <c r="C8016">
        <v>1</v>
      </c>
      <c r="D8016">
        <v>10</v>
      </c>
      <c r="F8016">
        <v>137.19999999999999</v>
      </c>
      <c r="G8016">
        <v>33.299999999999997</v>
      </c>
    </row>
    <row r="8017" spans="2:7">
      <c r="B8017">
        <v>101933</v>
      </c>
      <c r="C8017">
        <v>2</v>
      </c>
      <c r="D8017">
        <v>9</v>
      </c>
      <c r="F8017">
        <v>132.19999999999999</v>
      </c>
      <c r="G8017">
        <v>27.9</v>
      </c>
    </row>
    <row r="8018" spans="2:7">
      <c r="B8018">
        <v>101934</v>
      </c>
      <c r="C8018">
        <v>2</v>
      </c>
      <c r="D8018">
        <v>64</v>
      </c>
      <c r="F8018">
        <v>167.9</v>
      </c>
      <c r="G8018">
        <v>95</v>
      </c>
    </row>
    <row r="8019" spans="2:7">
      <c r="B8019">
        <v>101936</v>
      </c>
      <c r="C8019">
        <v>2</v>
      </c>
      <c r="D8019">
        <v>80</v>
      </c>
      <c r="F8019">
        <v>154.19999999999999</v>
      </c>
      <c r="G8019">
        <v>106.3</v>
      </c>
    </row>
    <row r="8020" spans="2:7">
      <c r="B8020">
        <v>101937</v>
      </c>
      <c r="C8020">
        <v>1</v>
      </c>
      <c r="D8020">
        <v>24</v>
      </c>
      <c r="F8020">
        <v>0</v>
      </c>
      <c r="G8020">
        <v>0</v>
      </c>
    </row>
    <row r="8021" spans="2:7">
      <c r="B8021">
        <v>101938</v>
      </c>
      <c r="C8021">
        <v>1</v>
      </c>
      <c r="D8021">
        <v>19</v>
      </c>
      <c r="F8021">
        <v>168.7</v>
      </c>
      <c r="G8021">
        <v>76.099999999999994</v>
      </c>
    </row>
    <row r="8022" spans="2:7">
      <c r="B8022">
        <v>101939</v>
      </c>
      <c r="C8022">
        <v>2</v>
      </c>
      <c r="D8022">
        <v>10</v>
      </c>
      <c r="F8022">
        <v>143.80000000000001</v>
      </c>
      <c r="G8022">
        <v>52.5</v>
      </c>
    </row>
    <row r="8023" spans="2:7">
      <c r="B8023">
        <v>101941</v>
      </c>
      <c r="C8023">
        <v>2</v>
      </c>
      <c r="D8023">
        <v>44</v>
      </c>
      <c r="F8023">
        <v>161.80000000000001</v>
      </c>
      <c r="G8023">
        <v>113.4</v>
      </c>
    </row>
    <row r="8024" spans="2:7">
      <c r="B8024">
        <v>101942</v>
      </c>
      <c r="C8024">
        <v>2</v>
      </c>
      <c r="D8024">
        <v>17</v>
      </c>
      <c r="F8024">
        <v>172.6</v>
      </c>
      <c r="G8024">
        <v>116.5</v>
      </c>
    </row>
    <row r="8025" spans="2:7">
      <c r="B8025">
        <v>101943</v>
      </c>
      <c r="C8025">
        <v>2</v>
      </c>
      <c r="D8025">
        <v>13</v>
      </c>
      <c r="F8025">
        <v>154.1</v>
      </c>
      <c r="G8025">
        <v>58.6</v>
      </c>
    </row>
    <row r="8026" spans="2:7">
      <c r="B8026">
        <v>101944</v>
      </c>
      <c r="C8026">
        <v>1</v>
      </c>
      <c r="D8026">
        <v>2</v>
      </c>
      <c r="F8026">
        <v>90.9</v>
      </c>
      <c r="G8026">
        <v>13.4</v>
      </c>
    </row>
    <row r="8027" spans="2:7">
      <c r="B8027">
        <v>101945</v>
      </c>
      <c r="C8027">
        <v>1</v>
      </c>
      <c r="D8027">
        <v>74</v>
      </c>
      <c r="F8027">
        <v>172.5</v>
      </c>
      <c r="G8027">
        <v>56.8</v>
      </c>
    </row>
    <row r="8028" spans="2:7">
      <c r="B8028">
        <v>101946</v>
      </c>
      <c r="C8028">
        <v>1</v>
      </c>
      <c r="D8028">
        <v>1</v>
      </c>
      <c r="E8028">
        <v>17</v>
      </c>
      <c r="F8028">
        <v>0</v>
      </c>
      <c r="G8028">
        <v>9.9</v>
      </c>
    </row>
    <row r="8029" spans="2:7">
      <c r="B8029">
        <v>101947</v>
      </c>
      <c r="C8029">
        <v>1</v>
      </c>
      <c r="D8029">
        <v>66</v>
      </c>
      <c r="F8029">
        <v>166.5</v>
      </c>
      <c r="G8029">
        <v>90.9</v>
      </c>
    </row>
    <row r="8030" spans="2:7">
      <c r="B8030">
        <v>101948</v>
      </c>
      <c r="C8030">
        <v>2</v>
      </c>
      <c r="D8030">
        <v>2</v>
      </c>
      <c r="F8030">
        <v>91.1</v>
      </c>
      <c r="G8030">
        <v>12.7</v>
      </c>
    </row>
    <row r="8031" spans="2:7">
      <c r="B8031">
        <v>101949</v>
      </c>
      <c r="C8031">
        <v>1</v>
      </c>
      <c r="D8031">
        <v>79</v>
      </c>
      <c r="F8031">
        <v>166.7</v>
      </c>
      <c r="G8031">
        <v>70</v>
      </c>
    </row>
    <row r="8032" spans="2:7">
      <c r="B8032">
        <v>101950</v>
      </c>
      <c r="C8032">
        <v>1</v>
      </c>
      <c r="D8032">
        <v>54</v>
      </c>
      <c r="F8032">
        <v>173</v>
      </c>
      <c r="G8032">
        <v>106.7</v>
      </c>
    </row>
    <row r="8033" spans="2:7">
      <c r="B8033">
        <v>101951</v>
      </c>
      <c r="C8033">
        <v>2</v>
      </c>
      <c r="D8033">
        <v>19</v>
      </c>
      <c r="F8033">
        <v>167.3</v>
      </c>
      <c r="G8033">
        <v>96.2</v>
      </c>
    </row>
    <row r="8034" spans="2:7">
      <c r="B8034">
        <v>101952</v>
      </c>
      <c r="C8034">
        <v>1</v>
      </c>
      <c r="D8034">
        <v>9</v>
      </c>
      <c r="F8034">
        <v>136.19999999999999</v>
      </c>
      <c r="G8034">
        <v>38.1</v>
      </c>
    </row>
    <row r="8035" spans="2:7">
      <c r="B8035">
        <v>101953</v>
      </c>
      <c r="C8035">
        <v>1</v>
      </c>
      <c r="D8035">
        <v>3</v>
      </c>
      <c r="F8035">
        <v>100.5</v>
      </c>
      <c r="G8035">
        <v>16.8</v>
      </c>
    </row>
    <row r="8036" spans="2:7">
      <c r="B8036">
        <v>101954</v>
      </c>
      <c r="C8036">
        <v>2</v>
      </c>
      <c r="D8036">
        <v>1</v>
      </c>
      <c r="E8036">
        <v>17</v>
      </c>
      <c r="F8036">
        <v>0</v>
      </c>
      <c r="G8036">
        <v>10</v>
      </c>
    </row>
    <row r="8037" spans="2:7">
      <c r="B8037">
        <v>101955</v>
      </c>
      <c r="C8037">
        <v>2</v>
      </c>
      <c r="D8037">
        <v>1</v>
      </c>
      <c r="E8037">
        <v>23</v>
      </c>
      <c r="F8037">
        <v>0</v>
      </c>
      <c r="G8037">
        <v>13.3</v>
      </c>
    </row>
    <row r="8038" spans="2:7">
      <c r="B8038">
        <v>101956</v>
      </c>
      <c r="C8038">
        <v>1</v>
      </c>
      <c r="D8038">
        <v>2</v>
      </c>
      <c r="F8038">
        <v>92.3</v>
      </c>
      <c r="G8038">
        <v>13.7</v>
      </c>
    </row>
    <row r="8039" spans="2:7">
      <c r="B8039">
        <v>101957</v>
      </c>
      <c r="C8039">
        <v>2</v>
      </c>
      <c r="D8039">
        <v>35</v>
      </c>
      <c r="F8039">
        <v>149.19999999999999</v>
      </c>
      <c r="G8039">
        <v>58.1</v>
      </c>
    </row>
    <row r="8040" spans="2:7">
      <c r="B8040">
        <v>101958</v>
      </c>
      <c r="C8040">
        <v>1</v>
      </c>
      <c r="D8040">
        <v>4</v>
      </c>
      <c r="F8040">
        <v>102.9</v>
      </c>
      <c r="G8040">
        <v>16.600000000000001</v>
      </c>
    </row>
    <row r="8041" spans="2:7">
      <c r="B8041">
        <v>101959</v>
      </c>
      <c r="C8041">
        <v>2</v>
      </c>
      <c r="D8041">
        <v>70</v>
      </c>
      <c r="F8041">
        <v>158.6</v>
      </c>
      <c r="G8041">
        <v>75</v>
      </c>
    </row>
    <row r="8042" spans="2:7">
      <c r="B8042">
        <v>101961</v>
      </c>
      <c r="C8042">
        <v>2</v>
      </c>
      <c r="D8042">
        <v>4</v>
      </c>
      <c r="F8042">
        <v>112.1</v>
      </c>
      <c r="G8042">
        <v>22.2</v>
      </c>
    </row>
    <row r="8043" spans="2:7">
      <c r="B8043">
        <v>101962</v>
      </c>
      <c r="C8043">
        <v>1</v>
      </c>
      <c r="D8043">
        <v>79</v>
      </c>
      <c r="F8043">
        <v>173.7</v>
      </c>
      <c r="G8043">
        <v>96.8</v>
      </c>
    </row>
    <row r="8044" spans="2:7">
      <c r="B8044">
        <v>101963</v>
      </c>
      <c r="C8044">
        <v>1</v>
      </c>
      <c r="D8044">
        <v>0</v>
      </c>
      <c r="E8044">
        <v>10</v>
      </c>
      <c r="F8044">
        <v>0</v>
      </c>
      <c r="G8044">
        <v>10</v>
      </c>
    </row>
    <row r="8045" spans="2:7">
      <c r="B8045">
        <v>101965</v>
      </c>
      <c r="C8045">
        <v>2</v>
      </c>
      <c r="D8045">
        <v>44</v>
      </c>
      <c r="F8045">
        <v>150</v>
      </c>
      <c r="G8045">
        <v>64.099999999999994</v>
      </c>
    </row>
    <row r="8046" spans="2:7">
      <c r="B8046">
        <v>101966</v>
      </c>
      <c r="C8046">
        <v>1</v>
      </c>
      <c r="D8046">
        <v>24</v>
      </c>
      <c r="F8046">
        <v>163.6</v>
      </c>
      <c r="G8046">
        <v>54.2</v>
      </c>
    </row>
    <row r="8047" spans="2:7">
      <c r="B8047">
        <v>101967</v>
      </c>
      <c r="C8047">
        <v>2</v>
      </c>
      <c r="D8047">
        <v>10</v>
      </c>
      <c r="F8047">
        <v>142.69999999999999</v>
      </c>
      <c r="G8047">
        <v>34</v>
      </c>
    </row>
    <row r="8048" spans="2:7">
      <c r="B8048">
        <v>101968</v>
      </c>
      <c r="C8048">
        <v>1</v>
      </c>
      <c r="D8048">
        <v>7</v>
      </c>
      <c r="F8048">
        <v>0</v>
      </c>
      <c r="G8048">
        <v>0</v>
      </c>
    </row>
    <row r="8049" spans="2:7">
      <c r="B8049">
        <v>101969</v>
      </c>
      <c r="C8049">
        <v>2</v>
      </c>
      <c r="D8049">
        <v>6</v>
      </c>
      <c r="F8049">
        <v>125.6</v>
      </c>
      <c r="G8049">
        <v>39.700000000000003</v>
      </c>
    </row>
    <row r="8050" spans="2:7">
      <c r="B8050">
        <v>101970</v>
      </c>
      <c r="C8050">
        <v>1</v>
      </c>
      <c r="D8050">
        <v>2</v>
      </c>
      <c r="F8050">
        <v>95.8</v>
      </c>
      <c r="G8050">
        <v>13.4</v>
      </c>
    </row>
    <row r="8051" spans="2:7">
      <c r="B8051">
        <v>101971</v>
      </c>
      <c r="C8051">
        <v>1</v>
      </c>
      <c r="D8051">
        <v>24</v>
      </c>
      <c r="F8051">
        <v>193.3</v>
      </c>
      <c r="G8051">
        <v>73.099999999999994</v>
      </c>
    </row>
    <row r="8052" spans="2:7">
      <c r="B8052">
        <v>101972</v>
      </c>
      <c r="C8052">
        <v>2</v>
      </c>
      <c r="D8052">
        <v>15</v>
      </c>
      <c r="F8052">
        <v>155.1</v>
      </c>
      <c r="G8052">
        <v>51.6</v>
      </c>
    </row>
    <row r="8053" spans="2:7">
      <c r="B8053">
        <v>101973</v>
      </c>
      <c r="C8053">
        <v>2</v>
      </c>
      <c r="D8053">
        <v>37</v>
      </c>
      <c r="F8053">
        <v>165.1</v>
      </c>
      <c r="G8053">
        <v>102.5</v>
      </c>
    </row>
    <row r="8054" spans="2:7">
      <c r="B8054">
        <v>101974</v>
      </c>
      <c r="C8054">
        <v>1</v>
      </c>
      <c r="D8054">
        <v>4</v>
      </c>
      <c r="F8054">
        <v>101.9</v>
      </c>
      <c r="G8054">
        <v>17</v>
      </c>
    </row>
    <row r="8055" spans="2:7">
      <c r="B8055">
        <v>101976</v>
      </c>
      <c r="C8055">
        <v>1</v>
      </c>
      <c r="D8055">
        <v>38</v>
      </c>
      <c r="F8055">
        <v>174.7</v>
      </c>
      <c r="G8055">
        <v>85.3</v>
      </c>
    </row>
    <row r="8056" spans="2:7">
      <c r="B8056">
        <v>101977</v>
      </c>
      <c r="C8056">
        <v>1</v>
      </c>
      <c r="D8056">
        <v>45</v>
      </c>
      <c r="F8056">
        <v>186.2</v>
      </c>
      <c r="G8056">
        <v>118.8</v>
      </c>
    </row>
    <row r="8057" spans="2:7">
      <c r="B8057">
        <v>101978</v>
      </c>
      <c r="C8057">
        <v>2</v>
      </c>
      <c r="D8057">
        <v>44</v>
      </c>
      <c r="F8057">
        <v>164.8</v>
      </c>
      <c r="G8057">
        <v>95.4</v>
      </c>
    </row>
    <row r="8058" spans="2:7">
      <c r="B8058">
        <v>101979</v>
      </c>
      <c r="C8058">
        <v>1</v>
      </c>
      <c r="D8058">
        <v>1</v>
      </c>
      <c r="E8058">
        <v>19</v>
      </c>
      <c r="F8058">
        <v>0</v>
      </c>
      <c r="G8058">
        <v>10.7</v>
      </c>
    </row>
    <row r="8059" spans="2:7">
      <c r="B8059">
        <v>101980</v>
      </c>
      <c r="C8059">
        <v>2</v>
      </c>
      <c r="D8059">
        <v>35</v>
      </c>
      <c r="F8059">
        <v>162.6</v>
      </c>
      <c r="G8059">
        <v>44.4</v>
      </c>
    </row>
    <row r="8060" spans="2:7">
      <c r="B8060">
        <v>101981</v>
      </c>
      <c r="C8060">
        <v>2</v>
      </c>
      <c r="D8060">
        <v>67</v>
      </c>
      <c r="F8060">
        <v>148.4</v>
      </c>
      <c r="G8060">
        <v>49.1</v>
      </c>
    </row>
    <row r="8061" spans="2:7">
      <c r="B8061">
        <v>101983</v>
      </c>
      <c r="C8061">
        <v>1</v>
      </c>
      <c r="D8061">
        <v>7</v>
      </c>
      <c r="F8061">
        <v>125.1</v>
      </c>
      <c r="G8061">
        <v>24.9</v>
      </c>
    </row>
    <row r="8062" spans="2:7">
      <c r="B8062">
        <v>101984</v>
      </c>
      <c r="C8062">
        <v>2</v>
      </c>
      <c r="D8062">
        <v>7</v>
      </c>
      <c r="F8062">
        <v>113.2</v>
      </c>
      <c r="G8062">
        <v>20.399999999999999</v>
      </c>
    </row>
    <row r="8063" spans="2:7">
      <c r="B8063">
        <v>101985</v>
      </c>
      <c r="C8063">
        <v>1</v>
      </c>
      <c r="D8063">
        <v>27</v>
      </c>
      <c r="F8063">
        <v>169.9</v>
      </c>
      <c r="G8063">
        <v>108.5</v>
      </c>
    </row>
    <row r="8064" spans="2:7">
      <c r="B8064">
        <v>101986</v>
      </c>
      <c r="C8064">
        <v>2</v>
      </c>
      <c r="D8064">
        <v>19</v>
      </c>
      <c r="F8064">
        <v>157.5</v>
      </c>
      <c r="G8064">
        <v>88.5</v>
      </c>
    </row>
    <row r="8065" spans="2:7">
      <c r="B8065">
        <v>101987</v>
      </c>
      <c r="C8065">
        <v>1</v>
      </c>
      <c r="D8065">
        <v>66</v>
      </c>
      <c r="F8065">
        <v>177</v>
      </c>
      <c r="G8065">
        <v>97.2</v>
      </c>
    </row>
    <row r="8066" spans="2:7">
      <c r="B8066">
        <v>101988</v>
      </c>
      <c r="C8066">
        <v>2</v>
      </c>
      <c r="D8066">
        <v>12</v>
      </c>
      <c r="F8066">
        <v>157.6</v>
      </c>
      <c r="G8066">
        <v>73.5</v>
      </c>
    </row>
    <row r="8067" spans="2:7">
      <c r="B8067">
        <v>101989</v>
      </c>
      <c r="C8067">
        <v>1</v>
      </c>
      <c r="D8067">
        <v>80</v>
      </c>
      <c r="F8067">
        <v>161.5</v>
      </c>
      <c r="G8067">
        <v>70.400000000000006</v>
      </c>
    </row>
    <row r="8068" spans="2:7">
      <c r="B8068">
        <v>101990</v>
      </c>
      <c r="C8068">
        <v>2</v>
      </c>
      <c r="D8068">
        <v>23</v>
      </c>
      <c r="F8068">
        <v>161.5</v>
      </c>
      <c r="G8068">
        <v>118.8</v>
      </c>
    </row>
    <row r="8069" spans="2:7">
      <c r="B8069">
        <v>101993</v>
      </c>
      <c r="C8069">
        <v>2</v>
      </c>
      <c r="D8069">
        <v>67</v>
      </c>
      <c r="F8069">
        <v>170.7</v>
      </c>
      <c r="G8069">
        <v>67.8</v>
      </c>
    </row>
    <row r="8070" spans="2:7">
      <c r="B8070">
        <v>101994</v>
      </c>
      <c r="C8070">
        <v>2</v>
      </c>
      <c r="D8070">
        <v>5</v>
      </c>
      <c r="F8070">
        <v>117</v>
      </c>
      <c r="G8070">
        <v>24.5</v>
      </c>
    </row>
    <row r="8071" spans="2:7">
      <c r="B8071">
        <v>101995</v>
      </c>
      <c r="C8071">
        <v>1</v>
      </c>
      <c r="D8071">
        <v>59</v>
      </c>
      <c r="F8071">
        <v>168.7</v>
      </c>
      <c r="G8071">
        <v>101.9</v>
      </c>
    </row>
    <row r="8072" spans="2:7">
      <c r="B8072">
        <v>101996</v>
      </c>
      <c r="C8072">
        <v>1</v>
      </c>
      <c r="D8072">
        <v>12</v>
      </c>
      <c r="F8072">
        <v>161.30000000000001</v>
      </c>
      <c r="G8072">
        <v>52.2</v>
      </c>
    </row>
    <row r="8073" spans="2:7">
      <c r="B8073">
        <v>101997</v>
      </c>
      <c r="C8073">
        <v>1</v>
      </c>
      <c r="D8073">
        <v>14</v>
      </c>
      <c r="F8073">
        <v>165.7</v>
      </c>
      <c r="G8073">
        <v>52</v>
      </c>
    </row>
    <row r="8074" spans="2:7">
      <c r="B8074">
        <v>101998</v>
      </c>
      <c r="C8074">
        <v>2</v>
      </c>
      <c r="D8074">
        <v>4</v>
      </c>
      <c r="F8074">
        <v>106.7</v>
      </c>
      <c r="G8074">
        <v>15</v>
      </c>
    </row>
    <row r="8075" spans="2:7">
      <c r="B8075">
        <v>101999</v>
      </c>
      <c r="C8075">
        <v>2</v>
      </c>
      <c r="D8075">
        <v>6</v>
      </c>
      <c r="F8075">
        <v>132.1</v>
      </c>
      <c r="G8075">
        <v>25.3</v>
      </c>
    </row>
    <row r="8076" spans="2:7">
      <c r="B8076">
        <v>102000</v>
      </c>
      <c r="C8076">
        <v>2</v>
      </c>
      <c r="D8076">
        <v>63</v>
      </c>
      <c r="F8076">
        <v>166.8</v>
      </c>
      <c r="G8076">
        <v>72.5</v>
      </c>
    </row>
    <row r="8077" spans="2:7">
      <c r="B8077">
        <v>102001</v>
      </c>
      <c r="C8077">
        <v>1</v>
      </c>
      <c r="D8077">
        <v>63</v>
      </c>
      <c r="F8077">
        <v>179.6</v>
      </c>
      <c r="G8077">
        <v>102.3</v>
      </c>
    </row>
    <row r="8078" spans="2:7">
      <c r="B8078">
        <v>102002</v>
      </c>
      <c r="C8078">
        <v>1</v>
      </c>
      <c r="D8078">
        <v>77</v>
      </c>
      <c r="F8078">
        <v>175.5</v>
      </c>
      <c r="G8078">
        <v>168.3</v>
      </c>
    </row>
    <row r="8079" spans="2:7">
      <c r="B8079">
        <v>102003</v>
      </c>
      <c r="C8079">
        <v>1</v>
      </c>
      <c r="D8079">
        <v>25</v>
      </c>
      <c r="F8079">
        <v>185.8</v>
      </c>
      <c r="G8079">
        <v>79.599999999999994</v>
      </c>
    </row>
    <row r="8080" spans="2:7">
      <c r="B8080">
        <v>102004</v>
      </c>
      <c r="C8080">
        <v>1</v>
      </c>
      <c r="D8080">
        <v>13</v>
      </c>
      <c r="F8080">
        <v>152</v>
      </c>
      <c r="G8080">
        <v>35.5</v>
      </c>
    </row>
    <row r="8081" spans="2:7">
      <c r="B8081">
        <v>102005</v>
      </c>
      <c r="C8081">
        <v>2</v>
      </c>
      <c r="D8081">
        <v>36</v>
      </c>
      <c r="F8081">
        <v>168.9</v>
      </c>
      <c r="G8081">
        <v>127.6</v>
      </c>
    </row>
    <row r="8082" spans="2:7">
      <c r="B8082">
        <v>102007</v>
      </c>
      <c r="C8082">
        <v>2</v>
      </c>
      <c r="D8082">
        <v>55</v>
      </c>
      <c r="F8082">
        <v>144.9</v>
      </c>
      <c r="G8082">
        <v>47.4</v>
      </c>
    </row>
    <row r="8083" spans="2:7">
      <c r="B8083">
        <v>102008</v>
      </c>
      <c r="C8083">
        <v>2</v>
      </c>
      <c r="D8083">
        <v>47</v>
      </c>
      <c r="F8083">
        <v>159.80000000000001</v>
      </c>
      <c r="G8083">
        <v>51.5</v>
      </c>
    </row>
    <row r="8084" spans="2:7">
      <c r="B8084">
        <v>102009</v>
      </c>
      <c r="C8084">
        <v>1</v>
      </c>
      <c r="D8084">
        <v>11</v>
      </c>
      <c r="F8084">
        <v>160.30000000000001</v>
      </c>
      <c r="G8084">
        <v>84.5</v>
      </c>
    </row>
    <row r="8085" spans="2:7">
      <c r="B8085">
        <v>102010</v>
      </c>
      <c r="C8085">
        <v>2</v>
      </c>
      <c r="D8085">
        <v>10</v>
      </c>
      <c r="F8085">
        <v>135.80000000000001</v>
      </c>
      <c r="G8085">
        <v>34.299999999999997</v>
      </c>
    </row>
    <row r="8086" spans="2:7">
      <c r="B8086">
        <v>102011</v>
      </c>
      <c r="C8086">
        <v>2</v>
      </c>
      <c r="D8086">
        <v>1</v>
      </c>
      <c r="E8086">
        <v>20</v>
      </c>
      <c r="F8086">
        <v>0</v>
      </c>
      <c r="G8086">
        <v>11</v>
      </c>
    </row>
    <row r="8087" spans="2:7">
      <c r="B8087">
        <v>102012</v>
      </c>
      <c r="C8087">
        <v>2</v>
      </c>
      <c r="D8087">
        <v>48</v>
      </c>
      <c r="F8087">
        <v>151.6</v>
      </c>
      <c r="G8087">
        <v>125.6</v>
      </c>
    </row>
    <row r="8088" spans="2:7">
      <c r="B8088">
        <v>102013</v>
      </c>
      <c r="C8088">
        <v>1</v>
      </c>
      <c r="D8088">
        <v>6</v>
      </c>
      <c r="F8088">
        <v>115.8</v>
      </c>
      <c r="G8088">
        <v>22.3</v>
      </c>
    </row>
    <row r="8089" spans="2:7">
      <c r="B8089">
        <v>102014</v>
      </c>
      <c r="C8089">
        <v>1</v>
      </c>
      <c r="D8089">
        <v>2</v>
      </c>
      <c r="F8089">
        <v>101.3</v>
      </c>
      <c r="G8089">
        <v>17.2</v>
      </c>
    </row>
    <row r="8090" spans="2:7">
      <c r="B8090">
        <v>102015</v>
      </c>
      <c r="C8090">
        <v>2</v>
      </c>
      <c r="D8090">
        <v>20</v>
      </c>
      <c r="F8090">
        <v>160.80000000000001</v>
      </c>
      <c r="G8090">
        <v>67.900000000000006</v>
      </c>
    </row>
    <row r="8091" spans="2:7">
      <c r="B8091">
        <v>102016</v>
      </c>
      <c r="C8091">
        <v>1</v>
      </c>
      <c r="D8091">
        <v>8</v>
      </c>
      <c r="F8091">
        <v>131.4</v>
      </c>
      <c r="G8091">
        <v>40</v>
      </c>
    </row>
    <row r="8092" spans="2:7">
      <c r="B8092">
        <v>102017</v>
      </c>
      <c r="C8092">
        <v>1</v>
      </c>
      <c r="D8092">
        <v>11</v>
      </c>
      <c r="F8092">
        <v>157.6</v>
      </c>
      <c r="G8092">
        <v>38.700000000000003</v>
      </c>
    </row>
    <row r="8093" spans="2:7">
      <c r="B8093">
        <v>102018</v>
      </c>
      <c r="C8093">
        <v>2</v>
      </c>
      <c r="D8093">
        <v>69</v>
      </c>
      <c r="F8093">
        <v>160</v>
      </c>
      <c r="G8093">
        <v>86</v>
      </c>
    </row>
    <row r="8094" spans="2:7">
      <c r="B8094">
        <v>102019</v>
      </c>
      <c r="C8094">
        <v>2</v>
      </c>
      <c r="D8094">
        <v>19</v>
      </c>
      <c r="F8094">
        <v>153.1</v>
      </c>
      <c r="G8094">
        <v>54.2</v>
      </c>
    </row>
    <row r="8095" spans="2:7">
      <c r="B8095">
        <v>102021</v>
      </c>
      <c r="C8095">
        <v>2</v>
      </c>
      <c r="D8095">
        <v>65</v>
      </c>
      <c r="F8095">
        <v>152.19999999999999</v>
      </c>
      <c r="G8095">
        <v>66.2</v>
      </c>
    </row>
    <row r="8096" spans="2:7">
      <c r="B8096">
        <v>102022</v>
      </c>
      <c r="C8096">
        <v>1</v>
      </c>
      <c r="D8096">
        <v>46</v>
      </c>
      <c r="F8096">
        <v>180</v>
      </c>
      <c r="G8096">
        <v>100.6</v>
      </c>
    </row>
    <row r="8097" spans="2:7">
      <c r="B8097">
        <v>102023</v>
      </c>
      <c r="C8097">
        <v>2</v>
      </c>
      <c r="D8097">
        <v>0</v>
      </c>
      <c r="E8097">
        <v>6</v>
      </c>
      <c r="F8097">
        <v>0</v>
      </c>
      <c r="G8097">
        <v>10.3</v>
      </c>
    </row>
    <row r="8098" spans="2:7">
      <c r="B8098">
        <v>102024</v>
      </c>
      <c r="C8098">
        <v>1</v>
      </c>
      <c r="D8098">
        <v>37</v>
      </c>
      <c r="F8098">
        <v>173.8</v>
      </c>
      <c r="G8098">
        <v>109.2</v>
      </c>
    </row>
    <row r="8099" spans="2:7">
      <c r="B8099">
        <v>102026</v>
      </c>
      <c r="C8099">
        <v>2</v>
      </c>
      <c r="D8099">
        <v>24</v>
      </c>
      <c r="F8099">
        <v>176.4</v>
      </c>
      <c r="G8099">
        <v>59.5</v>
      </c>
    </row>
    <row r="8100" spans="2:7">
      <c r="B8100">
        <v>102027</v>
      </c>
      <c r="C8100">
        <v>1</v>
      </c>
      <c r="D8100">
        <v>67</v>
      </c>
      <c r="F8100">
        <v>164.9</v>
      </c>
      <c r="G8100">
        <v>102.2</v>
      </c>
    </row>
    <row r="8101" spans="2:7">
      <c r="B8101">
        <v>102028</v>
      </c>
      <c r="C8101">
        <v>1</v>
      </c>
      <c r="D8101">
        <v>24</v>
      </c>
      <c r="F8101">
        <v>175.7</v>
      </c>
      <c r="G8101">
        <v>63.6</v>
      </c>
    </row>
    <row r="8102" spans="2:7">
      <c r="B8102">
        <v>102029</v>
      </c>
      <c r="C8102">
        <v>2</v>
      </c>
      <c r="D8102">
        <v>2</v>
      </c>
      <c r="F8102">
        <v>85.4</v>
      </c>
      <c r="G8102">
        <v>11</v>
      </c>
    </row>
    <row r="8103" spans="2:7">
      <c r="B8103">
        <v>102030</v>
      </c>
      <c r="C8103">
        <v>2</v>
      </c>
      <c r="D8103">
        <v>50</v>
      </c>
      <c r="F8103">
        <v>158.19999999999999</v>
      </c>
      <c r="G8103">
        <v>87</v>
      </c>
    </row>
    <row r="8104" spans="2:7">
      <c r="B8104">
        <v>102031</v>
      </c>
      <c r="C8104">
        <v>2</v>
      </c>
      <c r="D8104">
        <v>61</v>
      </c>
      <c r="F8104">
        <v>159.4</v>
      </c>
      <c r="G8104">
        <v>80.7</v>
      </c>
    </row>
    <row r="8105" spans="2:7">
      <c r="B8105">
        <v>102032</v>
      </c>
      <c r="C8105">
        <v>2</v>
      </c>
      <c r="D8105">
        <v>67</v>
      </c>
      <c r="F8105">
        <v>177.5</v>
      </c>
      <c r="G8105">
        <v>167.9</v>
      </c>
    </row>
    <row r="8106" spans="2:7">
      <c r="B8106">
        <v>102033</v>
      </c>
      <c r="C8106">
        <v>2</v>
      </c>
      <c r="D8106">
        <v>5</v>
      </c>
      <c r="F8106">
        <v>116.7</v>
      </c>
      <c r="G8106">
        <v>25.8</v>
      </c>
    </row>
    <row r="8107" spans="2:7">
      <c r="B8107">
        <v>102034</v>
      </c>
      <c r="C8107">
        <v>1</v>
      </c>
      <c r="D8107">
        <v>0</v>
      </c>
      <c r="E8107">
        <v>6</v>
      </c>
      <c r="F8107">
        <v>0</v>
      </c>
      <c r="G8107">
        <v>8.6</v>
      </c>
    </row>
    <row r="8108" spans="2:7">
      <c r="B8108">
        <v>102035</v>
      </c>
      <c r="C8108">
        <v>2</v>
      </c>
      <c r="D8108">
        <v>32</v>
      </c>
      <c r="F8108">
        <v>170</v>
      </c>
      <c r="G8108">
        <v>77</v>
      </c>
    </row>
    <row r="8109" spans="2:7">
      <c r="B8109">
        <v>102037</v>
      </c>
      <c r="C8109">
        <v>2</v>
      </c>
      <c r="D8109">
        <v>21</v>
      </c>
      <c r="F8109">
        <v>157.80000000000001</v>
      </c>
      <c r="G8109">
        <v>53.8</v>
      </c>
    </row>
    <row r="8110" spans="2:7">
      <c r="B8110">
        <v>102038</v>
      </c>
      <c r="C8110">
        <v>1</v>
      </c>
      <c r="D8110">
        <v>5</v>
      </c>
      <c r="F8110">
        <v>109.3</v>
      </c>
      <c r="G8110">
        <v>17</v>
      </c>
    </row>
    <row r="8111" spans="2:7">
      <c r="B8111">
        <v>102039</v>
      </c>
      <c r="C8111">
        <v>1</v>
      </c>
      <c r="D8111">
        <v>22</v>
      </c>
      <c r="F8111">
        <v>176.4</v>
      </c>
      <c r="G8111">
        <v>71.7</v>
      </c>
    </row>
    <row r="8112" spans="2:7">
      <c r="B8112">
        <v>102040</v>
      </c>
      <c r="C8112">
        <v>2</v>
      </c>
      <c r="D8112">
        <v>10</v>
      </c>
      <c r="F8112">
        <v>148.4</v>
      </c>
      <c r="G8112">
        <v>35.299999999999997</v>
      </c>
    </row>
    <row r="8113" spans="2:7">
      <c r="B8113">
        <v>102041</v>
      </c>
      <c r="C8113">
        <v>1</v>
      </c>
      <c r="D8113">
        <v>42</v>
      </c>
      <c r="F8113">
        <v>188.6</v>
      </c>
      <c r="G8113">
        <v>91.1</v>
      </c>
    </row>
    <row r="8114" spans="2:7">
      <c r="B8114">
        <v>102043</v>
      </c>
      <c r="C8114">
        <v>2</v>
      </c>
      <c r="D8114">
        <v>5</v>
      </c>
      <c r="F8114">
        <v>118.4</v>
      </c>
      <c r="G8114">
        <v>26.5</v>
      </c>
    </row>
    <row r="8115" spans="2:7">
      <c r="B8115">
        <v>102044</v>
      </c>
      <c r="C8115">
        <v>2</v>
      </c>
      <c r="D8115">
        <v>33</v>
      </c>
      <c r="F8115">
        <v>153.5</v>
      </c>
      <c r="G8115">
        <v>62.4</v>
      </c>
    </row>
    <row r="8116" spans="2:7">
      <c r="B8116">
        <v>102045</v>
      </c>
      <c r="C8116">
        <v>1</v>
      </c>
      <c r="D8116">
        <v>55</v>
      </c>
      <c r="F8116">
        <v>180.7</v>
      </c>
      <c r="G8116">
        <v>161.30000000000001</v>
      </c>
    </row>
    <row r="8117" spans="2:7">
      <c r="B8117">
        <v>102046</v>
      </c>
      <c r="C8117">
        <v>2</v>
      </c>
      <c r="D8117">
        <v>32</v>
      </c>
      <c r="F8117">
        <v>159.30000000000001</v>
      </c>
      <c r="G8117">
        <v>58.7</v>
      </c>
    </row>
    <row r="8118" spans="2:7">
      <c r="B8118">
        <v>102047</v>
      </c>
      <c r="C8118">
        <v>2</v>
      </c>
      <c r="D8118">
        <v>62</v>
      </c>
      <c r="F8118">
        <v>164.1</v>
      </c>
      <c r="G8118">
        <v>71.5</v>
      </c>
    </row>
    <row r="8119" spans="2:7">
      <c r="B8119">
        <v>102048</v>
      </c>
      <c r="C8119">
        <v>2</v>
      </c>
      <c r="D8119">
        <v>78</v>
      </c>
      <c r="F8119">
        <v>150.69999999999999</v>
      </c>
      <c r="G8119">
        <v>65.2</v>
      </c>
    </row>
    <row r="8120" spans="2:7">
      <c r="B8120">
        <v>102049</v>
      </c>
      <c r="C8120">
        <v>2</v>
      </c>
      <c r="D8120">
        <v>6</v>
      </c>
      <c r="F8120">
        <v>130.30000000000001</v>
      </c>
      <c r="G8120">
        <v>43</v>
      </c>
    </row>
    <row r="8121" spans="2:7">
      <c r="B8121">
        <v>102050</v>
      </c>
      <c r="C8121">
        <v>1</v>
      </c>
      <c r="D8121">
        <v>47</v>
      </c>
      <c r="F8121">
        <v>179.6</v>
      </c>
      <c r="G8121">
        <v>108.1</v>
      </c>
    </row>
    <row r="8122" spans="2:7">
      <c r="B8122">
        <v>102051</v>
      </c>
      <c r="C8122">
        <v>1</v>
      </c>
      <c r="D8122">
        <v>16</v>
      </c>
      <c r="F8122">
        <v>180.5</v>
      </c>
      <c r="G8122">
        <v>87.8</v>
      </c>
    </row>
    <row r="8123" spans="2:7">
      <c r="B8123">
        <v>102052</v>
      </c>
      <c r="C8123">
        <v>2</v>
      </c>
      <c r="D8123">
        <v>80</v>
      </c>
      <c r="F8123">
        <v>149.1</v>
      </c>
      <c r="G8123">
        <v>88</v>
      </c>
    </row>
    <row r="8124" spans="2:7">
      <c r="B8124">
        <v>102053</v>
      </c>
      <c r="C8124">
        <v>1</v>
      </c>
      <c r="D8124">
        <v>4</v>
      </c>
      <c r="F8124">
        <v>100.3</v>
      </c>
      <c r="G8124">
        <v>16.2</v>
      </c>
    </row>
    <row r="8125" spans="2:7">
      <c r="B8125">
        <v>102054</v>
      </c>
      <c r="C8125">
        <v>2</v>
      </c>
      <c r="D8125">
        <v>68</v>
      </c>
      <c r="F8125">
        <v>163</v>
      </c>
      <c r="G8125">
        <v>63.9</v>
      </c>
    </row>
    <row r="8126" spans="2:7">
      <c r="B8126">
        <v>102055</v>
      </c>
      <c r="C8126">
        <v>2</v>
      </c>
      <c r="D8126">
        <v>69</v>
      </c>
      <c r="F8126">
        <v>158.80000000000001</v>
      </c>
      <c r="G8126">
        <v>104.4</v>
      </c>
    </row>
    <row r="8127" spans="2:7">
      <c r="B8127">
        <v>102056</v>
      </c>
      <c r="C8127">
        <v>2</v>
      </c>
      <c r="D8127">
        <v>12</v>
      </c>
      <c r="F8127">
        <v>145</v>
      </c>
      <c r="G8127">
        <v>45.7</v>
      </c>
    </row>
    <row r="8128" spans="2:7">
      <c r="B8128">
        <v>102057</v>
      </c>
      <c r="C8128">
        <v>1</v>
      </c>
      <c r="D8128">
        <v>70</v>
      </c>
      <c r="F8128">
        <v>175.1</v>
      </c>
      <c r="G8128">
        <v>85.4</v>
      </c>
    </row>
    <row r="8129" spans="2:7">
      <c r="B8129">
        <v>102058</v>
      </c>
      <c r="C8129">
        <v>2</v>
      </c>
      <c r="D8129">
        <v>68</v>
      </c>
      <c r="F8129">
        <v>155.19999999999999</v>
      </c>
      <c r="G8129">
        <v>82.6</v>
      </c>
    </row>
    <row r="8130" spans="2:7">
      <c r="B8130">
        <v>102060</v>
      </c>
      <c r="C8130">
        <v>2</v>
      </c>
      <c r="D8130">
        <v>80</v>
      </c>
      <c r="F8130">
        <v>154.1</v>
      </c>
      <c r="G8130">
        <v>60.3</v>
      </c>
    </row>
    <row r="8131" spans="2:7">
      <c r="B8131">
        <v>102061</v>
      </c>
      <c r="C8131">
        <v>2</v>
      </c>
      <c r="D8131">
        <v>14</v>
      </c>
      <c r="F8131">
        <v>171.4</v>
      </c>
      <c r="G8131">
        <v>67.099999999999994</v>
      </c>
    </row>
    <row r="8132" spans="2:7">
      <c r="B8132">
        <v>102062</v>
      </c>
      <c r="C8132">
        <v>2</v>
      </c>
      <c r="D8132">
        <v>18</v>
      </c>
      <c r="F8132">
        <v>0</v>
      </c>
      <c r="G8132">
        <v>0</v>
      </c>
    </row>
    <row r="8133" spans="2:7">
      <c r="B8133">
        <v>102063</v>
      </c>
      <c r="C8133">
        <v>1</v>
      </c>
      <c r="D8133">
        <v>9</v>
      </c>
      <c r="F8133">
        <v>130.9</v>
      </c>
      <c r="G8133">
        <v>29.9</v>
      </c>
    </row>
    <row r="8134" spans="2:7">
      <c r="B8134">
        <v>102064</v>
      </c>
      <c r="C8134">
        <v>2</v>
      </c>
      <c r="D8134">
        <v>35</v>
      </c>
      <c r="F8134">
        <v>156.30000000000001</v>
      </c>
      <c r="G8134">
        <v>65.8</v>
      </c>
    </row>
    <row r="8135" spans="2:7">
      <c r="B8135">
        <v>102065</v>
      </c>
      <c r="C8135">
        <v>1</v>
      </c>
      <c r="D8135">
        <v>3</v>
      </c>
      <c r="F8135">
        <v>99.6</v>
      </c>
      <c r="G8135">
        <v>14.7</v>
      </c>
    </row>
    <row r="8136" spans="2:7">
      <c r="B8136">
        <v>102066</v>
      </c>
      <c r="C8136">
        <v>1</v>
      </c>
      <c r="D8136">
        <v>6</v>
      </c>
      <c r="F8136">
        <v>115.8</v>
      </c>
      <c r="G8136">
        <v>21.1</v>
      </c>
    </row>
    <row r="8137" spans="2:7">
      <c r="B8137">
        <v>102067</v>
      </c>
      <c r="C8137">
        <v>1</v>
      </c>
      <c r="D8137">
        <v>55</v>
      </c>
      <c r="F8137">
        <v>175.8</v>
      </c>
      <c r="G8137">
        <v>83</v>
      </c>
    </row>
    <row r="8138" spans="2:7">
      <c r="B8138">
        <v>102068</v>
      </c>
      <c r="C8138">
        <v>2</v>
      </c>
      <c r="D8138">
        <v>65</v>
      </c>
      <c r="F8138">
        <v>149</v>
      </c>
      <c r="G8138">
        <v>78.599999999999994</v>
      </c>
    </row>
    <row r="8139" spans="2:7">
      <c r="B8139">
        <v>102069</v>
      </c>
      <c r="C8139">
        <v>1</v>
      </c>
      <c r="D8139">
        <v>10</v>
      </c>
      <c r="F8139">
        <v>148.5</v>
      </c>
      <c r="G8139">
        <v>63.6</v>
      </c>
    </row>
    <row r="8140" spans="2:7">
      <c r="B8140">
        <v>102070</v>
      </c>
      <c r="C8140">
        <v>2</v>
      </c>
      <c r="D8140">
        <v>80</v>
      </c>
      <c r="F8140">
        <v>156.69999999999999</v>
      </c>
      <c r="G8140">
        <v>59.3</v>
      </c>
    </row>
    <row r="8141" spans="2:7">
      <c r="B8141">
        <v>102071</v>
      </c>
      <c r="C8141">
        <v>1</v>
      </c>
      <c r="D8141">
        <v>17</v>
      </c>
      <c r="F8141">
        <v>179.8</v>
      </c>
      <c r="G8141">
        <v>74.599999999999994</v>
      </c>
    </row>
    <row r="8142" spans="2:7">
      <c r="B8142">
        <v>102072</v>
      </c>
      <c r="C8142">
        <v>2</v>
      </c>
      <c r="D8142">
        <v>50</v>
      </c>
      <c r="F8142">
        <v>154.4</v>
      </c>
      <c r="G8142">
        <v>83.6</v>
      </c>
    </row>
    <row r="8143" spans="2:7">
      <c r="B8143">
        <v>102073</v>
      </c>
      <c r="C8143">
        <v>1</v>
      </c>
      <c r="D8143">
        <v>43</v>
      </c>
      <c r="F8143">
        <v>173.5</v>
      </c>
      <c r="G8143">
        <v>88.6</v>
      </c>
    </row>
    <row r="8144" spans="2:7">
      <c r="B8144">
        <v>102074</v>
      </c>
      <c r="C8144">
        <v>2</v>
      </c>
      <c r="D8144">
        <v>35</v>
      </c>
      <c r="F8144">
        <v>160.30000000000001</v>
      </c>
      <c r="G8144">
        <v>86.7</v>
      </c>
    </row>
    <row r="8145" spans="2:7">
      <c r="B8145">
        <v>102075</v>
      </c>
      <c r="C8145">
        <v>1</v>
      </c>
      <c r="D8145">
        <v>0</v>
      </c>
      <c r="E8145">
        <v>3</v>
      </c>
      <c r="F8145">
        <v>0</v>
      </c>
      <c r="G8145">
        <v>7.2</v>
      </c>
    </row>
    <row r="8146" spans="2:7">
      <c r="B8146">
        <v>102077</v>
      </c>
      <c r="C8146">
        <v>1</v>
      </c>
      <c r="D8146">
        <v>17</v>
      </c>
      <c r="F8146">
        <v>164.4</v>
      </c>
      <c r="G8146">
        <v>60</v>
      </c>
    </row>
    <row r="8147" spans="2:7">
      <c r="B8147">
        <v>102078</v>
      </c>
      <c r="C8147">
        <v>1</v>
      </c>
      <c r="D8147">
        <v>61</v>
      </c>
      <c r="F8147">
        <v>176</v>
      </c>
      <c r="G8147">
        <v>73</v>
      </c>
    </row>
    <row r="8148" spans="2:7">
      <c r="B8148">
        <v>102079</v>
      </c>
      <c r="C8148">
        <v>2</v>
      </c>
      <c r="D8148">
        <v>60</v>
      </c>
      <c r="F8148">
        <v>147.30000000000001</v>
      </c>
      <c r="G8148">
        <v>72.900000000000006</v>
      </c>
    </row>
    <row r="8149" spans="2:7">
      <c r="B8149">
        <v>102080</v>
      </c>
      <c r="C8149">
        <v>1</v>
      </c>
      <c r="D8149">
        <v>11</v>
      </c>
      <c r="F8149">
        <v>152.4</v>
      </c>
      <c r="G8149">
        <v>56.8</v>
      </c>
    </row>
    <row r="8150" spans="2:7">
      <c r="B8150">
        <v>102081</v>
      </c>
      <c r="C8150">
        <v>2</v>
      </c>
      <c r="D8150">
        <v>49</v>
      </c>
      <c r="F8150">
        <v>155.69999999999999</v>
      </c>
      <c r="G8150">
        <v>97.3</v>
      </c>
    </row>
    <row r="8151" spans="2:7">
      <c r="B8151">
        <v>102082</v>
      </c>
      <c r="C8151">
        <v>1</v>
      </c>
      <c r="D8151">
        <v>58</v>
      </c>
      <c r="F8151">
        <v>190.2</v>
      </c>
      <c r="G8151">
        <v>174</v>
      </c>
    </row>
    <row r="8152" spans="2:7">
      <c r="B8152">
        <v>102084</v>
      </c>
      <c r="C8152">
        <v>1</v>
      </c>
      <c r="D8152">
        <v>7</v>
      </c>
      <c r="F8152">
        <v>133.30000000000001</v>
      </c>
      <c r="G8152">
        <v>34.4</v>
      </c>
    </row>
    <row r="8153" spans="2:7">
      <c r="B8153">
        <v>102086</v>
      </c>
      <c r="C8153">
        <v>2</v>
      </c>
      <c r="D8153">
        <v>18</v>
      </c>
      <c r="F8153">
        <v>158.19999999999999</v>
      </c>
      <c r="G8153">
        <v>94.7</v>
      </c>
    </row>
    <row r="8154" spans="2:7">
      <c r="B8154">
        <v>102087</v>
      </c>
      <c r="C8154">
        <v>1</v>
      </c>
      <c r="D8154">
        <v>9</v>
      </c>
      <c r="F8154">
        <v>137.9</v>
      </c>
      <c r="G8154">
        <v>29.5</v>
      </c>
    </row>
    <row r="8155" spans="2:7">
      <c r="B8155">
        <v>102088</v>
      </c>
      <c r="C8155">
        <v>2</v>
      </c>
      <c r="D8155">
        <v>29</v>
      </c>
      <c r="F8155">
        <v>165.9</v>
      </c>
      <c r="G8155">
        <v>87.3</v>
      </c>
    </row>
    <row r="8156" spans="2:7">
      <c r="B8156">
        <v>102089</v>
      </c>
      <c r="C8156">
        <v>1</v>
      </c>
      <c r="D8156">
        <v>11</v>
      </c>
      <c r="F8156">
        <v>149.30000000000001</v>
      </c>
      <c r="G8156">
        <v>55.4</v>
      </c>
    </row>
    <row r="8157" spans="2:7">
      <c r="B8157">
        <v>102090</v>
      </c>
      <c r="C8157">
        <v>1</v>
      </c>
      <c r="D8157">
        <v>12</v>
      </c>
      <c r="F8157">
        <v>166.5</v>
      </c>
      <c r="G8157">
        <v>70.900000000000006</v>
      </c>
    </row>
    <row r="8158" spans="2:7">
      <c r="B8158">
        <v>102091</v>
      </c>
      <c r="C8158">
        <v>1</v>
      </c>
      <c r="D8158">
        <v>32</v>
      </c>
      <c r="F8158">
        <v>192.2</v>
      </c>
      <c r="G8158">
        <v>132.30000000000001</v>
      </c>
    </row>
    <row r="8159" spans="2:7">
      <c r="B8159">
        <v>102092</v>
      </c>
      <c r="C8159">
        <v>1</v>
      </c>
      <c r="D8159">
        <v>60</v>
      </c>
      <c r="F8159">
        <v>165.1</v>
      </c>
      <c r="G8159">
        <v>75.400000000000006</v>
      </c>
    </row>
    <row r="8160" spans="2:7">
      <c r="B8160">
        <v>102093</v>
      </c>
      <c r="C8160">
        <v>2</v>
      </c>
      <c r="D8160">
        <v>21</v>
      </c>
      <c r="F8160">
        <v>155</v>
      </c>
      <c r="G8160">
        <v>69.599999999999994</v>
      </c>
    </row>
    <row r="8161" spans="2:7">
      <c r="B8161">
        <v>102094</v>
      </c>
      <c r="C8161">
        <v>2</v>
      </c>
      <c r="D8161">
        <v>1</v>
      </c>
      <c r="E8161">
        <v>15</v>
      </c>
      <c r="F8161">
        <v>0</v>
      </c>
      <c r="G8161">
        <v>9.1999999999999993</v>
      </c>
    </row>
    <row r="8162" spans="2:7">
      <c r="B8162">
        <v>102095</v>
      </c>
      <c r="C8162">
        <v>1</v>
      </c>
      <c r="D8162">
        <v>2</v>
      </c>
      <c r="F8162">
        <v>91</v>
      </c>
      <c r="G8162">
        <v>16.600000000000001</v>
      </c>
    </row>
    <row r="8163" spans="2:7">
      <c r="B8163">
        <v>102096</v>
      </c>
      <c r="C8163">
        <v>1</v>
      </c>
      <c r="D8163">
        <v>20</v>
      </c>
      <c r="F8163">
        <v>172</v>
      </c>
      <c r="G8163">
        <v>81.900000000000006</v>
      </c>
    </row>
    <row r="8164" spans="2:7">
      <c r="B8164">
        <v>102097</v>
      </c>
      <c r="C8164">
        <v>1</v>
      </c>
      <c r="D8164">
        <v>4</v>
      </c>
      <c r="F8164">
        <v>105.5</v>
      </c>
      <c r="G8164">
        <v>23.8</v>
      </c>
    </row>
    <row r="8165" spans="2:7">
      <c r="B8165">
        <v>102098</v>
      </c>
      <c r="C8165">
        <v>1</v>
      </c>
      <c r="D8165">
        <v>17</v>
      </c>
      <c r="F8165">
        <v>173.3</v>
      </c>
      <c r="G8165">
        <v>105.8</v>
      </c>
    </row>
    <row r="8166" spans="2:7">
      <c r="B8166">
        <v>102099</v>
      </c>
      <c r="C8166">
        <v>2</v>
      </c>
      <c r="D8166">
        <v>32</v>
      </c>
      <c r="F8166">
        <v>163.19999999999999</v>
      </c>
      <c r="G8166">
        <v>128.9</v>
      </c>
    </row>
    <row r="8167" spans="2:7">
      <c r="B8167">
        <v>102100</v>
      </c>
      <c r="C8167">
        <v>2</v>
      </c>
      <c r="D8167">
        <v>75</v>
      </c>
      <c r="F8167">
        <v>159.9</v>
      </c>
      <c r="G8167">
        <v>75.099999999999994</v>
      </c>
    </row>
    <row r="8168" spans="2:7">
      <c r="B8168">
        <v>102101</v>
      </c>
      <c r="C8168">
        <v>1</v>
      </c>
      <c r="D8168">
        <v>20</v>
      </c>
      <c r="F8168">
        <v>178.7</v>
      </c>
      <c r="G8168">
        <v>95.4</v>
      </c>
    </row>
    <row r="8169" spans="2:7">
      <c r="B8169">
        <v>102102</v>
      </c>
      <c r="C8169">
        <v>2</v>
      </c>
      <c r="D8169">
        <v>17</v>
      </c>
      <c r="F8169">
        <v>157.5</v>
      </c>
      <c r="G8169">
        <v>59.3</v>
      </c>
    </row>
    <row r="8170" spans="2:7">
      <c r="B8170">
        <v>102103</v>
      </c>
      <c r="C8170">
        <v>1</v>
      </c>
      <c r="D8170">
        <v>37</v>
      </c>
      <c r="F8170">
        <v>165</v>
      </c>
      <c r="G8170">
        <v>69.8</v>
      </c>
    </row>
    <row r="8171" spans="2:7">
      <c r="B8171">
        <v>102105</v>
      </c>
      <c r="C8171">
        <v>2</v>
      </c>
      <c r="D8171">
        <v>24</v>
      </c>
      <c r="F8171">
        <v>165.8</v>
      </c>
      <c r="G8171">
        <v>111.6</v>
      </c>
    </row>
    <row r="8172" spans="2:7">
      <c r="B8172">
        <v>102106</v>
      </c>
      <c r="C8172">
        <v>1</v>
      </c>
      <c r="D8172">
        <v>64</v>
      </c>
      <c r="F8172">
        <v>171.9</v>
      </c>
      <c r="G8172">
        <v>100.8</v>
      </c>
    </row>
    <row r="8173" spans="2:7">
      <c r="B8173">
        <v>102107</v>
      </c>
      <c r="C8173">
        <v>1</v>
      </c>
      <c r="D8173">
        <v>31</v>
      </c>
      <c r="F8173">
        <v>169.7</v>
      </c>
      <c r="G8173">
        <v>70.5</v>
      </c>
    </row>
    <row r="8174" spans="2:7">
      <c r="B8174">
        <v>102108</v>
      </c>
      <c r="C8174">
        <v>1</v>
      </c>
      <c r="D8174">
        <v>0</v>
      </c>
      <c r="E8174">
        <v>11</v>
      </c>
      <c r="F8174">
        <v>0</v>
      </c>
      <c r="G8174">
        <v>8.9</v>
      </c>
    </row>
    <row r="8175" spans="2:7">
      <c r="B8175">
        <v>102109</v>
      </c>
      <c r="C8175">
        <v>1</v>
      </c>
      <c r="D8175">
        <v>0</v>
      </c>
      <c r="E8175">
        <v>11</v>
      </c>
      <c r="F8175">
        <v>0</v>
      </c>
      <c r="G8175">
        <v>9.1</v>
      </c>
    </row>
    <row r="8176" spans="2:7">
      <c r="B8176">
        <v>102110</v>
      </c>
      <c r="C8176">
        <v>1</v>
      </c>
      <c r="D8176">
        <v>7</v>
      </c>
      <c r="F8176">
        <v>125</v>
      </c>
      <c r="G8176">
        <v>21.2</v>
      </c>
    </row>
    <row r="8177" spans="2:7">
      <c r="B8177">
        <v>102111</v>
      </c>
      <c r="C8177">
        <v>1</v>
      </c>
      <c r="D8177">
        <v>53</v>
      </c>
      <c r="F8177">
        <v>176.9</v>
      </c>
      <c r="G8177">
        <v>84.5</v>
      </c>
    </row>
    <row r="8178" spans="2:7">
      <c r="B8178">
        <v>102112</v>
      </c>
      <c r="C8178">
        <v>2</v>
      </c>
      <c r="D8178">
        <v>33</v>
      </c>
      <c r="F8178">
        <v>161.5</v>
      </c>
      <c r="G8178">
        <v>42.3</v>
      </c>
    </row>
    <row r="8179" spans="2:7">
      <c r="B8179">
        <v>102113</v>
      </c>
      <c r="C8179">
        <v>2</v>
      </c>
      <c r="D8179">
        <v>26</v>
      </c>
      <c r="F8179">
        <v>160.30000000000001</v>
      </c>
      <c r="G8179">
        <v>75.5</v>
      </c>
    </row>
    <row r="8180" spans="2:7">
      <c r="B8180">
        <v>102114</v>
      </c>
      <c r="C8180">
        <v>2</v>
      </c>
      <c r="D8180">
        <v>14</v>
      </c>
      <c r="F8180">
        <v>159.19999999999999</v>
      </c>
      <c r="G8180">
        <v>61.4</v>
      </c>
    </row>
    <row r="8181" spans="2:7">
      <c r="B8181">
        <v>102115</v>
      </c>
      <c r="C8181">
        <v>2</v>
      </c>
      <c r="D8181">
        <v>15</v>
      </c>
      <c r="F8181">
        <v>155.1</v>
      </c>
      <c r="G8181">
        <v>41.4</v>
      </c>
    </row>
    <row r="8182" spans="2:7">
      <c r="B8182">
        <v>102116</v>
      </c>
      <c r="C8182">
        <v>2</v>
      </c>
      <c r="D8182">
        <v>75</v>
      </c>
      <c r="F8182">
        <v>163.5</v>
      </c>
      <c r="G8182">
        <v>61.9</v>
      </c>
    </row>
    <row r="8183" spans="2:7">
      <c r="B8183">
        <v>102117</v>
      </c>
      <c r="C8183">
        <v>1</v>
      </c>
      <c r="D8183">
        <v>74</v>
      </c>
      <c r="F8183">
        <v>175.4</v>
      </c>
      <c r="G8183">
        <v>67.3</v>
      </c>
    </row>
    <row r="8184" spans="2:7">
      <c r="B8184">
        <v>102118</v>
      </c>
      <c r="C8184">
        <v>1</v>
      </c>
      <c r="D8184">
        <v>0</v>
      </c>
      <c r="E8184">
        <v>4</v>
      </c>
      <c r="F8184">
        <v>0</v>
      </c>
      <c r="G8184">
        <v>5.6</v>
      </c>
    </row>
    <row r="8185" spans="2:7">
      <c r="B8185">
        <v>102119</v>
      </c>
      <c r="C8185">
        <v>1</v>
      </c>
      <c r="D8185">
        <v>5</v>
      </c>
      <c r="F8185">
        <v>109.3</v>
      </c>
      <c r="G8185">
        <v>19.899999999999999</v>
      </c>
    </row>
    <row r="8186" spans="2:7">
      <c r="B8186">
        <v>102121</v>
      </c>
      <c r="C8186">
        <v>2</v>
      </c>
      <c r="D8186">
        <v>53</v>
      </c>
      <c r="F8186">
        <v>158.4</v>
      </c>
      <c r="G8186">
        <v>71.099999999999994</v>
      </c>
    </row>
    <row r="8187" spans="2:7">
      <c r="B8187">
        <v>102122</v>
      </c>
      <c r="C8187">
        <v>2</v>
      </c>
      <c r="D8187">
        <v>17</v>
      </c>
      <c r="F8187">
        <v>159.19999999999999</v>
      </c>
      <c r="G8187">
        <v>74.400000000000006</v>
      </c>
    </row>
    <row r="8188" spans="2:7">
      <c r="B8188">
        <v>102123</v>
      </c>
      <c r="C8188">
        <v>1</v>
      </c>
      <c r="D8188">
        <v>18</v>
      </c>
      <c r="F8188">
        <v>186.2</v>
      </c>
      <c r="G8188">
        <v>80.099999999999994</v>
      </c>
    </row>
    <row r="8189" spans="2:7">
      <c r="B8189">
        <v>102124</v>
      </c>
      <c r="C8189">
        <v>2</v>
      </c>
      <c r="D8189">
        <v>14</v>
      </c>
      <c r="F8189">
        <v>169</v>
      </c>
      <c r="G8189">
        <v>63.5</v>
      </c>
    </row>
    <row r="8190" spans="2:7">
      <c r="B8190">
        <v>102126</v>
      </c>
      <c r="C8190">
        <v>2</v>
      </c>
      <c r="D8190">
        <v>23</v>
      </c>
      <c r="F8190">
        <v>182.4</v>
      </c>
      <c r="G8190">
        <v>78.2</v>
      </c>
    </row>
    <row r="8191" spans="2:7">
      <c r="B8191">
        <v>102127</v>
      </c>
      <c r="C8191">
        <v>1</v>
      </c>
      <c r="D8191">
        <v>2</v>
      </c>
      <c r="F8191">
        <v>97.6</v>
      </c>
      <c r="G8191">
        <v>15.1</v>
      </c>
    </row>
    <row r="8192" spans="2:7">
      <c r="B8192">
        <v>102128</v>
      </c>
      <c r="C8192">
        <v>1</v>
      </c>
      <c r="D8192">
        <v>21</v>
      </c>
      <c r="F8192">
        <v>178.4</v>
      </c>
      <c r="G8192">
        <v>59.8</v>
      </c>
    </row>
    <row r="8193" spans="2:7">
      <c r="B8193">
        <v>102129</v>
      </c>
      <c r="C8193">
        <v>1</v>
      </c>
      <c r="D8193">
        <v>34</v>
      </c>
      <c r="F8193">
        <v>183.6</v>
      </c>
      <c r="G8193">
        <v>110.8</v>
      </c>
    </row>
    <row r="8194" spans="2:7">
      <c r="B8194">
        <v>102130</v>
      </c>
      <c r="C8194">
        <v>1</v>
      </c>
      <c r="D8194">
        <v>56</v>
      </c>
      <c r="F8194">
        <v>167.7</v>
      </c>
      <c r="G8194">
        <v>89.9</v>
      </c>
    </row>
    <row r="8195" spans="2:7">
      <c r="B8195">
        <v>102131</v>
      </c>
      <c r="C8195">
        <v>1</v>
      </c>
      <c r="D8195">
        <v>69</v>
      </c>
      <c r="F8195">
        <v>163.9</v>
      </c>
      <c r="G8195">
        <v>66.099999999999994</v>
      </c>
    </row>
    <row r="8196" spans="2:7">
      <c r="B8196">
        <v>102132</v>
      </c>
      <c r="C8196">
        <v>2</v>
      </c>
      <c r="D8196">
        <v>39</v>
      </c>
      <c r="F8196">
        <v>157</v>
      </c>
      <c r="G8196">
        <v>101.1</v>
      </c>
    </row>
    <row r="8197" spans="2:7">
      <c r="B8197">
        <v>102133</v>
      </c>
      <c r="C8197">
        <v>2</v>
      </c>
      <c r="D8197">
        <v>19</v>
      </c>
      <c r="F8197">
        <v>161.9</v>
      </c>
      <c r="G8197">
        <v>62.1</v>
      </c>
    </row>
    <row r="8198" spans="2:7">
      <c r="B8198">
        <v>102134</v>
      </c>
      <c r="C8198">
        <v>2</v>
      </c>
      <c r="D8198">
        <v>42</v>
      </c>
      <c r="F8198">
        <v>164.2</v>
      </c>
      <c r="G8198">
        <v>79.099999999999994</v>
      </c>
    </row>
    <row r="8199" spans="2:7">
      <c r="B8199">
        <v>102135</v>
      </c>
      <c r="C8199">
        <v>1</v>
      </c>
      <c r="D8199">
        <v>24</v>
      </c>
      <c r="F8199">
        <v>175.6</v>
      </c>
      <c r="G8199">
        <v>64.8</v>
      </c>
    </row>
    <row r="8200" spans="2:7">
      <c r="B8200">
        <v>102136</v>
      </c>
      <c r="C8200">
        <v>2</v>
      </c>
      <c r="D8200">
        <v>7</v>
      </c>
      <c r="F8200">
        <v>118.1</v>
      </c>
      <c r="G8200">
        <v>27</v>
      </c>
    </row>
    <row r="8201" spans="2:7">
      <c r="B8201">
        <v>102137</v>
      </c>
      <c r="C8201">
        <v>1</v>
      </c>
      <c r="D8201">
        <v>67</v>
      </c>
      <c r="F8201">
        <v>172.5</v>
      </c>
      <c r="G8201">
        <v>83.8</v>
      </c>
    </row>
    <row r="8202" spans="2:7">
      <c r="B8202">
        <v>102138</v>
      </c>
      <c r="C8202">
        <v>1</v>
      </c>
      <c r="D8202">
        <v>11</v>
      </c>
      <c r="F8202">
        <v>141.1</v>
      </c>
      <c r="G8202">
        <v>35.6</v>
      </c>
    </row>
    <row r="8203" spans="2:7">
      <c r="B8203">
        <v>102139</v>
      </c>
      <c r="C8203">
        <v>1</v>
      </c>
      <c r="D8203">
        <v>31</v>
      </c>
      <c r="F8203">
        <v>170.8</v>
      </c>
      <c r="G8203">
        <v>87.1</v>
      </c>
    </row>
    <row r="8204" spans="2:7">
      <c r="B8204">
        <v>102141</v>
      </c>
      <c r="C8204">
        <v>1</v>
      </c>
      <c r="D8204">
        <v>19</v>
      </c>
      <c r="F8204">
        <v>180.4</v>
      </c>
      <c r="G8204">
        <v>84.7</v>
      </c>
    </row>
    <row r="8205" spans="2:7">
      <c r="B8205">
        <v>102142</v>
      </c>
      <c r="C8205">
        <v>2</v>
      </c>
      <c r="D8205">
        <v>0</v>
      </c>
      <c r="E8205">
        <v>4</v>
      </c>
      <c r="F8205">
        <v>0</v>
      </c>
      <c r="G8205">
        <v>7.1</v>
      </c>
    </row>
    <row r="8206" spans="2:7">
      <c r="B8206">
        <v>102143</v>
      </c>
      <c r="C8206">
        <v>2</v>
      </c>
      <c r="D8206">
        <v>15</v>
      </c>
      <c r="F8206">
        <v>149.9</v>
      </c>
      <c r="G8206">
        <v>62.7</v>
      </c>
    </row>
    <row r="8207" spans="2:7">
      <c r="B8207">
        <v>102145</v>
      </c>
      <c r="C8207">
        <v>1</v>
      </c>
      <c r="D8207">
        <v>12</v>
      </c>
      <c r="F8207">
        <v>163.5</v>
      </c>
      <c r="G8207">
        <v>80</v>
      </c>
    </row>
    <row r="8208" spans="2:7">
      <c r="B8208">
        <v>102146</v>
      </c>
      <c r="C8208">
        <v>1</v>
      </c>
      <c r="D8208">
        <v>3</v>
      </c>
      <c r="F8208">
        <v>102.2</v>
      </c>
      <c r="G8208">
        <v>17.5</v>
      </c>
    </row>
    <row r="8209" spans="2:7">
      <c r="B8209">
        <v>102147</v>
      </c>
      <c r="C8209">
        <v>2</v>
      </c>
      <c r="D8209">
        <v>55</v>
      </c>
      <c r="F8209">
        <v>161.69999999999999</v>
      </c>
      <c r="G8209">
        <v>58.4</v>
      </c>
    </row>
    <row r="8210" spans="2:7">
      <c r="B8210">
        <v>102148</v>
      </c>
      <c r="C8210">
        <v>2</v>
      </c>
      <c r="D8210">
        <v>80</v>
      </c>
      <c r="F8210">
        <v>158.30000000000001</v>
      </c>
      <c r="G8210">
        <v>73.7</v>
      </c>
    </row>
    <row r="8211" spans="2:7">
      <c r="B8211">
        <v>102149</v>
      </c>
      <c r="C8211">
        <v>2</v>
      </c>
      <c r="D8211">
        <v>27</v>
      </c>
      <c r="F8211">
        <v>158</v>
      </c>
      <c r="G8211">
        <v>81.7</v>
      </c>
    </row>
    <row r="8212" spans="2:7">
      <c r="B8212">
        <v>102150</v>
      </c>
      <c r="C8212">
        <v>1</v>
      </c>
      <c r="D8212">
        <v>12</v>
      </c>
      <c r="F8212">
        <v>147.4</v>
      </c>
      <c r="G8212">
        <v>37.200000000000003</v>
      </c>
    </row>
    <row r="8213" spans="2:7">
      <c r="B8213">
        <v>102151</v>
      </c>
      <c r="C8213">
        <v>2</v>
      </c>
      <c r="D8213">
        <v>44</v>
      </c>
      <c r="F8213">
        <v>161.4</v>
      </c>
      <c r="G8213">
        <v>58.2</v>
      </c>
    </row>
    <row r="8214" spans="2:7">
      <c r="B8214">
        <v>102152</v>
      </c>
      <c r="C8214">
        <v>1</v>
      </c>
      <c r="D8214">
        <v>44</v>
      </c>
      <c r="F8214">
        <v>172.9</v>
      </c>
      <c r="G8214">
        <v>71.400000000000006</v>
      </c>
    </row>
    <row r="8215" spans="2:7">
      <c r="B8215">
        <v>102153</v>
      </c>
      <c r="C8215">
        <v>2</v>
      </c>
      <c r="D8215">
        <v>77</v>
      </c>
      <c r="F8215">
        <v>157.80000000000001</v>
      </c>
      <c r="G8215">
        <v>77</v>
      </c>
    </row>
    <row r="8216" spans="2:7">
      <c r="B8216">
        <v>102154</v>
      </c>
      <c r="C8216">
        <v>1</v>
      </c>
      <c r="D8216">
        <v>41</v>
      </c>
      <c r="F8216">
        <v>179.8</v>
      </c>
      <c r="G8216">
        <v>105.9</v>
      </c>
    </row>
    <row r="8217" spans="2:7">
      <c r="B8217">
        <v>102155</v>
      </c>
      <c r="C8217">
        <v>1</v>
      </c>
      <c r="D8217">
        <v>47</v>
      </c>
      <c r="F8217">
        <v>166.8</v>
      </c>
      <c r="G8217">
        <v>84.5</v>
      </c>
    </row>
    <row r="8218" spans="2:7">
      <c r="B8218">
        <v>102156</v>
      </c>
      <c r="C8218">
        <v>2</v>
      </c>
      <c r="D8218">
        <v>0</v>
      </c>
      <c r="E8218">
        <v>6</v>
      </c>
      <c r="F8218">
        <v>0</v>
      </c>
      <c r="G8218">
        <v>6.5</v>
      </c>
    </row>
    <row r="8219" spans="2:7">
      <c r="B8219">
        <v>102157</v>
      </c>
      <c r="C8219">
        <v>1</v>
      </c>
      <c r="D8219">
        <v>14</v>
      </c>
      <c r="F8219">
        <v>172.3</v>
      </c>
      <c r="G8219">
        <v>91.7</v>
      </c>
    </row>
    <row r="8220" spans="2:7">
      <c r="B8220">
        <v>102158</v>
      </c>
      <c r="C8220">
        <v>2</v>
      </c>
      <c r="D8220">
        <v>80</v>
      </c>
      <c r="F8220">
        <v>0</v>
      </c>
      <c r="G8220">
        <v>0</v>
      </c>
    </row>
    <row r="8221" spans="2:7">
      <c r="B8221">
        <v>102159</v>
      </c>
      <c r="C8221">
        <v>2</v>
      </c>
      <c r="D8221">
        <v>2</v>
      </c>
      <c r="F8221">
        <v>88.5</v>
      </c>
      <c r="G8221">
        <v>11.1</v>
      </c>
    </row>
    <row r="8222" spans="2:7">
      <c r="B8222">
        <v>102160</v>
      </c>
      <c r="C8222">
        <v>2</v>
      </c>
      <c r="D8222">
        <v>31</v>
      </c>
      <c r="F8222">
        <v>156</v>
      </c>
      <c r="G8222">
        <v>51.7</v>
      </c>
    </row>
    <row r="8223" spans="2:7">
      <c r="B8223">
        <v>102161</v>
      </c>
      <c r="C8223">
        <v>1</v>
      </c>
      <c r="D8223">
        <v>19</v>
      </c>
      <c r="F8223">
        <v>155.9</v>
      </c>
      <c r="G8223">
        <v>61.1</v>
      </c>
    </row>
    <row r="8224" spans="2:7">
      <c r="B8224">
        <v>102162</v>
      </c>
      <c r="C8224">
        <v>2</v>
      </c>
      <c r="D8224">
        <v>80</v>
      </c>
      <c r="F8224">
        <v>150.6</v>
      </c>
      <c r="G8224">
        <v>62.6</v>
      </c>
    </row>
    <row r="8225" spans="2:7">
      <c r="B8225">
        <v>102163</v>
      </c>
      <c r="C8225">
        <v>1</v>
      </c>
      <c r="D8225">
        <v>23</v>
      </c>
      <c r="F8225">
        <v>0</v>
      </c>
      <c r="G8225">
        <v>0</v>
      </c>
    </row>
    <row r="8226" spans="2:7">
      <c r="B8226">
        <v>102164</v>
      </c>
      <c r="C8226">
        <v>2</v>
      </c>
      <c r="D8226">
        <v>0</v>
      </c>
      <c r="E8226">
        <v>2</v>
      </c>
      <c r="F8226">
        <v>0</v>
      </c>
      <c r="G8226">
        <v>5.6</v>
      </c>
    </row>
    <row r="8227" spans="2:7">
      <c r="B8227">
        <v>102165</v>
      </c>
      <c r="C8227">
        <v>1</v>
      </c>
      <c r="D8227">
        <v>14</v>
      </c>
      <c r="F8227">
        <v>174.8</v>
      </c>
      <c r="G8227">
        <v>84</v>
      </c>
    </row>
    <row r="8228" spans="2:7">
      <c r="B8228">
        <v>102166</v>
      </c>
      <c r="C8228">
        <v>1</v>
      </c>
      <c r="D8228">
        <v>15</v>
      </c>
      <c r="F8228">
        <v>187</v>
      </c>
      <c r="G8228">
        <v>113.2</v>
      </c>
    </row>
    <row r="8229" spans="2:7">
      <c r="B8229">
        <v>102167</v>
      </c>
      <c r="C8229">
        <v>2</v>
      </c>
      <c r="D8229">
        <v>80</v>
      </c>
      <c r="F8229">
        <v>157.80000000000001</v>
      </c>
      <c r="G8229">
        <v>56.4</v>
      </c>
    </row>
    <row r="8230" spans="2:7">
      <c r="B8230">
        <v>102168</v>
      </c>
      <c r="C8230">
        <v>2</v>
      </c>
      <c r="D8230">
        <v>59</v>
      </c>
      <c r="F8230">
        <v>164.9</v>
      </c>
      <c r="G8230">
        <v>78.599999999999994</v>
      </c>
    </row>
    <row r="8231" spans="2:7">
      <c r="B8231">
        <v>102169</v>
      </c>
      <c r="C8231">
        <v>2</v>
      </c>
      <c r="D8231">
        <v>66</v>
      </c>
      <c r="F8231">
        <v>165.3</v>
      </c>
      <c r="G8231">
        <v>75.599999999999994</v>
      </c>
    </row>
    <row r="8232" spans="2:7">
      <c r="B8232">
        <v>102170</v>
      </c>
      <c r="C8232">
        <v>1</v>
      </c>
      <c r="D8232">
        <v>64</v>
      </c>
      <c r="F8232">
        <v>169.3</v>
      </c>
      <c r="G8232">
        <v>65.400000000000006</v>
      </c>
    </row>
    <row r="8233" spans="2:7">
      <c r="B8233">
        <v>102171</v>
      </c>
      <c r="C8233">
        <v>2</v>
      </c>
      <c r="D8233">
        <v>77</v>
      </c>
      <c r="F8233">
        <v>154.4</v>
      </c>
      <c r="G8233">
        <v>49.4</v>
      </c>
    </row>
    <row r="8234" spans="2:7">
      <c r="B8234">
        <v>102172</v>
      </c>
      <c r="C8234">
        <v>2</v>
      </c>
      <c r="D8234">
        <v>3</v>
      </c>
      <c r="F8234">
        <v>97.2</v>
      </c>
      <c r="G8234">
        <v>14.8</v>
      </c>
    </row>
    <row r="8235" spans="2:7">
      <c r="B8235">
        <v>102173</v>
      </c>
      <c r="C8235">
        <v>2</v>
      </c>
      <c r="D8235">
        <v>64</v>
      </c>
      <c r="F8235">
        <v>172.3</v>
      </c>
      <c r="G8235">
        <v>76.7</v>
      </c>
    </row>
    <row r="8236" spans="2:7">
      <c r="B8236">
        <v>102174</v>
      </c>
      <c r="C8236">
        <v>1</v>
      </c>
      <c r="D8236">
        <v>8</v>
      </c>
      <c r="F8236">
        <v>136.5</v>
      </c>
      <c r="G8236">
        <v>38.1</v>
      </c>
    </row>
    <row r="8237" spans="2:7">
      <c r="B8237">
        <v>102175</v>
      </c>
      <c r="C8237">
        <v>2</v>
      </c>
      <c r="D8237">
        <v>13</v>
      </c>
      <c r="F8237">
        <v>161.9</v>
      </c>
      <c r="G8237">
        <v>77.599999999999994</v>
      </c>
    </row>
    <row r="8238" spans="2:7">
      <c r="B8238">
        <v>102176</v>
      </c>
      <c r="C8238">
        <v>2</v>
      </c>
      <c r="D8238">
        <v>0</v>
      </c>
      <c r="E8238">
        <v>4</v>
      </c>
      <c r="F8238">
        <v>0</v>
      </c>
      <c r="G8238">
        <v>6.9</v>
      </c>
    </row>
    <row r="8239" spans="2:7">
      <c r="B8239">
        <v>102177</v>
      </c>
      <c r="C8239">
        <v>1</v>
      </c>
      <c r="D8239">
        <v>80</v>
      </c>
      <c r="F8239">
        <v>161.1</v>
      </c>
      <c r="G8239">
        <v>63.1</v>
      </c>
    </row>
    <row r="8240" spans="2:7">
      <c r="B8240">
        <v>102178</v>
      </c>
      <c r="C8240">
        <v>2</v>
      </c>
      <c r="D8240">
        <v>61</v>
      </c>
      <c r="F8240">
        <v>159.69999999999999</v>
      </c>
      <c r="G8240">
        <v>86.9</v>
      </c>
    </row>
    <row r="8241" spans="2:7">
      <c r="B8241">
        <v>102179</v>
      </c>
      <c r="C8241">
        <v>1</v>
      </c>
      <c r="D8241">
        <v>42</v>
      </c>
      <c r="F8241">
        <v>179.1</v>
      </c>
      <c r="G8241">
        <v>128.5</v>
      </c>
    </row>
    <row r="8242" spans="2:7">
      <c r="B8242">
        <v>102180</v>
      </c>
      <c r="C8242">
        <v>1</v>
      </c>
      <c r="D8242">
        <v>2</v>
      </c>
      <c r="F8242">
        <v>101.1</v>
      </c>
      <c r="G8242">
        <v>16.5</v>
      </c>
    </row>
    <row r="8243" spans="2:7">
      <c r="B8243">
        <v>102181</v>
      </c>
      <c r="C8243">
        <v>2</v>
      </c>
      <c r="D8243">
        <v>43</v>
      </c>
      <c r="F8243">
        <v>162.30000000000001</v>
      </c>
      <c r="G8243">
        <v>84.5</v>
      </c>
    </row>
    <row r="8244" spans="2:7">
      <c r="B8244">
        <v>102182</v>
      </c>
      <c r="C8244">
        <v>1</v>
      </c>
      <c r="D8244">
        <v>41</v>
      </c>
      <c r="F8244">
        <v>174.1</v>
      </c>
      <c r="G8244">
        <v>68.599999999999994</v>
      </c>
    </row>
    <row r="8245" spans="2:7">
      <c r="B8245">
        <v>102183</v>
      </c>
      <c r="C8245">
        <v>1</v>
      </c>
      <c r="D8245">
        <v>68</v>
      </c>
      <c r="F8245">
        <v>182.2</v>
      </c>
      <c r="G8245">
        <v>93.6</v>
      </c>
    </row>
    <row r="8246" spans="2:7">
      <c r="B8246">
        <v>102184</v>
      </c>
      <c r="C8246">
        <v>2</v>
      </c>
      <c r="D8246">
        <v>25</v>
      </c>
      <c r="F8246">
        <v>151.5</v>
      </c>
      <c r="G8246">
        <v>87.5</v>
      </c>
    </row>
    <row r="8247" spans="2:7">
      <c r="B8247">
        <v>102185</v>
      </c>
      <c r="C8247">
        <v>1</v>
      </c>
      <c r="D8247">
        <v>45</v>
      </c>
      <c r="F8247">
        <v>181.7</v>
      </c>
      <c r="G8247">
        <v>138.30000000000001</v>
      </c>
    </row>
    <row r="8248" spans="2:7">
      <c r="B8248">
        <v>102187</v>
      </c>
      <c r="C8248">
        <v>1</v>
      </c>
      <c r="D8248">
        <v>20</v>
      </c>
      <c r="F8248">
        <v>171.7</v>
      </c>
      <c r="G8248">
        <v>80.8</v>
      </c>
    </row>
    <row r="8249" spans="2:7">
      <c r="B8249">
        <v>102188</v>
      </c>
      <c r="C8249">
        <v>2</v>
      </c>
      <c r="D8249">
        <v>9</v>
      </c>
      <c r="F8249">
        <v>134</v>
      </c>
      <c r="G8249">
        <v>37.4</v>
      </c>
    </row>
    <row r="8250" spans="2:7">
      <c r="B8250">
        <v>102189</v>
      </c>
      <c r="C8250">
        <v>1</v>
      </c>
      <c r="D8250">
        <v>18</v>
      </c>
      <c r="F8250">
        <v>177.7</v>
      </c>
      <c r="G8250">
        <v>80.7</v>
      </c>
    </row>
    <row r="8251" spans="2:7">
      <c r="B8251">
        <v>102190</v>
      </c>
      <c r="C8251">
        <v>2</v>
      </c>
      <c r="D8251">
        <v>16</v>
      </c>
      <c r="F8251">
        <v>176.2</v>
      </c>
      <c r="G8251">
        <v>144.80000000000001</v>
      </c>
    </row>
    <row r="8252" spans="2:7">
      <c r="B8252">
        <v>102191</v>
      </c>
      <c r="C8252">
        <v>1</v>
      </c>
      <c r="D8252">
        <v>58</v>
      </c>
      <c r="F8252">
        <v>179.3</v>
      </c>
      <c r="G8252">
        <v>108.3</v>
      </c>
    </row>
    <row r="8253" spans="2:7">
      <c r="B8253">
        <v>102192</v>
      </c>
      <c r="C8253">
        <v>1</v>
      </c>
      <c r="D8253">
        <v>65</v>
      </c>
      <c r="F8253">
        <v>175.4</v>
      </c>
      <c r="G8253">
        <v>107.7</v>
      </c>
    </row>
    <row r="8254" spans="2:7">
      <c r="B8254">
        <v>102193</v>
      </c>
      <c r="C8254">
        <v>1</v>
      </c>
      <c r="D8254">
        <v>36</v>
      </c>
      <c r="F8254">
        <v>165</v>
      </c>
      <c r="G8254">
        <v>72.2</v>
      </c>
    </row>
    <row r="8255" spans="2:7">
      <c r="B8255">
        <v>102194</v>
      </c>
      <c r="C8255">
        <v>2</v>
      </c>
      <c r="D8255">
        <v>36</v>
      </c>
      <c r="F8255">
        <v>155.30000000000001</v>
      </c>
      <c r="G8255">
        <v>98.6</v>
      </c>
    </row>
    <row r="8256" spans="2:7">
      <c r="B8256">
        <v>102195</v>
      </c>
      <c r="C8256">
        <v>1</v>
      </c>
      <c r="D8256">
        <v>0</v>
      </c>
      <c r="E8256">
        <v>8</v>
      </c>
      <c r="F8256">
        <v>0</v>
      </c>
      <c r="G8256">
        <v>9.4</v>
      </c>
    </row>
    <row r="8257" spans="2:7">
      <c r="B8257">
        <v>102196</v>
      </c>
      <c r="C8257">
        <v>2</v>
      </c>
      <c r="D8257">
        <v>38</v>
      </c>
      <c r="F8257">
        <v>158.4</v>
      </c>
      <c r="G8257">
        <v>65.2</v>
      </c>
    </row>
    <row r="8258" spans="2:7">
      <c r="B8258">
        <v>102197</v>
      </c>
      <c r="C8258">
        <v>2</v>
      </c>
      <c r="D8258">
        <v>11</v>
      </c>
      <c r="F8258">
        <v>148.80000000000001</v>
      </c>
      <c r="G8258">
        <v>60.2</v>
      </c>
    </row>
    <row r="8259" spans="2:7">
      <c r="B8259">
        <v>102198</v>
      </c>
      <c r="C8259">
        <v>2</v>
      </c>
      <c r="D8259">
        <v>63</v>
      </c>
      <c r="F8259">
        <v>155.4</v>
      </c>
      <c r="G8259">
        <v>95.5</v>
      </c>
    </row>
    <row r="8260" spans="2:7">
      <c r="B8260">
        <v>102199</v>
      </c>
      <c r="C8260">
        <v>1</v>
      </c>
      <c r="D8260">
        <v>57</v>
      </c>
      <c r="F8260">
        <v>178.3</v>
      </c>
      <c r="G8260">
        <v>118.5</v>
      </c>
    </row>
    <row r="8261" spans="2:7">
      <c r="B8261">
        <v>102200</v>
      </c>
      <c r="C8261">
        <v>2</v>
      </c>
      <c r="D8261">
        <v>11</v>
      </c>
      <c r="F8261">
        <v>148.5</v>
      </c>
      <c r="G8261">
        <v>41.9</v>
      </c>
    </row>
    <row r="8262" spans="2:7">
      <c r="B8262">
        <v>102201</v>
      </c>
      <c r="C8262">
        <v>2</v>
      </c>
      <c r="D8262">
        <v>47</v>
      </c>
      <c r="F8262">
        <v>172.4</v>
      </c>
      <c r="G8262">
        <v>61.5</v>
      </c>
    </row>
    <row r="8263" spans="2:7">
      <c r="B8263">
        <v>102202</v>
      </c>
      <c r="C8263">
        <v>2</v>
      </c>
      <c r="D8263">
        <v>23</v>
      </c>
      <c r="F8263">
        <v>164.2</v>
      </c>
      <c r="G8263">
        <v>57.6</v>
      </c>
    </row>
    <row r="8264" spans="2:7">
      <c r="B8264">
        <v>102204</v>
      </c>
      <c r="C8264">
        <v>2</v>
      </c>
      <c r="D8264">
        <v>49</v>
      </c>
      <c r="F8264">
        <v>170.9</v>
      </c>
      <c r="G8264">
        <v>78.900000000000006</v>
      </c>
    </row>
    <row r="8265" spans="2:7">
      <c r="B8265">
        <v>102205</v>
      </c>
      <c r="C8265">
        <v>2</v>
      </c>
      <c r="D8265">
        <v>9</v>
      </c>
      <c r="F8265">
        <v>129.6</v>
      </c>
      <c r="G8265">
        <v>34.6</v>
      </c>
    </row>
    <row r="8266" spans="2:7">
      <c r="B8266">
        <v>102206</v>
      </c>
      <c r="C8266">
        <v>1</v>
      </c>
      <c r="D8266">
        <v>9</v>
      </c>
      <c r="F8266">
        <v>125.2</v>
      </c>
      <c r="G8266">
        <v>25.6</v>
      </c>
    </row>
    <row r="8267" spans="2:7">
      <c r="B8267">
        <v>102207</v>
      </c>
      <c r="C8267">
        <v>1</v>
      </c>
      <c r="D8267">
        <v>42</v>
      </c>
      <c r="F8267">
        <v>180</v>
      </c>
      <c r="G8267">
        <v>89.2</v>
      </c>
    </row>
    <row r="8268" spans="2:7">
      <c r="B8268">
        <v>102208</v>
      </c>
      <c r="C8268">
        <v>2</v>
      </c>
      <c r="D8268">
        <v>14</v>
      </c>
      <c r="F8268">
        <v>162.6</v>
      </c>
      <c r="G8268">
        <v>62.8</v>
      </c>
    </row>
    <row r="8269" spans="2:7">
      <c r="B8269">
        <v>102210</v>
      </c>
      <c r="C8269">
        <v>1</v>
      </c>
      <c r="D8269">
        <v>68</v>
      </c>
      <c r="F8269">
        <v>172.4</v>
      </c>
      <c r="G8269">
        <v>74.3</v>
      </c>
    </row>
    <row r="8270" spans="2:7">
      <c r="B8270">
        <v>102211</v>
      </c>
      <c r="C8270">
        <v>1</v>
      </c>
      <c r="D8270">
        <v>37</v>
      </c>
      <c r="F8270">
        <v>192.5</v>
      </c>
      <c r="G8270">
        <v>129.1</v>
      </c>
    </row>
    <row r="8271" spans="2:7">
      <c r="B8271">
        <v>102212</v>
      </c>
      <c r="C8271">
        <v>2</v>
      </c>
      <c r="D8271">
        <v>31</v>
      </c>
      <c r="F8271">
        <v>159</v>
      </c>
      <c r="G8271">
        <v>62.4</v>
      </c>
    </row>
    <row r="8272" spans="2:7">
      <c r="B8272">
        <v>102214</v>
      </c>
      <c r="C8272">
        <v>2</v>
      </c>
      <c r="D8272">
        <v>77</v>
      </c>
      <c r="F8272">
        <v>157.69999999999999</v>
      </c>
      <c r="G8272">
        <v>83.4</v>
      </c>
    </row>
    <row r="8273" spans="2:7">
      <c r="B8273">
        <v>102215</v>
      </c>
      <c r="C8273">
        <v>1</v>
      </c>
      <c r="D8273">
        <v>48</v>
      </c>
      <c r="F8273">
        <v>181.9</v>
      </c>
      <c r="G8273">
        <v>100.4</v>
      </c>
    </row>
    <row r="8274" spans="2:7">
      <c r="B8274">
        <v>102216</v>
      </c>
      <c r="C8274">
        <v>2</v>
      </c>
      <c r="D8274">
        <v>1</v>
      </c>
      <c r="E8274">
        <v>14</v>
      </c>
      <c r="F8274">
        <v>0</v>
      </c>
      <c r="G8274">
        <v>10.4</v>
      </c>
    </row>
    <row r="8275" spans="2:7">
      <c r="B8275">
        <v>102217</v>
      </c>
      <c r="C8275">
        <v>1</v>
      </c>
      <c r="D8275">
        <v>27</v>
      </c>
      <c r="F8275">
        <v>182.4</v>
      </c>
      <c r="G8275">
        <v>92.1</v>
      </c>
    </row>
    <row r="8276" spans="2:7">
      <c r="B8276">
        <v>102218</v>
      </c>
      <c r="C8276">
        <v>2</v>
      </c>
      <c r="D8276">
        <v>48</v>
      </c>
      <c r="F8276">
        <v>165.7</v>
      </c>
      <c r="G8276">
        <v>61.6</v>
      </c>
    </row>
    <row r="8277" spans="2:7">
      <c r="B8277">
        <v>102219</v>
      </c>
      <c r="C8277">
        <v>1</v>
      </c>
      <c r="D8277">
        <v>54</v>
      </c>
      <c r="F8277">
        <v>174.7</v>
      </c>
      <c r="G8277">
        <v>79.8</v>
      </c>
    </row>
    <row r="8278" spans="2:7">
      <c r="B8278">
        <v>102220</v>
      </c>
      <c r="C8278">
        <v>2</v>
      </c>
      <c r="D8278">
        <v>0</v>
      </c>
      <c r="E8278">
        <v>11</v>
      </c>
      <c r="F8278">
        <v>0</v>
      </c>
      <c r="G8278">
        <v>8.9</v>
      </c>
    </row>
    <row r="8279" spans="2:7">
      <c r="B8279">
        <v>102221</v>
      </c>
      <c r="C8279">
        <v>1</v>
      </c>
      <c r="D8279">
        <v>38</v>
      </c>
      <c r="F8279">
        <v>156.4</v>
      </c>
      <c r="G8279">
        <v>73.2</v>
      </c>
    </row>
    <row r="8280" spans="2:7">
      <c r="B8280">
        <v>102223</v>
      </c>
      <c r="C8280">
        <v>2</v>
      </c>
      <c r="D8280">
        <v>36</v>
      </c>
      <c r="F8280">
        <v>158</v>
      </c>
      <c r="G8280">
        <v>57.7</v>
      </c>
    </row>
    <row r="8281" spans="2:7">
      <c r="B8281">
        <v>102224</v>
      </c>
      <c r="C8281">
        <v>1</v>
      </c>
      <c r="D8281">
        <v>19</v>
      </c>
      <c r="F8281">
        <v>176.5</v>
      </c>
      <c r="G8281">
        <v>75.599999999999994</v>
      </c>
    </row>
    <row r="8282" spans="2:7">
      <c r="B8282">
        <v>102225</v>
      </c>
      <c r="C8282">
        <v>1</v>
      </c>
      <c r="D8282">
        <v>41</v>
      </c>
      <c r="F8282">
        <v>192.5</v>
      </c>
      <c r="G8282">
        <v>103.1</v>
      </c>
    </row>
    <row r="8283" spans="2:7">
      <c r="B8283">
        <v>102226</v>
      </c>
      <c r="C8283">
        <v>1</v>
      </c>
      <c r="D8283">
        <v>26</v>
      </c>
      <c r="F8283">
        <v>185.1</v>
      </c>
      <c r="G8283">
        <v>93.7</v>
      </c>
    </row>
    <row r="8284" spans="2:7">
      <c r="B8284">
        <v>102227</v>
      </c>
      <c r="C8284">
        <v>2</v>
      </c>
      <c r="D8284">
        <v>8</v>
      </c>
      <c r="F8284">
        <v>125.4</v>
      </c>
      <c r="G8284">
        <v>28.9</v>
      </c>
    </row>
    <row r="8285" spans="2:7">
      <c r="B8285">
        <v>102228</v>
      </c>
      <c r="C8285">
        <v>2</v>
      </c>
      <c r="D8285">
        <v>11</v>
      </c>
      <c r="F8285">
        <v>158.6</v>
      </c>
      <c r="G8285">
        <v>39.200000000000003</v>
      </c>
    </row>
    <row r="8286" spans="2:7">
      <c r="B8286">
        <v>102229</v>
      </c>
      <c r="C8286">
        <v>1</v>
      </c>
      <c r="D8286">
        <v>57</v>
      </c>
      <c r="F8286">
        <v>169.1</v>
      </c>
      <c r="G8286">
        <v>83.3</v>
      </c>
    </row>
    <row r="8287" spans="2:7">
      <c r="B8287">
        <v>102230</v>
      </c>
      <c r="C8287">
        <v>1</v>
      </c>
      <c r="D8287">
        <v>3</v>
      </c>
      <c r="F8287">
        <v>100.6</v>
      </c>
      <c r="G8287">
        <v>17.399999999999999</v>
      </c>
    </row>
    <row r="8288" spans="2:7">
      <c r="B8288">
        <v>102231</v>
      </c>
      <c r="C8288">
        <v>2</v>
      </c>
      <c r="D8288">
        <v>15</v>
      </c>
      <c r="F8288">
        <v>158.19999999999999</v>
      </c>
      <c r="G8288">
        <v>109.8</v>
      </c>
    </row>
    <row r="8289" spans="2:7">
      <c r="B8289">
        <v>102232</v>
      </c>
      <c r="C8289">
        <v>1</v>
      </c>
      <c r="D8289">
        <v>22</v>
      </c>
      <c r="F8289">
        <v>177.4</v>
      </c>
      <c r="G8289">
        <v>60.8</v>
      </c>
    </row>
    <row r="8290" spans="2:7">
      <c r="B8290">
        <v>102233</v>
      </c>
      <c r="C8290">
        <v>1</v>
      </c>
      <c r="D8290">
        <v>5</v>
      </c>
      <c r="F8290">
        <v>116.5</v>
      </c>
      <c r="G8290">
        <v>23.8</v>
      </c>
    </row>
    <row r="8291" spans="2:7">
      <c r="B8291">
        <v>102234</v>
      </c>
      <c r="C8291">
        <v>1</v>
      </c>
      <c r="D8291">
        <v>41</v>
      </c>
      <c r="F8291">
        <v>180.4</v>
      </c>
      <c r="G8291">
        <v>145.30000000000001</v>
      </c>
    </row>
    <row r="8292" spans="2:7">
      <c r="B8292">
        <v>102235</v>
      </c>
      <c r="C8292">
        <v>2</v>
      </c>
      <c r="D8292">
        <v>11</v>
      </c>
      <c r="F8292">
        <v>152.4</v>
      </c>
      <c r="G8292">
        <v>40.799999999999997</v>
      </c>
    </row>
    <row r="8293" spans="2:7">
      <c r="B8293">
        <v>102236</v>
      </c>
      <c r="C8293">
        <v>2</v>
      </c>
      <c r="D8293">
        <v>5</v>
      </c>
      <c r="F8293">
        <v>115</v>
      </c>
      <c r="G8293">
        <v>20.6</v>
      </c>
    </row>
    <row r="8294" spans="2:7">
      <c r="B8294">
        <v>102237</v>
      </c>
      <c r="C8294">
        <v>2</v>
      </c>
      <c r="D8294">
        <v>2</v>
      </c>
      <c r="F8294">
        <v>94.4</v>
      </c>
      <c r="G8294">
        <v>14.6</v>
      </c>
    </row>
    <row r="8295" spans="2:7">
      <c r="B8295">
        <v>102238</v>
      </c>
      <c r="C8295">
        <v>2</v>
      </c>
      <c r="D8295">
        <v>49</v>
      </c>
      <c r="F8295">
        <v>162</v>
      </c>
      <c r="G8295">
        <v>148.4</v>
      </c>
    </row>
    <row r="8296" spans="2:7">
      <c r="B8296">
        <v>102239</v>
      </c>
      <c r="C8296">
        <v>1</v>
      </c>
      <c r="D8296">
        <v>23</v>
      </c>
      <c r="F8296">
        <v>171.2</v>
      </c>
      <c r="G8296">
        <v>94.2</v>
      </c>
    </row>
    <row r="8297" spans="2:7">
      <c r="B8297">
        <v>102240</v>
      </c>
      <c r="C8297">
        <v>1</v>
      </c>
      <c r="D8297">
        <v>60</v>
      </c>
      <c r="F8297">
        <v>178.4</v>
      </c>
      <c r="G8297">
        <v>109.1</v>
      </c>
    </row>
    <row r="8298" spans="2:7">
      <c r="B8298">
        <v>102241</v>
      </c>
      <c r="C8298">
        <v>2</v>
      </c>
      <c r="D8298">
        <v>80</v>
      </c>
      <c r="F8298">
        <v>159.69999999999999</v>
      </c>
      <c r="G8298">
        <v>71.599999999999994</v>
      </c>
    </row>
    <row r="8299" spans="2:7">
      <c r="B8299">
        <v>102242</v>
      </c>
      <c r="C8299">
        <v>1</v>
      </c>
      <c r="D8299">
        <v>23</v>
      </c>
      <c r="F8299">
        <v>167.4</v>
      </c>
      <c r="G8299">
        <v>54.4</v>
      </c>
    </row>
    <row r="8300" spans="2:7">
      <c r="B8300">
        <v>102243</v>
      </c>
      <c r="C8300">
        <v>1</v>
      </c>
      <c r="D8300">
        <v>60</v>
      </c>
      <c r="F8300">
        <v>166.1</v>
      </c>
      <c r="G8300">
        <v>77.900000000000006</v>
      </c>
    </row>
    <row r="8301" spans="2:7">
      <c r="B8301">
        <v>102244</v>
      </c>
      <c r="C8301">
        <v>1</v>
      </c>
      <c r="D8301">
        <v>42</v>
      </c>
      <c r="F8301">
        <v>191.1</v>
      </c>
      <c r="G8301">
        <v>125.3</v>
      </c>
    </row>
    <row r="8302" spans="2:7">
      <c r="B8302">
        <v>102245</v>
      </c>
      <c r="C8302">
        <v>2</v>
      </c>
      <c r="D8302">
        <v>64</v>
      </c>
      <c r="F8302">
        <v>154.69999999999999</v>
      </c>
      <c r="G8302">
        <v>45.4</v>
      </c>
    </row>
    <row r="8303" spans="2:7">
      <c r="B8303">
        <v>102246</v>
      </c>
      <c r="C8303">
        <v>2</v>
      </c>
      <c r="D8303">
        <v>0</v>
      </c>
      <c r="E8303">
        <v>0</v>
      </c>
      <c r="F8303">
        <v>0</v>
      </c>
      <c r="G8303">
        <v>4.2</v>
      </c>
    </row>
    <row r="8304" spans="2:7">
      <c r="B8304">
        <v>102247</v>
      </c>
      <c r="C8304">
        <v>2</v>
      </c>
      <c r="D8304">
        <v>0</v>
      </c>
      <c r="E8304">
        <v>8</v>
      </c>
      <c r="F8304">
        <v>0</v>
      </c>
      <c r="G8304">
        <v>9.6</v>
      </c>
    </row>
    <row r="8305" spans="2:7">
      <c r="B8305">
        <v>102248</v>
      </c>
      <c r="C8305">
        <v>1</v>
      </c>
      <c r="D8305">
        <v>48</v>
      </c>
      <c r="F8305">
        <v>166.8</v>
      </c>
      <c r="G8305">
        <v>71</v>
      </c>
    </row>
    <row r="8306" spans="2:7">
      <c r="B8306">
        <v>102249</v>
      </c>
      <c r="C8306">
        <v>1</v>
      </c>
      <c r="D8306">
        <v>22</v>
      </c>
      <c r="F8306">
        <v>177.8</v>
      </c>
      <c r="G8306">
        <v>68.2</v>
      </c>
    </row>
    <row r="8307" spans="2:7">
      <c r="B8307">
        <v>102250</v>
      </c>
      <c r="C8307">
        <v>1</v>
      </c>
      <c r="D8307">
        <v>34</v>
      </c>
      <c r="F8307">
        <v>177</v>
      </c>
      <c r="G8307">
        <v>85.8</v>
      </c>
    </row>
    <row r="8308" spans="2:7">
      <c r="B8308">
        <v>102251</v>
      </c>
      <c r="C8308">
        <v>1</v>
      </c>
      <c r="D8308">
        <v>75</v>
      </c>
      <c r="F8308">
        <v>186.7</v>
      </c>
      <c r="G8308">
        <v>107</v>
      </c>
    </row>
    <row r="8309" spans="2:7">
      <c r="B8309">
        <v>102252</v>
      </c>
      <c r="C8309">
        <v>2</v>
      </c>
      <c r="D8309">
        <v>10</v>
      </c>
      <c r="F8309">
        <v>142.19999999999999</v>
      </c>
      <c r="G8309">
        <v>48.5</v>
      </c>
    </row>
    <row r="8310" spans="2:7">
      <c r="B8310">
        <v>102253</v>
      </c>
      <c r="C8310">
        <v>2</v>
      </c>
      <c r="D8310">
        <v>6</v>
      </c>
      <c r="F8310">
        <v>114.5</v>
      </c>
      <c r="G8310">
        <v>18.8</v>
      </c>
    </row>
    <row r="8311" spans="2:7">
      <c r="B8311">
        <v>102254</v>
      </c>
      <c r="C8311">
        <v>2</v>
      </c>
      <c r="D8311">
        <v>38</v>
      </c>
      <c r="F8311">
        <v>155.69999999999999</v>
      </c>
      <c r="G8311">
        <v>67.7</v>
      </c>
    </row>
    <row r="8312" spans="2:7">
      <c r="B8312">
        <v>102255</v>
      </c>
      <c r="C8312">
        <v>2</v>
      </c>
      <c r="D8312">
        <v>24</v>
      </c>
      <c r="F8312">
        <v>165.2</v>
      </c>
      <c r="G8312">
        <v>73.3</v>
      </c>
    </row>
    <row r="8313" spans="2:7">
      <c r="B8313">
        <v>102256</v>
      </c>
      <c r="C8313">
        <v>1</v>
      </c>
      <c r="D8313">
        <v>40</v>
      </c>
      <c r="F8313">
        <v>181.2</v>
      </c>
      <c r="G8313">
        <v>84.7</v>
      </c>
    </row>
    <row r="8314" spans="2:7">
      <c r="B8314">
        <v>102257</v>
      </c>
      <c r="C8314">
        <v>2</v>
      </c>
      <c r="D8314">
        <v>1</v>
      </c>
      <c r="E8314">
        <v>20</v>
      </c>
      <c r="F8314">
        <v>0</v>
      </c>
      <c r="G8314">
        <v>13.8</v>
      </c>
    </row>
    <row r="8315" spans="2:7">
      <c r="B8315">
        <v>102258</v>
      </c>
      <c r="C8315">
        <v>2</v>
      </c>
      <c r="D8315">
        <v>51</v>
      </c>
      <c r="F8315">
        <v>152.19999999999999</v>
      </c>
      <c r="G8315">
        <v>45.2</v>
      </c>
    </row>
    <row r="8316" spans="2:7">
      <c r="B8316">
        <v>102259</v>
      </c>
      <c r="C8316">
        <v>2</v>
      </c>
      <c r="D8316">
        <v>56</v>
      </c>
      <c r="F8316">
        <v>154.1</v>
      </c>
      <c r="G8316">
        <v>66.7</v>
      </c>
    </row>
    <row r="8317" spans="2:7">
      <c r="B8317">
        <v>102260</v>
      </c>
      <c r="C8317">
        <v>2</v>
      </c>
      <c r="D8317">
        <v>65</v>
      </c>
      <c r="F8317">
        <v>163.4</v>
      </c>
      <c r="G8317">
        <v>70.5</v>
      </c>
    </row>
    <row r="8318" spans="2:7">
      <c r="B8318">
        <v>102261</v>
      </c>
      <c r="C8318">
        <v>2</v>
      </c>
      <c r="D8318">
        <v>12</v>
      </c>
      <c r="F8318">
        <v>160</v>
      </c>
      <c r="G8318">
        <v>53.6</v>
      </c>
    </row>
    <row r="8319" spans="2:7">
      <c r="B8319">
        <v>102262</v>
      </c>
      <c r="C8319">
        <v>2</v>
      </c>
      <c r="D8319">
        <v>13</v>
      </c>
      <c r="F8319">
        <v>164</v>
      </c>
      <c r="G8319">
        <v>83.8</v>
      </c>
    </row>
    <row r="8320" spans="2:7">
      <c r="B8320">
        <v>102263</v>
      </c>
      <c r="C8320">
        <v>1</v>
      </c>
      <c r="D8320">
        <v>79</v>
      </c>
      <c r="F8320">
        <v>169.9</v>
      </c>
      <c r="G8320">
        <v>91.6</v>
      </c>
    </row>
    <row r="8321" spans="2:7">
      <c r="B8321">
        <v>102264</v>
      </c>
      <c r="C8321">
        <v>2</v>
      </c>
      <c r="D8321">
        <v>18</v>
      </c>
      <c r="F8321">
        <v>159.4</v>
      </c>
      <c r="G8321">
        <v>48.1</v>
      </c>
    </row>
    <row r="8322" spans="2:7">
      <c r="B8322">
        <v>102265</v>
      </c>
      <c r="C8322">
        <v>1</v>
      </c>
      <c r="D8322">
        <v>34</v>
      </c>
      <c r="F8322">
        <v>184.3</v>
      </c>
      <c r="G8322">
        <v>67.900000000000006</v>
      </c>
    </row>
    <row r="8323" spans="2:7">
      <c r="B8323">
        <v>102266</v>
      </c>
      <c r="C8323">
        <v>2</v>
      </c>
      <c r="D8323">
        <v>70</v>
      </c>
      <c r="F8323">
        <v>161.69999999999999</v>
      </c>
      <c r="G8323">
        <v>52.4</v>
      </c>
    </row>
    <row r="8324" spans="2:7">
      <c r="B8324">
        <v>102267</v>
      </c>
      <c r="C8324">
        <v>2</v>
      </c>
      <c r="D8324">
        <v>77</v>
      </c>
      <c r="F8324">
        <v>152.9</v>
      </c>
      <c r="G8324">
        <v>120.6</v>
      </c>
    </row>
    <row r="8325" spans="2:7">
      <c r="B8325">
        <v>102268</v>
      </c>
      <c r="C8325">
        <v>2</v>
      </c>
      <c r="D8325">
        <v>10</v>
      </c>
      <c r="F8325">
        <v>134.30000000000001</v>
      </c>
      <c r="G8325">
        <v>28.8</v>
      </c>
    </row>
    <row r="8326" spans="2:7">
      <c r="B8326">
        <v>102269</v>
      </c>
      <c r="C8326">
        <v>2</v>
      </c>
      <c r="D8326">
        <v>54</v>
      </c>
      <c r="F8326">
        <v>149.9</v>
      </c>
      <c r="G8326">
        <v>83.5</v>
      </c>
    </row>
    <row r="8327" spans="2:7">
      <c r="B8327">
        <v>102270</v>
      </c>
      <c r="C8327">
        <v>1</v>
      </c>
      <c r="D8327">
        <v>16</v>
      </c>
      <c r="F8327">
        <v>187.9</v>
      </c>
      <c r="G8327">
        <v>90.4</v>
      </c>
    </row>
    <row r="8328" spans="2:7">
      <c r="B8328">
        <v>102271</v>
      </c>
      <c r="C8328">
        <v>1</v>
      </c>
      <c r="D8328">
        <v>79</v>
      </c>
      <c r="F8328">
        <v>174</v>
      </c>
      <c r="G8328">
        <v>71.900000000000006</v>
      </c>
    </row>
    <row r="8329" spans="2:7">
      <c r="B8329">
        <v>102272</v>
      </c>
      <c r="C8329">
        <v>2</v>
      </c>
      <c r="D8329">
        <v>26</v>
      </c>
      <c r="F8329">
        <v>169.6</v>
      </c>
      <c r="G8329">
        <v>74.400000000000006</v>
      </c>
    </row>
    <row r="8330" spans="2:7">
      <c r="B8330">
        <v>102274</v>
      </c>
      <c r="C8330">
        <v>1</v>
      </c>
      <c r="D8330">
        <v>14</v>
      </c>
      <c r="F8330">
        <v>164.6</v>
      </c>
      <c r="G8330">
        <v>50.5</v>
      </c>
    </row>
    <row r="8331" spans="2:7">
      <c r="B8331">
        <v>102275</v>
      </c>
      <c r="C8331">
        <v>2</v>
      </c>
      <c r="D8331">
        <v>13</v>
      </c>
      <c r="F8331">
        <v>167.8</v>
      </c>
      <c r="G8331">
        <v>107.6</v>
      </c>
    </row>
    <row r="8332" spans="2:7">
      <c r="B8332">
        <v>102276</v>
      </c>
      <c r="C8332">
        <v>2</v>
      </c>
      <c r="D8332">
        <v>79</v>
      </c>
      <c r="F8332">
        <v>163.4</v>
      </c>
      <c r="G8332">
        <v>78.599999999999994</v>
      </c>
    </row>
    <row r="8333" spans="2:7">
      <c r="B8333">
        <v>102277</v>
      </c>
      <c r="C8333">
        <v>2</v>
      </c>
      <c r="D8333">
        <v>7</v>
      </c>
      <c r="F8333">
        <v>138.30000000000001</v>
      </c>
      <c r="G8333">
        <v>34.1</v>
      </c>
    </row>
    <row r="8334" spans="2:7">
      <c r="B8334">
        <v>102278</v>
      </c>
      <c r="C8334">
        <v>2</v>
      </c>
      <c r="D8334">
        <v>36</v>
      </c>
      <c r="F8334">
        <v>168.7</v>
      </c>
      <c r="G8334">
        <v>111.3</v>
      </c>
    </row>
    <row r="8335" spans="2:7">
      <c r="B8335">
        <v>102279</v>
      </c>
      <c r="C8335">
        <v>1</v>
      </c>
      <c r="D8335">
        <v>38</v>
      </c>
      <c r="F8335">
        <v>184.4</v>
      </c>
      <c r="G8335">
        <v>108</v>
      </c>
    </row>
    <row r="8336" spans="2:7">
      <c r="B8336">
        <v>102280</v>
      </c>
      <c r="C8336">
        <v>1</v>
      </c>
      <c r="D8336">
        <v>0</v>
      </c>
      <c r="E8336">
        <v>10</v>
      </c>
      <c r="F8336">
        <v>0</v>
      </c>
      <c r="G8336">
        <v>8.8000000000000007</v>
      </c>
    </row>
    <row r="8337" spans="2:7">
      <c r="B8337">
        <v>102281</v>
      </c>
      <c r="C8337">
        <v>2</v>
      </c>
      <c r="D8337">
        <v>54</v>
      </c>
      <c r="F8337">
        <v>151.9</v>
      </c>
      <c r="G8337">
        <v>64.099999999999994</v>
      </c>
    </row>
    <row r="8338" spans="2:7">
      <c r="B8338">
        <v>102282</v>
      </c>
      <c r="C8338">
        <v>2</v>
      </c>
      <c r="D8338">
        <v>0</v>
      </c>
      <c r="E8338">
        <v>8</v>
      </c>
      <c r="F8338">
        <v>0</v>
      </c>
      <c r="G8338">
        <v>7.9</v>
      </c>
    </row>
    <row r="8339" spans="2:7">
      <c r="B8339">
        <v>102283</v>
      </c>
      <c r="C8339">
        <v>2</v>
      </c>
      <c r="D8339">
        <v>22</v>
      </c>
      <c r="F8339">
        <v>158.5</v>
      </c>
      <c r="G8339">
        <v>78.599999999999994</v>
      </c>
    </row>
    <row r="8340" spans="2:7">
      <c r="B8340">
        <v>102284</v>
      </c>
      <c r="C8340">
        <v>1</v>
      </c>
      <c r="D8340">
        <v>18</v>
      </c>
      <c r="F8340">
        <v>174</v>
      </c>
      <c r="G8340">
        <v>81.400000000000006</v>
      </c>
    </row>
    <row r="8341" spans="2:7">
      <c r="B8341">
        <v>102285</v>
      </c>
      <c r="C8341">
        <v>1</v>
      </c>
      <c r="D8341">
        <v>37</v>
      </c>
      <c r="F8341">
        <v>172.9</v>
      </c>
      <c r="G8341">
        <v>57.7</v>
      </c>
    </row>
    <row r="8342" spans="2:7">
      <c r="B8342">
        <v>102286</v>
      </c>
      <c r="C8342">
        <v>1</v>
      </c>
      <c r="D8342">
        <v>0</v>
      </c>
      <c r="E8342">
        <v>2</v>
      </c>
      <c r="F8342">
        <v>0</v>
      </c>
      <c r="G8342">
        <v>6.7</v>
      </c>
    </row>
    <row r="8343" spans="2:7">
      <c r="B8343">
        <v>102287</v>
      </c>
      <c r="C8343">
        <v>1</v>
      </c>
      <c r="D8343">
        <v>17</v>
      </c>
      <c r="F8343">
        <v>163</v>
      </c>
      <c r="G8343">
        <v>54.3</v>
      </c>
    </row>
    <row r="8344" spans="2:7">
      <c r="B8344">
        <v>102288</v>
      </c>
      <c r="C8344">
        <v>1</v>
      </c>
      <c r="D8344">
        <v>32</v>
      </c>
      <c r="F8344">
        <v>176.9</v>
      </c>
      <c r="G8344">
        <v>102.1</v>
      </c>
    </row>
    <row r="8345" spans="2:7">
      <c r="B8345">
        <v>102289</v>
      </c>
      <c r="C8345">
        <v>2</v>
      </c>
      <c r="D8345">
        <v>18</v>
      </c>
      <c r="F8345">
        <v>161.19999999999999</v>
      </c>
      <c r="G8345">
        <v>119.4</v>
      </c>
    </row>
    <row r="8346" spans="2:7">
      <c r="B8346">
        <v>102290</v>
      </c>
      <c r="C8346">
        <v>2</v>
      </c>
      <c r="D8346">
        <v>5</v>
      </c>
      <c r="F8346">
        <v>109.3</v>
      </c>
      <c r="G8346">
        <v>17</v>
      </c>
    </row>
    <row r="8347" spans="2:7">
      <c r="B8347">
        <v>102292</v>
      </c>
      <c r="C8347">
        <v>2</v>
      </c>
      <c r="D8347">
        <v>6</v>
      </c>
      <c r="F8347">
        <v>118.9</v>
      </c>
      <c r="G8347">
        <v>20.3</v>
      </c>
    </row>
    <row r="8348" spans="2:7">
      <c r="B8348">
        <v>102293</v>
      </c>
      <c r="C8348">
        <v>2</v>
      </c>
      <c r="D8348">
        <v>4</v>
      </c>
      <c r="F8348">
        <v>98.2</v>
      </c>
      <c r="G8348">
        <v>14</v>
      </c>
    </row>
    <row r="8349" spans="2:7">
      <c r="B8349">
        <v>102294</v>
      </c>
      <c r="C8349">
        <v>2</v>
      </c>
      <c r="D8349">
        <v>17</v>
      </c>
      <c r="F8349">
        <v>172</v>
      </c>
      <c r="G8349">
        <v>65.5</v>
      </c>
    </row>
    <row r="8350" spans="2:7">
      <c r="B8350">
        <v>102295</v>
      </c>
      <c r="C8350">
        <v>1</v>
      </c>
      <c r="D8350">
        <v>1</v>
      </c>
      <c r="E8350">
        <v>13</v>
      </c>
      <c r="F8350">
        <v>0</v>
      </c>
      <c r="G8350">
        <v>9.6</v>
      </c>
    </row>
    <row r="8351" spans="2:7">
      <c r="B8351">
        <v>102296</v>
      </c>
      <c r="C8351">
        <v>2</v>
      </c>
      <c r="D8351">
        <v>62</v>
      </c>
      <c r="F8351">
        <v>163.5</v>
      </c>
      <c r="G8351">
        <v>74.7</v>
      </c>
    </row>
    <row r="8352" spans="2:7">
      <c r="B8352">
        <v>102297</v>
      </c>
      <c r="C8352">
        <v>1</v>
      </c>
      <c r="D8352">
        <v>14</v>
      </c>
      <c r="F8352">
        <v>165</v>
      </c>
      <c r="G8352">
        <v>58.9</v>
      </c>
    </row>
    <row r="8353" spans="2:7">
      <c r="B8353">
        <v>102298</v>
      </c>
      <c r="C8353">
        <v>2</v>
      </c>
      <c r="D8353">
        <v>19</v>
      </c>
      <c r="F8353">
        <v>158.30000000000001</v>
      </c>
      <c r="G8353">
        <v>52.1</v>
      </c>
    </row>
    <row r="8354" spans="2:7">
      <c r="B8354">
        <v>102299</v>
      </c>
      <c r="C8354">
        <v>2</v>
      </c>
      <c r="D8354">
        <v>12</v>
      </c>
      <c r="F8354">
        <v>164</v>
      </c>
      <c r="G8354">
        <v>61.3</v>
      </c>
    </row>
    <row r="8355" spans="2:7">
      <c r="B8355">
        <v>102300</v>
      </c>
      <c r="C8355">
        <v>1</v>
      </c>
      <c r="D8355">
        <v>74</v>
      </c>
      <c r="F8355">
        <v>170.1</v>
      </c>
      <c r="G8355">
        <v>84.3</v>
      </c>
    </row>
    <row r="8356" spans="2:7">
      <c r="B8356">
        <v>102301</v>
      </c>
      <c r="C8356">
        <v>1</v>
      </c>
      <c r="D8356">
        <v>78</v>
      </c>
      <c r="F8356">
        <v>165.8</v>
      </c>
      <c r="G8356">
        <v>87.4</v>
      </c>
    </row>
    <row r="8357" spans="2:7">
      <c r="B8357">
        <v>102302</v>
      </c>
      <c r="C8357">
        <v>2</v>
      </c>
      <c r="D8357">
        <v>40</v>
      </c>
      <c r="F8357">
        <v>0</v>
      </c>
      <c r="G8357">
        <v>0</v>
      </c>
    </row>
    <row r="8358" spans="2:7">
      <c r="B8358">
        <v>102303</v>
      </c>
      <c r="C8358">
        <v>2</v>
      </c>
      <c r="D8358">
        <v>8</v>
      </c>
      <c r="F8358">
        <v>123.1</v>
      </c>
      <c r="G8358">
        <v>28.1</v>
      </c>
    </row>
    <row r="8359" spans="2:7">
      <c r="B8359">
        <v>102304</v>
      </c>
      <c r="C8359">
        <v>2</v>
      </c>
      <c r="D8359">
        <v>6</v>
      </c>
      <c r="F8359">
        <v>108.5</v>
      </c>
      <c r="G8359">
        <v>20.3</v>
      </c>
    </row>
    <row r="8360" spans="2:7">
      <c r="B8360">
        <v>102305</v>
      </c>
      <c r="C8360">
        <v>1</v>
      </c>
      <c r="D8360">
        <v>13</v>
      </c>
      <c r="F8360">
        <v>160.30000000000001</v>
      </c>
      <c r="G8360">
        <v>55.4</v>
      </c>
    </row>
    <row r="8361" spans="2:7">
      <c r="B8361">
        <v>102306</v>
      </c>
      <c r="C8361">
        <v>1</v>
      </c>
      <c r="D8361">
        <v>71</v>
      </c>
      <c r="F8361">
        <v>170.1</v>
      </c>
      <c r="G8361">
        <v>80.5</v>
      </c>
    </row>
    <row r="8362" spans="2:7">
      <c r="B8362">
        <v>102307</v>
      </c>
      <c r="C8362">
        <v>2</v>
      </c>
      <c r="D8362">
        <v>79</v>
      </c>
      <c r="F8362">
        <v>161.5</v>
      </c>
      <c r="G8362">
        <v>87.3</v>
      </c>
    </row>
    <row r="8363" spans="2:7">
      <c r="B8363">
        <v>102308</v>
      </c>
      <c r="C8363">
        <v>1</v>
      </c>
      <c r="D8363">
        <v>2</v>
      </c>
      <c r="F8363">
        <v>92.6</v>
      </c>
      <c r="G8363">
        <v>15.2</v>
      </c>
    </row>
    <row r="8364" spans="2:7">
      <c r="B8364">
        <v>102309</v>
      </c>
      <c r="C8364">
        <v>2</v>
      </c>
      <c r="D8364">
        <v>55</v>
      </c>
      <c r="F8364">
        <v>157.30000000000001</v>
      </c>
      <c r="G8364">
        <v>95.6</v>
      </c>
    </row>
    <row r="8365" spans="2:7">
      <c r="B8365">
        <v>102311</v>
      </c>
      <c r="C8365">
        <v>1</v>
      </c>
      <c r="D8365">
        <v>33</v>
      </c>
      <c r="F8365">
        <v>185.4</v>
      </c>
      <c r="G8365">
        <v>100.4</v>
      </c>
    </row>
    <row r="8366" spans="2:7">
      <c r="B8366">
        <v>102312</v>
      </c>
      <c r="C8366">
        <v>2</v>
      </c>
      <c r="D8366">
        <v>16</v>
      </c>
      <c r="F8366">
        <v>159.6</v>
      </c>
      <c r="G8366">
        <v>62.6</v>
      </c>
    </row>
    <row r="8367" spans="2:7">
      <c r="B8367">
        <v>102313</v>
      </c>
      <c r="C8367">
        <v>1</v>
      </c>
      <c r="D8367">
        <v>80</v>
      </c>
      <c r="F8367">
        <v>177.4</v>
      </c>
      <c r="G8367">
        <v>98.5</v>
      </c>
    </row>
    <row r="8368" spans="2:7">
      <c r="B8368">
        <v>102314</v>
      </c>
      <c r="C8368">
        <v>1</v>
      </c>
      <c r="D8368">
        <v>13</v>
      </c>
      <c r="F8368">
        <v>168.4</v>
      </c>
      <c r="G8368">
        <v>45.7</v>
      </c>
    </row>
    <row r="8369" spans="2:7">
      <c r="B8369">
        <v>102315</v>
      </c>
      <c r="C8369">
        <v>2</v>
      </c>
      <c r="D8369">
        <v>39</v>
      </c>
      <c r="F8369">
        <v>153.80000000000001</v>
      </c>
      <c r="G8369">
        <v>50</v>
      </c>
    </row>
    <row r="8370" spans="2:7">
      <c r="B8370">
        <v>102316</v>
      </c>
      <c r="C8370">
        <v>1</v>
      </c>
      <c r="D8370">
        <v>14</v>
      </c>
      <c r="F8370">
        <v>172.6</v>
      </c>
      <c r="G8370">
        <v>77.400000000000006</v>
      </c>
    </row>
    <row r="8371" spans="2:7">
      <c r="B8371">
        <v>102317</v>
      </c>
      <c r="C8371">
        <v>1</v>
      </c>
      <c r="D8371">
        <v>59</v>
      </c>
      <c r="F8371">
        <v>189</v>
      </c>
      <c r="G8371">
        <v>129</v>
      </c>
    </row>
    <row r="8372" spans="2:7">
      <c r="B8372">
        <v>102319</v>
      </c>
      <c r="C8372">
        <v>1</v>
      </c>
      <c r="D8372">
        <v>5</v>
      </c>
      <c r="F8372">
        <v>115.8</v>
      </c>
      <c r="G8372">
        <v>21.4</v>
      </c>
    </row>
    <row r="8373" spans="2:7">
      <c r="B8373">
        <v>102320</v>
      </c>
      <c r="C8373">
        <v>2</v>
      </c>
      <c r="D8373">
        <v>63</v>
      </c>
      <c r="F8373">
        <v>146</v>
      </c>
      <c r="G8373">
        <v>61.6</v>
      </c>
    </row>
    <row r="8374" spans="2:7">
      <c r="B8374">
        <v>102321</v>
      </c>
      <c r="C8374">
        <v>1</v>
      </c>
      <c r="D8374">
        <v>56</v>
      </c>
      <c r="F8374">
        <v>170.5</v>
      </c>
      <c r="G8374">
        <v>86</v>
      </c>
    </row>
    <row r="8375" spans="2:7">
      <c r="B8375">
        <v>102322</v>
      </c>
      <c r="C8375">
        <v>1</v>
      </c>
      <c r="D8375">
        <v>45</v>
      </c>
      <c r="F8375">
        <v>172.2</v>
      </c>
      <c r="G8375">
        <v>56.3</v>
      </c>
    </row>
    <row r="8376" spans="2:7">
      <c r="B8376">
        <v>102323</v>
      </c>
      <c r="C8376">
        <v>2</v>
      </c>
      <c r="D8376">
        <v>19</v>
      </c>
      <c r="F8376">
        <v>155.5</v>
      </c>
      <c r="G8376">
        <v>48.2</v>
      </c>
    </row>
    <row r="8377" spans="2:7">
      <c r="B8377">
        <v>102324</v>
      </c>
      <c r="C8377">
        <v>2</v>
      </c>
      <c r="D8377">
        <v>28</v>
      </c>
      <c r="F8377">
        <v>177.2</v>
      </c>
      <c r="G8377">
        <v>90.6</v>
      </c>
    </row>
    <row r="8378" spans="2:7">
      <c r="B8378">
        <v>102325</v>
      </c>
      <c r="C8378">
        <v>2</v>
      </c>
      <c r="D8378">
        <v>7</v>
      </c>
      <c r="F8378">
        <v>119.2</v>
      </c>
      <c r="G8378">
        <v>21.6</v>
      </c>
    </row>
    <row r="8379" spans="2:7">
      <c r="B8379">
        <v>102326</v>
      </c>
      <c r="C8379">
        <v>2</v>
      </c>
      <c r="D8379">
        <v>72</v>
      </c>
      <c r="F8379">
        <v>151.1</v>
      </c>
      <c r="G8379">
        <v>62.8</v>
      </c>
    </row>
    <row r="8380" spans="2:7">
      <c r="B8380">
        <v>102327</v>
      </c>
      <c r="C8380">
        <v>1</v>
      </c>
      <c r="D8380">
        <v>16</v>
      </c>
      <c r="F8380">
        <v>191.2</v>
      </c>
      <c r="G8380">
        <v>107.4</v>
      </c>
    </row>
    <row r="8381" spans="2:7">
      <c r="B8381">
        <v>102328</v>
      </c>
      <c r="C8381">
        <v>2</v>
      </c>
      <c r="D8381">
        <v>80</v>
      </c>
      <c r="F8381">
        <v>160.9</v>
      </c>
      <c r="G8381">
        <v>47.1</v>
      </c>
    </row>
    <row r="8382" spans="2:7">
      <c r="B8382">
        <v>102329</v>
      </c>
      <c r="C8382">
        <v>1</v>
      </c>
      <c r="D8382">
        <v>72</v>
      </c>
      <c r="F8382">
        <v>167.8</v>
      </c>
      <c r="G8382">
        <v>96.8</v>
      </c>
    </row>
    <row r="8383" spans="2:7">
      <c r="B8383">
        <v>102330</v>
      </c>
      <c r="C8383">
        <v>1</v>
      </c>
      <c r="D8383">
        <v>18</v>
      </c>
      <c r="F8383">
        <v>172.4</v>
      </c>
      <c r="G8383">
        <v>65.599999999999994</v>
      </c>
    </row>
    <row r="8384" spans="2:7">
      <c r="B8384">
        <v>102331</v>
      </c>
      <c r="C8384">
        <v>1</v>
      </c>
      <c r="D8384">
        <v>53</v>
      </c>
      <c r="F8384">
        <v>171.6</v>
      </c>
      <c r="G8384">
        <v>72.5</v>
      </c>
    </row>
    <row r="8385" spans="2:7">
      <c r="B8385">
        <v>102332</v>
      </c>
      <c r="C8385">
        <v>1</v>
      </c>
      <c r="D8385">
        <v>5</v>
      </c>
      <c r="F8385">
        <v>117.1</v>
      </c>
      <c r="G8385">
        <v>21.6</v>
      </c>
    </row>
    <row r="8386" spans="2:7">
      <c r="B8386">
        <v>102333</v>
      </c>
      <c r="C8386">
        <v>2</v>
      </c>
      <c r="D8386">
        <v>50</v>
      </c>
      <c r="F8386">
        <v>165.5</v>
      </c>
      <c r="G8386">
        <v>125.8</v>
      </c>
    </row>
    <row r="8387" spans="2:7">
      <c r="B8387">
        <v>102334</v>
      </c>
      <c r="C8387">
        <v>1</v>
      </c>
      <c r="D8387">
        <v>25</v>
      </c>
      <c r="F8387">
        <v>179.9</v>
      </c>
      <c r="G8387">
        <v>99</v>
      </c>
    </row>
    <row r="8388" spans="2:7">
      <c r="B8388">
        <v>102335</v>
      </c>
      <c r="C8388">
        <v>1</v>
      </c>
      <c r="D8388">
        <v>18</v>
      </c>
      <c r="F8388">
        <v>164.5</v>
      </c>
      <c r="G8388">
        <v>71.3</v>
      </c>
    </row>
    <row r="8389" spans="2:7">
      <c r="B8389">
        <v>102336</v>
      </c>
      <c r="C8389">
        <v>1</v>
      </c>
      <c r="D8389">
        <v>33</v>
      </c>
      <c r="F8389">
        <v>174.7</v>
      </c>
      <c r="G8389">
        <v>80</v>
      </c>
    </row>
    <row r="8390" spans="2:7">
      <c r="B8390">
        <v>102337</v>
      </c>
      <c r="C8390">
        <v>1</v>
      </c>
      <c r="D8390">
        <v>68</v>
      </c>
      <c r="F8390">
        <v>169</v>
      </c>
      <c r="G8390">
        <v>96.1</v>
      </c>
    </row>
    <row r="8391" spans="2:7">
      <c r="B8391">
        <v>102338</v>
      </c>
      <c r="C8391">
        <v>1</v>
      </c>
      <c r="D8391">
        <v>54</v>
      </c>
      <c r="F8391">
        <v>195.6</v>
      </c>
      <c r="G8391">
        <v>110.5</v>
      </c>
    </row>
    <row r="8392" spans="2:7">
      <c r="B8392">
        <v>102339</v>
      </c>
      <c r="C8392">
        <v>2</v>
      </c>
      <c r="D8392">
        <v>16</v>
      </c>
      <c r="F8392">
        <v>163.19999999999999</v>
      </c>
      <c r="G8392">
        <v>67.099999999999994</v>
      </c>
    </row>
    <row r="8393" spans="2:7">
      <c r="B8393">
        <v>102340</v>
      </c>
      <c r="C8393">
        <v>1</v>
      </c>
      <c r="D8393">
        <v>33</v>
      </c>
      <c r="F8393">
        <v>173.3</v>
      </c>
      <c r="G8393">
        <v>65</v>
      </c>
    </row>
    <row r="8394" spans="2:7">
      <c r="B8394">
        <v>102341</v>
      </c>
      <c r="C8394">
        <v>2</v>
      </c>
      <c r="D8394">
        <v>39</v>
      </c>
      <c r="F8394">
        <v>167.3</v>
      </c>
      <c r="G8394">
        <v>92.8</v>
      </c>
    </row>
    <row r="8395" spans="2:7">
      <c r="B8395">
        <v>102342</v>
      </c>
      <c r="C8395">
        <v>1</v>
      </c>
      <c r="D8395">
        <v>52</v>
      </c>
      <c r="F8395">
        <v>170.3</v>
      </c>
      <c r="G8395">
        <v>81</v>
      </c>
    </row>
    <row r="8396" spans="2:7">
      <c r="B8396">
        <v>102344</v>
      </c>
      <c r="C8396">
        <v>2</v>
      </c>
      <c r="D8396">
        <v>34</v>
      </c>
      <c r="F8396">
        <v>150.6</v>
      </c>
      <c r="G8396">
        <v>42.3</v>
      </c>
    </row>
    <row r="8397" spans="2:7">
      <c r="B8397">
        <v>102345</v>
      </c>
      <c r="C8397">
        <v>2</v>
      </c>
      <c r="D8397">
        <v>39</v>
      </c>
      <c r="F8397">
        <v>165.2</v>
      </c>
      <c r="G8397">
        <v>113.1</v>
      </c>
    </row>
    <row r="8398" spans="2:7">
      <c r="B8398">
        <v>102346</v>
      </c>
      <c r="C8398">
        <v>2</v>
      </c>
      <c r="D8398">
        <v>37</v>
      </c>
      <c r="F8398">
        <v>169.5</v>
      </c>
      <c r="G8398">
        <v>145.6</v>
      </c>
    </row>
    <row r="8399" spans="2:7">
      <c r="B8399">
        <v>102348</v>
      </c>
      <c r="C8399">
        <v>2</v>
      </c>
      <c r="D8399">
        <v>27</v>
      </c>
      <c r="F8399">
        <v>158.80000000000001</v>
      </c>
      <c r="G8399">
        <v>109.4</v>
      </c>
    </row>
    <row r="8400" spans="2:7">
      <c r="B8400">
        <v>102349</v>
      </c>
      <c r="C8400">
        <v>2</v>
      </c>
      <c r="D8400">
        <v>67</v>
      </c>
      <c r="F8400">
        <v>148.5</v>
      </c>
      <c r="G8400">
        <v>58.3</v>
      </c>
    </row>
    <row r="8401" spans="2:7">
      <c r="B8401">
        <v>102350</v>
      </c>
      <c r="C8401">
        <v>1</v>
      </c>
      <c r="D8401">
        <v>36</v>
      </c>
      <c r="F8401">
        <v>168.5</v>
      </c>
      <c r="G8401">
        <v>77.8</v>
      </c>
    </row>
    <row r="8402" spans="2:7">
      <c r="B8402">
        <v>102351</v>
      </c>
      <c r="C8402">
        <v>2</v>
      </c>
      <c r="D8402">
        <v>4</v>
      </c>
      <c r="F8402">
        <v>102.8</v>
      </c>
      <c r="G8402">
        <v>18.399999999999999</v>
      </c>
    </row>
    <row r="8403" spans="2:7">
      <c r="B8403">
        <v>102352</v>
      </c>
      <c r="C8403">
        <v>1</v>
      </c>
      <c r="D8403">
        <v>31</v>
      </c>
      <c r="F8403">
        <v>180.2</v>
      </c>
      <c r="G8403">
        <v>80.2</v>
      </c>
    </row>
    <row r="8404" spans="2:7">
      <c r="B8404">
        <v>102353</v>
      </c>
      <c r="C8404">
        <v>1</v>
      </c>
      <c r="D8404">
        <v>64</v>
      </c>
      <c r="F8404">
        <v>172.8</v>
      </c>
      <c r="G8404">
        <v>76.2</v>
      </c>
    </row>
    <row r="8405" spans="2:7">
      <c r="B8405">
        <v>102354</v>
      </c>
      <c r="C8405">
        <v>1</v>
      </c>
      <c r="D8405">
        <v>11</v>
      </c>
      <c r="F8405">
        <v>152.69999999999999</v>
      </c>
      <c r="G8405">
        <v>76.7</v>
      </c>
    </row>
    <row r="8406" spans="2:7">
      <c r="B8406">
        <v>102355</v>
      </c>
      <c r="C8406">
        <v>1</v>
      </c>
      <c r="D8406">
        <v>33</v>
      </c>
      <c r="F8406">
        <v>166.8</v>
      </c>
      <c r="G8406">
        <v>149.4</v>
      </c>
    </row>
    <row r="8407" spans="2:7">
      <c r="B8407">
        <v>102356</v>
      </c>
      <c r="C8407">
        <v>1</v>
      </c>
      <c r="D8407">
        <v>22</v>
      </c>
      <c r="F8407">
        <v>167.8</v>
      </c>
      <c r="G8407">
        <v>77.5</v>
      </c>
    </row>
    <row r="8408" spans="2:7">
      <c r="B8408">
        <v>102357</v>
      </c>
      <c r="C8408">
        <v>2</v>
      </c>
      <c r="D8408">
        <v>3</v>
      </c>
      <c r="F8408">
        <v>0</v>
      </c>
      <c r="G8408">
        <v>0</v>
      </c>
    </row>
    <row r="8409" spans="2:7">
      <c r="B8409">
        <v>102358</v>
      </c>
      <c r="C8409">
        <v>2</v>
      </c>
      <c r="D8409">
        <v>31</v>
      </c>
      <c r="F8409">
        <v>159.6</v>
      </c>
      <c r="G8409">
        <v>57.1</v>
      </c>
    </row>
    <row r="8410" spans="2:7">
      <c r="B8410">
        <v>102359</v>
      </c>
      <c r="C8410">
        <v>2</v>
      </c>
      <c r="D8410">
        <v>39</v>
      </c>
      <c r="F8410">
        <v>151.80000000000001</v>
      </c>
      <c r="G8410">
        <v>55.1</v>
      </c>
    </row>
    <row r="8411" spans="2:7">
      <c r="B8411">
        <v>102360</v>
      </c>
      <c r="C8411">
        <v>2</v>
      </c>
      <c r="D8411">
        <v>28</v>
      </c>
      <c r="F8411">
        <v>160.4</v>
      </c>
      <c r="G8411">
        <v>100.8</v>
      </c>
    </row>
    <row r="8412" spans="2:7">
      <c r="B8412">
        <v>102361</v>
      </c>
      <c r="C8412">
        <v>1</v>
      </c>
      <c r="D8412">
        <v>31</v>
      </c>
      <c r="F8412">
        <v>177.1</v>
      </c>
      <c r="G8412">
        <v>78.5</v>
      </c>
    </row>
    <row r="8413" spans="2:7">
      <c r="B8413">
        <v>102362</v>
      </c>
      <c r="C8413">
        <v>1</v>
      </c>
      <c r="D8413">
        <v>80</v>
      </c>
      <c r="F8413">
        <v>179.3</v>
      </c>
      <c r="G8413">
        <v>93.3</v>
      </c>
    </row>
    <row r="8414" spans="2:7">
      <c r="B8414">
        <v>102364</v>
      </c>
      <c r="C8414">
        <v>2</v>
      </c>
      <c r="D8414">
        <v>33</v>
      </c>
      <c r="F8414">
        <v>170.6</v>
      </c>
      <c r="G8414">
        <v>85.3</v>
      </c>
    </row>
    <row r="8415" spans="2:7">
      <c r="B8415">
        <v>102365</v>
      </c>
      <c r="C8415">
        <v>1</v>
      </c>
      <c r="D8415">
        <v>75</v>
      </c>
      <c r="F8415">
        <v>164.4</v>
      </c>
      <c r="G8415">
        <v>69.400000000000006</v>
      </c>
    </row>
    <row r="8416" spans="2:7">
      <c r="B8416">
        <v>102366</v>
      </c>
      <c r="C8416">
        <v>2</v>
      </c>
      <c r="D8416">
        <v>18</v>
      </c>
      <c r="F8416">
        <v>159.80000000000001</v>
      </c>
      <c r="G8416">
        <v>79.5</v>
      </c>
    </row>
    <row r="8417" spans="2:7">
      <c r="B8417">
        <v>102367</v>
      </c>
      <c r="C8417">
        <v>2</v>
      </c>
      <c r="D8417">
        <v>66</v>
      </c>
      <c r="F8417">
        <v>0</v>
      </c>
      <c r="G8417">
        <v>0</v>
      </c>
    </row>
    <row r="8418" spans="2:7">
      <c r="B8418">
        <v>102368</v>
      </c>
      <c r="C8418">
        <v>1</v>
      </c>
      <c r="D8418">
        <v>67</v>
      </c>
      <c r="F8418">
        <v>178.4</v>
      </c>
      <c r="G8418">
        <v>98.5</v>
      </c>
    </row>
    <row r="8419" spans="2:7">
      <c r="B8419">
        <v>102369</v>
      </c>
      <c r="C8419">
        <v>2</v>
      </c>
      <c r="D8419">
        <v>42</v>
      </c>
      <c r="F8419">
        <v>149.6</v>
      </c>
      <c r="G8419">
        <v>62.3</v>
      </c>
    </row>
    <row r="8420" spans="2:7">
      <c r="B8420">
        <v>102370</v>
      </c>
      <c r="C8420">
        <v>2</v>
      </c>
      <c r="D8420">
        <v>80</v>
      </c>
      <c r="F8420">
        <v>163</v>
      </c>
      <c r="G8420">
        <v>67.099999999999994</v>
      </c>
    </row>
    <row r="8421" spans="2:7">
      <c r="B8421">
        <v>102371</v>
      </c>
      <c r="C8421">
        <v>1</v>
      </c>
      <c r="D8421">
        <v>54</v>
      </c>
      <c r="F8421">
        <v>178.5</v>
      </c>
      <c r="G8421">
        <v>85.4</v>
      </c>
    </row>
    <row r="8422" spans="2:7">
      <c r="B8422">
        <v>102372</v>
      </c>
      <c r="C8422">
        <v>1</v>
      </c>
      <c r="D8422">
        <v>80</v>
      </c>
      <c r="F8422">
        <v>165.1</v>
      </c>
      <c r="G8422">
        <v>90.3</v>
      </c>
    </row>
    <row r="8423" spans="2:7">
      <c r="B8423">
        <v>102373</v>
      </c>
      <c r="C8423">
        <v>1</v>
      </c>
      <c r="D8423">
        <v>31</v>
      </c>
      <c r="F8423">
        <v>174</v>
      </c>
      <c r="G8423">
        <v>90.9</v>
      </c>
    </row>
    <row r="8424" spans="2:7">
      <c r="B8424">
        <v>102375</v>
      </c>
      <c r="C8424">
        <v>2</v>
      </c>
      <c r="D8424">
        <v>4</v>
      </c>
      <c r="F8424">
        <v>109</v>
      </c>
      <c r="G8424">
        <v>17.100000000000001</v>
      </c>
    </row>
    <row r="8425" spans="2:7">
      <c r="B8425">
        <v>102376</v>
      </c>
      <c r="C8425">
        <v>2</v>
      </c>
      <c r="D8425">
        <v>11</v>
      </c>
      <c r="F8425">
        <v>150.69999999999999</v>
      </c>
      <c r="G8425">
        <v>66.099999999999994</v>
      </c>
    </row>
    <row r="8426" spans="2:7">
      <c r="B8426">
        <v>102377</v>
      </c>
      <c r="C8426">
        <v>2</v>
      </c>
      <c r="D8426">
        <v>59</v>
      </c>
      <c r="F8426">
        <v>147.9</v>
      </c>
      <c r="G8426">
        <v>59.7</v>
      </c>
    </row>
    <row r="8427" spans="2:7">
      <c r="B8427">
        <v>102378</v>
      </c>
      <c r="C8427">
        <v>2</v>
      </c>
      <c r="D8427">
        <v>40</v>
      </c>
      <c r="F8427">
        <v>155.4</v>
      </c>
      <c r="G8427">
        <v>69.900000000000006</v>
      </c>
    </row>
    <row r="8428" spans="2:7">
      <c r="B8428">
        <v>102379</v>
      </c>
      <c r="C8428">
        <v>2</v>
      </c>
      <c r="D8428">
        <v>71</v>
      </c>
      <c r="F8428">
        <v>141.5</v>
      </c>
      <c r="G8428">
        <v>79.2</v>
      </c>
    </row>
    <row r="8429" spans="2:7">
      <c r="B8429">
        <v>102380</v>
      </c>
      <c r="C8429">
        <v>2</v>
      </c>
      <c r="D8429">
        <v>26</v>
      </c>
      <c r="F8429">
        <v>164.1</v>
      </c>
      <c r="G8429">
        <v>78.7</v>
      </c>
    </row>
    <row r="8430" spans="2:7">
      <c r="B8430">
        <v>102381</v>
      </c>
      <c r="C8430">
        <v>1</v>
      </c>
      <c r="D8430">
        <v>42</v>
      </c>
      <c r="F8430">
        <v>184.6</v>
      </c>
      <c r="G8430">
        <v>113.8</v>
      </c>
    </row>
    <row r="8431" spans="2:7">
      <c r="B8431">
        <v>102382</v>
      </c>
      <c r="C8431">
        <v>1</v>
      </c>
      <c r="D8431">
        <v>44</v>
      </c>
      <c r="F8431">
        <v>169.9</v>
      </c>
      <c r="G8431">
        <v>71.900000000000006</v>
      </c>
    </row>
    <row r="8432" spans="2:7">
      <c r="B8432">
        <v>102383</v>
      </c>
      <c r="C8432">
        <v>2</v>
      </c>
      <c r="D8432">
        <v>26</v>
      </c>
      <c r="F8432">
        <v>150.4</v>
      </c>
      <c r="G8432">
        <v>55.7</v>
      </c>
    </row>
    <row r="8433" spans="2:7">
      <c r="B8433">
        <v>102384</v>
      </c>
      <c r="C8433">
        <v>1</v>
      </c>
      <c r="D8433">
        <v>9</v>
      </c>
      <c r="F8433">
        <v>148.6</v>
      </c>
      <c r="G8433">
        <v>43.3</v>
      </c>
    </row>
    <row r="8434" spans="2:7">
      <c r="B8434">
        <v>102385</v>
      </c>
      <c r="C8434">
        <v>1</v>
      </c>
      <c r="D8434">
        <v>15</v>
      </c>
      <c r="F8434">
        <v>169.8</v>
      </c>
      <c r="G8434">
        <v>54.8</v>
      </c>
    </row>
    <row r="8435" spans="2:7">
      <c r="B8435">
        <v>102386</v>
      </c>
      <c r="C8435">
        <v>2</v>
      </c>
      <c r="D8435">
        <v>27</v>
      </c>
      <c r="F8435">
        <v>153.80000000000001</v>
      </c>
      <c r="G8435">
        <v>74.8</v>
      </c>
    </row>
    <row r="8436" spans="2:7">
      <c r="B8436">
        <v>102387</v>
      </c>
      <c r="C8436">
        <v>1</v>
      </c>
      <c r="D8436">
        <v>68</v>
      </c>
      <c r="F8436">
        <v>175.6</v>
      </c>
      <c r="G8436">
        <v>93.1</v>
      </c>
    </row>
    <row r="8437" spans="2:7">
      <c r="B8437">
        <v>102388</v>
      </c>
      <c r="C8437">
        <v>1</v>
      </c>
      <c r="D8437">
        <v>2</v>
      </c>
      <c r="F8437">
        <v>92.6</v>
      </c>
      <c r="G8437">
        <v>13.2</v>
      </c>
    </row>
    <row r="8438" spans="2:7">
      <c r="B8438">
        <v>102389</v>
      </c>
      <c r="C8438">
        <v>2</v>
      </c>
      <c r="D8438">
        <v>71</v>
      </c>
      <c r="F8438">
        <v>163.69999999999999</v>
      </c>
      <c r="G8438">
        <v>85.8</v>
      </c>
    </row>
    <row r="8439" spans="2:7">
      <c r="B8439">
        <v>102391</v>
      </c>
      <c r="C8439">
        <v>1</v>
      </c>
      <c r="D8439">
        <v>31</v>
      </c>
      <c r="F8439">
        <v>0</v>
      </c>
      <c r="G8439">
        <v>0</v>
      </c>
    </row>
    <row r="8440" spans="2:7">
      <c r="B8440">
        <v>102392</v>
      </c>
      <c r="C8440">
        <v>2</v>
      </c>
      <c r="D8440">
        <v>80</v>
      </c>
      <c r="F8440">
        <v>152.80000000000001</v>
      </c>
      <c r="G8440">
        <v>72.400000000000006</v>
      </c>
    </row>
    <row r="8441" spans="2:7">
      <c r="B8441">
        <v>102393</v>
      </c>
      <c r="C8441">
        <v>2</v>
      </c>
      <c r="D8441">
        <v>20</v>
      </c>
      <c r="F8441">
        <v>171</v>
      </c>
      <c r="G8441">
        <v>52.6</v>
      </c>
    </row>
    <row r="8442" spans="2:7">
      <c r="B8442">
        <v>102394</v>
      </c>
      <c r="C8442">
        <v>2</v>
      </c>
      <c r="D8442">
        <v>14</v>
      </c>
      <c r="F8442">
        <v>161.5</v>
      </c>
      <c r="G8442">
        <v>64.900000000000006</v>
      </c>
    </row>
    <row r="8443" spans="2:7">
      <c r="B8443">
        <v>102395</v>
      </c>
      <c r="C8443">
        <v>1</v>
      </c>
      <c r="D8443">
        <v>25</v>
      </c>
      <c r="F8443">
        <v>173.4</v>
      </c>
      <c r="G8443">
        <v>98.3</v>
      </c>
    </row>
    <row r="8444" spans="2:7">
      <c r="B8444">
        <v>102396</v>
      </c>
      <c r="C8444">
        <v>1</v>
      </c>
      <c r="D8444">
        <v>45</v>
      </c>
      <c r="F8444">
        <v>180.3</v>
      </c>
      <c r="G8444">
        <v>101.7</v>
      </c>
    </row>
    <row r="8445" spans="2:7">
      <c r="B8445">
        <v>102397</v>
      </c>
      <c r="C8445">
        <v>2</v>
      </c>
      <c r="D8445">
        <v>73</v>
      </c>
      <c r="F8445">
        <v>162.69999999999999</v>
      </c>
      <c r="G8445">
        <v>70.900000000000006</v>
      </c>
    </row>
    <row r="8446" spans="2:7">
      <c r="B8446">
        <v>102399</v>
      </c>
      <c r="C8446">
        <v>1</v>
      </c>
      <c r="D8446">
        <v>80</v>
      </c>
      <c r="F8446">
        <v>186.6</v>
      </c>
      <c r="G8446">
        <v>119.5</v>
      </c>
    </row>
    <row r="8447" spans="2:7">
      <c r="B8447">
        <v>102400</v>
      </c>
      <c r="C8447">
        <v>1</v>
      </c>
      <c r="D8447">
        <v>42</v>
      </c>
      <c r="F8447">
        <v>173.2</v>
      </c>
      <c r="G8447">
        <v>77.099999999999994</v>
      </c>
    </row>
    <row r="8448" spans="2:7">
      <c r="B8448">
        <v>102401</v>
      </c>
      <c r="C8448">
        <v>2</v>
      </c>
      <c r="D8448">
        <v>44</v>
      </c>
      <c r="F8448">
        <v>153.19999999999999</v>
      </c>
      <c r="G8448">
        <v>46.4</v>
      </c>
    </row>
    <row r="8449" spans="2:7">
      <c r="B8449">
        <v>102402</v>
      </c>
      <c r="C8449">
        <v>1</v>
      </c>
      <c r="D8449">
        <v>9</v>
      </c>
      <c r="F8449">
        <v>142.69999999999999</v>
      </c>
      <c r="G8449">
        <v>61.3</v>
      </c>
    </row>
    <row r="8450" spans="2:7">
      <c r="B8450">
        <v>102403</v>
      </c>
      <c r="C8450">
        <v>1</v>
      </c>
      <c r="D8450">
        <v>7</v>
      </c>
      <c r="F8450">
        <v>126.7</v>
      </c>
      <c r="G8450">
        <v>29.7</v>
      </c>
    </row>
    <row r="8451" spans="2:7">
      <c r="B8451">
        <v>102404</v>
      </c>
      <c r="C8451">
        <v>1</v>
      </c>
      <c r="D8451">
        <v>16</v>
      </c>
      <c r="F8451">
        <v>172.6</v>
      </c>
      <c r="G8451">
        <v>68.099999999999994</v>
      </c>
    </row>
    <row r="8452" spans="2:7">
      <c r="B8452">
        <v>102405</v>
      </c>
      <c r="C8452">
        <v>1</v>
      </c>
      <c r="D8452">
        <v>49</v>
      </c>
      <c r="F8452">
        <v>185.5</v>
      </c>
      <c r="G8452">
        <v>109.9</v>
      </c>
    </row>
    <row r="8453" spans="2:7">
      <c r="B8453">
        <v>102406</v>
      </c>
      <c r="C8453">
        <v>1</v>
      </c>
      <c r="D8453">
        <v>11</v>
      </c>
      <c r="F8453">
        <v>153.4</v>
      </c>
      <c r="G8453">
        <v>67.400000000000006</v>
      </c>
    </row>
    <row r="8454" spans="2:7">
      <c r="B8454">
        <v>102407</v>
      </c>
      <c r="C8454">
        <v>2</v>
      </c>
      <c r="D8454">
        <v>75</v>
      </c>
      <c r="F8454">
        <v>160.19999999999999</v>
      </c>
      <c r="G8454">
        <v>124.9</v>
      </c>
    </row>
    <row r="8455" spans="2:7">
      <c r="B8455">
        <v>102408</v>
      </c>
      <c r="C8455">
        <v>1</v>
      </c>
      <c r="D8455">
        <v>7</v>
      </c>
      <c r="F8455">
        <v>121.5</v>
      </c>
      <c r="G8455">
        <v>28.7</v>
      </c>
    </row>
    <row r="8456" spans="2:7">
      <c r="B8456">
        <v>102409</v>
      </c>
      <c r="C8456">
        <v>1</v>
      </c>
      <c r="D8456">
        <v>2</v>
      </c>
      <c r="F8456">
        <v>90.6</v>
      </c>
      <c r="G8456">
        <v>13.2</v>
      </c>
    </row>
    <row r="8457" spans="2:7">
      <c r="B8457">
        <v>102410</v>
      </c>
      <c r="C8457">
        <v>1</v>
      </c>
      <c r="D8457">
        <v>44</v>
      </c>
      <c r="F8457">
        <v>175.7</v>
      </c>
      <c r="G8457">
        <v>111.4</v>
      </c>
    </row>
    <row r="8458" spans="2:7">
      <c r="B8458">
        <v>102411</v>
      </c>
      <c r="C8458">
        <v>1</v>
      </c>
      <c r="D8458">
        <v>80</v>
      </c>
      <c r="F8458">
        <v>169.9</v>
      </c>
      <c r="G8458">
        <v>70</v>
      </c>
    </row>
    <row r="8459" spans="2:7">
      <c r="B8459">
        <v>102412</v>
      </c>
      <c r="C8459">
        <v>1</v>
      </c>
      <c r="D8459">
        <v>11</v>
      </c>
      <c r="F8459">
        <v>158.69999999999999</v>
      </c>
      <c r="G8459">
        <v>55.7</v>
      </c>
    </row>
    <row r="8460" spans="2:7">
      <c r="B8460">
        <v>102413</v>
      </c>
      <c r="C8460">
        <v>1</v>
      </c>
      <c r="D8460">
        <v>9</v>
      </c>
      <c r="F8460">
        <v>131</v>
      </c>
      <c r="G8460">
        <v>27.2</v>
      </c>
    </row>
    <row r="8461" spans="2:7">
      <c r="B8461">
        <v>102414</v>
      </c>
      <c r="C8461">
        <v>1</v>
      </c>
      <c r="D8461">
        <v>19</v>
      </c>
      <c r="F8461">
        <v>175.9</v>
      </c>
      <c r="G8461">
        <v>75.400000000000006</v>
      </c>
    </row>
    <row r="8462" spans="2:7">
      <c r="B8462">
        <v>102415</v>
      </c>
      <c r="C8462">
        <v>2</v>
      </c>
      <c r="D8462">
        <v>54</v>
      </c>
      <c r="F8462">
        <v>153.4</v>
      </c>
      <c r="G8462">
        <v>90.5</v>
      </c>
    </row>
    <row r="8463" spans="2:7">
      <c r="B8463">
        <v>102416</v>
      </c>
      <c r="C8463">
        <v>2</v>
      </c>
      <c r="D8463">
        <v>19</v>
      </c>
      <c r="F8463">
        <v>170</v>
      </c>
      <c r="G8463">
        <v>82</v>
      </c>
    </row>
    <row r="8464" spans="2:7">
      <c r="B8464">
        <v>102418</v>
      </c>
      <c r="C8464">
        <v>1</v>
      </c>
      <c r="D8464">
        <v>63</v>
      </c>
      <c r="F8464">
        <v>188.8</v>
      </c>
      <c r="G8464">
        <v>103.2</v>
      </c>
    </row>
    <row r="8465" spans="2:7">
      <c r="B8465">
        <v>102419</v>
      </c>
      <c r="C8465">
        <v>1</v>
      </c>
      <c r="D8465">
        <v>32</v>
      </c>
      <c r="F8465">
        <v>180.8</v>
      </c>
      <c r="G8465">
        <v>79.400000000000006</v>
      </c>
    </row>
    <row r="8466" spans="2:7">
      <c r="B8466">
        <v>102420</v>
      </c>
      <c r="C8466">
        <v>2</v>
      </c>
      <c r="D8466">
        <v>70</v>
      </c>
      <c r="F8466">
        <v>157.19999999999999</v>
      </c>
      <c r="G8466">
        <v>63.1</v>
      </c>
    </row>
    <row r="8467" spans="2:7">
      <c r="B8467">
        <v>102421</v>
      </c>
      <c r="C8467">
        <v>2</v>
      </c>
      <c r="D8467">
        <v>57</v>
      </c>
      <c r="F8467">
        <v>158</v>
      </c>
      <c r="G8467">
        <v>57.6</v>
      </c>
    </row>
    <row r="8468" spans="2:7">
      <c r="B8468">
        <v>102423</v>
      </c>
      <c r="C8468">
        <v>2</v>
      </c>
      <c r="D8468">
        <v>62</v>
      </c>
      <c r="F8468">
        <v>163.9</v>
      </c>
      <c r="G8468">
        <v>89.3</v>
      </c>
    </row>
    <row r="8469" spans="2:7">
      <c r="B8469">
        <v>102424</v>
      </c>
      <c r="C8469">
        <v>1</v>
      </c>
      <c r="D8469">
        <v>37</v>
      </c>
      <c r="F8469">
        <v>176.4</v>
      </c>
      <c r="G8469">
        <v>70.599999999999994</v>
      </c>
    </row>
    <row r="8470" spans="2:7">
      <c r="B8470">
        <v>102425</v>
      </c>
      <c r="C8470">
        <v>1</v>
      </c>
      <c r="D8470">
        <v>33</v>
      </c>
      <c r="F8470">
        <v>173.7</v>
      </c>
      <c r="G8470">
        <v>111.2</v>
      </c>
    </row>
    <row r="8471" spans="2:7">
      <c r="B8471">
        <v>102426</v>
      </c>
      <c r="C8471">
        <v>1</v>
      </c>
      <c r="D8471">
        <v>10</v>
      </c>
      <c r="F8471">
        <v>132.4</v>
      </c>
      <c r="G8471">
        <v>31.9</v>
      </c>
    </row>
    <row r="8472" spans="2:7">
      <c r="B8472">
        <v>102427</v>
      </c>
      <c r="C8472">
        <v>1</v>
      </c>
      <c r="D8472">
        <v>63</v>
      </c>
      <c r="F8472">
        <v>164.7</v>
      </c>
      <c r="G8472">
        <v>88.7</v>
      </c>
    </row>
    <row r="8473" spans="2:7">
      <c r="B8473">
        <v>102428</v>
      </c>
      <c r="C8473">
        <v>1</v>
      </c>
      <c r="D8473">
        <v>41</v>
      </c>
      <c r="F8473">
        <v>182.5</v>
      </c>
      <c r="G8473">
        <v>153.4</v>
      </c>
    </row>
    <row r="8474" spans="2:7">
      <c r="B8474">
        <v>102429</v>
      </c>
      <c r="C8474">
        <v>2</v>
      </c>
      <c r="D8474">
        <v>38</v>
      </c>
      <c r="F8474">
        <v>163.1</v>
      </c>
      <c r="G8474">
        <v>96</v>
      </c>
    </row>
    <row r="8475" spans="2:7">
      <c r="B8475">
        <v>102431</v>
      </c>
      <c r="C8475">
        <v>1</v>
      </c>
      <c r="D8475">
        <v>19</v>
      </c>
      <c r="F8475">
        <v>178.7</v>
      </c>
      <c r="G8475">
        <v>86.2</v>
      </c>
    </row>
    <row r="8476" spans="2:7">
      <c r="B8476">
        <v>102432</v>
      </c>
      <c r="C8476">
        <v>1</v>
      </c>
      <c r="D8476">
        <v>33</v>
      </c>
      <c r="F8476">
        <v>177.6</v>
      </c>
      <c r="G8476">
        <v>134.19999999999999</v>
      </c>
    </row>
    <row r="8477" spans="2:7">
      <c r="B8477">
        <v>102433</v>
      </c>
      <c r="C8477">
        <v>1</v>
      </c>
      <c r="D8477">
        <v>15</v>
      </c>
      <c r="F8477">
        <v>168.7</v>
      </c>
      <c r="G8477">
        <v>60.1</v>
      </c>
    </row>
    <row r="8478" spans="2:7">
      <c r="B8478">
        <v>102434</v>
      </c>
      <c r="C8478">
        <v>2</v>
      </c>
      <c r="D8478">
        <v>44</v>
      </c>
      <c r="F8478">
        <v>165.3</v>
      </c>
      <c r="G8478">
        <v>111.1</v>
      </c>
    </row>
    <row r="8479" spans="2:7">
      <c r="B8479">
        <v>102435</v>
      </c>
      <c r="C8479">
        <v>2</v>
      </c>
      <c r="D8479">
        <v>9</v>
      </c>
      <c r="F8479">
        <v>142.80000000000001</v>
      </c>
      <c r="G8479">
        <v>35.1</v>
      </c>
    </row>
    <row r="8480" spans="2:7">
      <c r="B8480">
        <v>102436</v>
      </c>
      <c r="C8480">
        <v>2</v>
      </c>
      <c r="D8480">
        <v>56</v>
      </c>
      <c r="F8480">
        <v>161.1</v>
      </c>
      <c r="G8480">
        <v>60.2</v>
      </c>
    </row>
    <row r="8481" spans="2:7">
      <c r="B8481">
        <v>102437</v>
      </c>
      <c r="C8481">
        <v>1</v>
      </c>
      <c r="D8481">
        <v>3</v>
      </c>
      <c r="F8481">
        <v>90.6</v>
      </c>
      <c r="G8481">
        <v>14.3</v>
      </c>
    </row>
    <row r="8482" spans="2:7">
      <c r="B8482">
        <v>102439</v>
      </c>
      <c r="C8482">
        <v>2</v>
      </c>
      <c r="D8482">
        <v>5</v>
      </c>
      <c r="F8482">
        <v>118.4</v>
      </c>
      <c r="G8482">
        <v>29.4</v>
      </c>
    </row>
    <row r="8483" spans="2:7">
      <c r="B8483">
        <v>102440</v>
      </c>
      <c r="C8483">
        <v>2</v>
      </c>
      <c r="D8483">
        <v>16</v>
      </c>
      <c r="F8483">
        <v>159.1</v>
      </c>
      <c r="G8483">
        <v>49.1</v>
      </c>
    </row>
    <row r="8484" spans="2:7">
      <c r="B8484">
        <v>102441</v>
      </c>
      <c r="C8484">
        <v>2</v>
      </c>
      <c r="D8484">
        <v>13</v>
      </c>
      <c r="F8484">
        <v>150.19999999999999</v>
      </c>
      <c r="G8484">
        <v>39.700000000000003</v>
      </c>
    </row>
    <row r="8485" spans="2:7">
      <c r="B8485">
        <v>102442</v>
      </c>
      <c r="C8485">
        <v>2</v>
      </c>
      <c r="D8485">
        <v>62</v>
      </c>
      <c r="F8485">
        <v>154.19999999999999</v>
      </c>
      <c r="G8485">
        <v>68.599999999999994</v>
      </c>
    </row>
    <row r="8486" spans="2:7">
      <c r="B8486">
        <v>102443</v>
      </c>
      <c r="C8486">
        <v>2</v>
      </c>
      <c r="D8486">
        <v>56</v>
      </c>
      <c r="F8486">
        <v>153.30000000000001</v>
      </c>
      <c r="G8486">
        <v>46.5</v>
      </c>
    </row>
    <row r="8487" spans="2:7">
      <c r="B8487">
        <v>102444</v>
      </c>
      <c r="C8487">
        <v>1</v>
      </c>
      <c r="D8487">
        <v>58</v>
      </c>
      <c r="F8487">
        <v>171.4</v>
      </c>
      <c r="G8487">
        <v>120.2</v>
      </c>
    </row>
    <row r="8488" spans="2:7">
      <c r="B8488">
        <v>102445</v>
      </c>
      <c r="C8488">
        <v>2</v>
      </c>
      <c r="D8488">
        <v>80</v>
      </c>
      <c r="F8488">
        <v>153.5</v>
      </c>
      <c r="G8488">
        <v>56.2</v>
      </c>
    </row>
    <row r="8489" spans="2:7">
      <c r="B8489">
        <v>102446</v>
      </c>
      <c r="C8489">
        <v>2</v>
      </c>
      <c r="D8489">
        <v>0</v>
      </c>
      <c r="E8489">
        <v>11</v>
      </c>
      <c r="F8489">
        <v>0</v>
      </c>
      <c r="G8489">
        <v>7.9</v>
      </c>
    </row>
    <row r="8490" spans="2:7">
      <c r="B8490">
        <v>102447</v>
      </c>
      <c r="C8490">
        <v>2</v>
      </c>
      <c r="D8490">
        <v>79</v>
      </c>
      <c r="F8490">
        <v>163.80000000000001</v>
      </c>
      <c r="G8490">
        <v>51</v>
      </c>
    </row>
    <row r="8491" spans="2:7">
      <c r="B8491">
        <v>102448</v>
      </c>
      <c r="C8491">
        <v>1</v>
      </c>
      <c r="D8491">
        <v>3</v>
      </c>
      <c r="F8491">
        <v>102.3</v>
      </c>
      <c r="G8491">
        <v>16.399999999999999</v>
      </c>
    </row>
    <row r="8492" spans="2:7">
      <c r="B8492">
        <v>102450</v>
      </c>
      <c r="C8492">
        <v>1</v>
      </c>
      <c r="D8492">
        <v>39</v>
      </c>
      <c r="F8492">
        <v>182.4</v>
      </c>
      <c r="G8492">
        <v>186.5</v>
      </c>
    </row>
    <row r="8493" spans="2:7">
      <c r="B8493">
        <v>102451</v>
      </c>
      <c r="C8493">
        <v>1</v>
      </c>
      <c r="D8493">
        <v>1</v>
      </c>
      <c r="E8493">
        <v>19</v>
      </c>
      <c r="F8493">
        <v>0</v>
      </c>
      <c r="G8493">
        <v>12.9</v>
      </c>
    </row>
    <row r="8494" spans="2:7">
      <c r="B8494">
        <v>102452</v>
      </c>
      <c r="C8494">
        <v>2</v>
      </c>
      <c r="D8494">
        <v>60</v>
      </c>
      <c r="F8494">
        <v>152</v>
      </c>
      <c r="G8494">
        <v>79.8</v>
      </c>
    </row>
    <row r="8495" spans="2:7">
      <c r="B8495">
        <v>102453</v>
      </c>
      <c r="C8495">
        <v>1</v>
      </c>
      <c r="D8495">
        <v>13</v>
      </c>
      <c r="F8495">
        <v>155.19999999999999</v>
      </c>
      <c r="G8495">
        <v>41.8</v>
      </c>
    </row>
    <row r="8496" spans="2:7">
      <c r="B8496">
        <v>102454</v>
      </c>
      <c r="C8496">
        <v>2</v>
      </c>
      <c r="D8496">
        <v>34</v>
      </c>
      <c r="F8496">
        <v>167.4</v>
      </c>
      <c r="G8496">
        <v>65.900000000000006</v>
      </c>
    </row>
    <row r="8497" spans="2:7">
      <c r="B8497">
        <v>102455</v>
      </c>
      <c r="C8497">
        <v>1</v>
      </c>
      <c r="D8497">
        <v>66</v>
      </c>
      <c r="F8497">
        <v>181.5</v>
      </c>
      <c r="G8497">
        <v>86.4</v>
      </c>
    </row>
    <row r="8498" spans="2:7">
      <c r="B8498">
        <v>102456</v>
      </c>
      <c r="C8498">
        <v>2</v>
      </c>
      <c r="D8498">
        <v>29</v>
      </c>
      <c r="F8498">
        <v>156.6</v>
      </c>
      <c r="G8498">
        <v>104.8</v>
      </c>
    </row>
    <row r="8499" spans="2:7">
      <c r="B8499">
        <v>102457</v>
      </c>
      <c r="C8499">
        <v>1</v>
      </c>
      <c r="D8499">
        <v>58</v>
      </c>
      <c r="F8499">
        <v>172.1</v>
      </c>
      <c r="G8499">
        <v>73.2</v>
      </c>
    </row>
    <row r="8500" spans="2:7">
      <c r="B8500">
        <v>102458</v>
      </c>
      <c r="C8500">
        <v>1</v>
      </c>
      <c r="D8500">
        <v>34</v>
      </c>
      <c r="F8500">
        <v>172.8</v>
      </c>
      <c r="G8500">
        <v>60.9</v>
      </c>
    </row>
    <row r="8501" spans="2:7">
      <c r="B8501">
        <v>102459</v>
      </c>
      <c r="C8501">
        <v>2</v>
      </c>
      <c r="D8501">
        <v>9</v>
      </c>
      <c r="F8501">
        <v>128.69999999999999</v>
      </c>
      <c r="G8501">
        <v>22.1</v>
      </c>
    </row>
    <row r="8502" spans="2:7">
      <c r="B8502">
        <v>102460</v>
      </c>
      <c r="C8502">
        <v>2</v>
      </c>
      <c r="D8502">
        <v>25</v>
      </c>
      <c r="F8502">
        <v>168.9</v>
      </c>
      <c r="G8502">
        <v>60.7</v>
      </c>
    </row>
    <row r="8503" spans="2:7">
      <c r="B8503">
        <v>102461</v>
      </c>
      <c r="C8503">
        <v>2</v>
      </c>
      <c r="D8503">
        <v>28</v>
      </c>
      <c r="F8503">
        <v>148.80000000000001</v>
      </c>
      <c r="G8503">
        <v>54.3</v>
      </c>
    </row>
    <row r="8504" spans="2:7">
      <c r="B8504">
        <v>102462</v>
      </c>
      <c r="C8504">
        <v>1</v>
      </c>
      <c r="D8504">
        <v>5</v>
      </c>
      <c r="F8504">
        <v>111.7</v>
      </c>
      <c r="G8504">
        <v>17.7</v>
      </c>
    </row>
    <row r="8505" spans="2:7">
      <c r="B8505">
        <v>102463</v>
      </c>
      <c r="C8505">
        <v>1</v>
      </c>
      <c r="D8505">
        <v>15</v>
      </c>
      <c r="F8505">
        <v>176.3</v>
      </c>
      <c r="G8505">
        <v>74.400000000000006</v>
      </c>
    </row>
    <row r="8506" spans="2:7">
      <c r="B8506">
        <v>102464</v>
      </c>
      <c r="C8506">
        <v>1</v>
      </c>
      <c r="D8506">
        <v>46</v>
      </c>
      <c r="F8506">
        <v>172.9</v>
      </c>
      <c r="G8506">
        <v>78.7</v>
      </c>
    </row>
    <row r="8507" spans="2:7">
      <c r="B8507">
        <v>102465</v>
      </c>
      <c r="C8507">
        <v>1</v>
      </c>
      <c r="D8507">
        <v>79</v>
      </c>
      <c r="F8507">
        <v>162</v>
      </c>
      <c r="G8507">
        <v>65.400000000000006</v>
      </c>
    </row>
    <row r="8508" spans="2:7">
      <c r="B8508">
        <v>102466</v>
      </c>
      <c r="C8508">
        <v>1</v>
      </c>
      <c r="D8508">
        <v>34</v>
      </c>
      <c r="F8508">
        <v>195.8</v>
      </c>
      <c r="G8508">
        <v>89.9</v>
      </c>
    </row>
    <row r="8509" spans="2:7">
      <c r="B8509">
        <v>102467</v>
      </c>
      <c r="C8509">
        <v>2</v>
      </c>
      <c r="D8509">
        <v>58</v>
      </c>
      <c r="F8509">
        <v>162.4</v>
      </c>
      <c r="G8509">
        <v>92</v>
      </c>
    </row>
    <row r="8510" spans="2:7">
      <c r="B8510">
        <v>102468</v>
      </c>
      <c r="C8510">
        <v>2</v>
      </c>
      <c r="D8510">
        <v>16</v>
      </c>
      <c r="F8510">
        <v>159.4</v>
      </c>
      <c r="G8510">
        <v>63.6</v>
      </c>
    </row>
    <row r="8511" spans="2:7">
      <c r="B8511">
        <v>102469</v>
      </c>
      <c r="C8511">
        <v>1</v>
      </c>
      <c r="D8511">
        <v>33</v>
      </c>
      <c r="F8511">
        <v>185</v>
      </c>
      <c r="G8511">
        <v>105.3</v>
      </c>
    </row>
    <row r="8512" spans="2:7">
      <c r="B8512">
        <v>102470</v>
      </c>
      <c r="C8512">
        <v>1</v>
      </c>
      <c r="D8512">
        <v>0</v>
      </c>
      <c r="E8512">
        <v>11</v>
      </c>
      <c r="F8512">
        <v>0</v>
      </c>
      <c r="G8512">
        <v>10.5</v>
      </c>
    </row>
    <row r="8513" spans="2:7">
      <c r="B8513">
        <v>102471</v>
      </c>
      <c r="C8513">
        <v>2</v>
      </c>
      <c r="D8513">
        <v>62</v>
      </c>
      <c r="F8513">
        <v>149.30000000000001</v>
      </c>
      <c r="G8513">
        <v>58.7</v>
      </c>
    </row>
    <row r="8514" spans="2:7">
      <c r="B8514">
        <v>102472</v>
      </c>
      <c r="C8514">
        <v>1</v>
      </c>
      <c r="D8514">
        <v>41</v>
      </c>
      <c r="F8514">
        <v>182.4</v>
      </c>
      <c r="G8514">
        <v>107.4</v>
      </c>
    </row>
    <row r="8515" spans="2:7">
      <c r="B8515">
        <v>102473</v>
      </c>
      <c r="C8515">
        <v>2</v>
      </c>
      <c r="D8515">
        <v>41</v>
      </c>
      <c r="F8515">
        <v>154</v>
      </c>
      <c r="G8515">
        <v>62.5</v>
      </c>
    </row>
    <row r="8516" spans="2:7">
      <c r="B8516">
        <v>102474</v>
      </c>
      <c r="C8516">
        <v>2</v>
      </c>
      <c r="D8516">
        <v>52</v>
      </c>
      <c r="F8516">
        <v>156.69999999999999</v>
      </c>
      <c r="G8516">
        <v>103.7</v>
      </c>
    </row>
    <row r="8517" spans="2:7">
      <c r="B8517">
        <v>102475</v>
      </c>
      <c r="C8517">
        <v>1</v>
      </c>
      <c r="D8517">
        <v>38</v>
      </c>
      <c r="F8517">
        <v>157.69999999999999</v>
      </c>
      <c r="G8517">
        <v>70.400000000000006</v>
      </c>
    </row>
    <row r="8518" spans="2:7">
      <c r="B8518">
        <v>102476</v>
      </c>
      <c r="C8518">
        <v>2</v>
      </c>
      <c r="D8518">
        <v>12</v>
      </c>
      <c r="F8518">
        <v>0</v>
      </c>
      <c r="G8518">
        <v>0</v>
      </c>
    </row>
    <row r="8519" spans="2:7">
      <c r="B8519">
        <v>102477</v>
      </c>
      <c r="C8519">
        <v>1</v>
      </c>
      <c r="D8519">
        <v>1</v>
      </c>
      <c r="E8519">
        <v>13</v>
      </c>
      <c r="F8519">
        <v>0</v>
      </c>
      <c r="G8519">
        <v>11.9</v>
      </c>
    </row>
    <row r="8520" spans="2:7">
      <c r="B8520">
        <v>102478</v>
      </c>
      <c r="C8520">
        <v>1</v>
      </c>
      <c r="D8520">
        <v>60</v>
      </c>
      <c r="F8520">
        <v>173.6</v>
      </c>
      <c r="G8520">
        <v>100.1</v>
      </c>
    </row>
    <row r="8521" spans="2:7">
      <c r="B8521">
        <v>102480</v>
      </c>
      <c r="C8521">
        <v>1</v>
      </c>
      <c r="D8521">
        <v>77</v>
      </c>
      <c r="F8521">
        <v>170</v>
      </c>
      <c r="G8521">
        <v>92.7</v>
      </c>
    </row>
    <row r="8522" spans="2:7">
      <c r="B8522">
        <v>102481</v>
      </c>
      <c r="C8522">
        <v>2</v>
      </c>
      <c r="D8522">
        <v>9</v>
      </c>
      <c r="F8522">
        <v>133.9</v>
      </c>
      <c r="G8522">
        <v>37.299999999999997</v>
      </c>
    </row>
    <row r="8523" spans="2:7">
      <c r="B8523">
        <v>102482</v>
      </c>
      <c r="C8523">
        <v>1</v>
      </c>
      <c r="D8523">
        <v>36</v>
      </c>
      <c r="F8523">
        <v>165.3</v>
      </c>
      <c r="G8523">
        <v>89.5</v>
      </c>
    </row>
    <row r="8524" spans="2:7">
      <c r="B8524">
        <v>102483</v>
      </c>
      <c r="C8524">
        <v>2</v>
      </c>
      <c r="D8524">
        <v>60</v>
      </c>
      <c r="F8524">
        <v>164.9</v>
      </c>
      <c r="G8524">
        <v>99.6</v>
      </c>
    </row>
    <row r="8525" spans="2:7">
      <c r="B8525">
        <v>102484</v>
      </c>
      <c r="C8525">
        <v>2</v>
      </c>
      <c r="D8525">
        <v>9</v>
      </c>
      <c r="F8525">
        <v>0</v>
      </c>
      <c r="G8525">
        <v>73.8</v>
      </c>
    </row>
    <row r="8526" spans="2:7">
      <c r="B8526">
        <v>102486</v>
      </c>
      <c r="C8526">
        <v>2</v>
      </c>
      <c r="D8526">
        <v>21</v>
      </c>
      <c r="F8526">
        <v>156.5</v>
      </c>
      <c r="G8526">
        <v>83.7</v>
      </c>
    </row>
    <row r="8527" spans="2:7">
      <c r="B8527">
        <v>102487</v>
      </c>
      <c r="C8527">
        <v>2</v>
      </c>
      <c r="D8527">
        <v>19</v>
      </c>
      <c r="F8527">
        <v>164.2</v>
      </c>
      <c r="G8527">
        <v>42.3</v>
      </c>
    </row>
    <row r="8528" spans="2:7">
      <c r="B8528">
        <v>102488</v>
      </c>
      <c r="C8528">
        <v>1</v>
      </c>
      <c r="D8528">
        <v>29</v>
      </c>
      <c r="F8528">
        <v>163.69999999999999</v>
      </c>
      <c r="G8528">
        <v>76.5</v>
      </c>
    </row>
    <row r="8529" spans="2:7">
      <c r="B8529">
        <v>102489</v>
      </c>
      <c r="C8529">
        <v>1</v>
      </c>
      <c r="D8529">
        <v>73</v>
      </c>
      <c r="F8529">
        <v>178.4</v>
      </c>
      <c r="G8529">
        <v>99.2</v>
      </c>
    </row>
    <row r="8530" spans="2:7">
      <c r="B8530">
        <v>102490</v>
      </c>
      <c r="C8530">
        <v>2</v>
      </c>
      <c r="D8530">
        <v>71</v>
      </c>
      <c r="F8530">
        <v>149.5</v>
      </c>
      <c r="G8530">
        <v>57.4</v>
      </c>
    </row>
    <row r="8531" spans="2:7">
      <c r="B8531">
        <v>102492</v>
      </c>
      <c r="C8531">
        <v>1</v>
      </c>
      <c r="D8531">
        <v>31</v>
      </c>
      <c r="F8531">
        <v>182.7</v>
      </c>
      <c r="G8531">
        <v>100.9</v>
      </c>
    </row>
    <row r="8532" spans="2:7">
      <c r="B8532">
        <v>102493</v>
      </c>
      <c r="C8532">
        <v>1</v>
      </c>
      <c r="D8532">
        <v>79</v>
      </c>
      <c r="F8532">
        <v>170.1</v>
      </c>
      <c r="G8532">
        <v>98.5</v>
      </c>
    </row>
    <row r="8533" spans="2:7">
      <c r="B8533">
        <v>102494</v>
      </c>
      <c r="C8533">
        <v>1</v>
      </c>
      <c r="D8533">
        <v>76</v>
      </c>
      <c r="F8533">
        <v>175.5</v>
      </c>
      <c r="G8533">
        <v>81.8</v>
      </c>
    </row>
    <row r="8534" spans="2:7">
      <c r="B8534">
        <v>102495</v>
      </c>
      <c r="C8534">
        <v>1</v>
      </c>
      <c r="D8534">
        <v>33</v>
      </c>
      <c r="F8534">
        <v>168.3</v>
      </c>
      <c r="G8534">
        <v>71.7</v>
      </c>
    </row>
    <row r="8535" spans="2:7">
      <c r="B8535">
        <v>102496</v>
      </c>
      <c r="C8535">
        <v>1</v>
      </c>
      <c r="D8535">
        <v>3</v>
      </c>
      <c r="F8535">
        <v>102.8</v>
      </c>
      <c r="G8535">
        <v>17.399999999999999</v>
      </c>
    </row>
    <row r="8536" spans="2:7">
      <c r="B8536">
        <v>102497</v>
      </c>
      <c r="C8536">
        <v>1</v>
      </c>
      <c r="D8536">
        <v>75</v>
      </c>
      <c r="F8536">
        <v>166.2</v>
      </c>
      <c r="G8536">
        <v>72.8</v>
      </c>
    </row>
    <row r="8537" spans="2:7">
      <c r="B8537">
        <v>102498</v>
      </c>
      <c r="C8537">
        <v>2</v>
      </c>
      <c r="D8537">
        <v>16</v>
      </c>
      <c r="F8537">
        <v>166.4</v>
      </c>
      <c r="G8537">
        <v>66</v>
      </c>
    </row>
    <row r="8538" spans="2:7">
      <c r="B8538">
        <v>102499</v>
      </c>
      <c r="C8538">
        <v>2</v>
      </c>
      <c r="D8538">
        <v>10</v>
      </c>
      <c r="F8538">
        <v>148.80000000000001</v>
      </c>
      <c r="G8538">
        <v>53.7</v>
      </c>
    </row>
    <row r="8539" spans="2:7">
      <c r="B8539">
        <v>102500</v>
      </c>
      <c r="C8539">
        <v>1</v>
      </c>
      <c r="D8539">
        <v>15</v>
      </c>
      <c r="F8539">
        <v>173.4</v>
      </c>
      <c r="G8539">
        <v>92.2</v>
      </c>
    </row>
    <row r="8540" spans="2:7">
      <c r="B8540">
        <v>102501</v>
      </c>
      <c r="C8540">
        <v>1</v>
      </c>
      <c r="D8540">
        <v>45</v>
      </c>
      <c r="F8540">
        <v>173.4</v>
      </c>
      <c r="G8540">
        <v>110</v>
      </c>
    </row>
    <row r="8541" spans="2:7">
      <c r="B8541">
        <v>102502</v>
      </c>
      <c r="C8541">
        <v>1</v>
      </c>
      <c r="D8541">
        <v>0</v>
      </c>
      <c r="E8541">
        <v>6</v>
      </c>
      <c r="F8541">
        <v>0</v>
      </c>
      <c r="G8541">
        <v>8.1</v>
      </c>
    </row>
    <row r="8542" spans="2:7">
      <c r="B8542">
        <v>102503</v>
      </c>
      <c r="C8542">
        <v>1</v>
      </c>
      <c r="D8542">
        <v>3</v>
      </c>
      <c r="F8542">
        <v>101.3</v>
      </c>
      <c r="G8542">
        <v>14.3</v>
      </c>
    </row>
    <row r="8543" spans="2:7">
      <c r="B8543">
        <v>102504</v>
      </c>
      <c r="C8543">
        <v>2</v>
      </c>
      <c r="D8543">
        <v>80</v>
      </c>
      <c r="F8543">
        <v>156.19999999999999</v>
      </c>
      <c r="G8543">
        <v>49</v>
      </c>
    </row>
    <row r="8544" spans="2:7">
      <c r="B8544">
        <v>102505</v>
      </c>
      <c r="C8544">
        <v>1</v>
      </c>
      <c r="D8544">
        <v>38</v>
      </c>
      <c r="F8544">
        <v>173.9</v>
      </c>
      <c r="G8544">
        <v>97.7</v>
      </c>
    </row>
    <row r="8545" spans="2:7">
      <c r="B8545">
        <v>102506</v>
      </c>
      <c r="C8545">
        <v>2</v>
      </c>
      <c r="D8545">
        <v>51</v>
      </c>
      <c r="F8545">
        <v>158.30000000000001</v>
      </c>
      <c r="G8545">
        <v>69.400000000000006</v>
      </c>
    </row>
    <row r="8546" spans="2:7">
      <c r="B8546">
        <v>102507</v>
      </c>
      <c r="C8546">
        <v>1</v>
      </c>
      <c r="D8546">
        <v>24</v>
      </c>
      <c r="F8546">
        <v>0</v>
      </c>
      <c r="G8546">
        <v>0</v>
      </c>
    </row>
    <row r="8547" spans="2:7">
      <c r="B8547">
        <v>102508</v>
      </c>
      <c r="C8547">
        <v>2</v>
      </c>
      <c r="D8547">
        <v>68</v>
      </c>
      <c r="F8547">
        <v>167.2</v>
      </c>
      <c r="G8547">
        <v>82.6</v>
      </c>
    </row>
    <row r="8548" spans="2:7">
      <c r="B8548">
        <v>102509</v>
      </c>
      <c r="C8548">
        <v>1</v>
      </c>
      <c r="D8548">
        <v>62</v>
      </c>
      <c r="F8548">
        <v>148.19999999999999</v>
      </c>
      <c r="G8548">
        <v>42.8</v>
      </c>
    </row>
    <row r="8549" spans="2:7">
      <c r="B8549">
        <v>102510</v>
      </c>
      <c r="C8549">
        <v>2</v>
      </c>
      <c r="D8549">
        <v>11</v>
      </c>
      <c r="F8549">
        <v>151.19999999999999</v>
      </c>
      <c r="G8549">
        <v>48.3</v>
      </c>
    </row>
    <row r="8550" spans="2:7">
      <c r="B8550">
        <v>102512</v>
      </c>
      <c r="C8550">
        <v>2</v>
      </c>
      <c r="D8550">
        <v>59</v>
      </c>
      <c r="F8550">
        <v>174.1</v>
      </c>
      <c r="G8550">
        <v>93.9</v>
      </c>
    </row>
    <row r="8551" spans="2:7">
      <c r="B8551">
        <v>102513</v>
      </c>
      <c r="C8551">
        <v>2</v>
      </c>
      <c r="D8551">
        <v>15</v>
      </c>
      <c r="F8551">
        <v>156.1</v>
      </c>
      <c r="G8551">
        <v>96.1</v>
      </c>
    </row>
    <row r="8552" spans="2:7">
      <c r="B8552">
        <v>102514</v>
      </c>
      <c r="C8552">
        <v>1</v>
      </c>
      <c r="D8552">
        <v>33</v>
      </c>
      <c r="F8552">
        <v>175.6</v>
      </c>
      <c r="G8552">
        <v>96.3</v>
      </c>
    </row>
    <row r="8553" spans="2:7">
      <c r="B8553">
        <v>102515</v>
      </c>
      <c r="C8553">
        <v>1</v>
      </c>
      <c r="D8553">
        <v>56</v>
      </c>
      <c r="F8553">
        <v>174.6</v>
      </c>
      <c r="G8553">
        <v>75.8</v>
      </c>
    </row>
    <row r="8554" spans="2:7">
      <c r="B8554">
        <v>102516</v>
      </c>
      <c r="C8554">
        <v>1</v>
      </c>
      <c r="D8554">
        <v>46</v>
      </c>
      <c r="F8554">
        <v>183.7</v>
      </c>
      <c r="G8554">
        <v>135.80000000000001</v>
      </c>
    </row>
    <row r="8555" spans="2:7">
      <c r="B8555">
        <v>102517</v>
      </c>
      <c r="C8555">
        <v>2</v>
      </c>
      <c r="D8555">
        <v>63</v>
      </c>
      <c r="F8555">
        <v>146.1</v>
      </c>
      <c r="G8555">
        <v>68.099999999999994</v>
      </c>
    </row>
    <row r="8556" spans="2:7">
      <c r="B8556">
        <v>102518</v>
      </c>
      <c r="C8556">
        <v>2</v>
      </c>
      <c r="D8556">
        <v>44</v>
      </c>
      <c r="F8556">
        <v>152.69999999999999</v>
      </c>
      <c r="G8556">
        <v>91.1</v>
      </c>
    </row>
    <row r="8557" spans="2:7">
      <c r="B8557">
        <v>102519</v>
      </c>
      <c r="C8557">
        <v>2</v>
      </c>
      <c r="D8557">
        <v>0</v>
      </c>
      <c r="E8557">
        <v>8</v>
      </c>
      <c r="F8557">
        <v>0</v>
      </c>
      <c r="G8557">
        <v>8.6999999999999993</v>
      </c>
    </row>
    <row r="8558" spans="2:7">
      <c r="B8558">
        <v>102520</v>
      </c>
      <c r="C8558">
        <v>1</v>
      </c>
      <c r="D8558">
        <v>63</v>
      </c>
      <c r="F8558">
        <v>166.5</v>
      </c>
      <c r="G8558">
        <v>86.3</v>
      </c>
    </row>
    <row r="8559" spans="2:7">
      <c r="B8559">
        <v>102521</v>
      </c>
      <c r="C8559">
        <v>2</v>
      </c>
      <c r="D8559">
        <v>8</v>
      </c>
      <c r="F8559">
        <v>127</v>
      </c>
      <c r="G8559">
        <v>32.4</v>
      </c>
    </row>
    <row r="8560" spans="2:7">
      <c r="B8560">
        <v>102522</v>
      </c>
      <c r="C8560">
        <v>1</v>
      </c>
      <c r="D8560">
        <v>60</v>
      </c>
      <c r="F8560">
        <v>171.4</v>
      </c>
      <c r="G8560">
        <v>84.2</v>
      </c>
    </row>
    <row r="8561" spans="2:7">
      <c r="B8561">
        <v>102523</v>
      </c>
      <c r="C8561">
        <v>1</v>
      </c>
      <c r="D8561">
        <v>0</v>
      </c>
      <c r="E8561">
        <v>0</v>
      </c>
      <c r="F8561">
        <v>0</v>
      </c>
      <c r="G8561">
        <v>5.5</v>
      </c>
    </row>
    <row r="8562" spans="2:7">
      <c r="B8562">
        <v>102524</v>
      </c>
      <c r="C8562">
        <v>1</v>
      </c>
      <c r="D8562">
        <v>63</v>
      </c>
      <c r="F8562">
        <v>170</v>
      </c>
      <c r="G8562">
        <v>82.8</v>
      </c>
    </row>
    <row r="8563" spans="2:7">
      <c r="B8563">
        <v>102526</v>
      </c>
      <c r="C8563">
        <v>1</v>
      </c>
      <c r="D8563">
        <v>42</v>
      </c>
      <c r="F8563">
        <v>172.4</v>
      </c>
      <c r="G8563">
        <v>114.8</v>
      </c>
    </row>
    <row r="8564" spans="2:7">
      <c r="B8564">
        <v>102527</v>
      </c>
      <c r="C8564">
        <v>2</v>
      </c>
      <c r="D8564">
        <v>0</v>
      </c>
      <c r="E8564">
        <v>1</v>
      </c>
      <c r="F8564">
        <v>0</v>
      </c>
      <c r="G8564">
        <v>6.1</v>
      </c>
    </row>
    <row r="8565" spans="2:7">
      <c r="B8565">
        <v>102528</v>
      </c>
      <c r="C8565">
        <v>1</v>
      </c>
      <c r="D8565">
        <v>64</v>
      </c>
      <c r="F8565">
        <v>163.1</v>
      </c>
      <c r="G8565">
        <v>75.8</v>
      </c>
    </row>
    <row r="8566" spans="2:7">
      <c r="B8566">
        <v>102529</v>
      </c>
      <c r="C8566">
        <v>1</v>
      </c>
      <c r="D8566">
        <v>80</v>
      </c>
      <c r="F8566">
        <v>172.2</v>
      </c>
      <c r="G8566">
        <v>60.4</v>
      </c>
    </row>
    <row r="8567" spans="2:7">
      <c r="B8567">
        <v>102531</v>
      </c>
      <c r="C8567">
        <v>2</v>
      </c>
      <c r="D8567">
        <v>10</v>
      </c>
      <c r="F8567">
        <v>156.80000000000001</v>
      </c>
      <c r="G8567">
        <v>59.8</v>
      </c>
    </row>
    <row r="8568" spans="2:7">
      <c r="B8568">
        <v>102532</v>
      </c>
      <c r="C8568">
        <v>2</v>
      </c>
      <c r="D8568">
        <v>34</v>
      </c>
      <c r="F8568">
        <v>162.69999999999999</v>
      </c>
      <c r="G8568">
        <v>84.5</v>
      </c>
    </row>
    <row r="8569" spans="2:7">
      <c r="B8569">
        <v>102533</v>
      </c>
      <c r="C8569">
        <v>1</v>
      </c>
      <c r="D8569">
        <v>55</v>
      </c>
      <c r="F8569">
        <v>181.4</v>
      </c>
      <c r="G8569">
        <v>127.9</v>
      </c>
    </row>
    <row r="8570" spans="2:7">
      <c r="B8570">
        <v>102534</v>
      </c>
      <c r="C8570">
        <v>1</v>
      </c>
      <c r="D8570">
        <v>19</v>
      </c>
      <c r="F8570">
        <v>171.3</v>
      </c>
      <c r="G8570">
        <v>69.7</v>
      </c>
    </row>
    <row r="8571" spans="2:7">
      <c r="B8571">
        <v>102535</v>
      </c>
      <c r="C8571">
        <v>1</v>
      </c>
      <c r="D8571">
        <v>4</v>
      </c>
      <c r="F8571">
        <v>101.6</v>
      </c>
      <c r="G8571">
        <v>15.5</v>
      </c>
    </row>
    <row r="8572" spans="2:7">
      <c r="B8572">
        <v>102536</v>
      </c>
      <c r="C8572">
        <v>1</v>
      </c>
      <c r="D8572">
        <v>2</v>
      </c>
      <c r="F8572">
        <v>94.5</v>
      </c>
      <c r="G8572">
        <v>17.899999999999999</v>
      </c>
    </row>
    <row r="8573" spans="2:7">
      <c r="B8573">
        <v>102537</v>
      </c>
      <c r="C8573">
        <v>2</v>
      </c>
      <c r="D8573">
        <v>1</v>
      </c>
      <c r="E8573">
        <v>16</v>
      </c>
      <c r="F8573">
        <v>0</v>
      </c>
      <c r="G8573">
        <v>10.199999999999999</v>
      </c>
    </row>
    <row r="8574" spans="2:7">
      <c r="B8574">
        <v>102538</v>
      </c>
      <c r="C8574">
        <v>2</v>
      </c>
      <c r="D8574">
        <v>14</v>
      </c>
      <c r="F8574">
        <v>169.2</v>
      </c>
      <c r="G8574">
        <v>56</v>
      </c>
    </row>
    <row r="8575" spans="2:7">
      <c r="B8575">
        <v>102539</v>
      </c>
      <c r="C8575">
        <v>2</v>
      </c>
      <c r="D8575">
        <v>11</v>
      </c>
      <c r="F8575">
        <v>153.69999999999999</v>
      </c>
      <c r="G8575">
        <v>72.5</v>
      </c>
    </row>
    <row r="8576" spans="2:7">
      <c r="B8576">
        <v>102540</v>
      </c>
      <c r="C8576">
        <v>2</v>
      </c>
      <c r="D8576">
        <v>10</v>
      </c>
      <c r="F8576">
        <v>147.5</v>
      </c>
      <c r="G8576">
        <v>89</v>
      </c>
    </row>
    <row r="8577" spans="2:7">
      <c r="B8577">
        <v>102541</v>
      </c>
      <c r="C8577">
        <v>1</v>
      </c>
      <c r="D8577">
        <v>26</v>
      </c>
      <c r="F8577">
        <v>185.3</v>
      </c>
      <c r="G8577">
        <v>77.3</v>
      </c>
    </row>
    <row r="8578" spans="2:7">
      <c r="B8578">
        <v>102542</v>
      </c>
      <c r="C8578">
        <v>2</v>
      </c>
      <c r="D8578">
        <v>66</v>
      </c>
      <c r="F8578">
        <v>148.30000000000001</v>
      </c>
      <c r="G8578">
        <v>68.099999999999994</v>
      </c>
    </row>
    <row r="8579" spans="2:7">
      <c r="B8579">
        <v>102543</v>
      </c>
      <c r="C8579">
        <v>2</v>
      </c>
      <c r="D8579">
        <v>12</v>
      </c>
      <c r="F8579">
        <v>155.69999999999999</v>
      </c>
      <c r="G8579">
        <v>63.4</v>
      </c>
    </row>
    <row r="8580" spans="2:7">
      <c r="B8580">
        <v>102544</v>
      </c>
      <c r="C8580">
        <v>1</v>
      </c>
      <c r="D8580">
        <v>80</v>
      </c>
      <c r="F8580">
        <v>172.6</v>
      </c>
      <c r="G8580">
        <v>89.3</v>
      </c>
    </row>
    <row r="8581" spans="2:7">
      <c r="B8581">
        <v>102546</v>
      </c>
      <c r="C8581">
        <v>1</v>
      </c>
      <c r="D8581">
        <v>41</v>
      </c>
      <c r="F8581">
        <v>0</v>
      </c>
      <c r="G8581">
        <v>68.2</v>
      </c>
    </row>
    <row r="8582" spans="2:7">
      <c r="B8582">
        <v>102547</v>
      </c>
      <c r="C8582">
        <v>2</v>
      </c>
      <c r="D8582">
        <v>8</v>
      </c>
      <c r="F8582">
        <v>136.30000000000001</v>
      </c>
      <c r="G8582">
        <v>45.3</v>
      </c>
    </row>
    <row r="8583" spans="2:7">
      <c r="B8583">
        <v>102548</v>
      </c>
      <c r="C8583">
        <v>2</v>
      </c>
      <c r="D8583">
        <v>28</v>
      </c>
      <c r="F8583">
        <v>164.7</v>
      </c>
      <c r="G8583">
        <v>88.9</v>
      </c>
    </row>
    <row r="8584" spans="2:7">
      <c r="B8584">
        <v>102549</v>
      </c>
      <c r="C8584">
        <v>1</v>
      </c>
      <c r="D8584">
        <v>12</v>
      </c>
      <c r="F8584">
        <v>169</v>
      </c>
      <c r="G8584">
        <v>64.599999999999994</v>
      </c>
    </row>
    <row r="8585" spans="2:7">
      <c r="B8585">
        <v>102550</v>
      </c>
      <c r="C8585">
        <v>1</v>
      </c>
      <c r="D8585">
        <v>9</v>
      </c>
      <c r="F8585">
        <v>135.69999999999999</v>
      </c>
      <c r="G8585">
        <v>34</v>
      </c>
    </row>
    <row r="8586" spans="2:7">
      <c r="B8586">
        <v>102551</v>
      </c>
      <c r="C8586">
        <v>2</v>
      </c>
      <c r="D8586">
        <v>58</v>
      </c>
      <c r="F8586">
        <v>168.4</v>
      </c>
      <c r="G8586">
        <v>124.9</v>
      </c>
    </row>
    <row r="8587" spans="2:7">
      <c r="B8587">
        <v>102552</v>
      </c>
      <c r="C8587">
        <v>2</v>
      </c>
      <c r="D8587">
        <v>9</v>
      </c>
      <c r="F8587">
        <v>138</v>
      </c>
      <c r="G8587">
        <v>38.200000000000003</v>
      </c>
    </row>
    <row r="8588" spans="2:7">
      <c r="B8588">
        <v>102553</v>
      </c>
      <c r="C8588">
        <v>1</v>
      </c>
      <c r="D8588">
        <v>50</v>
      </c>
      <c r="F8588">
        <v>161.69999999999999</v>
      </c>
      <c r="G8588">
        <v>68.7</v>
      </c>
    </row>
    <row r="8589" spans="2:7">
      <c r="B8589">
        <v>102554</v>
      </c>
      <c r="C8589">
        <v>1</v>
      </c>
      <c r="D8589">
        <v>66</v>
      </c>
      <c r="F8589">
        <v>171.3</v>
      </c>
      <c r="G8589">
        <v>66.7</v>
      </c>
    </row>
    <row r="8590" spans="2:7">
      <c r="B8590">
        <v>102556</v>
      </c>
      <c r="C8590">
        <v>1</v>
      </c>
      <c r="D8590">
        <v>50</v>
      </c>
      <c r="F8590">
        <v>178.9</v>
      </c>
      <c r="G8590">
        <v>106</v>
      </c>
    </row>
    <row r="8591" spans="2:7">
      <c r="B8591">
        <v>102558</v>
      </c>
      <c r="C8591">
        <v>2</v>
      </c>
      <c r="D8591">
        <v>0</v>
      </c>
      <c r="E8591">
        <v>3</v>
      </c>
      <c r="F8591">
        <v>0</v>
      </c>
      <c r="G8591">
        <v>7.9</v>
      </c>
    </row>
    <row r="8592" spans="2:7">
      <c r="B8592">
        <v>102559</v>
      </c>
      <c r="C8592">
        <v>1</v>
      </c>
      <c r="D8592">
        <v>53</v>
      </c>
      <c r="F8592">
        <v>162</v>
      </c>
      <c r="G8592">
        <v>76.7</v>
      </c>
    </row>
    <row r="8593" spans="2:7">
      <c r="B8593">
        <v>102560</v>
      </c>
      <c r="C8593">
        <v>1</v>
      </c>
      <c r="D8593">
        <v>33</v>
      </c>
      <c r="F8593">
        <v>170.3</v>
      </c>
      <c r="G8593">
        <v>197.7</v>
      </c>
    </row>
    <row r="8594" spans="2:7">
      <c r="B8594">
        <v>102561</v>
      </c>
      <c r="C8594">
        <v>1</v>
      </c>
      <c r="D8594">
        <v>9</v>
      </c>
      <c r="F8594">
        <v>125.9</v>
      </c>
      <c r="G8594">
        <v>25.8</v>
      </c>
    </row>
    <row r="8595" spans="2:7">
      <c r="B8595">
        <v>102562</v>
      </c>
      <c r="C8595">
        <v>2</v>
      </c>
      <c r="D8595">
        <v>38</v>
      </c>
      <c r="F8595">
        <v>157.5</v>
      </c>
      <c r="G8595">
        <v>67.3</v>
      </c>
    </row>
    <row r="8596" spans="2:7">
      <c r="B8596">
        <v>102563</v>
      </c>
      <c r="C8596">
        <v>1</v>
      </c>
      <c r="D8596">
        <v>0</v>
      </c>
      <c r="E8596">
        <v>7</v>
      </c>
      <c r="F8596">
        <v>0</v>
      </c>
      <c r="G8596">
        <v>9.1</v>
      </c>
    </row>
    <row r="8597" spans="2:7">
      <c r="B8597">
        <v>102564</v>
      </c>
      <c r="C8597">
        <v>1</v>
      </c>
      <c r="D8597">
        <v>1</v>
      </c>
      <c r="E8597">
        <v>19</v>
      </c>
      <c r="F8597">
        <v>0</v>
      </c>
      <c r="G8597">
        <v>11.7</v>
      </c>
    </row>
    <row r="8598" spans="2:7">
      <c r="B8598">
        <v>102565</v>
      </c>
      <c r="C8598">
        <v>1</v>
      </c>
      <c r="D8598">
        <v>5</v>
      </c>
      <c r="F8598">
        <v>112.8</v>
      </c>
      <c r="G8598">
        <v>24.6</v>
      </c>
    </row>
    <row r="8599" spans="2:7">
      <c r="B8599">
        <v>102566</v>
      </c>
      <c r="C8599">
        <v>1</v>
      </c>
      <c r="D8599">
        <v>12</v>
      </c>
      <c r="F8599">
        <v>155.5</v>
      </c>
      <c r="G8599">
        <v>63.8</v>
      </c>
    </row>
    <row r="8600" spans="2:7">
      <c r="B8600">
        <v>102567</v>
      </c>
      <c r="C8600">
        <v>1</v>
      </c>
      <c r="D8600">
        <v>7</v>
      </c>
      <c r="F8600">
        <v>118.9</v>
      </c>
      <c r="G8600">
        <v>21.3</v>
      </c>
    </row>
    <row r="8601" spans="2:7">
      <c r="B8601">
        <v>102568</v>
      </c>
      <c r="C8601">
        <v>1</v>
      </c>
      <c r="D8601">
        <v>23</v>
      </c>
      <c r="F8601">
        <v>179.8</v>
      </c>
      <c r="G8601">
        <v>64.7</v>
      </c>
    </row>
    <row r="8602" spans="2:7">
      <c r="B8602">
        <v>102569</v>
      </c>
      <c r="C8602">
        <v>2</v>
      </c>
      <c r="D8602">
        <v>3</v>
      </c>
      <c r="F8602">
        <v>94.4</v>
      </c>
      <c r="G8602">
        <v>14.6</v>
      </c>
    </row>
    <row r="8603" spans="2:7">
      <c r="B8603">
        <v>102570</v>
      </c>
      <c r="C8603">
        <v>2</v>
      </c>
      <c r="D8603">
        <v>14</v>
      </c>
      <c r="F8603">
        <v>159.80000000000001</v>
      </c>
      <c r="G8603">
        <v>89.7</v>
      </c>
    </row>
    <row r="8604" spans="2:7">
      <c r="B8604">
        <v>102571</v>
      </c>
      <c r="C8604">
        <v>2</v>
      </c>
      <c r="D8604">
        <v>10</v>
      </c>
      <c r="F8604">
        <v>151.69999999999999</v>
      </c>
      <c r="G8604">
        <v>68.3</v>
      </c>
    </row>
    <row r="8605" spans="2:7">
      <c r="B8605">
        <v>102573</v>
      </c>
      <c r="C8605">
        <v>1</v>
      </c>
      <c r="D8605">
        <v>54</v>
      </c>
      <c r="F8605">
        <v>172.2</v>
      </c>
      <c r="G8605">
        <v>90.5</v>
      </c>
    </row>
    <row r="8606" spans="2:7">
      <c r="B8606">
        <v>102574</v>
      </c>
      <c r="C8606">
        <v>1</v>
      </c>
      <c r="D8606">
        <v>68</v>
      </c>
      <c r="F8606">
        <v>167.4</v>
      </c>
      <c r="G8606">
        <v>104.3</v>
      </c>
    </row>
    <row r="8607" spans="2:7">
      <c r="B8607">
        <v>102575</v>
      </c>
      <c r="C8607">
        <v>1</v>
      </c>
      <c r="D8607">
        <v>13</v>
      </c>
      <c r="F8607">
        <v>152.1</v>
      </c>
      <c r="G8607">
        <v>46.5</v>
      </c>
    </row>
    <row r="8608" spans="2:7">
      <c r="B8608">
        <v>102576</v>
      </c>
      <c r="C8608">
        <v>1</v>
      </c>
      <c r="D8608">
        <v>60</v>
      </c>
      <c r="F8608">
        <v>177.1</v>
      </c>
      <c r="G8608">
        <v>88.5</v>
      </c>
    </row>
    <row r="8609" spans="2:7">
      <c r="B8609">
        <v>102577</v>
      </c>
      <c r="C8609">
        <v>1</v>
      </c>
      <c r="D8609">
        <v>15</v>
      </c>
      <c r="F8609">
        <v>166.9</v>
      </c>
      <c r="G8609">
        <v>74.2</v>
      </c>
    </row>
    <row r="8610" spans="2:7">
      <c r="B8610">
        <v>102578</v>
      </c>
      <c r="C8610">
        <v>1</v>
      </c>
      <c r="D8610">
        <v>70</v>
      </c>
      <c r="F8610">
        <v>173.3</v>
      </c>
      <c r="G8610">
        <v>90.2</v>
      </c>
    </row>
    <row r="8611" spans="2:7">
      <c r="B8611">
        <v>102579</v>
      </c>
      <c r="C8611">
        <v>2</v>
      </c>
      <c r="D8611">
        <v>63</v>
      </c>
      <c r="F8611">
        <v>161.1</v>
      </c>
      <c r="G8611">
        <v>111.7</v>
      </c>
    </row>
    <row r="8612" spans="2:7">
      <c r="B8612">
        <v>102580</v>
      </c>
      <c r="C8612">
        <v>2</v>
      </c>
      <c r="D8612">
        <v>25</v>
      </c>
      <c r="F8612">
        <v>153.5</v>
      </c>
      <c r="G8612">
        <v>67.3</v>
      </c>
    </row>
    <row r="8613" spans="2:7">
      <c r="B8613">
        <v>102581</v>
      </c>
      <c r="C8613">
        <v>1</v>
      </c>
      <c r="D8613">
        <v>50</v>
      </c>
      <c r="F8613">
        <v>168.2</v>
      </c>
      <c r="G8613">
        <v>61.5</v>
      </c>
    </row>
    <row r="8614" spans="2:7">
      <c r="B8614">
        <v>102582</v>
      </c>
      <c r="C8614">
        <v>2</v>
      </c>
      <c r="D8614">
        <v>15</v>
      </c>
      <c r="F8614">
        <v>156.69999999999999</v>
      </c>
      <c r="G8614">
        <v>82.6</v>
      </c>
    </row>
    <row r="8615" spans="2:7">
      <c r="B8615">
        <v>102583</v>
      </c>
      <c r="C8615">
        <v>2</v>
      </c>
      <c r="D8615">
        <v>5</v>
      </c>
      <c r="F8615">
        <v>110.3</v>
      </c>
      <c r="G8615">
        <v>17.899999999999999</v>
      </c>
    </row>
    <row r="8616" spans="2:7">
      <c r="B8616">
        <v>102585</v>
      </c>
      <c r="C8616">
        <v>2</v>
      </c>
      <c r="D8616">
        <v>80</v>
      </c>
      <c r="F8616">
        <v>157.4</v>
      </c>
      <c r="G8616">
        <v>72.900000000000006</v>
      </c>
    </row>
    <row r="8617" spans="2:7">
      <c r="B8617">
        <v>102586</v>
      </c>
      <c r="C8617">
        <v>1</v>
      </c>
      <c r="D8617">
        <v>52</v>
      </c>
      <c r="F8617">
        <v>163</v>
      </c>
      <c r="G8617">
        <v>72.3</v>
      </c>
    </row>
    <row r="8618" spans="2:7">
      <c r="B8618">
        <v>102588</v>
      </c>
      <c r="C8618">
        <v>2</v>
      </c>
      <c r="D8618">
        <v>68</v>
      </c>
      <c r="F8618">
        <v>173.2</v>
      </c>
      <c r="G8618">
        <v>89.8</v>
      </c>
    </row>
    <row r="8619" spans="2:7">
      <c r="B8619">
        <v>102589</v>
      </c>
      <c r="C8619">
        <v>2</v>
      </c>
      <c r="D8619">
        <v>24</v>
      </c>
      <c r="F8619">
        <v>154.5</v>
      </c>
      <c r="G8619">
        <v>92.6</v>
      </c>
    </row>
    <row r="8620" spans="2:7">
      <c r="B8620">
        <v>102590</v>
      </c>
      <c r="C8620">
        <v>1</v>
      </c>
      <c r="D8620">
        <v>80</v>
      </c>
      <c r="F8620">
        <v>0</v>
      </c>
      <c r="G8620">
        <v>0</v>
      </c>
    </row>
    <row r="8621" spans="2:7">
      <c r="B8621">
        <v>102591</v>
      </c>
      <c r="C8621">
        <v>2</v>
      </c>
      <c r="D8621">
        <v>59</v>
      </c>
      <c r="F8621">
        <v>153.80000000000001</v>
      </c>
      <c r="G8621">
        <v>74.3</v>
      </c>
    </row>
    <row r="8622" spans="2:7">
      <c r="B8622">
        <v>102592</v>
      </c>
      <c r="C8622">
        <v>2</v>
      </c>
      <c r="D8622">
        <v>14</v>
      </c>
      <c r="F8622">
        <v>149.9</v>
      </c>
      <c r="G8622">
        <v>62</v>
      </c>
    </row>
    <row r="8623" spans="2:7">
      <c r="B8623">
        <v>102593</v>
      </c>
      <c r="C8623">
        <v>1</v>
      </c>
      <c r="D8623">
        <v>39</v>
      </c>
      <c r="F8623">
        <v>169.1</v>
      </c>
      <c r="G8623">
        <v>64.8</v>
      </c>
    </row>
    <row r="8624" spans="2:7">
      <c r="B8624">
        <v>102595</v>
      </c>
      <c r="C8624">
        <v>2</v>
      </c>
      <c r="D8624">
        <v>18</v>
      </c>
      <c r="F8624">
        <v>168.7</v>
      </c>
      <c r="G8624">
        <v>75.3</v>
      </c>
    </row>
    <row r="8625" spans="2:7">
      <c r="B8625">
        <v>102597</v>
      </c>
      <c r="C8625">
        <v>2</v>
      </c>
      <c r="D8625">
        <v>70</v>
      </c>
      <c r="F8625">
        <v>161.1</v>
      </c>
      <c r="G8625">
        <v>100.3</v>
      </c>
    </row>
    <row r="8626" spans="2:7">
      <c r="B8626">
        <v>102598</v>
      </c>
      <c r="C8626">
        <v>2</v>
      </c>
      <c r="D8626">
        <v>75</v>
      </c>
      <c r="F8626">
        <v>158.19999999999999</v>
      </c>
      <c r="G8626">
        <v>52.6</v>
      </c>
    </row>
    <row r="8627" spans="2:7">
      <c r="B8627">
        <v>102599</v>
      </c>
      <c r="C8627">
        <v>2</v>
      </c>
      <c r="D8627">
        <v>15</v>
      </c>
      <c r="F8627">
        <v>169.6</v>
      </c>
      <c r="G8627">
        <v>56.3</v>
      </c>
    </row>
    <row r="8628" spans="2:7">
      <c r="B8628">
        <v>102600</v>
      </c>
      <c r="C8628">
        <v>1</v>
      </c>
      <c r="D8628">
        <v>34</v>
      </c>
      <c r="F8628">
        <v>178.4</v>
      </c>
      <c r="G8628">
        <v>88.8</v>
      </c>
    </row>
    <row r="8629" spans="2:7">
      <c r="B8629">
        <v>102601</v>
      </c>
      <c r="C8629">
        <v>2</v>
      </c>
      <c r="D8629">
        <v>8</v>
      </c>
      <c r="F8629">
        <v>120.3</v>
      </c>
      <c r="G8629">
        <v>30.4</v>
      </c>
    </row>
    <row r="8630" spans="2:7">
      <c r="B8630">
        <v>102602</v>
      </c>
      <c r="C8630">
        <v>2</v>
      </c>
      <c r="D8630">
        <v>4</v>
      </c>
      <c r="F8630">
        <v>109.7</v>
      </c>
      <c r="G8630">
        <v>18</v>
      </c>
    </row>
    <row r="8631" spans="2:7">
      <c r="B8631">
        <v>102603</v>
      </c>
      <c r="C8631">
        <v>2</v>
      </c>
      <c r="D8631">
        <v>4</v>
      </c>
      <c r="F8631">
        <v>108.2</v>
      </c>
      <c r="G8631">
        <v>17.3</v>
      </c>
    </row>
    <row r="8632" spans="2:7">
      <c r="B8632">
        <v>102604</v>
      </c>
      <c r="C8632">
        <v>2</v>
      </c>
      <c r="D8632">
        <v>16</v>
      </c>
      <c r="F8632">
        <v>160.19999999999999</v>
      </c>
      <c r="G8632">
        <v>52</v>
      </c>
    </row>
    <row r="8633" spans="2:7">
      <c r="B8633">
        <v>102605</v>
      </c>
      <c r="C8633">
        <v>2</v>
      </c>
      <c r="D8633">
        <v>57</v>
      </c>
      <c r="F8633">
        <v>167.3</v>
      </c>
      <c r="G8633">
        <v>97</v>
      </c>
    </row>
    <row r="8634" spans="2:7">
      <c r="B8634">
        <v>102606</v>
      </c>
      <c r="C8634">
        <v>1</v>
      </c>
      <c r="D8634">
        <v>65</v>
      </c>
      <c r="F8634">
        <v>164.9</v>
      </c>
      <c r="G8634">
        <v>56.1</v>
      </c>
    </row>
    <row r="8635" spans="2:7">
      <c r="B8635">
        <v>102607</v>
      </c>
      <c r="C8635">
        <v>2</v>
      </c>
      <c r="D8635">
        <v>17</v>
      </c>
      <c r="F8635">
        <v>173.3</v>
      </c>
      <c r="G8635">
        <v>92.3</v>
      </c>
    </row>
    <row r="8636" spans="2:7">
      <c r="B8636">
        <v>102608</v>
      </c>
      <c r="C8636">
        <v>1</v>
      </c>
      <c r="D8636">
        <v>4</v>
      </c>
      <c r="F8636">
        <v>110.6</v>
      </c>
      <c r="G8636">
        <v>21.8</v>
      </c>
    </row>
    <row r="8637" spans="2:7">
      <c r="B8637">
        <v>102609</v>
      </c>
      <c r="C8637">
        <v>2</v>
      </c>
      <c r="D8637">
        <v>80</v>
      </c>
      <c r="F8637">
        <v>155.6</v>
      </c>
      <c r="G8637">
        <v>70.099999999999994</v>
      </c>
    </row>
    <row r="8638" spans="2:7">
      <c r="B8638">
        <v>102610</v>
      </c>
      <c r="C8638">
        <v>1</v>
      </c>
      <c r="D8638">
        <v>2</v>
      </c>
      <c r="F8638">
        <v>96.2</v>
      </c>
      <c r="G8638">
        <v>0</v>
      </c>
    </row>
    <row r="8639" spans="2:7">
      <c r="B8639">
        <v>102611</v>
      </c>
      <c r="C8639">
        <v>1</v>
      </c>
      <c r="D8639">
        <v>64</v>
      </c>
      <c r="F8639">
        <v>177.2</v>
      </c>
      <c r="G8639">
        <v>93.8</v>
      </c>
    </row>
    <row r="8640" spans="2:7">
      <c r="B8640">
        <v>102612</v>
      </c>
      <c r="C8640">
        <v>1</v>
      </c>
      <c r="D8640">
        <v>33</v>
      </c>
      <c r="F8640">
        <v>189.3</v>
      </c>
      <c r="G8640">
        <v>105.5</v>
      </c>
    </row>
    <row r="8641" spans="2:7">
      <c r="B8641">
        <v>102613</v>
      </c>
      <c r="C8641">
        <v>1</v>
      </c>
      <c r="D8641">
        <v>17</v>
      </c>
      <c r="F8641">
        <v>189.8</v>
      </c>
      <c r="G8641">
        <v>78.099999999999994</v>
      </c>
    </row>
    <row r="8642" spans="2:7">
      <c r="B8642">
        <v>102615</v>
      </c>
      <c r="C8642">
        <v>1</v>
      </c>
      <c r="D8642">
        <v>79</v>
      </c>
      <c r="F8642">
        <v>168.3</v>
      </c>
      <c r="G8642">
        <v>61.3</v>
      </c>
    </row>
    <row r="8643" spans="2:7">
      <c r="B8643">
        <v>102616</v>
      </c>
      <c r="C8643">
        <v>2</v>
      </c>
      <c r="D8643">
        <v>56</v>
      </c>
      <c r="F8643">
        <v>159.5</v>
      </c>
      <c r="G8643">
        <v>58.9</v>
      </c>
    </row>
    <row r="8644" spans="2:7">
      <c r="B8644">
        <v>102617</v>
      </c>
      <c r="C8644">
        <v>2</v>
      </c>
      <c r="D8644">
        <v>63</v>
      </c>
      <c r="F8644">
        <v>157.9</v>
      </c>
      <c r="G8644">
        <v>83.5</v>
      </c>
    </row>
    <row r="8645" spans="2:7">
      <c r="B8645">
        <v>102618</v>
      </c>
      <c r="C8645">
        <v>2</v>
      </c>
      <c r="D8645">
        <v>70</v>
      </c>
      <c r="F8645">
        <v>152.80000000000001</v>
      </c>
      <c r="G8645">
        <v>62.6</v>
      </c>
    </row>
    <row r="8646" spans="2:7">
      <c r="B8646">
        <v>102619</v>
      </c>
      <c r="C8646">
        <v>2</v>
      </c>
      <c r="D8646">
        <v>61</v>
      </c>
      <c r="F8646">
        <v>156.6</v>
      </c>
      <c r="G8646">
        <v>83.5</v>
      </c>
    </row>
    <row r="8647" spans="2:7">
      <c r="B8647">
        <v>102620</v>
      </c>
      <c r="C8647">
        <v>1</v>
      </c>
      <c r="D8647">
        <v>48</v>
      </c>
      <c r="F8647">
        <v>174.7</v>
      </c>
      <c r="G8647">
        <v>87.4</v>
      </c>
    </row>
    <row r="8648" spans="2:7">
      <c r="B8648">
        <v>102621</v>
      </c>
      <c r="C8648">
        <v>2</v>
      </c>
      <c r="D8648">
        <v>32</v>
      </c>
      <c r="F8648">
        <v>162.4</v>
      </c>
      <c r="G8648">
        <v>61</v>
      </c>
    </row>
    <row r="8649" spans="2:7">
      <c r="B8649">
        <v>102622</v>
      </c>
      <c r="C8649">
        <v>1</v>
      </c>
      <c r="D8649">
        <v>46</v>
      </c>
      <c r="F8649">
        <v>178.4</v>
      </c>
      <c r="G8649">
        <v>97.4</v>
      </c>
    </row>
    <row r="8650" spans="2:7">
      <c r="B8650">
        <v>102623</v>
      </c>
      <c r="C8650">
        <v>1</v>
      </c>
      <c r="D8650">
        <v>66</v>
      </c>
      <c r="F8650">
        <v>169.6</v>
      </c>
      <c r="G8650">
        <v>81.7</v>
      </c>
    </row>
    <row r="8651" spans="2:7">
      <c r="B8651">
        <v>102624</v>
      </c>
      <c r="C8651">
        <v>1</v>
      </c>
      <c r="D8651">
        <v>56</v>
      </c>
      <c r="F8651">
        <v>177.2</v>
      </c>
      <c r="G8651">
        <v>96</v>
      </c>
    </row>
    <row r="8652" spans="2:7">
      <c r="B8652">
        <v>102625</v>
      </c>
      <c r="C8652">
        <v>1</v>
      </c>
      <c r="D8652">
        <v>33</v>
      </c>
      <c r="F8652">
        <v>175</v>
      </c>
      <c r="G8652">
        <v>103.3</v>
      </c>
    </row>
    <row r="8653" spans="2:7">
      <c r="B8653">
        <v>102626</v>
      </c>
      <c r="C8653">
        <v>1</v>
      </c>
      <c r="D8653">
        <v>46</v>
      </c>
      <c r="F8653">
        <v>181</v>
      </c>
      <c r="G8653">
        <v>88.6</v>
      </c>
    </row>
    <row r="8654" spans="2:7">
      <c r="B8654">
        <v>102627</v>
      </c>
      <c r="C8654">
        <v>2</v>
      </c>
      <c r="D8654">
        <v>11</v>
      </c>
      <c r="F8654">
        <v>153.9</v>
      </c>
      <c r="G8654">
        <v>48.6</v>
      </c>
    </row>
    <row r="8655" spans="2:7">
      <c r="B8655">
        <v>102628</v>
      </c>
      <c r="C8655">
        <v>2</v>
      </c>
      <c r="D8655">
        <v>69</v>
      </c>
      <c r="F8655">
        <v>161</v>
      </c>
      <c r="G8655">
        <v>75.900000000000006</v>
      </c>
    </row>
    <row r="8656" spans="2:7">
      <c r="B8656">
        <v>102629</v>
      </c>
      <c r="C8656">
        <v>2</v>
      </c>
      <c r="D8656">
        <v>73</v>
      </c>
      <c r="F8656">
        <v>152.69999999999999</v>
      </c>
      <c r="G8656">
        <v>58.5</v>
      </c>
    </row>
    <row r="8657" spans="2:7">
      <c r="B8657">
        <v>102630</v>
      </c>
      <c r="C8657">
        <v>1</v>
      </c>
      <c r="D8657">
        <v>2</v>
      </c>
      <c r="F8657">
        <v>0</v>
      </c>
      <c r="G8657">
        <v>13.5</v>
      </c>
    </row>
    <row r="8658" spans="2:7">
      <c r="B8658">
        <v>102631</v>
      </c>
      <c r="C8658">
        <v>1</v>
      </c>
      <c r="D8658">
        <v>22</v>
      </c>
      <c r="F8658">
        <v>175.6</v>
      </c>
      <c r="G8658">
        <v>94.2</v>
      </c>
    </row>
    <row r="8659" spans="2:7">
      <c r="B8659">
        <v>102632</v>
      </c>
      <c r="C8659">
        <v>1</v>
      </c>
      <c r="D8659">
        <v>17</v>
      </c>
      <c r="F8659">
        <v>156.4</v>
      </c>
      <c r="G8659">
        <v>60.1</v>
      </c>
    </row>
    <row r="8660" spans="2:7">
      <c r="B8660">
        <v>102633</v>
      </c>
      <c r="C8660">
        <v>2</v>
      </c>
      <c r="D8660">
        <v>41</v>
      </c>
      <c r="F8660">
        <v>164.4</v>
      </c>
      <c r="G8660">
        <v>92</v>
      </c>
    </row>
    <row r="8661" spans="2:7">
      <c r="B8661">
        <v>102634</v>
      </c>
      <c r="C8661">
        <v>1</v>
      </c>
      <c r="D8661">
        <v>80</v>
      </c>
      <c r="F8661">
        <v>177.9</v>
      </c>
      <c r="G8661">
        <v>100.3</v>
      </c>
    </row>
    <row r="8662" spans="2:7">
      <c r="B8662">
        <v>102635</v>
      </c>
      <c r="C8662">
        <v>2</v>
      </c>
      <c r="D8662">
        <v>40</v>
      </c>
      <c r="F8662">
        <v>166.1</v>
      </c>
      <c r="G8662">
        <v>59.7</v>
      </c>
    </row>
    <row r="8663" spans="2:7">
      <c r="B8663">
        <v>102636</v>
      </c>
      <c r="C8663">
        <v>1</v>
      </c>
      <c r="D8663">
        <v>18</v>
      </c>
      <c r="F8663">
        <v>167.4</v>
      </c>
      <c r="G8663">
        <v>65.900000000000006</v>
      </c>
    </row>
    <row r="8664" spans="2:7">
      <c r="B8664">
        <v>102637</v>
      </c>
      <c r="C8664">
        <v>1</v>
      </c>
      <c r="D8664">
        <v>64</v>
      </c>
      <c r="F8664">
        <v>175.6</v>
      </c>
      <c r="G8664">
        <v>99.6</v>
      </c>
    </row>
    <row r="8665" spans="2:7">
      <c r="B8665">
        <v>102638</v>
      </c>
      <c r="C8665">
        <v>2</v>
      </c>
      <c r="D8665">
        <v>26</v>
      </c>
      <c r="F8665">
        <v>168.7</v>
      </c>
      <c r="G8665">
        <v>63.6</v>
      </c>
    </row>
    <row r="8666" spans="2:7">
      <c r="B8666">
        <v>102639</v>
      </c>
      <c r="C8666">
        <v>1</v>
      </c>
      <c r="D8666">
        <v>7</v>
      </c>
      <c r="F8666">
        <v>127.3</v>
      </c>
      <c r="G8666">
        <v>24.9</v>
      </c>
    </row>
    <row r="8667" spans="2:7">
      <c r="B8667">
        <v>102640</v>
      </c>
      <c r="C8667">
        <v>2</v>
      </c>
      <c r="D8667">
        <v>11</v>
      </c>
      <c r="F8667">
        <v>158.80000000000001</v>
      </c>
      <c r="G8667">
        <v>60.6</v>
      </c>
    </row>
    <row r="8668" spans="2:7">
      <c r="B8668">
        <v>102641</v>
      </c>
      <c r="C8668">
        <v>1</v>
      </c>
      <c r="D8668">
        <v>34</v>
      </c>
      <c r="F8668">
        <v>174.6</v>
      </c>
      <c r="G8668">
        <v>97.9</v>
      </c>
    </row>
    <row r="8669" spans="2:7">
      <c r="B8669">
        <v>102642</v>
      </c>
      <c r="C8669">
        <v>2</v>
      </c>
      <c r="D8669">
        <v>44</v>
      </c>
      <c r="F8669">
        <v>164.4</v>
      </c>
      <c r="G8669">
        <v>76.599999999999994</v>
      </c>
    </row>
    <row r="8670" spans="2:7">
      <c r="B8670">
        <v>102643</v>
      </c>
      <c r="C8670">
        <v>1</v>
      </c>
      <c r="D8670">
        <v>7</v>
      </c>
      <c r="F8670">
        <v>136.69999999999999</v>
      </c>
      <c r="G8670">
        <v>37.200000000000003</v>
      </c>
    </row>
    <row r="8671" spans="2:7">
      <c r="B8671">
        <v>102644</v>
      </c>
      <c r="C8671">
        <v>1</v>
      </c>
      <c r="D8671">
        <v>53</v>
      </c>
      <c r="F8671">
        <v>174.9</v>
      </c>
      <c r="G8671">
        <v>90.5</v>
      </c>
    </row>
    <row r="8672" spans="2:7">
      <c r="B8672">
        <v>102645</v>
      </c>
      <c r="C8672">
        <v>2</v>
      </c>
      <c r="D8672">
        <v>12</v>
      </c>
      <c r="F8672">
        <v>150.9</v>
      </c>
      <c r="G8672">
        <v>69.400000000000006</v>
      </c>
    </row>
    <row r="8673" spans="2:7">
      <c r="B8673">
        <v>102646</v>
      </c>
      <c r="C8673">
        <v>2</v>
      </c>
      <c r="D8673">
        <v>11</v>
      </c>
      <c r="F8673">
        <v>149.4</v>
      </c>
      <c r="G8673">
        <v>42</v>
      </c>
    </row>
    <row r="8674" spans="2:7">
      <c r="B8674">
        <v>102647</v>
      </c>
      <c r="C8674">
        <v>2</v>
      </c>
      <c r="D8674">
        <v>8</v>
      </c>
      <c r="F8674">
        <v>145.1</v>
      </c>
      <c r="G8674">
        <v>66.900000000000006</v>
      </c>
    </row>
    <row r="8675" spans="2:7">
      <c r="B8675">
        <v>102648</v>
      </c>
      <c r="C8675">
        <v>1</v>
      </c>
      <c r="D8675">
        <v>33</v>
      </c>
      <c r="F8675">
        <v>167.4</v>
      </c>
      <c r="G8675">
        <v>75.5</v>
      </c>
    </row>
    <row r="8676" spans="2:7">
      <c r="B8676">
        <v>102649</v>
      </c>
      <c r="C8676">
        <v>1</v>
      </c>
      <c r="D8676">
        <v>57</v>
      </c>
      <c r="F8676">
        <v>186.3</v>
      </c>
      <c r="G8676">
        <v>117</v>
      </c>
    </row>
    <row r="8677" spans="2:7">
      <c r="B8677">
        <v>102650</v>
      </c>
      <c r="C8677">
        <v>2</v>
      </c>
      <c r="D8677">
        <v>66</v>
      </c>
      <c r="F8677">
        <v>154.9</v>
      </c>
      <c r="G8677">
        <v>87</v>
      </c>
    </row>
    <row r="8678" spans="2:7">
      <c r="B8678">
        <v>102651</v>
      </c>
      <c r="C8678">
        <v>2</v>
      </c>
      <c r="D8678">
        <v>71</v>
      </c>
      <c r="F8678">
        <v>154.69999999999999</v>
      </c>
      <c r="G8678">
        <v>69.2</v>
      </c>
    </row>
    <row r="8679" spans="2:7">
      <c r="B8679">
        <v>102652</v>
      </c>
      <c r="C8679">
        <v>1</v>
      </c>
      <c r="D8679">
        <v>13</v>
      </c>
      <c r="F8679">
        <v>160.9</v>
      </c>
      <c r="G8679">
        <v>54.9</v>
      </c>
    </row>
    <row r="8680" spans="2:7">
      <c r="B8680">
        <v>102653</v>
      </c>
      <c r="C8680">
        <v>2</v>
      </c>
      <c r="D8680">
        <v>25</v>
      </c>
      <c r="F8680">
        <v>156.80000000000001</v>
      </c>
      <c r="G8680">
        <v>51.8</v>
      </c>
    </row>
    <row r="8681" spans="2:7">
      <c r="B8681">
        <v>102654</v>
      </c>
      <c r="C8681">
        <v>1</v>
      </c>
      <c r="D8681">
        <v>5</v>
      </c>
      <c r="F8681">
        <v>108.9</v>
      </c>
      <c r="G8681">
        <v>18</v>
      </c>
    </row>
    <row r="8682" spans="2:7">
      <c r="B8682">
        <v>102655</v>
      </c>
      <c r="C8682">
        <v>1</v>
      </c>
      <c r="D8682">
        <v>21</v>
      </c>
      <c r="F8682">
        <v>170.3</v>
      </c>
      <c r="G8682">
        <v>65.099999999999994</v>
      </c>
    </row>
    <row r="8683" spans="2:7">
      <c r="B8683">
        <v>102656</v>
      </c>
      <c r="C8683">
        <v>2</v>
      </c>
      <c r="D8683">
        <v>36</v>
      </c>
      <c r="F8683">
        <v>162.6</v>
      </c>
      <c r="G8683">
        <v>75.099999999999994</v>
      </c>
    </row>
    <row r="8684" spans="2:7">
      <c r="B8684">
        <v>102657</v>
      </c>
      <c r="C8684">
        <v>2</v>
      </c>
      <c r="D8684">
        <v>68</v>
      </c>
      <c r="F8684">
        <v>161.4</v>
      </c>
      <c r="G8684">
        <v>78.2</v>
      </c>
    </row>
    <row r="8685" spans="2:7">
      <c r="B8685">
        <v>102658</v>
      </c>
      <c r="C8685">
        <v>1</v>
      </c>
      <c r="D8685">
        <v>9</v>
      </c>
      <c r="F8685">
        <v>140.80000000000001</v>
      </c>
      <c r="G8685">
        <v>29.4</v>
      </c>
    </row>
    <row r="8686" spans="2:7">
      <c r="B8686">
        <v>102659</v>
      </c>
      <c r="C8686">
        <v>2</v>
      </c>
      <c r="D8686">
        <v>80</v>
      </c>
      <c r="F8686">
        <v>151.5</v>
      </c>
      <c r="G8686">
        <v>32.6</v>
      </c>
    </row>
    <row r="8687" spans="2:7">
      <c r="B8687">
        <v>102660</v>
      </c>
      <c r="C8687">
        <v>2</v>
      </c>
      <c r="D8687">
        <v>19</v>
      </c>
      <c r="F8687">
        <v>156.4</v>
      </c>
      <c r="G8687">
        <v>89.7</v>
      </c>
    </row>
    <row r="8688" spans="2:7">
      <c r="B8688">
        <v>102661</v>
      </c>
      <c r="C8688">
        <v>2</v>
      </c>
      <c r="D8688">
        <v>59</v>
      </c>
      <c r="F8688">
        <v>161.4</v>
      </c>
      <c r="G8688">
        <v>125.3</v>
      </c>
    </row>
    <row r="8689" spans="2:7">
      <c r="B8689">
        <v>102662</v>
      </c>
      <c r="C8689">
        <v>2</v>
      </c>
      <c r="D8689">
        <v>12</v>
      </c>
      <c r="F8689">
        <v>156.9</v>
      </c>
      <c r="G8689">
        <v>50.5</v>
      </c>
    </row>
    <row r="8690" spans="2:7">
      <c r="B8690">
        <v>102663</v>
      </c>
      <c r="C8690">
        <v>1</v>
      </c>
      <c r="D8690">
        <v>4</v>
      </c>
      <c r="F8690">
        <v>111.7</v>
      </c>
      <c r="G8690">
        <v>19.3</v>
      </c>
    </row>
    <row r="8691" spans="2:7">
      <c r="B8691">
        <v>102664</v>
      </c>
      <c r="C8691">
        <v>1</v>
      </c>
      <c r="D8691">
        <v>51</v>
      </c>
      <c r="F8691">
        <v>168.1</v>
      </c>
      <c r="G8691">
        <v>85</v>
      </c>
    </row>
    <row r="8692" spans="2:7">
      <c r="B8692">
        <v>102665</v>
      </c>
      <c r="C8692">
        <v>1</v>
      </c>
      <c r="D8692">
        <v>80</v>
      </c>
      <c r="F8692">
        <v>170.1</v>
      </c>
      <c r="G8692">
        <v>67</v>
      </c>
    </row>
    <row r="8693" spans="2:7">
      <c r="B8693">
        <v>102666</v>
      </c>
      <c r="C8693">
        <v>2</v>
      </c>
      <c r="D8693">
        <v>44</v>
      </c>
      <c r="F8693">
        <v>153.1</v>
      </c>
      <c r="G8693">
        <v>66.7</v>
      </c>
    </row>
    <row r="8694" spans="2:7">
      <c r="B8694">
        <v>102667</v>
      </c>
      <c r="C8694">
        <v>1</v>
      </c>
      <c r="D8694">
        <v>50</v>
      </c>
      <c r="F8694">
        <v>175.1</v>
      </c>
      <c r="G8694">
        <v>91</v>
      </c>
    </row>
    <row r="8695" spans="2:7">
      <c r="B8695">
        <v>102668</v>
      </c>
      <c r="C8695">
        <v>2</v>
      </c>
      <c r="D8695">
        <v>39</v>
      </c>
      <c r="F8695">
        <v>159.5</v>
      </c>
      <c r="G8695">
        <v>45</v>
      </c>
    </row>
    <row r="8696" spans="2:7">
      <c r="B8696">
        <v>102669</v>
      </c>
      <c r="C8696">
        <v>1</v>
      </c>
      <c r="D8696">
        <v>32</v>
      </c>
      <c r="F8696">
        <v>180.7</v>
      </c>
      <c r="G8696">
        <v>64.2</v>
      </c>
    </row>
    <row r="8697" spans="2:7">
      <c r="B8697">
        <v>102670</v>
      </c>
      <c r="C8697">
        <v>2</v>
      </c>
      <c r="D8697">
        <v>0</v>
      </c>
      <c r="E8697">
        <v>4</v>
      </c>
      <c r="F8697">
        <v>0</v>
      </c>
      <c r="G8697">
        <v>8.1999999999999993</v>
      </c>
    </row>
    <row r="8698" spans="2:7">
      <c r="B8698">
        <v>102671</v>
      </c>
      <c r="C8698">
        <v>1</v>
      </c>
      <c r="D8698">
        <v>80</v>
      </c>
      <c r="F8698">
        <v>0</v>
      </c>
      <c r="G8698">
        <v>0</v>
      </c>
    </row>
    <row r="8699" spans="2:7">
      <c r="B8699">
        <v>102672</v>
      </c>
      <c r="C8699">
        <v>2</v>
      </c>
      <c r="D8699">
        <v>21</v>
      </c>
      <c r="F8699">
        <v>172.6</v>
      </c>
      <c r="G8699">
        <v>65.2</v>
      </c>
    </row>
    <row r="8700" spans="2:7">
      <c r="B8700">
        <v>102673</v>
      </c>
      <c r="C8700">
        <v>2</v>
      </c>
      <c r="D8700">
        <v>47</v>
      </c>
      <c r="F8700">
        <v>158.5</v>
      </c>
      <c r="G8700">
        <v>45.8</v>
      </c>
    </row>
    <row r="8701" spans="2:7">
      <c r="B8701">
        <v>102674</v>
      </c>
      <c r="C8701">
        <v>1</v>
      </c>
      <c r="D8701">
        <v>26</v>
      </c>
      <c r="F8701">
        <v>163.6</v>
      </c>
      <c r="G8701">
        <v>91</v>
      </c>
    </row>
    <row r="8702" spans="2:7">
      <c r="B8702">
        <v>102675</v>
      </c>
      <c r="C8702">
        <v>1</v>
      </c>
      <c r="D8702">
        <v>22</v>
      </c>
      <c r="F8702">
        <v>180.1</v>
      </c>
      <c r="G8702">
        <v>72.2</v>
      </c>
    </row>
    <row r="8703" spans="2:7">
      <c r="B8703">
        <v>102676</v>
      </c>
      <c r="C8703">
        <v>1</v>
      </c>
      <c r="D8703">
        <v>22</v>
      </c>
      <c r="F8703">
        <v>173.9</v>
      </c>
      <c r="G8703">
        <v>72.5</v>
      </c>
    </row>
    <row r="8704" spans="2:7">
      <c r="B8704">
        <v>102677</v>
      </c>
      <c r="C8704">
        <v>1</v>
      </c>
      <c r="D8704">
        <v>60</v>
      </c>
      <c r="F8704">
        <v>170.5</v>
      </c>
      <c r="G8704">
        <v>70.400000000000006</v>
      </c>
    </row>
    <row r="8705" spans="2:7">
      <c r="B8705">
        <v>102678</v>
      </c>
      <c r="C8705">
        <v>1</v>
      </c>
      <c r="D8705">
        <v>6</v>
      </c>
      <c r="F8705">
        <v>118</v>
      </c>
      <c r="G8705">
        <v>23.6</v>
      </c>
    </row>
    <row r="8706" spans="2:7">
      <c r="B8706">
        <v>102679</v>
      </c>
      <c r="C8706">
        <v>1</v>
      </c>
      <c r="D8706">
        <v>80</v>
      </c>
      <c r="F8706">
        <v>182.6</v>
      </c>
      <c r="G8706">
        <v>97.6</v>
      </c>
    </row>
    <row r="8707" spans="2:7">
      <c r="B8707">
        <v>102680</v>
      </c>
      <c r="C8707">
        <v>1</v>
      </c>
      <c r="D8707">
        <v>80</v>
      </c>
      <c r="F8707">
        <v>182.9</v>
      </c>
      <c r="G8707">
        <v>76.2</v>
      </c>
    </row>
    <row r="8708" spans="2:7">
      <c r="B8708">
        <v>102682</v>
      </c>
      <c r="C8708">
        <v>2</v>
      </c>
      <c r="D8708">
        <v>33</v>
      </c>
      <c r="F8708">
        <v>158.4</v>
      </c>
      <c r="G8708">
        <v>72.599999999999994</v>
      </c>
    </row>
    <row r="8709" spans="2:7">
      <c r="B8709">
        <v>102683</v>
      </c>
      <c r="C8709">
        <v>1</v>
      </c>
      <c r="D8709">
        <v>65</v>
      </c>
      <c r="F8709">
        <v>168.1</v>
      </c>
      <c r="G8709">
        <v>91.3</v>
      </c>
    </row>
    <row r="8710" spans="2:7">
      <c r="B8710">
        <v>102684</v>
      </c>
      <c r="C8710">
        <v>1</v>
      </c>
      <c r="D8710">
        <v>34</v>
      </c>
      <c r="F8710">
        <v>0</v>
      </c>
      <c r="G8710">
        <v>0</v>
      </c>
    </row>
    <row r="8711" spans="2:7">
      <c r="B8711">
        <v>102685</v>
      </c>
      <c r="C8711">
        <v>1</v>
      </c>
      <c r="D8711">
        <v>39</v>
      </c>
      <c r="F8711">
        <v>180.8</v>
      </c>
      <c r="G8711">
        <v>111.7</v>
      </c>
    </row>
    <row r="8712" spans="2:7">
      <c r="B8712">
        <v>102686</v>
      </c>
      <c r="C8712">
        <v>2</v>
      </c>
      <c r="D8712">
        <v>51</v>
      </c>
      <c r="F8712">
        <v>150.80000000000001</v>
      </c>
      <c r="G8712">
        <v>65.7</v>
      </c>
    </row>
    <row r="8713" spans="2:7">
      <c r="B8713">
        <v>102687</v>
      </c>
      <c r="C8713">
        <v>2</v>
      </c>
      <c r="D8713">
        <v>64</v>
      </c>
      <c r="F8713">
        <v>167.6</v>
      </c>
      <c r="G8713">
        <v>74</v>
      </c>
    </row>
    <row r="8714" spans="2:7">
      <c r="B8714">
        <v>102688</v>
      </c>
      <c r="C8714">
        <v>2</v>
      </c>
      <c r="D8714">
        <v>53</v>
      </c>
      <c r="F8714">
        <v>169.4</v>
      </c>
      <c r="G8714">
        <v>80.3</v>
      </c>
    </row>
    <row r="8715" spans="2:7">
      <c r="B8715">
        <v>102689</v>
      </c>
      <c r="C8715">
        <v>1</v>
      </c>
      <c r="D8715">
        <v>24</v>
      </c>
      <c r="F8715">
        <v>172.5</v>
      </c>
      <c r="G8715">
        <v>48.4</v>
      </c>
    </row>
    <row r="8716" spans="2:7">
      <c r="B8716">
        <v>102690</v>
      </c>
      <c r="C8716">
        <v>1</v>
      </c>
      <c r="D8716">
        <v>9</v>
      </c>
      <c r="F8716">
        <v>135.19999999999999</v>
      </c>
      <c r="G8716">
        <v>27.3</v>
      </c>
    </row>
    <row r="8717" spans="2:7">
      <c r="B8717">
        <v>102691</v>
      </c>
      <c r="C8717">
        <v>2</v>
      </c>
      <c r="D8717">
        <v>8</v>
      </c>
      <c r="F8717">
        <v>139.4</v>
      </c>
      <c r="G8717">
        <v>28.9</v>
      </c>
    </row>
    <row r="8718" spans="2:7">
      <c r="B8718">
        <v>102692</v>
      </c>
      <c r="C8718">
        <v>1</v>
      </c>
      <c r="D8718">
        <v>12</v>
      </c>
      <c r="F8718">
        <v>167.4</v>
      </c>
      <c r="G8718">
        <v>71.8</v>
      </c>
    </row>
    <row r="8719" spans="2:7">
      <c r="B8719">
        <v>102693</v>
      </c>
      <c r="C8719">
        <v>2</v>
      </c>
      <c r="D8719">
        <v>7</v>
      </c>
      <c r="F8719">
        <v>124.7</v>
      </c>
      <c r="G8719">
        <v>22.3</v>
      </c>
    </row>
    <row r="8720" spans="2:7">
      <c r="B8720">
        <v>102694</v>
      </c>
      <c r="C8720">
        <v>2</v>
      </c>
      <c r="D8720">
        <v>55</v>
      </c>
      <c r="F8720">
        <v>156.30000000000001</v>
      </c>
      <c r="G8720">
        <v>81.5</v>
      </c>
    </row>
    <row r="8721" spans="2:7">
      <c r="B8721">
        <v>102695</v>
      </c>
      <c r="C8721">
        <v>2</v>
      </c>
      <c r="D8721">
        <v>14</v>
      </c>
      <c r="F8721">
        <v>152.69999999999999</v>
      </c>
      <c r="G8721">
        <v>52.6</v>
      </c>
    </row>
    <row r="8722" spans="2:7">
      <c r="B8722">
        <v>102696</v>
      </c>
      <c r="C8722">
        <v>1</v>
      </c>
      <c r="D8722">
        <v>67</v>
      </c>
      <c r="F8722">
        <v>176.1</v>
      </c>
      <c r="G8722">
        <v>96.8</v>
      </c>
    </row>
    <row r="8723" spans="2:7">
      <c r="B8723">
        <v>102697</v>
      </c>
      <c r="C8723">
        <v>1</v>
      </c>
      <c r="D8723">
        <v>75</v>
      </c>
      <c r="F8723">
        <v>178.1</v>
      </c>
      <c r="G8723">
        <v>71.3</v>
      </c>
    </row>
    <row r="8724" spans="2:7">
      <c r="B8724">
        <v>102698</v>
      </c>
      <c r="C8724">
        <v>1</v>
      </c>
      <c r="D8724">
        <v>14</v>
      </c>
      <c r="F8724">
        <v>151.6</v>
      </c>
      <c r="G8724">
        <v>58.2</v>
      </c>
    </row>
    <row r="8725" spans="2:7">
      <c r="B8725">
        <v>102699</v>
      </c>
      <c r="C8725">
        <v>1</v>
      </c>
      <c r="D8725">
        <v>12</v>
      </c>
      <c r="F8725">
        <v>144.1</v>
      </c>
      <c r="G8725">
        <v>35.200000000000003</v>
      </c>
    </row>
    <row r="8726" spans="2:7">
      <c r="B8726">
        <v>102701</v>
      </c>
      <c r="C8726">
        <v>2</v>
      </c>
      <c r="D8726">
        <v>61</v>
      </c>
      <c r="F8726">
        <v>166.6</v>
      </c>
      <c r="G8726">
        <v>65.400000000000006</v>
      </c>
    </row>
    <row r="8727" spans="2:7">
      <c r="B8727">
        <v>102702</v>
      </c>
      <c r="C8727">
        <v>1</v>
      </c>
      <c r="D8727">
        <v>75</v>
      </c>
      <c r="F8727">
        <v>178.2</v>
      </c>
      <c r="G8727">
        <v>97.7</v>
      </c>
    </row>
    <row r="8728" spans="2:7">
      <c r="B8728">
        <v>102703</v>
      </c>
      <c r="C8728">
        <v>2</v>
      </c>
      <c r="D8728">
        <v>12</v>
      </c>
      <c r="F8728">
        <v>162</v>
      </c>
      <c r="G8728">
        <v>48.7</v>
      </c>
    </row>
    <row r="8729" spans="2:7">
      <c r="B8729">
        <v>102704</v>
      </c>
      <c r="C8729">
        <v>2</v>
      </c>
      <c r="D8729">
        <v>52</v>
      </c>
      <c r="F8729">
        <v>163.4</v>
      </c>
      <c r="G8729">
        <v>98.4</v>
      </c>
    </row>
    <row r="8730" spans="2:7">
      <c r="B8730">
        <v>102705</v>
      </c>
      <c r="C8730">
        <v>2</v>
      </c>
      <c r="D8730">
        <v>17</v>
      </c>
      <c r="F8730">
        <v>162.19999999999999</v>
      </c>
      <c r="G8730">
        <v>55.3</v>
      </c>
    </row>
    <row r="8731" spans="2:7">
      <c r="B8731">
        <v>102706</v>
      </c>
      <c r="C8731">
        <v>1</v>
      </c>
      <c r="D8731">
        <v>40</v>
      </c>
      <c r="F8731">
        <v>174.5</v>
      </c>
      <c r="G8731">
        <v>73.5</v>
      </c>
    </row>
    <row r="8732" spans="2:7">
      <c r="B8732">
        <v>102707</v>
      </c>
      <c r="C8732">
        <v>1</v>
      </c>
      <c r="D8732">
        <v>27</v>
      </c>
      <c r="F8732">
        <v>179.4</v>
      </c>
      <c r="G8732">
        <v>118.6</v>
      </c>
    </row>
    <row r="8733" spans="2:7">
      <c r="B8733">
        <v>102708</v>
      </c>
      <c r="C8733">
        <v>1</v>
      </c>
      <c r="D8733">
        <v>80</v>
      </c>
      <c r="F8733">
        <v>174.6</v>
      </c>
      <c r="G8733">
        <v>85.8</v>
      </c>
    </row>
    <row r="8734" spans="2:7">
      <c r="B8734">
        <v>102709</v>
      </c>
      <c r="C8734">
        <v>1</v>
      </c>
      <c r="D8734">
        <v>17</v>
      </c>
      <c r="F8734">
        <v>154.6</v>
      </c>
      <c r="G8734">
        <v>52</v>
      </c>
    </row>
    <row r="8735" spans="2:7">
      <c r="B8735">
        <v>102710</v>
      </c>
      <c r="C8735">
        <v>2</v>
      </c>
      <c r="D8735">
        <v>73</v>
      </c>
      <c r="F8735">
        <v>157.30000000000001</v>
      </c>
      <c r="G8735">
        <v>82.2</v>
      </c>
    </row>
    <row r="8736" spans="2:7">
      <c r="B8736">
        <v>102711</v>
      </c>
      <c r="C8736">
        <v>1</v>
      </c>
      <c r="D8736">
        <v>2</v>
      </c>
      <c r="F8736">
        <v>92.1</v>
      </c>
      <c r="G8736">
        <v>14.1</v>
      </c>
    </row>
    <row r="8737" spans="2:7">
      <c r="B8737">
        <v>102712</v>
      </c>
      <c r="C8737">
        <v>2</v>
      </c>
      <c r="D8737">
        <v>8</v>
      </c>
      <c r="F8737">
        <v>129.6</v>
      </c>
      <c r="G8737">
        <v>22.1</v>
      </c>
    </row>
    <row r="8738" spans="2:7">
      <c r="B8738">
        <v>102713</v>
      </c>
      <c r="C8738">
        <v>2</v>
      </c>
      <c r="D8738">
        <v>23</v>
      </c>
      <c r="F8738">
        <v>171</v>
      </c>
      <c r="G8738">
        <v>68.900000000000006</v>
      </c>
    </row>
    <row r="8739" spans="2:7">
      <c r="B8739">
        <v>102714</v>
      </c>
      <c r="C8739">
        <v>1</v>
      </c>
      <c r="D8739">
        <v>14</v>
      </c>
      <c r="F8739">
        <v>161</v>
      </c>
      <c r="G8739">
        <v>86.4</v>
      </c>
    </row>
    <row r="8740" spans="2:7">
      <c r="B8740">
        <v>102715</v>
      </c>
      <c r="C8740">
        <v>2</v>
      </c>
      <c r="D8740">
        <v>7</v>
      </c>
      <c r="F8740">
        <v>117</v>
      </c>
      <c r="G8740">
        <v>24.6</v>
      </c>
    </row>
    <row r="8741" spans="2:7">
      <c r="B8741">
        <v>102716</v>
      </c>
      <c r="C8741">
        <v>1</v>
      </c>
      <c r="D8741">
        <v>13</v>
      </c>
      <c r="F8741">
        <v>163.19999999999999</v>
      </c>
      <c r="G8741">
        <v>44</v>
      </c>
    </row>
    <row r="8742" spans="2:7">
      <c r="B8742">
        <v>102718</v>
      </c>
      <c r="C8742">
        <v>1</v>
      </c>
      <c r="D8742">
        <v>20</v>
      </c>
      <c r="F8742">
        <v>159.4</v>
      </c>
      <c r="G8742">
        <v>83</v>
      </c>
    </row>
    <row r="8743" spans="2:7">
      <c r="B8743">
        <v>102720</v>
      </c>
      <c r="C8743">
        <v>1</v>
      </c>
      <c r="D8743">
        <v>59</v>
      </c>
      <c r="F8743">
        <v>181.8</v>
      </c>
      <c r="G8743">
        <v>98.2</v>
      </c>
    </row>
    <row r="8744" spans="2:7">
      <c r="B8744">
        <v>102721</v>
      </c>
      <c r="C8744">
        <v>2</v>
      </c>
      <c r="D8744">
        <v>53</v>
      </c>
      <c r="F8744">
        <v>157.1</v>
      </c>
      <c r="G8744">
        <v>69.2</v>
      </c>
    </row>
    <row r="8745" spans="2:7">
      <c r="B8745">
        <v>102722</v>
      </c>
      <c r="C8745">
        <v>2</v>
      </c>
      <c r="D8745">
        <v>62</v>
      </c>
      <c r="F8745">
        <v>154.9</v>
      </c>
      <c r="G8745">
        <v>68.8</v>
      </c>
    </row>
    <row r="8746" spans="2:7">
      <c r="B8746">
        <v>102723</v>
      </c>
      <c r="C8746">
        <v>2</v>
      </c>
      <c r="D8746">
        <v>63</v>
      </c>
      <c r="F8746">
        <v>162.5</v>
      </c>
      <c r="G8746">
        <v>83</v>
      </c>
    </row>
    <row r="8747" spans="2:7">
      <c r="B8747">
        <v>102724</v>
      </c>
      <c r="C8747">
        <v>1</v>
      </c>
      <c r="D8747">
        <v>43</v>
      </c>
      <c r="F8747">
        <v>167.4</v>
      </c>
      <c r="G8747">
        <v>86.8</v>
      </c>
    </row>
    <row r="8748" spans="2:7">
      <c r="B8748">
        <v>102725</v>
      </c>
      <c r="C8748">
        <v>2</v>
      </c>
      <c r="D8748">
        <v>16</v>
      </c>
      <c r="F8748">
        <v>160.30000000000001</v>
      </c>
      <c r="G8748">
        <v>75.099999999999994</v>
      </c>
    </row>
    <row r="8749" spans="2:7">
      <c r="B8749">
        <v>102726</v>
      </c>
      <c r="C8749">
        <v>1</v>
      </c>
      <c r="D8749">
        <v>62</v>
      </c>
      <c r="F8749">
        <v>178.4</v>
      </c>
      <c r="G8749">
        <v>100.5</v>
      </c>
    </row>
    <row r="8750" spans="2:7">
      <c r="B8750">
        <v>102727</v>
      </c>
      <c r="C8750">
        <v>1</v>
      </c>
      <c r="D8750">
        <v>8</v>
      </c>
      <c r="F8750">
        <v>131.9</v>
      </c>
      <c r="G8750">
        <v>30.7</v>
      </c>
    </row>
    <row r="8751" spans="2:7">
      <c r="B8751">
        <v>102728</v>
      </c>
      <c r="C8751">
        <v>1</v>
      </c>
      <c r="D8751">
        <v>16</v>
      </c>
      <c r="F8751">
        <v>179.6</v>
      </c>
      <c r="G8751">
        <v>72.5</v>
      </c>
    </row>
    <row r="8752" spans="2:7">
      <c r="B8752">
        <v>102729</v>
      </c>
      <c r="C8752">
        <v>2</v>
      </c>
      <c r="D8752">
        <v>61</v>
      </c>
      <c r="F8752">
        <v>160.30000000000001</v>
      </c>
      <c r="G8752">
        <v>53.5</v>
      </c>
    </row>
    <row r="8753" spans="2:7">
      <c r="B8753">
        <v>102730</v>
      </c>
      <c r="C8753">
        <v>1</v>
      </c>
      <c r="D8753">
        <v>54</v>
      </c>
      <c r="F8753">
        <v>165</v>
      </c>
      <c r="G8753">
        <v>88.7</v>
      </c>
    </row>
    <row r="8754" spans="2:7">
      <c r="B8754">
        <v>102731</v>
      </c>
      <c r="C8754">
        <v>1</v>
      </c>
      <c r="D8754">
        <v>80</v>
      </c>
      <c r="F8754">
        <v>164</v>
      </c>
      <c r="G8754">
        <v>62.5</v>
      </c>
    </row>
    <row r="8755" spans="2:7">
      <c r="B8755">
        <v>102732</v>
      </c>
      <c r="C8755">
        <v>1</v>
      </c>
      <c r="D8755">
        <v>70</v>
      </c>
      <c r="F8755">
        <v>189.1</v>
      </c>
      <c r="G8755">
        <v>105</v>
      </c>
    </row>
    <row r="8756" spans="2:7">
      <c r="B8756">
        <v>102733</v>
      </c>
      <c r="C8756">
        <v>1</v>
      </c>
      <c r="D8756">
        <v>61</v>
      </c>
      <c r="F8756">
        <v>184.2</v>
      </c>
      <c r="G8756">
        <v>97.9</v>
      </c>
    </row>
    <row r="8757" spans="2:7">
      <c r="B8757">
        <v>102734</v>
      </c>
      <c r="C8757">
        <v>2</v>
      </c>
      <c r="D8757">
        <v>12</v>
      </c>
      <c r="F8757">
        <v>148.4</v>
      </c>
      <c r="G8757">
        <v>30.3</v>
      </c>
    </row>
    <row r="8758" spans="2:7">
      <c r="B8758">
        <v>102735</v>
      </c>
      <c r="C8758">
        <v>2</v>
      </c>
      <c r="D8758">
        <v>17</v>
      </c>
      <c r="F8758">
        <v>171.2</v>
      </c>
      <c r="G8758">
        <v>126</v>
      </c>
    </row>
    <row r="8759" spans="2:7">
      <c r="B8759">
        <v>102737</v>
      </c>
      <c r="C8759">
        <v>2</v>
      </c>
      <c r="D8759">
        <v>50</v>
      </c>
      <c r="F8759">
        <v>169</v>
      </c>
      <c r="G8759">
        <v>85.4</v>
      </c>
    </row>
    <row r="8760" spans="2:7">
      <c r="B8760">
        <v>102741</v>
      </c>
      <c r="C8760">
        <v>2</v>
      </c>
      <c r="D8760">
        <v>18</v>
      </c>
      <c r="F8760">
        <v>166.6</v>
      </c>
      <c r="G8760">
        <v>107.5</v>
      </c>
    </row>
    <row r="8761" spans="2:7">
      <c r="B8761">
        <v>102743</v>
      </c>
      <c r="C8761">
        <v>1</v>
      </c>
      <c r="D8761">
        <v>45</v>
      </c>
      <c r="F8761">
        <v>169.8</v>
      </c>
      <c r="G8761">
        <v>93.7</v>
      </c>
    </row>
    <row r="8762" spans="2:7">
      <c r="B8762">
        <v>102744</v>
      </c>
      <c r="C8762">
        <v>2</v>
      </c>
      <c r="D8762">
        <v>7</v>
      </c>
      <c r="F8762">
        <v>133.9</v>
      </c>
      <c r="G8762">
        <v>43.6</v>
      </c>
    </row>
    <row r="8763" spans="2:7">
      <c r="B8763">
        <v>102745</v>
      </c>
      <c r="C8763">
        <v>1</v>
      </c>
      <c r="D8763">
        <v>6</v>
      </c>
      <c r="F8763">
        <v>121</v>
      </c>
      <c r="G8763">
        <v>22.5</v>
      </c>
    </row>
    <row r="8764" spans="2:7">
      <c r="B8764">
        <v>102746</v>
      </c>
      <c r="C8764">
        <v>1</v>
      </c>
      <c r="D8764">
        <v>23</v>
      </c>
      <c r="F8764">
        <v>179.1</v>
      </c>
      <c r="G8764">
        <v>63</v>
      </c>
    </row>
    <row r="8765" spans="2:7">
      <c r="B8765">
        <v>102747</v>
      </c>
      <c r="C8765">
        <v>2</v>
      </c>
      <c r="D8765">
        <v>57</v>
      </c>
      <c r="F8765">
        <v>166.7</v>
      </c>
      <c r="G8765">
        <v>67.5</v>
      </c>
    </row>
    <row r="8766" spans="2:7">
      <c r="B8766">
        <v>102748</v>
      </c>
      <c r="C8766">
        <v>1</v>
      </c>
      <c r="D8766">
        <v>9</v>
      </c>
      <c r="F8766">
        <v>125.2</v>
      </c>
      <c r="G8766">
        <v>21.3</v>
      </c>
    </row>
    <row r="8767" spans="2:7">
      <c r="B8767">
        <v>102749</v>
      </c>
      <c r="C8767">
        <v>1</v>
      </c>
      <c r="D8767">
        <v>5</v>
      </c>
      <c r="F8767">
        <v>124.3</v>
      </c>
      <c r="G8767">
        <v>21.2</v>
      </c>
    </row>
    <row r="8768" spans="2:7">
      <c r="B8768">
        <v>102750</v>
      </c>
      <c r="C8768">
        <v>1</v>
      </c>
      <c r="D8768">
        <v>50</v>
      </c>
      <c r="F8768">
        <v>167.2</v>
      </c>
      <c r="G8768">
        <v>88.6</v>
      </c>
    </row>
    <row r="8769" spans="2:7">
      <c r="B8769">
        <v>102752</v>
      </c>
      <c r="C8769">
        <v>2</v>
      </c>
      <c r="D8769">
        <v>1</v>
      </c>
      <c r="E8769">
        <v>19</v>
      </c>
      <c r="F8769">
        <v>0</v>
      </c>
      <c r="G8769">
        <v>13.3</v>
      </c>
    </row>
    <row r="8770" spans="2:7">
      <c r="B8770">
        <v>102753</v>
      </c>
      <c r="C8770">
        <v>1</v>
      </c>
      <c r="D8770">
        <v>50</v>
      </c>
      <c r="F8770">
        <v>174.1</v>
      </c>
      <c r="G8770">
        <v>92.6</v>
      </c>
    </row>
    <row r="8771" spans="2:7">
      <c r="B8771">
        <v>102754</v>
      </c>
      <c r="C8771">
        <v>1</v>
      </c>
      <c r="D8771">
        <v>50</v>
      </c>
      <c r="F8771">
        <v>176.8</v>
      </c>
      <c r="G8771">
        <v>96.8</v>
      </c>
    </row>
    <row r="8772" spans="2:7">
      <c r="B8772">
        <v>102755</v>
      </c>
      <c r="C8772">
        <v>1</v>
      </c>
      <c r="D8772">
        <v>13</v>
      </c>
      <c r="F8772">
        <v>159.4</v>
      </c>
      <c r="G8772">
        <v>78</v>
      </c>
    </row>
    <row r="8773" spans="2:7">
      <c r="B8773">
        <v>102756</v>
      </c>
      <c r="C8773">
        <v>1</v>
      </c>
      <c r="D8773">
        <v>34</v>
      </c>
      <c r="F8773">
        <v>170.9</v>
      </c>
      <c r="G8773">
        <v>77.7</v>
      </c>
    </row>
    <row r="8774" spans="2:7">
      <c r="B8774">
        <v>102757</v>
      </c>
      <c r="C8774">
        <v>1</v>
      </c>
      <c r="D8774">
        <v>10</v>
      </c>
      <c r="F8774">
        <v>136.4</v>
      </c>
      <c r="G8774">
        <v>33.6</v>
      </c>
    </row>
    <row r="8775" spans="2:7">
      <c r="B8775">
        <v>102758</v>
      </c>
      <c r="C8775">
        <v>2</v>
      </c>
      <c r="D8775">
        <v>46</v>
      </c>
      <c r="F8775">
        <v>155.4</v>
      </c>
      <c r="G8775">
        <v>55.8</v>
      </c>
    </row>
    <row r="8776" spans="2:7">
      <c r="B8776">
        <v>102759</v>
      </c>
      <c r="C8776">
        <v>2</v>
      </c>
      <c r="D8776">
        <v>47</v>
      </c>
      <c r="F8776">
        <v>178.9</v>
      </c>
      <c r="G8776">
        <v>69.599999999999994</v>
      </c>
    </row>
    <row r="8777" spans="2:7">
      <c r="B8777">
        <v>102760</v>
      </c>
      <c r="C8777">
        <v>2</v>
      </c>
      <c r="D8777">
        <v>0</v>
      </c>
      <c r="E8777">
        <v>2</v>
      </c>
      <c r="F8777">
        <v>0</v>
      </c>
      <c r="G8777">
        <v>5.4</v>
      </c>
    </row>
    <row r="8778" spans="2:7">
      <c r="B8778">
        <v>102761</v>
      </c>
      <c r="C8778">
        <v>1</v>
      </c>
      <c r="D8778">
        <v>25</v>
      </c>
      <c r="F8778">
        <v>165.3</v>
      </c>
      <c r="G8778">
        <v>71.599999999999994</v>
      </c>
    </row>
    <row r="8779" spans="2:7">
      <c r="B8779">
        <v>102762</v>
      </c>
      <c r="C8779">
        <v>1</v>
      </c>
      <c r="D8779">
        <v>20</v>
      </c>
      <c r="F8779">
        <v>191.5</v>
      </c>
      <c r="G8779">
        <v>144.4</v>
      </c>
    </row>
    <row r="8780" spans="2:7">
      <c r="B8780">
        <v>102763</v>
      </c>
      <c r="C8780">
        <v>1</v>
      </c>
      <c r="D8780">
        <v>62</v>
      </c>
      <c r="F8780">
        <v>182.8</v>
      </c>
      <c r="G8780">
        <v>97.1</v>
      </c>
    </row>
    <row r="8781" spans="2:7">
      <c r="B8781">
        <v>102764</v>
      </c>
      <c r="C8781">
        <v>1</v>
      </c>
      <c r="D8781">
        <v>0</v>
      </c>
      <c r="E8781">
        <v>6</v>
      </c>
      <c r="F8781">
        <v>0</v>
      </c>
      <c r="G8781">
        <v>9.5</v>
      </c>
    </row>
    <row r="8782" spans="2:7">
      <c r="B8782">
        <v>102765</v>
      </c>
      <c r="C8782">
        <v>1</v>
      </c>
      <c r="D8782">
        <v>10</v>
      </c>
      <c r="F8782">
        <v>138.80000000000001</v>
      </c>
      <c r="G8782">
        <v>31.6</v>
      </c>
    </row>
    <row r="8783" spans="2:7">
      <c r="B8783">
        <v>102766</v>
      </c>
      <c r="C8783">
        <v>2</v>
      </c>
      <c r="D8783">
        <v>46</v>
      </c>
      <c r="F8783">
        <v>150.80000000000001</v>
      </c>
      <c r="G8783">
        <v>47</v>
      </c>
    </row>
    <row r="8784" spans="2:7">
      <c r="B8784">
        <v>102767</v>
      </c>
      <c r="C8784">
        <v>2</v>
      </c>
      <c r="D8784">
        <v>10</v>
      </c>
      <c r="F8784">
        <v>135.1</v>
      </c>
      <c r="G8784">
        <v>28</v>
      </c>
    </row>
    <row r="8785" spans="2:7">
      <c r="B8785">
        <v>102768</v>
      </c>
      <c r="C8785">
        <v>1</v>
      </c>
      <c r="D8785">
        <v>49</v>
      </c>
      <c r="F8785">
        <v>178.4</v>
      </c>
      <c r="G8785">
        <v>102.2</v>
      </c>
    </row>
    <row r="8786" spans="2:7">
      <c r="B8786">
        <v>102769</v>
      </c>
      <c r="C8786">
        <v>1</v>
      </c>
      <c r="D8786">
        <v>12</v>
      </c>
      <c r="F8786">
        <v>157.9</v>
      </c>
      <c r="G8786">
        <v>58.6</v>
      </c>
    </row>
    <row r="8787" spans="2:7">
      <c r="B8787">
        <v>102770</v>
      </c>
      <c r="C8787">
        <v>2</v>
      </c>
      <c r="D8787">
        <v>12</v>
      </c>
      <c r="F8787">
        <v>156.4</v>
      </c>
      <c r="G8787">
        <v>72.2</v>
      </c>
    </row>
    <row r="8788" spans="2:7">
      <c r="B8788">
        <v>102771</v>
      </c>
      <c r="C8788">
        <v>2</v>
      </c>
      <c r="D8788">
        <v>60</v>
      </c>
      <c r="F8788">
        <v>160.6</v>
      </c>
      <c r="G8788">
        <v>105.2</v>
      </c>
    </row>
    <row r="8789" spans="2:7">
      <c r="B8789">
        <v>102772</v>
      </c>
      <c r="C8789">
        <v>1</v>
      </c>
      <c r="D8789">
        <v>56</v>
      </c>
      <c r="F8789">
        <v>176.2</v>
      </c>
      <c r="G8789">
        <v>101.8</v>
      </c>
    </row>
    <row r="8790" spans="2:7">
      <c r="B8790">
        <v>102773</v>
      </c>
      <c r="C8790">
        <v>2</v>
      </c>
      <c r="D8790">
        <v>63</v>
      </c>
      <c r="F8790">
        <v>169.8</v>
      </c>
      <c r="G8790">
        <v>54.3</v>
      </c>
    </row>
    <row r="8791" spans="2:7">
      <c r="B8791">
        <v>102774</v>
      </c>
      <c r="C8791">
        <v>2</v>
      </c>
      <c r="D8791">
        <v>2</v>
      </c>
      <c r="F8791">
        <v>0</v>
      </c>
      <c r="G8791">
        <v>14.6</v>
      </c>
    </row>
    <row r="8792" spans="2:7">
      <c r="B8792">
        <v>102775</v>
      </c>
      <c r="C8792">
        <v>1</v>
      </c>
      <c r="D8792">
        <v>58</v>
      </c>
      <c r="F8792">
        <v>176.3</v>
      </c>
      <c r="G8792">
        <v>127.4</v>
      </c>
    </row>
    <row r="8793" spans="2:7">
      <c r="B8793">
        <v>102776</v>
      </c>
      <c r="C8793">
        <v>1</v>
      </c>
      <c r="D8793">
        <v>35</v>
      </c>
      <c r="F8793">
        <v>171.9</v>
      </c>
      <c r="G8793">
        <v>86.5</v>
      </c>
    </row>
    <row r="8794" spans="2:7">
      <c r="B8794">
        <v>102777</v>
      </c>
      <c r="C8794">
        <v>2</v>
      </c>
      <c r="D8794">
        <v>60</v>
      </c>
      <c r="F8794">
        <v>156</v>
      </c>
      <c r="G8794">
        <v>79.599999999999994</v>
      </c>
    </row>
    <row r="8795" spans="2:7">
      <c r="B8795">
        <v>102778</v>
      </c>
      <c r="C8795">
        <v>2</v>
      </c>
      <c r="D8795">
        <v>67</v>
      </c>
      <c r="F8795">
        <v>161.30000000000001</v>
      </c>
      <c r="G8795">
        <v>219.6</v>
      </c>
    </row>
    <row r="8796" spans="2:7">
      <c r="B8796">
        <v>102779</v>
      </c>
      <c r="C8796">
        <v>1</v>
      </c>
      <c r="D8796">
        <v>57</v>
      </c>
      <c r="F8796">
        <v>168.8</v>
      </c>
      <c r="G8796">
        <v>90.8</v>
      </c>
    </row>
    <row r="8797" spans="2:7">
      <c r="B8797">
        <v>102780</v>
      </c>
      <c r="C8797">
        <v>1</v>
      </c>
      <c r="D8797">
        <v>6</v>
      </c>
      <c r="F8797">
        <v>121.8</v>
      </c>
      <c r="G8797">
        <v>20.6</v>
      </c>
    </row>
    <row r="8798" spans="2:7">
      <c r="B8798">
        <v>102781</v>
      </c>
      <c r="C8798">
        <v>1</v>
      </c>
      <c r="D8798">
        <v>24</v>
      </c>
      <c r="F8798">
        <v>182.9</v>
      </c>
      <c r="G8798">
        <v>79.5</v>
      </c>
    </row>
    <row r="8799" spans="2:7">
      <c r="B8799">
        <v>102782</v>
      </c>
      <c r="C8799">
        <v>1</v>
      </c>
      <c r="D8799">
        <v>6</v>
      </c>
      <c r="F8799">
        <v>115.4</v>
      </c>
      <c r="G8799">
        <v>19.8</v>
      </c>
    </row>
    <row r="8800" spans="2:7">
      <c r="B8800">
        <v>102783</v>
      </c>
      <c r="C8800">
        <v>2</v>
      </c>
      <c r="D8800">
        <v>52</v>
      </c>
      <c r="F8800">
        <v>156.80000000000001</v>
      </c>
      <c r="G8800">
        <v>64.8</v>
      </c>
    </row>
    <row r="8801" spans="2:7">
      <c r="B8801">
        <v>102784</v>
      </c>
      <c r="C8801">
        <v>1</v>
      </c>
      <c r="D8801">
        <v>6</v>
      </c>
      <c r="F8801">
        <v>120.6</v>
      </c>
      <c r="G8801">
        <v>30.6</v>
      </c>
    </row>
    <row r="8802" spans="2:7">
      <c r="B8802">
        <v>102785</v>
      </c>
      <c r="C8802">
        <v>2</v>
      </c>
      <c r="D8802">
        <v>54</v>
      </c>
      <c r="F8802">
        <v>159.1</v>
      </c>
      <c r="G8802">
        <v>62.2</v>
      </c>
    </row>
    <row r="8803" spans="2:7">
      <c r="B8803">
        <v>102786</v>
      </c>
      <c r="C8803">
        <v>2</v>
      </c>
      <c r="D8803">
        <v>46</v>
      </c>
      <c r="F8803">
        <v>155.80000000000001</v>
      </c>
      <c r="G8803">
        <v>57.2</v>
      </c>
    </row>
    <row r="8804" spans="2:7">
      <c r="B8804">
        <v>102787</v>
      </c>
      <c r="C8804">
        <v>1</v>
      </c>
      <c r="D8804">
        <v>4</v>
      </c>
      <c r="F8804">
        <v>114.6</v>
      </c>
      <c r="G8804">
        <v>20.7</v>
      </c>
    </row>
    <row r="8805" spans="2:7">
      <c r="B8805">
        <v>102788</v>
      </c>
      <c r="C8805">
        <v>2</v>
      </c>
      <c r="D8805">
        <v>42</v>
      </c>
      <c r="F8805">
        <v>160.6</v>
      </c>
      <c r="G8805">
        <v>86.4</v>
      </c>
    </row>
    <row r="8806" spans="2:7">
      <c r="B8806">
        <v>102789</v>
      </c>
      <c r="C8806">
        <v>1</v>
      </c>
      <c r="D8806">
        <v>61</v>
      </c>
      <c r="F8806">
        <v>171</v>
      </c>
      <c r="G8806">
        <v>90.2</v>
      </c>
    </row>
    <row r="8807" spans="2:7">
      <c r="B8807">
        <v>102790</v>
      </c>
      <c r="C8807">
        <v>1</v>
      </c>
      <c r="D8807">
        <v>47</v>
      </c>
      <c r="F8807">
        <v>173.3</v>
      </c>
      <c r="G8807">
        <v>85.8</v>
      </c>
    </row>
    <row r="8808" spans="2:7">
      <c r="B8808">
        <v>102791</v>
      </c>
      <c r="C8808">
        <v>1</v>
      </c>
      <c r="D8808">
        <v>61</v>
      </c>
      <c r="F8808">
        <v>184.3</v>
      </c>
      <c r="G8808">
        <v>101.8</v>
      </c>
    </row>
    <row r="8809" spans="2:7">
      <c r="B8809">
        <v>102792</v>
      </c>
      <c r="C8809">
        <v>1</v>
      </c>
      <c r="D8809">
        <v>61</v>
      </c>
      <c r="F8809">
        <v>175.7</v>
      </c>
      <c r="G8809">
        <v>92</v>
      </c>
    </row>
    <row r="8810" spans="2:7">
      <c r="B8810">
        <v>102793</v>
      </c>
      <c r="C8810">
        <v>2</v>
      </c>
      <c r="D8810">
        <v>30</v>
      </c>
      <c r="F8810">
        <v>155.1</v>
      </c>
      <c r="G8810">
        <v>105.7</v>
      </c>
    </row>
    <row r="8811" spans="2:7">
      <c r="B8811">
        <v>102794</v>
      </c>
      <c r="C8811">
        <v>1</v>
      </c>
      <c r="D8811">
        <v>67</v>
      </c>
      <c r="F8811">
        <v>177.9</v>
      </c>
      <c r="G8811">
        <v>96.7</v>
      </c>
    </row>
    <row r="8812" spans="2:7">
      <c r="B8812">
        <v>102795</v>
      </c>
      <c r="C8812">
        <v>1</v>
      </c>
      <c r="D8812">
        <v>4</v>
      </c>
      <c r="F8812">
        <v>107</v>
      </c>
      <c r="G8812">
        <v>17.5</v>
      </c>
    </row>
    <row r="8813" spans="2:7">
      <c r="B8813">
        <v>102796</v>
      </c>
      <c r="C8813">
        <v>1</v>
      </c>
      <c r="D8813">
        <v>7</v>
      </c>
      <c r="F8813">
        <v>113.2</v>
      </c>
      <c r="G8813">
        <v>22.8</v>
      </c>
    </row>
    <row r="8814" spans="2:7">
      <c r="B8814">
        <v>102797</v>
      </c>
      <c r="C8814">
        <v>1</v>
      </c>
      <c r="D8814">
        <v>20</v>
      </c>
      <c r="F8814">
        <v>181.5</v>
      </c>
      <c r="G8814">
        <v>65.900000000000006</v>
      </c>
    </row>
    <row r="8815" spans="2:7">
      <c r="B8815">
        <v>102798</v>
      </c>
      <c r="C8815">
        <v>2</v>
      </c>
      <c r="D8815">
        <v>57</v>
      </c>
      <c r="F8815">
        <v>164.8</v>
      </c>
      <c r="G8815">
        <v>88.6</v>
      </c>
    </row>
    <row r="8816" spans="2:7">
      <c r="B8816">
        <v>102799</v>
      </c>
      <c r="C8816">
        <v>2</v>
      </c>
      <c r="D8816">
        <v>62</v>
      </c>
      <c r="F8816">
        <v>151.1</v>
      </c>
      <c r="G8816">
        <v>54.3</v>
      </c>
    </row>
    <row r="8817" spans="2:7">
      <c r="B8817">
        <v>102800</v>
      </c>
      <c r="C8817">
        <v>1</v>
      </c>
      <c r="D8817">
        <v>65</v>
      </c>
      <c r="F8817">
        <v>172</v>
      </c>
      <c r="G8817">
        <v>69.7</v>
      </c>
    </row>
    <row r="8818" spans="2:7">
      <c r="B8818">
        <v>102801</v>
      </c>
      <c r="C8818">
        <v>2</v>
      </c>
      <c r="D8818">
        <v>58</v>
      </c>
      <c r="F8818">
        <v>154.19999999999999</v>
      </c>
      <c r="G8818">
        <v>83.4</v>
      </c>
    </row>
    <row r="8819" spans="2:7">
      <c r="B8819">
        <v>102802</v>
      </c>
      <c r="C8819">
        <v>1</v>
      </c>
      <c r="D8819">
        <v>25</v>
      </c>
      <c r="F8819">
        <v>174.8</v>
      </c>
      <c r="G8819">
        <v>69</v>
      </c>
    </row>
    <row r="8820" spans="2:7">
      <c r="B8820">
        <v>102803</v>
      </c>
      <c r="C8820">
        <v>2</v>
      </c>
      <c r="D8820">
        <v>9</v>
      </c>
      <c r="F8820">
        <v>132.19999999999999</v>
      </c>
      <c r="G8820">
        <v>28.3</v>
      </c>
    </row>
    <row r="8821" spans="2:7">
      <c r="B8821">
        <v>102805</v>
      </c>
      <c r="C8821">
        <v>1</v>
      </c>
      <c r="D8821">
        <v>60</v>
      </c>
      <c r="F8821">
        <v>180</v>
      </c>
      <c r="G8821">
        <v>70.599999999999994</v>
      </c>
    </row>
    <row r="8822" spans="2:7">
      <c r="B8822">
        <v>102806</v>
      </c>
      <c r="C8822">
        <v>2</v>
      </c>
      <c r="D8822">
        <v>2</v>
      </c>
      <c r="F8822">
        <v>83.8</v>
      </c>
      <c r="G8822">
        <v>10.1</v>
      </c>
    </row>
    <row r="8823" spans="2:7">
      <c r="B8823">
        <v>102807</v>
      </c>
      <c r="C8823">
        <v>1</v>
      </c>
      <c r="D8823">
        <v>79</v>
      </c>
      <c r="F8823">
        <v>182.2</v>
      </c>
      <c r="G8823">
        <v>130</v>
      </c>
    </row>
    <row r="8824" spans="2:7">
      <c r="B8824">
        <v>102808</v>
      </c>
      <c r="C8824">
        <v>1</v>
      </c>
      <c r="D8824">
        <v>62</v>
      </c>
      <c r="F8824">
        <v>165</v>
      </c>
      <c r="G8824">
        <v>94.1</v>
      </c>
    </row>
    <row r="8825" spans="2:7">
      <c r="B8825">
        <v>102809</v>
      </c>
      <c r="C8825">
        <v>1</v>
      </c>
      <c r="D8825">
        <v>24</v>
      </c>
      <c r="F8825">
        <v>172.9</v>
      </c>
      <c r="G8825">
        <v>90.5</v>
      </c>
    </row>
    <row r="8826" spans="2:7">
      <c r="B8826">
        <v>102810</v>
      </c>
      <c r="C8826">
        <v>2</v>
      </c>
      <c r="D8826">
        <v>16</v>
      </c>
      <c r="F8826">
        <v>158.5</v>
      </c>
      <c r="G8826">
        <v>95.6</v>
      </c>
    </row>
    <row r="8827" spans="2:7">
      <c r="B8827">
        <v>102811</v>
      </c>
      <c r="C8827">
        <v>2</v>
      </c>
      <c r="D8827">
        <v>41</v>
      </c>
      <c r="F8827">
        <v>164.4</v>
      </c>
      <c r="G8827">
        <v>65.8</v>
      </c>
    </row>
    <row r="8828" spans="2:7">
      <c r="B8828">
        <v>102812</v>
      </c>
      <c r="C8828">
        <v>2</v>
      </c>
      <c r="D8828">
        <v>4</v>
      </c>
      <c r="F8828">
        <v>103.2</v>
      </c>
      <c r="G8828">
        <v>16.2</v>
      </c>
    </row>
    <row r="8829" spans="2:7">
      <c r="B8829">
        <v>102813</v>
      </c>
      <c r="C8829">
        <v>1</v>
      </c>
      <c r="D8829">
        <v>0</v>
      </c>
      <c r="E8829">
        <v>3</v>
      </c>
      <c r="F8829">
        <v>0</v>
      </c>
      <c r="G8829">
        <v>7.1</v>
      </c>
    </row>
    <row r="8830" spans="2:7">
      <c r="B8830">
        <v>102814</v>
      </c>
      <c r="C8830">
        <v>1</v>
      </c>
      <c r="D8830">
        <v>11</v>
      </c>
      <c r="F8830">
        <v>147.4</v>
      </c>
      <c r="G8830">
        <v>57.7</v>
      </c>
    </row>
    <row r="8831" spans="2:7">
      <c r="B8831">
        <v>102815</v>
      </c>
      <c r="C8831">
        <v>1</v>
      </c>
      <c r="D8831">
        <v>80</v>
      </c>
      <c r="F8831">
        <v>164.8</v>
      </c>
      <c r="G8831">
        <v>50.9</v>
      </c>
    </row>
    <row r="8832" spans="2:7">
      <c r="B8832">
        <v>102816</v>
      </c>
      <c r="C8832">
        <v>2</v>
      </c>
      <c r="D8832">
        <v>42</v>
      </c>
      <c r="F8832">
        <v>152.30000000000001</v>
      </c>
      <c r="G8832">
        <v>75.3</v>
      </c>
    </row>
    <row r="8833" spans="2:7">
      <c r="B8833">
        <v>102817</v>
      </c>
      <c r="C8833">
        <v>1</v>
      </c>
      <c r="D8833">
        <v>2</v>
      </c>
      <c r="F8833">
        <v>94</v>
      </c>
      <c r="G8833">
        <v>14.3</v>
      </c>
    </row>
    <row r="8834" spans="2:7">
      <c r="B8834">
        <v>102818</v>
      </c>
      <c r="C8834">
        <v>1</v>
      </c>
      <c r="D8834">
        <v>4</v>
      </c>
      <c r="F8834">
        <v>112.3</v>
      </c>
      <c r="G8834">
        <v>21.1</v>
      </c>
    </row>
    <row r="8835" spans="2:7">
      <c r="B8835">
        <v>102819</v>
      </c>
      <c r="C8835">
        <v>2</v>
      </c>
      <c r="D8835">
        <v>48</v>
      </c>
      <c r="F8835">
        <v>164.6</v>
      </c>
      <c r="G8835">
        <v>70.900000000000006</v>
      </c>
    </row>
    <row r="8836" spans="2:7">
      <c r="B8836">
        <v>102820</v>
      </c>
      <c r="C8836">
        <v>2</v>
      </c>
      <c r="D8836">
        <v>57</v>
      </c>
      <c r="F8836">
        <v>167</v>
      </c>
      <c r="G8836">
        <v>74.599999999999994</v>
      </c>
    </row>
    <row r="8837" spans="2:7">
      <c r="B8837">
        <v>102821</v>
      </c>
      <c r="C8837">
        <v>2</v>
      </c>
      <c r="D8837">
        <v>35</v>
      </c>
      <c r="F8837">
        <v>178</v>
      </c>
      <c r="G8837">
        <v>80</v>
      </c>
    </row>
    <row r="8838" spans="2:7">
      <c r="B8838">
        <v>102822</v>
      </c>
      <c r="C8838">
        <v>2</v>
      </c>
      <c r="D8838">
        <v>16</v>
      </c>
      <c r="F8838">
        <v>160.4</v>
      </c>
      <c r="G8838">
        <v>51.2</v>
      </c>
    </row>
    <row r="8839" spans="2:7">
      <c r="B8839">
        <v>102823</v>
      </c>
      <c r="C8839">
        <v>2</v>
      </c>
      <c r="D8839">
        <v>55</v>
      </c>
      <c r="F8839">
        <v>160.30000000000001</v>
      </c>
      <c r="G8839">
        <v>64.2</v>
      </c>
    </row>
    <row r="8840" spans="2:7">
      <c r="B8840">
        <v>102824</v>
      </c>
      <c r="C8840">
        <v>2</v>
      </c>
      <c r="D8840">
        <v>0</v>
      </c>
      <c r="E8840">
        <v>8</v>
      </c>
      <c r="F8840">
        <v>0</v>
      </c>
      <c r="G8840">
        <v>9.8000000000000007</v>
      </c>
    </row>
    <row r="8841" spans="2:7">
      <c r="B8841">
        <v>102826</v>
      </c>
      <c r="C8841">
        <v>2</v>
      </c>
      <c r="D8841">
        <v>58</v>
      </c>
      <c r="F8841">
        <v>149.1</v>
      </c>
      <c r="G8841">
        <v>72.7</v>
      </c>
    </row>
    <row r="8842" spans="2:7">
      <c r="B8842">
        <v>102827</v>
      </c>
      <c r="C8842">
        <v>1</v>
      </c>
      <c r="D8842">
        <v>14</v>
      </c>
      <c r="F8842">
        <v>175.1</v>
      </c>
      <c r="G8842">
        <v>78.900000000000006</v>
      </c>
    </row>
    <row r="8843" spans="2:7">
      <c r="B8843">
        <v>102828</v>
      </c>
      <c r="C8843">
        <v>2</v>
      </c>
      <c r="D8843">
        <v>80</v>
      </c>
      <c r="F8843">
        <v>152.5</v>
      </c>
      <c r="G8843">
        <v>80.2</v>
      </c>
    </row>
    <row r="8844" spans="2:7">
      <c r="B8844">
        <v>102829</v>
      </c>
      <c r="C8844">
        <v>1</v>
      </c>
      <c r="D8844">
        <v>2</v>
      </c>
      <c r="F8844">
        <v>91.2</v>
      </c>
      <c r="G8844">
        <v>14.2</v>
      </c>
    </row>
    <row r="8845" spans="2:7">
      <c r="B8845">
        <v>102830</v>
      </c>
      <c r="C8845">
        <v>1</v>
      </c>
      <c r="D8845">
        <v>8</v>
      </c>
      <c r="F8845">
        <v>143.9</v>
      </c>
      <c r="G8845">
        <v>54.9</v>
      </c>
    </row>
    <row r="8846" spans="2:7">
      <c r="B8846">
        <v>102831</v>
      </c>
      <c r="C8846">
        <v>2</v>
      </c>
      <c r="D8846">
        <v>51</v>
      </c>
      <c r="F8846">
        <v>145.1</v>
      </c>
      <c r="G8846">
        <v>57.9</v>
      </c>
    </row>
    <row r="8847" spans="2:7">
      <c r="B8847">
        <v>102832</v>
      </c>
      <c r="C8847">
        <v>1</v>
      </c>
      <c r="D8847">
        <v>29</v>
      </c>
      <c r="F8847">
        <v>173.9</v>
      </c>
      <c r="G8847">
        <v>65.5</v>
      </c>
    </row>
    <row r="8848" spans="2:7">
      <c r="B8848">
        <v>102833</v>
      </c>
      <c r="C8848">
        <v>1</v>
      </c>
      <c r="D8848">
        <v>25</v>
      </c>
      <c r="F8848">
        <v>168.8</v>
      </c>
      <c r="G8848">
        <v>77.099999999999994</v>
      </c>
    </row>
    <row r="8849" spans="2:7">
      <c r="B8849">
        <v>102834</v>
      </c>
      <c r="C8849">
        <v>1</v>
      </c>
      <c r="D8849">
        <v>57</v>
      </c>
      <c r="F8849">
        <v>181.1</v>
      </c>
      <c r="G8849">
        <v>111.4</v>
      </c>
    </row>
    <row r="8850" spans="2:7">
      <c r="B8850">
        <v>102835</v>
      </c>
      <c r="C8850">
        <v>2</v>
      </c>
      <c r="D8850">
        <v>67</v>
      </c>
      <c r="F8850">
        <v>156.80000000000001</v>
      </c>
      <c r="G8850">
        <v>89.6</v>
      </c>
    </row>
    <row r="8851" spans="2:7">
      <c r="B8851">
        <v>102836</v>
      </c>
      <c r="C8851">
        <v>1</v>
      </c>
      <c r="D8851">
        <v>40</v>
      </c>
      <c r="F8851">
        <v>165.1</v>
      </c>
      <c r="G8851">
        <v>93.4</v>
      </c>
    </row>
    <row r="8852" spans="2:7">
      <c r="B8852">
        <v>102837</v>
      </c>
      <c r="C8852">
        <v>2</v>
      </c>
      <c r="D8852">
        <v>19</v>
      </c>
      <c r="F8852">
        <v>165.9</v>
      </c>
      <c r="G8852">
        <v>70.2</v>
      </c>
    </row>
    <row r="8853" spans="2:7">
      <c r="B8853">
        <v>102838</v>
      </c>
      <c r="C8853">
        <v>1</v>
      </c>
      <c r="D8853">
        <v>41</v>
      </c>
      <c r="F8853">
        <v>179.8</v>
      </c>
      <c r="G8853">
        <v>102</v>
      </c>
    </row>
    <row r="8854" spans="2:7">
      <c r="B8854">
        <v>102839</v>
      </c>
      <c r="C8854">
        <v>1</v>
      </c>
      <c r="D8854">
        <v>1</v>
      </c>
      <c r="E8854">
        <v>23</v>
      </c>
      <c r="F8854">
        <v>0</v>
      </c>
      <c r="G8854">
        <v>13</v>
      </c>
    </row>
    <row r="8855" spans="2:7">
      <c r="B8855">
        <v>102840</v>
      </c>
      <c r="C8855">
        <v>1</v>
      </c>
      <c r="D8855">
        <v>0</v>
      </c>
      <c r="E8855">
        <v>10</v>
      </c>
      <c r="F8855">
        <v>0</v>
      </c>
      <c r="G8855">
        <v>8.1999999999999993</v>
      </c>
    </row>
    <row r="8856" spans="2:7">
      <c r="B8856">
        <v>102841</v>
      </c>
      <c r="C8856">
        <v>1</v>
      </c>
      <c r="D8856">
        <v>78</v>
      </c>
      <c r="F8856">
        <v>167.8</v>
      </c>
      <c r="G8856">
        <v>79.5</v>
      </c>
    </row>
    <row r="8857" spans="2:7">
      <c r="B8857">
        <v>102842</v>
      </c>
      <c r="C8857">
        <v>1</v>
      </c>
      <c r="D8857">
        <v>7</v>
      </c>
      <c r="F8857">
        <v>128.9</v>
      </c>
      <c r="G8857">
        <v>27.2</v>
      </c>
    </row>
    <row r="8858" spans="2:7">
      <c r="B8858">
        <v>102843</v>
      </c>
      <c r="C8858">
        <v>1</v>
      </c>
      <c r="D8858">
        <v>1</v>
      </c>
      <c r="E8858">
        <v>13</v>
      </c>
      <c r="F8858">
        <v>0</v>
      </c>
      <c r="G8858">
        <v>10.199999999999999</v>
      </c>
    </row>
    <row r="8859" spans="2:7">
      <c r="B8859">
        <v>102844</v>
      </c>
      <c r="C8859">
        <v>1</v>
      </c>
      <c r="D8859">
        <v>2</v>
      </c>
      <c r="F8859">
        <v>89</v>
      </c>
      <c r="G8859">
        <v>14.5</v>
      </c>
    </row>
    <row r="8860" spans="2:7">
      <c r="B8860">
        <v>102845</v>
      </c>
      <c r="C8860">
        <v>1</v>
      </c>
      <c r="D8860">
        <v>63</v>
      </c>
      <c r="F8860">
        <v>170.9</v>
      </c>
      <c r="G8860">
        <v>63.8</v>
      </c>
    </row>
    <row r="8861" spans="2:7">
      <c r="B8861">
        <v>102846</v>
      </c>
      <c r="C8861">
        <v>2</v>
      </c>
      <c r="D8861">
        <v>61</v>
      </c>
      <c r="F8861">
        <v>161</v>
      </c>
      <c r="G8861">
        <v>65.8</v>
      </c>
    </row>
    <row r="8862" spans="2:7">
      <c r="B8862">
        <v>102847</v>
      </c>
      <c r="C8862">
        <v>2</v>
      </c>
      <c r="D8862">
        <v>30</v>
      </c>
      <c r="F8862">
        <v>155.6</v>
      </c>
      <c r="G8862">
        <v>62.7</v>
      </c>
    </row>
    <row r="8863" spans="2:7">
      <c r="B8863">
        <v>102848</v>
      </c>
      <c r="C8863">
        <v>1</v>
      </c>
      <c r="D8863">
        <v>1</v>
      </c>
      <c r="E8863">
        <v>15</v>
      </c>
      <c r="F8863">
        <v>0</v>
      </c>
      <c r="G8863">
        <v>11.1</v>
      </c>
    </row>
    <row r="8864" spans="2:7">
      <c r="B8864">
        <v>102849</v>
      </c>
      <c r="C8864">
        <v>1</v>
      </c>
      <c r="D8864">
        <v>29</v>
      </c>
      <c r="F8864">
        <v>185</v>
      </c>
      <c r="G8864">
        <v>81.3</v>
      </c>
    </row>
    <row r="8865" spans="2:7">
      <c r="B8865">
        <v>102850</v>
      </c>
      <c r="C8865">
        <v>1</v>
      </c>
      <c r="D8865">
        <v>54</v>
      </c>
      <c r="F8865">
        <v>168.2</v>
      </c>
      <c r="G8865">
        <v>125.3</v>
      </c>
    </row>
    <row r="8866" spans="2:7">
      <c r="B8866">
        <v>102851</v>
      </c>
      <c r="C8866">
        <v>1</v>
      </c>
      <c r="D8866">
        <v>58</v>
      </c>
      <c r="F8866">
        <v>183.1</v>
      </c>
      <c r="G8866">
        <v>105.5</v>
      </c>
    </row>
    <row r="8867" spans="2:7">
      <c r="B8867">
        <v>102852</v>
      </c>
      <c r="C8867">
        <v>2</v>
      </c>
      <c r="D8867">
        <v>10</v>
      </c>
      <c r="F8867">
        <v>141.1</v>
      </c>
      <c r="G8867">
        <v>37.4</v>
      </c>
    </row>
    <row r="8868" spans="2:7">
      <c r="B8868">
        <v>102853</v>
      </c>
      <c r="C8868">
        <v>1</v>
      </c>
      <c r="D8868">
        <v>45</v>
      </c>
      <c r="F8868">
        <v>166</v>
      </c>
      <c r="G8868">
        <v>61.9</v>
      </c>
    </row>
    <row r="8869" spans="2:7">
      <c r="B8869">
        <v>102854</v>
      </c>
      <c r="C8869">
        <v>1</v>
      </c>
      <c r="D8869">
        <v>45</v>
      </c>
      <c r="F8869">
        <v>164.6</v>
      </c>
      <c r="G8869">
        <v>110.7</v>
      </c>
    </row>
    <row r="8870" spans="2:7">
      <c r="B8870">
        <v>102855</v>
      </c>
      <c r="C8870">
        <v>1</v>
      </c>
      <c r="D8870">
        <v>61</v>
      </c>
      <c r="F8870">
        <v>169.7</v>
      </c>
      <c r="G8870">
        <v>76.2</v>
      </c>
    </row>
    <row r="8871" spans="2:7">
      <c r="B8871">
        <v>102856</v>
      </c>
      <c r="C8871">
        <v>1</v>
      </c>
      <c r="D8871">
        <v>80</v>
      </c>
      <c r="F8871">
        <v>155.1</v>
      </c>
      <c r="G8871">
        <v>47.3</v>
      </c>
    </row>
    <row r="8872" spans="2:7">
      <c r="B8872">
        <v>102857</v>
      </c>
      <c r="C8872">
        <v>2</v>
      </c>
      <c r="D8872">
        <v>14</v>
      </c>
      <c r="F8872">
        <v>159.80000000000001</v>
      </c>
      <c r="G8872">
        <v>60.3</v>
      </c>
    </row>
    <row r="8873" spans="2:7">
      <c r="B8873">
        <v>102858</v>
      </c>
      <c r="C8873">
        <v>1</v>
      </c>
      <c r="D8873">
        <v>36</v>
      </c>
      <c r="F8873">
        <v>168.9</v>
      </c>
      <c r="G8873">
        <v>97.5</v>
      </c>
    </row>
    <row r="8874" spans="2:7">
      <c r="B8874">
        <v>102859</v>
      </c>
      <c r="C8874">
        <v>2</v>
      </c>
      <c r="D8874">
        <v>8</v>
      </c>
      <c r="F8874">
        <v>138.1</v>
      </c>
      <c r="G8874">
        <v>45.5</v>
      </c>
    </row>
    <row r="8875" spans="2:7">
      <c r="B8875">
        <v>102860</v>
      </c>
      <c r="C8875">
        <v>1</v>
      </c>
      <c r="D8875">
        <v>63</v>
      </c>
      <c r="F8875">
        <v>163.80000000000001</v>
      </c>
      <c r="G8875">
        <v>69.5</v>
      </c>
    </row>
    <row r="8876" spans="2:7">
      <c r="B8876">
        <v>102861</v>
      </c>
      <c r="C8876">
        <v>2</v>
      </c>
      <c r="D8876">
        <v>41</v>
      </c>
      <c r="F8876">
        <v>164.6</v>
      </c>
      <c r="G8876">
        <v>156.30000000000001</v>
      </c>
    </row>
    <row r="8877" spans="2:7">
      <c r="B8877">
        <v>102862</v>
      </c>
      <c r="C8877">
        <v>2</v>
      </c>
      <c r="D8877">
        <v>0</v>
      </c>
      <c r="E8877">
        <v>9</v>
      </c>
      <c r="F8877">
        <v>0</v>
      </c>
      <c r="G8877">
        <v>9.9</v>
      </c>
    </row>
    <row r="8878" spans="2:7">
      <c r="B8878">
        <v>102863</v>
      </c>
      <c r="C8878">
        <v>2</v>
      </c>
      <c r="D8878">
        <v>61</v>
      </c>
      <c r="F8878">
        <v>145.9</v>
      </c>
      <c r="G8878">
        <v>81.099999999999994</v>
      </c>
    </row>
    <row r="8879" spans="2:7">
      <c r="B8879">
        <v>102864</v>
      </c>
      <c r="C8879">
        <v>1</v>
      </c>
      <c r="D8879">
        <v>8</v>
      </c>
      <c r="F8879">
        <v>0</v>
      </c>
      <c r="G8879">
        <v>0</v>
      </c>
    </row>
    <row r="8880" spans="2:7">
      <c r="B8880">
        <v>102865</v>
      </c>
      <c r="C8880">
        <v>2</v>
      </c>
      <c r="D8880">
        <v>44</v>
      </c>
      <c r="F8880">
        <v>175</v>
      </c>
      <c r="G8880">
        <v>143.80000000000001</v>
      </c>
    </row>
    <row r="8881" spans="2:7">
      <c r="B8881">
        <v>102866</v>
      </c>
      <c r="C8881">
        <v>2</v>
      </c>
      <c r="D8881">
        <v>73</v>
      </c>
      <c r="F8881">
        <v>164.6</v>
      </c>
      <c r="G8881">
        <v>83.4</v>
      </c>
    </row>
    <row r="8882" spans="2:7">
      <c r="B8882">
        <v>102867</v>
      </c>
      <c r="C8882">
        <v>1</v>
      </c>
      <c r="D8882">
        <v>17</v>
      </c>
      <c r="F8882">
        <v>168</v>
      </c>
      <c r="G8882">
        <v>54.4</v>
      </c>
    </row>
    <row r="8883" spans="2:7">
      <c r="B8883">
        <v>102868</v>
      </c>
      <c r="C8883">
        <v>2</v>
      </c>
      <c r="D8883">
        <v>70</v>
      </c>
      <c r="F8883">
        <v>154.1</v>
      </c>
      <c r="G8883">
        <v>54.7</v>
      </c>
    </row>
    <row r="8884" spans="2:7">
      <c r="B8884">
        <v>102869</v>
      </c>
      <c r="C8884">
        <v>1</v>
      </c>
      <c r="D8884">
        <v>67</v>
      </c>
      <c r="F8884">
        <v>180.3</v>
      </c>
      <c r="G8884">
        <v>158.6</v>
      </c>
    </row>
    <row r="8885" spans="2:7">
      <c r="B8885">
        <v>102870</v>
      </c>
      <c r="C8885">
        <v>2</v>
      </c>
      <c r="D8885">
        <v>51</v>
      </c>
      <c r="F8885">
        <v>159.19999999999999</v>
      </c>
      <c r="G8885">
        <v>67</v>
      </c>
    </row>
    <row r="8886" spans="2:7">
      <c r="B8886">
        <v>102871</v>
      </c>
      <c r="C8886">
        <v>2</v>
      </c>
      <c r="D8886">
        <v>80</v>
      </c>
      <c r="F8886">
        <v>151.19999999999999</v>
      </c>
      <c r="G8886">
        <v>44.3</v>
      </c>
    </row>
    <row r="8887" spans="2:7">
      <c r="B8887">
        <v>102872</v>
      </c>
      <c r="C8887">
        <v>2</v>
      </c>
      <c r="D8887">
        <v>44</v>
      </c>
      <c r="F8887">
        <v>169.6</v>
      </c>
      <c r="G8887">
        <v>76.5</v>
      </c>
    </row>
    <row r="8888" spans="2:7">
      <c r="B8888">
        <v>102873</v>
      </c>
      <c r="C8888">
        <v>1</v>
      </c>
      <c r="D8888">
        <v>66</v>
      </c>
      <c r="F8888">
        <v>174</v>
      </c>
      <c r="G8888">
        <v>118.1</v>
      </c>
    </row>
    <row r="8889" spans="2:7">
      <c r="B8889">
        <v>102875</v>
      </c>
      <c r="C8889">
        <v>1</v>
      </c>
      <c r="D8889">
        <v>61</v>
      </c>
      <c r="F8889">
        <v>170.2</v>
      </c>
      <c r="G8889">
        <v>74.3</v>
      </c>
    </row>
    <row r="8890" spans="2:7">
      <c r="B8890">
        <v>102876</v>
      </c>
      <c r="C8890">
        <v>1</v>
      </c>
      <c r="D8890">
        <v>65</v>
      </c>
      <c r="F8890">
        <v>170.6</v>
      </c>
      <c r="G8890">
        <v>79.8</v>
      </c>
    </row>
    <row r="8891" spans="2:7">
      <c r="B8891">
        <v>102877</v>
      </c>
      <c r="C8891">
        <v>2</v>
      </c>
      <c r="D8891">
        <v>17</v>
      </c>
      <c r="F8891">
        <v>161.9</v>
      </c>
      <c r="G8891">
        <v>68.7</v>
      </c>
    </row>
    <row r="8892" spans="2:7">
      <c r="B8892">
        <v>102878</v>
      </c>
      <c r="C8892">
        <v>1</v>
      </c>
      <c r="D8892">
        <v>61</v>
      </c>
      <c r="F8892">
        <v>171.5</v>
      </c>
      <c r="G8892">
        <v>102.4</v>
      </c>
    </row>
    <row r="8893" spans="2:7">
      <c r="B8893">
        <v>102879</v>
      </c>
      <c r="C8893">
        <v>1</v>
      </c>
      <c r="D8893">
        <v>21</v>
      </c>
      <c r="F8893">
        <v>169.6</v>
      </c>
      <c r="G8893">
        <v>122.3</v>
      </c>
    </row>
    <row r="8894" spans="2:7">
      <c r="B8894">
        <v>102880</v>
      </c>
      <c r="C8894">
        <v>2</v>
      </c>
      <c r="D8894">
        <v>51</v>
      </c>
      <c r="F8894">
        <v>152.4</v>
      </c>
      <c r="G8894">
        <v>59.8</v>
      </c>
    </row>
    <row r="8895" spans="2:7">
      <c r="B8895">
        <v>102881</v>
      </c>
      <c r="C8895">
        <v>1</v>
      </c>
      <c r="D8895">
        <v>4</v>
      </c>
      <c r="F8895">
        <v>112</v>
      </c>
      <c r="G8895">
        <v>19.399999999999999</v>
      </c>
    </row>
    <row r="8896" spans="2:7">
      <c r="B8896">
        <v>102882</v>
      </c>
      <c r="C8896">
        <v>1</v>
      </c>
      <c r="D8896">
        <v>8</v>
      </c>
      <c r="F8896">
        <v>133.1</v>
      </c>
      <c r="G8896">
        <v>32</v>
      </c>
    </row>
    <row r="8897" spans="2:7">
      <c r="B8897">
        <v>102883</v>
      </c>
      <c r="C8897">
        <v>1</v>
      </c>
      <c r="D8897">
        <v>80</v>
      </c>
      <c r="F8897">
        <v>171.5</v>
      </c>
      <c r="G8897">
        <v>89.5</v>
      </c>
    </row>
    <row r="8898" spans="2:7">
      <c r="B8898">
        <v>102884</v>
      </c>
      <c r="C8898">
        <v>1</v>
      </c>
      <c r="D8898">
        <v>32</v>
      </c>
      <c r="F8898">
        <v>169</v>
      </c>
      <c r="G8898">
        <v>90.4</v>
      </c>
    </row>
    <row r="8899" spans="2:7">
      <c r="B8899">
        <v>102885</v>
      </c>
      <c r="C8899">
        <v>2</v>
      </c>
      <c r="D8899">
        <v>37</v>
      </c>
      <c r="F8899">
        <v>167.8</v>
      </c>
      <c r="G8899">
        <v>84.7</v>
      </c>
    </row>
    <row r="8900" spans="2:7">
      <c r="B8900">
        <v>102886</v>
      </c>
      <c r="C8900">
        <v>2</v>
      </c>
      <c r="D8900">
        <v>50</v>
      </c>
      <c r="F8900">
        <v>155.5</v>
      </c>
      <c r="G8900">
        <v>73.099999999999994</v>
      </c>
    </row>
    <row r="8901" spans="2:7">
      <c r="B8901">
        <v>102887</v>
      </c>
      <c r="C8901">
        <v>2</v>
      </c>
      <c r="D8901">
        <v>60</v>
      </c>
      <c r="F8901">
        <v>159.1</v>
      </c>
      <c r="G8901">
        <v>94.1</v>
      </c>
    </row>
    <row r="8902" spans="2:7">
      <c r="B8902">
        <v>102889</v>
      </c>
      <c r="C8902">
        <v>1</v>
      </c>
      <c r="D8902">
        <v>47</v>
      </c>
      <c r="F8902">
        <v>177.8</v>
      </c>
      <c r="G8902">
        <v>99.9</v>
      </c>
    </row>
    <row r="8903" spans="2:7">
      <c r="B8903">
        <v>102890</v>
      </c>
      <c r="C8903">
        <v>1</v>
      </c>
      <c r="D8903">
        <v>80</v>
      </c>
      <c r="F8903">
        <v>175.5</v>
      </c>
      <c r="G8903">
        <v>86.5</v>
      </c>
    </row>
    <row r="8904" spans="2:7">
      <c r="B8904">
        <v>102891</v>
      </c>
      <c r="C8904">
        <v>1</v>
      </c>
      <c r="D8904">
        <v>9</v>
      </c>
      <c r="F8904">
        <v>136.9</v>
      </c>
      <c r="G8904">
        <v>36.5</v>
      </c>
    </row>
    <row r="8905" spans="2:7">
      <c r="B8905">
        <v>102892</v>
      </c>
      <c r="C8905">
        <v>2</v>
      </c>
      <c r="D8905">
        <v>42</v>
      </c>
      <c r="F8905">
        <v>164.8</v>
      </c>
      <c r="G8905">
        <v>118.2</v>
      </c>
    </row>
    <row r="8906" spans="2:7">
      <c r="B8906">
        <v>102893</v>
      </c>
      <c r="C8906">
        <v>2</v>
      </c>
      <c r="D8906">
        <v>44</v>
      </c>
      <c r="F8906">
        <v>164.6</v>
      </c>
      <c r="G8906">
        <v>73.8</v>
      </c>
    </row>
    <row r="8907" spans="2:7">
      <c r="B8907">
        <v>102894</v>
      </c>
      <c r="C8907">
        <v>1</v>
      </c>
      <c r="D8907">
        <v>26</v>
      </c>
      <c r="F8907">
        <v>167.1</v>
      </c>
      <c r="G8907">
        <v>71.400000000000006</v>
      </c>
    </row>
    <row r="8908" spans="2:7">
      <c r="B8908">
        <v>102895</v>
      </c>
      <c r="C8908">
        <v>1</v>
      </c>
      <c r="D8908">
        <v>43</v>
      </c>
      <c r="F8908">
        <v>181.8</v>
      </c>
      <c r="G8908">
        <v>117.8</v>
      </c>
    </row>
    <row r="8909" spans="2:7">
      <c r="B8909">
        <v>102896</v>
      </c>
      <c r="C8909">
        <v>1</v>
      </c>
      <c r="D8909">
        <v>3</v>
      </c>
      <c r="F8909">
        <v>91.1</v>
      </c>
      <c r="G8909">
        <v>13.8</v>
      </c>
    </row>
    <row r="8910" spans="2:7">
      <c r="B8910">
        <v>102897</v>
      </c>
      <c r="C8910">
        <v>1</v>
      </c>
      <c r="D8910">
        <v>1</v>
      </c>
      <c r="E8910">
        <v>20</v>
      </c>
      <c r="F8910">
        <v>0</v>
      </c>
      <c r="G8910">
        <v>12.6</v>
      </c>
    </row>
    <row r="8911" spans="2:7">
      <c r="B8911">
        <v>102898</v>
      </c>
      <c r="C8911">
        <v>1</v>
      </c>
      <c r="D8911">
        <v>10</v>
      </c>
      <c r="F8911">
        <v>150.1</v>
      </c>
      <c r="G8911">
        <v>34.9</v>
      </c>
    </row>
    <row r="8912" spans="2:7">
      <c r="B8912">
        <v>102899</v>
      </c>
      <c r="C8912">
        <v>2</v>
      </c>
      <c r="D8912">
        <v>20</v>
      </c>
      <c r="F8912">
        <v>171.9</v>
      </c>
      <c r="G8912">
        <v>69</v>
      </c>
    </row>
    <row r="8913" spans="2:7">
      <c r="B8913">
        <v>102900</v>
      </c>
      <c r="C8913">
        <v>1</v>
      </c>
      <c r="D8913">
        <v>6</v>
      </c>
      <c r="F8913">
        <v>119.5</v>
      </c>
      <c r="G8913">
        <v>23.3</v>
      </c>
    </row>
    <row r="8914" spans="2:7">
      <c r="B8914">
        <v>102901</v>
      </c>
      <c r="C8914">
        <v>1</v>
      </c>
      <c r="D8914">
        <v>66</v>
      </c>
      <c r="F8914">
        <v>172.4</v>
      </c>
      <c r="G8914">
        <v>108.6</v>
      </c>
    </row>
    <row r="8915" spans="2:7">
      <c r="B8915">
        <v>102903</v>
      </c>
      <c r="C8915">
        <v>2</v>
      </c>
      <c r="D8915">
        <v>20</v>
      </c>
      <c r="F8915">
        <v>162.1</v>
      </c>
      <c r="G8915">
        <v>70.099999999999994</v>
      </c>
    </row>
    <row r="8916" spans="2:7">
      <c r="B8916">
        <v>102904</v>
      </c>
      <c r="C8916">
        <v>2</v>
      </c>
      <c r="D8916">
        <v>75</v>
      </c>
      <c r="F8916">
        <v>153.69999999999999</v>
      </c>
      <c r="G8916">
        <v>65.099999999999994</v>
      </c>
    </row>
    <row r="8917" spans="2:7">
      <c r="B8917">
        <v>102905</v>
      </c>
      <c r="C8917">
        <v>2</v>
      </c>
      <c r="D8917">
        <v>13</v>
      </c>
      <c r="F8917">
        <v>156.4</v>
      </c>
      <c r="G8917">
        <v>68.599999999999994</v>
      </c>
    </row>
    <row r="8918" spans="2:7">
      <c r="B8918">
        <v>102906</v>
      </c>
      <c r="C8918">
        <v>1</v>
      </c>
      <c r="D8918">
        <v>9</v>
      </c>
      <c r="F8918">
        <v>137.80000000000001</v>
      </c>
      <c r="G8918">
        <v>33</v>
      </c>
    </row>
    <row r="8919" spans="2:7">
      <c r="B8919">
        <v>102907</v>
      </c>
      <c r="C8919">
        <v>2</v>
      </c>
      <c r="D8919">
        <v>47</v>
      </c>
      <c r="F8919">
        <v>162</v>
      </c>
      <c r="G8919">
        <v>73.2</v>
      </c>
    </row>
    <row r="8920" spans="2:7">
      <c r="B8920">
        <v>102908</v>
      </c>
      <c r="C8920">
        <v>1</v>
      </c>
      <c r="D8920">
        <v>51</v>
      </c>
      <c r="F8920">
        <v>172.4</v>
      </c>
      <c r="G8920">
        <v>73.3</v>
      </c>
    </row>
    <row r="8921" spans="2:7">
      <c r="B8921">
        <v>102909</v>
      </c>
      <c r="C8921">
        <v>1</v>
      </c>
      <c r="D8921">
        <v>12</v>
      </c>
      <c r="F8921">
        <v>149.4</v>
      </c>
      <c r="G8921">
        <v>33.4</v>
      </c>
    </row>
    <row r="8922" spans="2:7">
      <c r="B8922">
        <v>102910</v>
      </c>
      <c r="C8922">
        <v>1</v>
      </c>
      <c r="D8922">
        <v>71</v>
      </c>
      <c r="F8922">
        <v>178.2</v>
      </c>
      <c r="G8922">
        <v>97.5</v>
      </c>
    </row>
    <row r="8923" spans="2:7">
      <c r="B8923">
        <v>102911</v>
      </c>
      <c r="C8923">
        <v>2</v>
      </c>
      <c r="D8923">
        <v>55</v>
      </c>
      <c r="F8923">
        <v>169.8</v>
      </c>
      <c r="G8923">
        <v>57</v>
      </c>
    </row>
    <row r="8924" spans="2:7">
      <c r="B8924">
        <v>102912</v>
      </c>
      <c r="C8924">
        <v>2</v>
      </c>
      <c r="D8924">
        <v>11</v>
      </c>
      <c r="F8924">
        <v>155</v>
      </c>
      <c r="G8924">
        <v>66.900000000000006</v>
      </c>
    </row>
    <row r="8925" spans="2:7">
      <c r="B8925">
        <v>102913</v>
      </c>
      <c r="C8925">
        <v>2</v>
      </c>
      <c r="D8925">
        <v>39</v>
      </c>
      <c r="F8925">
        <v>156.9</v>
      </c>
      <c r="G8925">
        <v>94.1</v>
      </c>
    </row>
    <row r="8926" spans="2:7">
      <c r="B8926">
        <v>102914</v>
      </c>
      <c r="C8926">
        <v>2</v>
      </c>
      <c r="D8926">
        <v>73</v>
      </c>
      <c r="F8926">
        <v>149.1</v>
      </c>
      <c r="G8926">
        <v>48.7</v>
      </c>
    </row>
    <row r="8927" spans="2:7">
      <c r="B8927">
        <v>102915</v>
      </c>
      <c r="C8927">
        <v>2</v>
      </c>
      <c r="D8927">
        <v>14</v>
      </c>
      <c r="F8927">
        <v>156.4</v>
      </c>
      <c r="G8927">
        <v>61.4</v>
      </c>
    </row>
    <row r="8928" spans="2:7">
      <c r="B8928">
        <v>102916</v>
      </c>
      <c r="C8928">
        <v>1</v>
      </c>
      <c r="D8928">
        <v>66</v>
      </c>
      <c r="F8928">
        <v>156.5</v>
      </c>
      <c r="G8928">
        <v>68.2</v>
      </c>
    </row>
    <row r="8929" spans="2:7">
      <c r="B8929">
        <v>102917</v>
      </c>
      <c r="C8929">
        <v>2</v>
      </c>
      <c r="D8929">
        <v>61</v>
      </c>
      <c r="F8929">
        <v>167.8</v>
      </c>
      <c r="G8929">
        <v>69.2</v>
      </c>
    </row>
    <row r="8930" spans="2:7">
      <c r="B8930">
        <v>102918</v>
      </c>
      <c r="C8930">
        <v>1</v>
      </c>
      <c r="D8930">
        <v>33</v>
      </c>
      <c r="F8930">
        <v>169.3</v>
      </c>
      <c r="G8930">
        <v>64.3</v>
      </c>
    </row>
    <row r="8931" spans="2:7">
      <c r="B8931">
        <v>102919</v>
      </c>
      <c r="C8931">
        <v>1</v>
      </c>
      <c r="D8931">
        <v>0</v>
      </c>
      <c r="E8931">
        <v>3</v>
      </c>
      <c r="F8931">
        <v>0</v>
      </c>
      <c r="G8931">
        <v>7.2</v>
      </c>
    </row>
    <row r="8932" spans="2:7">
      <c r="B8932">
        <v>102920</v>
      </c>
      <c r="C8932">
        <v>2</v>
      </c>
      <c r="D8932">
        <v>62</v>
      </c>
      <c r="F8932">
        <v>159.6</v>
      </c>
      <c r="G8932">
        <v>73</v>
      </c>
    </row>
    <row r="8933" spans="2:7">
      <c r="B8933">
        <v>102921</v>
      </c>
      <c r="C8933">
        <v>1</v>
      </c>
      <c r="D8933">
        <v>53</v>
      </c>
      <c r="F8933">
        <v>170.9</v>
      </c>
      <c r="G8933">
        <v>89.3</v>
      </c>
    </row>
    <row r="8934" spans="2:7">
      <c r="B8934">
        <v>102922</v>
      </c>
      <c r="C8934">
        <v>1</v>
      </c>
      <c r="D8934">
        <v>31</v>
      </c>
      <c r="F8934">
        <v>174.5</v>
      </c>
      <c r="G8934">
        <v>63.3</v>
      </c>
    </row>
    <row r="8935" spans="2:7">
      <c r="B8935">
        <v>102923</v>
      </c>
      <c r="C8935">
        <v>2</v>
      </c>
      <c r="D8935">
        <v>43</v>
      </c>
      <c r="F8935">
        <v>173.9</v>
      </c>
      <c r="G8935">
        <v>106.1</v>
      </c>
    </row>
    <row r="8936" spans="2:7">
      <c r="B8936">
        <v>102924</v>
      </c>
      <c r="C8936">
        <v>2</v>
      </c>
      <c r="D8936">
        <v>75</v>
      </c>
      <c r="F8936">
        <v>172</v>
      </c>
      <c r="G8936">
        <v>129.19999999999999</v>
      </c>
    </row>
    <row r="8937" spans="2:7">
      <c r="B8937">
        <v>102925</v>
      </c>
      <c r="C8937">
        <v>1</v>
      </c>
      <c r="D8937">
        <v>3</v>
      </c>
      <c r="F8937">
        <v>102.1</v>
      </c>
      <c r="G8937">
        <v>16.399999999999999</v>
      </c>
    </row>
    <row r="8938" spans="2:7">
      <c r="B8938">
        <v>102926</v>
      </c>
      <c r="C8938">
        <v>2</v>
      </c>
      <c r="D8938">
        <v>15</v>
      </c>
      <c r="F8938">
        <v>158.69999999999999</v>
      </c>
      <c r="G8938">
        <v>51.4</v>
      </c>
    </row>
    <row r="8939" spans="2:7">
      <c r="B8939">
        <v>102927</v>
      </c>
      <c r="C8939">
        <v>1</v>
      </c>
      <c r="D8939">
        <v>0</v>
      </c>
      <c r="E8939">
        <v>10</v>
      </c>
      <c r="F8939">
        <v>0</v>
      </c>
      <c r="G8939">
        <v>9.1</v>
      </c>
    </row>
    <row r="8940" spans="2:7">
      <c r="B8940">
        <v>102929</v>
      </c>
      <c r="C8940">
        <v>1</v>
      </c>
      <c r="D8940">
        <v>60</v>
      </c>
      <c r="F8940">
        <v>183</v>
      </c>
      <c r="G8940">
        <v>116.7</v>
      </c>
    </row>
    <row r="8941" spans="2:7">
      <c r="B8941">
        <v>102930</v>
      </c>
      <c r="C8941">
        <v>2</v>
      </c>
      <c r="D8941">
        <v>2</v>
      </c>
      <c r="F8941">
        <v>92.8</v>
      </c>
      <c r="G8941">
        <v>15.2</v>
      </c>
    </row>
    <row r="8942" spans="2:7">
      <c r="B8942">
        <v>102932</v>
      </c>
      <c r="C8942">
        <v>2</v>
      </c>
      <c r="D8942">
        <v>3</v>
      </c>
      <c r="F8942">
        <v>96.8</v>
      </c>
      <c r="G8942">
        <v>16.3</v>
      </c>
    </row>
    <row r="8943" spans="2:7">
      <c r="B8943">
        <v>102933</v>
      </c>
      <c r="C8943">
        <v>2</v>
      </c>
      <c r="D8943">
        <v>24</v>
      </c>
      <c r="F8943">
        <v>167.9</v>
      </c>
      <c r="G8943">
        <v>50.8</v>
      </c>
    </row>
    <row r="8944" spans="2:7">
      <c r="B8944">
        <v>102934</v>
      </c>
      <c r="C8944">
        <v>1</v>
      </c>
      <c r="D8944">
        <v>48</v>
      </c>
      <c r="F8944">
        <v>178.5</v>
      </c>
      <c r="G8944">
        <v>83.7</v>
      </c>
    </row>
    <row r="8945" spans="2:7">
      <c r="B8945">
        <v>102935</v>
      </c>
      <c r="C8945">
        <v>2</v>
      </c>
      <c r="D8945">
        <v>27</v>
      </c>
      <c r="F8945">
        <v>158.9</v>
      </c>
      <c r="G8945">
        <v>59.5</v>
      </c>
    </row>
    <row r="8946" spans="2:7">
      <c r="B8946">
        <v>102936</v>
      </c>
      <c r="C8946">
        <v>1</v>
      </c>
      <c r="D8946">
        <v>1</v>
      </c>
      <c r="E8946">
        <v>15</v>
      </c>
      <c r="F8946">
        <v>0</v>
      </c>
      <c r="G8946">
        <v>10.199999999999999</v>
      </c>
    </row>
    <row r="8947" spans="2:7">
      <c r="B8947">
        <v>102937</v>
      </c>
      <c r="C8947">
        <v>2</v>
      </c>
      <c r="D8947">
        <v>4</v>
      </c>
      <c r="F8947">
        <v>104</v>
      </c>
      <c r="G8947">
        <v>16.5</v>
      </c>
    </row>
    <row r="8948" spans="2:7">
      <c r="B8948">
        <v>102938</v>
      </c>
      <c r="C8948">
        <v>2</v>
      </c>
      <c r="D8948">
        <v>5</v>
      </c>
      <c r="F8948">
        <v>116.3</v>
      </c>
      <c r="G8948">
        <v>22.5</v>
      </c>
    </row>
    <row r="8949" spans="2:7">
      <c r="B8949">
        <v>102939</v>
      </c>
      <c r="C8949">
        <v>2</v>
      </c>
      <c r="D8949">
        <v>2</v>
      </c>
      <c r="F8949">
        <v>82.5</v>
      </c>
      <c r="G8949">
        <v>11.2</v>
      </c>
    </row>
    <row r="8950" spans="2:7">
      <c r="B8950">
        <v>102941</v>
      </c>
      <c r="C8950">
        <v>2</v>
      </c>
      <c r="D8950">
        <v>14</v>
      </c>
      <c r="F8950">
        <v>147.1</v>
      </c>
      <c r="G8950">
        <v>43.6</v>
      </c>
    </row>
    <row r="8951" spans="2:7">
      <c r="B8951">
        <v>102942</v>
      </c>
      <c r="C8951">
        <v>2</v>
      </c>
      <c r="D8951">
        <v>0</v>
      </c>
      <c r="E8951">
        <v>11</v>
      </c>
      <c r="F8951">
        <v>0</v>
      </c>
      <c r="G8951">
        <v>8.9</v>
      </c>
    </row>
    <row r="8952" spans="2:7">
      <c r="B8952">
        <v>102943</v>
      </c>
      <c r="C8952">
        <v>2</v>
      </c>
      <c r="D8952">
        <v>48</v>
      </c>
      <c r="F8952">
        <v>181.1</v>
      </c>
      <c r="G8952">
        <v>122.7</v>
      </c>
    </row>
    <row r="8953" spans="2:7">
      <c r="B8953">
        <v>102944</v>
      </c>
      <c r="C8953">
        <v>1</v>
      </c>
      <c r="D8953">
        <v>55</v>
      </c>
      <c r="F8953">
        <v>163.1</v>
      </c>
      <c r="G8953">
        <v>78.8</v>
      </c>
    </row>
    <row r="8954" spans="2:7">
      <c r="B8954">
        <v>102945</v>
      </c>
      <c r="C8954">
        <v>1</v>
      </c>
      <c r="D8954">
        <v>15</v>
      </c>
      <c r="F8954">
        <v>173.6</v>
      </c>
      <c r="G8954">
        <v>66.5</v>
      </c>
    </row>
    <row r="8955" spans="2:7">
      <c r="B8955">
        <v>102946</v>
      </c>
      <c r="C8955">
        <v>1</v>
      </c>
      <c r="D8955">
        <v>65</v>
      </c>
      <c r="F8955">
        <v>162.80000000000001</v>
      </c>
      <c r="G8955">
        <v>80.7</v>
      </c>
    </row>
    <row r="8956" spans="2:7">
      <c r="B8956">
        <v>102947</v>
      </c>
      <c r="C8956">
        <v>1</v>
      </c>
      <c r="D8956">
        <v>75</v>
      </c>
      <c r="F8956">
        <v>170.4</v>
      </c>
      <c r="G8956">
        <v>73.2</v>
      </c>
    </row>
    <row r="8957" spans="2:7">
      <c r="B8957">
        <v>102948</v>
      </c>
      <c r="C8957">
        <v>2</v>
      </c>
      <c r="D8957">
        <v>31</v>
      </c>
      <c r="F8957">
        <v>162</v>
      </c>
      <c r="G8957">
        <v>52.9</v>
      </c>
    </row>
    <row r="8958" spans="2:7">
      <c r="B8958">
        <v>102949</v>
      </c>
      <c r="C8958">
        <v>1</v>
      </c>
      <c r="D8958">
        <v>33</v>
      </c>
      <c r="F8958">
        <v>180.1</v>
      </c>
      <c r="G8958">
        <v>76.900000000000006</v>
      </c>
    </row>
    <row r="8959" spans="2:7">
      <c r="B8959">
        <v>102951</v>
      </c>
      <c r="C8959">
        <v>1</v>
      </c>
      <c r="D8959">
        <v>4</v>
      </c>
      <c r="F8959">
        <v>108.9</v>
      </c>
      <c r="G8959">
        <v>23.8</v>
      </c>
    </row>
    <row r="8960" spans="2:7">
      <c r="B8960">
        <v>102952</v>
      </c>
      <c r="C8960">
        <v>2</v>
      </c>
      <c r="D8960">
        <v>70</v>
      </c>
      <c r="F8960">
        <v>156.5</v>
      </c>
      <c r="G8960">
        <v>49</v>
      </c>
    </row>
    <row r="8961" spans="2:7">
      <c r="B8961">
        <v>102953</v>
      </c>
      <c r="C8961">
        <v>1</v>
      </c>
      <c r="D8961">
        <v>42</v>
      </c>
      <c r="F8961">
        <v>164.9</v>
      </c>
      <c r="G8961">
        <v>97.4</v>
      </c>
    </row>
    <row r="8962" spans="2:7">
      <c r="B8962">
        <v>102954</v>
      </c>
      <c r="C8962">
        <v>2</v>
      </c>
      <c r="D8962">
        <v>41</v>
      </c>
      <c r="F8962">
        <v>162.6</v>
      </c>
      <c r="G8962">
        <v>69.099999999999994</v>
      </c>
    </row>
    <row r="8963" spans="2:7">
      <c r="B8963">
        <v>102955</v>
      </c>
      <c r="C8963">
        <v>2</v>
      </c>
      <c r="D8963">
        <v>14</v>
      </c>
      <c r="F8963">
        <v>156.6</v>
      </c>
      <c r="G8963">
        <v>111.9</v>
      </c>
    </row>
    <row r="8964" spans="2:7">
      <c r="B8964">
        <v>102956</v>
      </c>
      <c r="C8964">
        <v>1</v>
      </c>
      <c r="D8964">
        <v>38</v>
      </c>
      <c r="F8964">
        <v>175.8</v>
      </c>
      <c r="G8964">
        <v>111.5</v>
      </c>
    </row>
  </sheetData>
  <mergeCells count="72">
    <mergeCell ref="B157:M157"/>
    <mergeCell ref="B155:M155"/>
    <mergeCell ref="B156:M156"/>
    <mergeCell ref="B158:M158"/>
    <mergeCell ref="B81:M81"/>
    <mergeCell ref="B83:M88"/>
    <mergeCell ref="B72:E72"/>
    <mergeCell ref="B75:E75"/>
    <mergeCell ref="B103:M103"/>
    <mergeCell ref="B99:M99"/>
    <mergeCell ref="B96:M96"/>
    <mergeCell ref="B102:M102"/>
    <mergeCell ref="B94:M94"/>
    <mergeCell ref="B95:M95"/>
    <mergeCell ref="B100:M100"/>
    <mergeCell ref="B98:M98"/>
    <mergeCell ref="B97:M97"/>
    <mergeCell ref="B101:M101"/>
    <mergeCell ref="B248:M248"/>
    <mergeCell ref="B249:M249"/>
    <mergeCell ref="B252:M252"/>
    <mergeCell ref="B253:M253"/>
    <mergeCell ref="B238:M238"/>
    <mergeCell ref="B239:M239"/>
    <mergeCell ref="B245:M245"/>
    <mergeCell ref="B247:M247"/>
    <mergeCell ref="B251:M251"/>
    <mergeCell ref="B250:M250"/>
    <mergeCell ref="B246:M246"/>
    <mergeCell ref="B233:M233"/>
    <mergeCell ref="B234:M234"/>
    <mergeCell ref="B235:M235"/>
    <mergeCell ref="B236:M236"/>
    <mergeCell ref="B237:M237"/>
    <mergeCell ref="B193:M196"/>
    <mergeCell ref="B178:M178"/>
    <mergeCell ref="B177:M177"/>
    <mergeCell ref="B231:M231"/>
    <mergeCell ref="B232:M232"/>
    <mergeCell ref="B202:M202"/>
    <mergeCell ref="B204:M204"/>
    <mergeCell ref="B205:M205"/>
    <mergeCell ref="B208:M208"/>
    <mergeCell ref="B206:M206"/>
    <mergeCell ref="B207:M207"/>
    <mergeCell ref="B176:M176"/>
    <mergeCell ref="B116:M116"/>
    <mergeCell ref="B120:M120"/>
    <mergeCell ref="B121:M121"/>
    <mergeCell ref="B119:M119"/>
    <mergeCell ref="B122:M122"/>
    <mergeCell ref="B123:M123"/>
    <mergeCell ref="B117:M117"/>
    <mergeCell ref="B118:M118"/>
    <mergeCell ref="B152:M153"/>
    <mergeCell ref="B159:M159"/>
    <mergeCell ref="B154:M154"/>
    <mergeCell ref="B125:M125"/>
    <mergeCell ref="B124:M124"/>
    <mergeCell ref="B160:M160"/>
    <mergeCell ref="B161:M161"/>
    <mergeCell ref="B43:M43"/>
    <mergeCell ref="B46:M49"/>
    <mergeCell ref="B69:E69"/>
    <mergeCell ref="B9:P9"/>
    <mergeCell ref="B63:M63"/>
    <mergeCell ref="B62:M62"/>
    <mergeCell ref="B52:M55"/>
    <mergeCell ref="B64:M64"/>
    <mergeCell ref="B65:M65"/>
    <mergeCell ref="B61:M61"/>
    <mergeCell ref="B66:M66"/>
  </mergeCells>
  <hyperlinks>
    <hyperlink ref="F243:H243" location="titleTables" display="Go to tables" xr:uid="{AEDE4FB3-2533-4E3A-8329-1832E94BDEAC}"/>
    <hyperlink ref="B102:M102" location="bm_averageifs" display="ddddddddd" xr:uid="{C67DB9FF-DB60-4A6B-89D9-5F3997F9831B}"/>
    <hyperlink ref="B103:M103" location="bm_contents" display="Click here to go to the &quot;Table help&quot; tab." xr:uid="{2DB83199-CDA3-45B2-B238-98D388992BCC}"/>
    <hyperlink ref="B157:M157" location="bm_ampersand" display="Click here to go to the AVERAGEIFS() section of the &quot;Formula help&quot; tab." xr:uid="{61F661E0-FE22-4291-94AF-562D8634BC97}"/>
    <hyperlink ref="F200:H200" location="titleTables" display="Go to tables" xr:uid="{B4383325-B20A-4EC7-8003-01FDA19CB676}"/>
    <hyperlink ref="B251:M251" location="bm_countifs" display="Click here to go to the `COUNTIFS()` section of the &quot;Formula help&quot; tab." xr:uid="{2DCE21E1-42CB-486A-88F2-EA5E33C732A0}"/>
    <hyperlink ref="B63:M63" location="bm_tblHeightWeight" display="Click here to scroll to tblHeightWeight" xr:uid="{08350284-9133-40C3-8C00-FBF3CBAA154C}"/>
    <hyperlink ref="B65" r:id="rId1" xr:uid="{EDA5DC5E-6991-4E1C-B3D3-894565EA644D}"/>
    <hyperlink ref="B66" r:id="rId2" xr:uid="{D64FD2F5-126E-4DB2-AF98-3757DEB1B10F}"/>
  </hyperlinks>
  <pageMargins left="0.7" right="0.7" top="0.75" bottom="0.75" header="0.3" footer="0.3"/>
  <pageSetup paperSize="9" orientation="portrait" r:id="rId3"/>
  <drawing r:id="rId4"/>
  <tableParts count="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716-04CB-4937-A9E1-8171F4E63CD1}">
  <sheetPr>
    <pageSetUpPr autoPageBreaks="0"/>
  </sheetPr>
  <dimension ref="B8:P475"/>
  <sheetViews>
    <sheetView showGridLines="0" zoomScaleNormal="100" workbookViewId="0"/>
  </sheetViews>
  <sheetFormatPr defaultRowHeight="15"/>
  <cols>
    <col min="1" max="1" width="9.140625" customWidth="1"/>
    <col min="2" max="2" width="10.140625" customWidth="1"/>
    <col min="3" max="4" width="9.28515625" bestFit="1" customWidth="1"/>
    <col min="5" max="5" width="13.140625" bestFit="1" customWidth="1"/>
    <col min="6" max="6" width="9.140625" customWidth="1"/>
  </cols>
  <sheetData>
    <row r="8" spans="2:16" ht="26.25">
      <c r="B8" s="13" t="s">
        <v>66</v>
      </c>
      <c r="C8" s="14"/>
      <c r="D8" s="14"/>
      <c r="E8" s="14"/>
      <c r="F8" s="14"/>
      <c r="G8" s="14"/>
      <c r="H8" s="14"/>
      <c r="I8" s="14"/>
      <c r="J8" s="14"/>
      <c r="K8" s="14"/>
      <c r="L8" s="14"/>
      <c r="M8" s="14"/>
      <c r="N8" s="14"/>
      <c r="O8" s="14"/>
      <c r="P8" s="14"/>
    </row>
    <row r="9" spans="2:16" ht="3" customHeight="1">
      <c r="B9" s="15"/>
      <c r="C9" s="15"/>
      <c r="D9" s="15"/>
      <c r="E9" s="15"/>
      <c r="F9" s="15"/>
      <c r="G9" s="15"/>
      <c r="H9" s="15"/>
      <c r="I9" s="15"/>
      <c r="J9" s="15"/>
      <c r="K9" s="15"/>
      <c r="L9" s="15"/>
      <c r="M9" s="15"/>
      <c r="N9" s="15"/>
      <c r="O9" s="15"/>
      <c r="P9" s="15"/>
    </row>
    <row r="11" spans="2:16" ht="18.75">
      <c r="B11" s="50" t="str">
        <f>bm_ref_tbl_col</f>
        <v>Referencing a Table Column</v>
      </c>
    </row>
    <row r="12" spans="2:16" ht="18.75">
      <c r="B12" s="50" t="str">
        <f>bm_create_calc_col</f>
        <v>Creating a Calculated Column</v>
      </c>
    </row>
    <row r="13" spans="2:16" ht="18.75">
      <c r="B13" s="50" t="str">
        <f>bm_add_tbl_rows</f>
        <v>Adding New Table Rows</v>
      </c>
    </row>
    <row r="14" spans="2:16" ht="18.75">
      <c r="B14" s="50" t="str">
        <f>bm_delete_tbl_rows</f>
        <v>Deleting Table Rows</v>
      </c>
    </row>
    <row r="15" spans="2:16" ht="18.75">
      <c r="B15" s="50" t="str">
        <f>bm_refresh_tbl_filts</f>
        <v>Refreshing Table Filters</v>
      </c>
    </row>
    <row r="20" spans="2:16" ht="26.25">
      <c r="B20" s="13" t="s">
        <v>67</v>
      </c>
      <c r="C20" s="14"/>
      <c r="D20" s="14"/>
      <c r="E20" s="14"/>
      <c r="F20" s="14"/>
      <c r="G20" s="14"/>
      <c r="H20" s="14"/>
      <c r="I20" s="14"/>
      <c r="J20" s="14"/>
      <c r="K20" s="14"/>
      <c r="L20" s="14"/>
      <c r="M20" s="14"/>
      <c r="N20" s="14"/>
      <c r="O20" s="14"/>
      <c r="P20" s="14"/>
    </row>
    <row r="21" spans="2:16" ht="3" customHeight="1">
      <c r="B21" s="15"/>
      <c r="C21" s="15"/>
      <c r="D21" s="15"/>
      <c r="E21" s="15"/>
      <c r="F21" s="15"/>
      <c r="G21" s="15"/>
      <c r="H21" s="15"/>
      <c r="I21" s="15"/>
      <c r="J21" s="15"/>
      <c r="K21" s="15"/>
      <c r="L21" s="15"/>
      <c r="M21" s="15"/>
      <c r="N21" s="15"/>
      <c r="O21" s="15"/>
      <c r="P21" s="15"/>
    </row>
    <row r="22" spans="2:16" ht="6.95" customHeight="1"/>
    <row r="23" spans="2:16">
      <c r="B23" t="s">
        <v>68</v>
      </c>
    </row>
    <row r="25" spans="2:16" ht="18.75">
      <c r="B25" s="16" t="s">
        <v>69</v>
      </c>
    </row>
    <row r="26" spans="2:16" ht="6.95" customHeight="1"/>
    <row r="27" spans="2:16">
      <c r="B27" t="s">
        <v>70</v>
      </c>
      <c r="C27" t="s">
        <v>71</v>
      </c>
      <c r="D27" t="s">
        <v>72</v>
      </c>
    </row>
    <row r="28" spans="2:16">
      <c r="B28">
        <v>1</v>
      </c>
      <c r="C28">
        <v>1</v>
      </c>
      <c r="D28">
        <v>0</v>
      </c>
    </row>
    <row r="29" spans="2:16">
      <c r="B29">
        <v>2</v>
      </c>
      <c r="C29">
        <v>0</v>
      </c>
      <c r="D29">
        <v>2</v>
      </c>
    </row>
    <row r="30" spans="2:16">
      <c r="B30">
        <v>3</v>
      </c>
      <c r="C30">
        <v>1</v>
      </c>
      <c r="D30">
        <v>1</v>
      </c>
    </row>
    <row r="31" spans="2:16">
      <c r="B31">
        <v>4</v>
      </c>
      <c r="C31">
        <v>5</v>
      </c>
      <c r="D31">
        <v>2</v>
      </c>
    </row>
    <row r="34" spans="2:2" ht="18.75">
      <c r="B34" s="16" t="s">
        <v>73</v>
      </c>
    </row>
    <row r="35" spans="2:2" ht="15.75" thickBot="1"/>
    <row r="36" spans="2:2" ht="21.75" thickBot="1">
      <c r="B36" s="17">
        <v>1</v>
      </c>
    </row>
    <row r="37" spans="2:2" ht="6.95" customHeight="1"/>
    <row r="38" spans="2:2" ht="15" customHeight="1">
      <c r="B38" t="s">
        <v>74</v>
      </c>
    </row>
    <row r="39" spans="2:2" ht="6.95" customHeight="1" thickBot="1"/>
    <row r="40" spans="2:2" ht="17.25" thickTop="1" thickBot="1">
      <c r="B40" s="43"/>
    </row>
    <row r="41" spans="2:2" ht="15.75" thickTop="1"/>
    <row r="42" spans="2:2" ht="15.75" thickBot="1"/>
    <row r="43" spans="2:2" ht="21.75" thickBot="1">
      <c r="B43" s="17">
        <v>2</v>
      </c>
    </row>
    <row r="44" spans="2:2" ht="6.95" customHeight="1"/>
    <row r="45" spans="2:2" ht="15" customHeight="1">
      <c r="B45" t="str" cm="1">
        <f t="array" ref="B45">"While still in formula edit mode, click and drag to select the range " &amp; ADDRESS(ROW(tblDemo1[#Headers]) + 1, COLUMN(tblDemo1[Tea]), 4) &amp; ":" &amp; ADDRESS(ROW(tblDemo1[#Headers]) + ROWS(tblDemo1[]), COLUMN(tblDemo1[Tea]), 4) &amp; "."</f>
        <v>While still in formula edit mode, click and drag to select the range C28:C31.</v>
      </c>
    </row>
    <row r="46" spans="2:2" ht="6.95" customHeight="1"/>
    <row r="47" spans="2:2">
      <c r="B47" t="s">
        <v>75</v>
      </c>
    </row>
    <row r="48" spans="2:2" ht="6.95" customHeight="1"/>
    <row r="49" spans="2:16">
      <c r="B49" t="s">
        <v>76</v>
      </c>
    </row>
    <row r="51" spans="2:16" ht="15.75" thickBot="1"/>
    <row r="52" spans="2:16" ht="21.75" thickBot="1">
      <c r="B52" s="17">
        <v>3</v>
      </c>
    </row>
    <row r="53" spans="2:16" ht="6.95" customHeight="1"/>
    <row r="54" spans="2:16" ht="15" customHeight="1">
      <c r="B54" t="s">
        <v>77</v>
      </c>
    </row>
    <row r="55" spans="2:16" ht="6.95" customHeight="1"/>
    <row r="56" spans="2:16">
      <c r="B56" t="s">
        <v>78</v>
      </c>
    </row>
    <row r="57" spans="2:16" ht="6.95" customHeight="1"/>
    <row r="58" spans="2:16">
      <c r="B58" t="s">
        <v>79</v>
      </c>
    </row>
    <row r="59" spans="2:16" ht="6.95" customHeight="1"/>
    <row r="60" spans="2:16" ht="30" customHeight="1">
      <c r="B60" s="104" t="str" cm="1">
        <f t="array" ref="B60">"An alternative to click-and-drag is to click the top of the [Tea] header cell (" &amp; ADDRESS(ROW(tblDemo1[#Headers]), COLUMN(tblDemo1[Tea]), 4) &amp; "). When the mouse cursor is in the right place, it will become a black down arrow ↓. Click to select the entire column of data (excluding the header)."</f>
        <v>An alternative to click-and-drag is to click the top of the [Tea] header cell (C27). When the mouse cursor is in the right place, it will become a black down arrow ↓. Click to select the entire column of data (excluding the header).</v>
      </c>
      <c r="C60" s="104"/>
      <c r="D60" s="104"/>
      <c r="E60" s="104"/>
      <c r="F60" s="104"/>
      <c r="G60" s="104"/>
      <c r="H60" s="104"/>
      <c r="I60" s="104"/>
      <c r="J60" s="104"/>
      <c r="K60" s="104"/>
      <c r="L60" s="104"/>
      <c r="M60" s="104"/>
      <c r="N60" s="104"/>
      <c r="O60" s="104"/>
      <c r="P60" s="104"/>
    </row>
    <row r="63" spans="2:16" ht="18.75">
      <c r="B63" s="16" t="s">
        <v>80</v>
      </c>
    </row>
    <row r="64" spans="2:16" ht="15" customHeight="1" thickBot="1"/>
    <row r="65" spans="2:2" ht="21.75" thickBot="1">
      <c r="B65" s="17">
        <v>4</v>
      </c>
    </row>
    <row r="66" spans="2:2" ht="6.95" customHeight="1"/>
    <row r="67" spans="2:2" ht="15" customHeight="1">
      <c r="B67" t="s">
        <v>81</v>
      </c>
    </row>
    <row r="68" spans="2:2" ht="6.95" customHeight="1" thickBot="1"/>
    <row r="69" spans="2:2" ht="17.25" thickTop="1" thickBot="1">
      <c r="B69" s="43"/>
    </row>
    <row r="70" spans="2:2" ht="15.75" thickTop="1"/>
    <row r="71" spans="2:2" ht="15.75" thickBot="1"/>
    <row r="72" spans="2:2" ht="21.75" thickBot="1">
      <c r="B72" s="17">
        <v>5</v>
      </c>
    </row>
    <row r="73" spans="2:2" ht="6.95" customHeight="1"/>
    <row r="74" spans="2:2" ht="15" customHeight="1">
      <c r="B74" t="s">
        <v>82</v>
      </c>
    </row>
    <row r="75" spans="2:2" ht="6.95" customHeight="1"/>
    <row r="77" spans="2:2" ht="6.95" customHeight="1"/>
    <row r="90" spans="2:2" ht="15.75" thickBot="1"/>
    <row r="91" spans="2:2" ht="21.75" thickBot="1">
      <c r="B91" s="17">
        <v>6</v>
      </c>
    </row>
    <row r="92" spans="2:2" ht="6.95" customHeight="1"/>
    <row r="93" spans="2:2" ht="15" customHeight="1">
      <c r="B93" t="s">
        <v>83</v>
      </c>
    </row>
    <row r="94" spans="2:2" ht="6.95" customHeight="1"/>
    <row r="95" spans="2:2" ht="15" customHeight="1">
      <c r="B95" t="s">
        <v>84</v>
      </c>
    </row>
    <row r="96" spans="2:2" ht="6.95" customHeight="1"/>
    <row r="97" spans="2:2">
      <c r="B97" t="s">
        <v>85</v>
      </c>
    </row>
    <row r="99" spans="2:2" ht="15.75" thickBot="1"/>
    <row r="100" spans="2:2" ht="21.75" thickBot="1">
      <c r="B100" s="17">
        <v>7</v>
      </c>
    </row>
    <row r="101" spans="2:2" ht="6.95" customHeight="1"/>
    <row r="102" spans="2:2">
      <c r="B102" t="s">
        <v>86</v>
      </c>
    </row>
    <row r="115" spans="2:2" ht="15.75" thickBot="1"/>
    <row r="116" spans="2:2" ht="21.75" thickBot="1">
      <c r="B116" s="17">
        <v>8</v>
      </c>
    </row>
    <row r="117" spans="2:2" ht="6.95" customHeight="1"/>
    <row r="118" spans="2:2" ht="15" customHeight="1">
      <c r="B118" t="s">
        <v>87</v>
      </c>
    </row>
    <row r="119" spans="2:2" ht="6.95" customHeight="1"/>
    <row r="120" spans="2:2">
      <c r="B120" t="s">
        <v>88</v>
      </c>
    </row>
    <row r="122" spans="2:2" ht="15.75" thickBot="1"/>
    <row r="123" spans="2:2" ht="21.75" thickBot="1">
      <c r="B123" s="17">
        <v>9</v>
      </c>
    </row>
    <row r="124" spans="2:2" ht="6.95" customHeight="1"/>
    <row r="125" spans="2:2" ht="15" customHeight="1">
      <c r="B125" t="s">
        <v>89</v>
      </c>
    </row>
    <row r="126" spans="2:2" ht="6.95" customHeight="1"/>
    <row r="127" spans="2:2">
      <c r="B127" t="s">
        <v>90</v>
      </c>
    </row>
    <row r="128" spans="2:2" ht="6.95" customHeight="1"/>
    <row r="129" spans="2:16" ht="30" customHeight="1">
      <c r="B129" s="104" t="s">
        <v>91</v>
      </c>
      <c r="C129" s="104"/>
      <c r="D129" s="104"/>
      <c r="E129" s="104"/>
      <c r="F129" s="104"/>
      <c r="G129" s="104"/>
      <c r="H129" s="104"/>
      <c r="I129" s="104"/>
      <c r="J129" s="104"/>
      <c r="K129" s="104"/>
      <c r="L129" s="104"/>
      <c r="M129" s="104"/>
      <c r="N129" s="104"/>
      <c r="O129" s="104"/>
      <c r="P129" s="104"/>
    </row>
    <row r="134" spans="2:16" ht="26.25">
      <c r="B134" s="13" t="s">
        <v>92</v>
      </c>
      <c r="C134" s="14"/>
      <c r="D134" s="14"/>
      <c r="E134" s="14"/>
      <c r="F134" s="14"/>
      <c r="G134" s="14"/>
      <c r="H134" s="14"/>
      <c r="I134" s="14"/>
      <c r="J134" s="14"/>
      <c r="K134" s="14"/>
      <c r="L134" s="14"/>
      <c r="M134" s="14"/>
      <c r="N134" s="14"/>
      <c r="O134" s="14"/>
      <c r="P134" s="14"/>
    </row>
    <row r="135" spans="2:16" ht="3" customHeight="1">
      <c r="B135" s="15"/>
      <c r="C135" s="15"/>
      <c r="D135" s="15"/>
      <c r="E135" s="15"/>
      <c r="F135" s="15"/>
      <c r="G135" s="15"/>
      <c r="H135" s="15"/>
      <c r="I135" s="15"/>
      <c r="J135" s="15"/>
      <c r="K135" s="15"/>
      <c r="L135" s="15"/>
      <c r="M135" s="15"/>
      <c r="N135" s="15"/>
      <c r="O135" s="15"/>
      <c r="P135" s="15"/>
    </row>
    <row r="136" spans="2:16" ht="6.95" customHeight="1"/>
    <row r="137" spans="2:16">
      <c r="B137" t="s">
        <v>93</v>
      </c>
    </row>
    <row r="138" spans="2:16" ht="6.95" customHeight="1"/>
    <row r="139" spans="2:16" ht="30" customHeight="1">
      <c r="B139" s="103" t="s">
        <v>94</v>
      </c>
      <c r="C139" s="103"/>
      <c r="D139" s="103"/>
      <c r="E139" s="103"/>
      <c r="F139" s="103"/>
      <c r="G139" s="103"/>
      <c r="H139" s="103"/>
      <c r="I139" s="103"/>
      <c r="J139" s="103"/>
      <c r="K139" s="103"/>
      <c r="L139" s="103"/>
      <c r="M139" s="103"/>
      <c r="N139" s="103"/>
      <c r="O139" s="103"/>
      <c r="P139" s="103"/>
    </row>
    <row r="140" spans="2:16" ht="6.95" customHeight="1"/>
    <row r="141" spans="2:16">
      <c r="B141" t="s">
        <v>95</v>
      </c>
    </row>
    <row r="143" spans="2:16" ht="18.75">
      <c r="B143" s="16" t="s">
        <v>96</v>
      </c>
    </row>
    <row r="144" spans="2:16" ht="6.95" customHeight="1"/>
    <row r="145" spans="2:4">
      <c r="B145" t="s">
        <v>70</v>
      </c>
      <c r="C145" t="s">
        <v>71</v>
      </c>
      <c r="D145" t="s">
        <v>72</v>
      </c>
    </row>
    <row r="146" spans="2:4">
      <c r="B146">
        <v>1</v>
      </c>
      <c r="C146">
        <v>1</v>
      </c>
      <c r="D146">
        <v>0</v>
      </c>
    </row>
    <row r="147" spans="2:4">
      <c r="B147">
        <v>2</v>
      </c>
      <c r="C147">
        <v>0</v>
      </c>
      <c r="D147">
        <v>2</v>
      </c>
    </row>
    <row r="148" spans="2:4">
      <c r="B148">
        <v>3</v>
      </c>
      <c r="C148">
        <v>1</v>
      </c>
      <c r="D148">
        <v>1</v>
      </c>
    </row>
    <row r="149" spans="2:4">
      <c r="B149">
        <v>4</v>
      </c>
      <c r="C149">
        <v>5</v>
      </c>
      <c r="D149">
        <v>2</v>
      </c>
    </row>
    <row r="151" spans="2:4" ht="15.75" thickBot="1"/>
    <row r="152" spans="2:4" ht="21.75" thickBot="1">
      <c r="B152" s="17">
        <v>1</v>
      </c>
    </row>
    <row r="153" spans="2:4" ht="6.95" customHeight="1"/>
    <row r="154" spans="2:4">
      <c r="B154" t="str" cm="1">
        <f t="array" ref="B154">"In cell " &amp; ADDRESS(ROW(tblDemo2[#Headers]), COLUMN(tblDemo2[Coffee]) + 1, 4) &amp; ", type ""Total items""."</f>
        <v>In cell E145, type "Total items".</v>
      </c>
    </row>
    <row r="155" spans="2:4" ht="6.95" customHeight="1"/>
    <row r="156" spans="2:4">
      <c r="B156" t="s">
        <v>97</v>
      </c>
    </row>
    <row r="158" spans="2:4" ht="15.75" thickBot="1"/>
    <row r="159" spans="2:4" ht="21.75" thickBot="1">
      <c r="B159" s="17">
        <v>2</v>
      </c>
    </row>
    <row r="160" spans="2:4" ht="6.95" customHeight="1"/>
    <row r="161" spans="2:2" ht="15" customHeight="1">
      <c r="B161" t="str" cm="1">
        <f t="array" ref="B161">"In cell " &amp; ADDRESS(ROW(tblDemo2[#Headers]) + 1, COLUMN(tblDemo2[Coffee]) + 1, 4) &amp; ", type ""="" to start a formula. Then, perform the following steps carefully."</f>
        <v>In cell E146, type "=" to start a formula. Then, perform the following steps carefully.</v>
      </c>
    </row>
    <row r="162" spans="2:2" ht="6.95" customHeight="1"/>
    <row r="163" spans="2:2">
      <c r="B163" s="18" t="str" cm="1">
        <f t="array" ref="B163">"1. Click on cell " &amp; ADDRESS(ROW(tblDemo2[#Headers]) + 1, COLUMN(tblDemo2[Tea]), 4) &amp; "."</f>
        <v>1. Click on cell C146.</v>
      </c>
    </row>
    <row r="164" spans="2:2" ht="6.95" customHeight="1"/>
    <row r="165" spans="2:2">
      <c r="B165" s="18" t="s">
        <v>98</v>
      </c>
    </row>
    <row r="166" spans="2:2" ht="6.95" customHeight="1"/>
    <row r="167" spans="2:2">
      <c r="B167" s="18" t="str" cm="1">
        <f t="array" ref="B167">"3. Click on cell " &amp; ADDRESS(ROW(tblDemo2[#Headers]) + 1, COLUMN(tblDemo2[Coffee]), 4) &amp; "."</f>
        <v>3. Click on cell D146.</v>
      </c>
    </row>
    <row r="168" spans="2:2" ht="6.95" customHeight="1"/>
    <row r="169" spans="2:2">
      <c r="B169" s="18" t="s">
        <v>99</v>
      </c>
    </row>
    <row r="172" spans="2:2">
      <c r="B172" t="s">
        <v>100</v>
      </c>
    </row>
    <row r="173" spans="2:2" ht="6.95" customHeight="1"/>
    <row r="174" spans="2:2">
      <c r="B174" t="s">
        <v>101</v>
      </c>
    </row>
    <row r="175" spans="2:2" ht="6.95" customHeight="1"/>
    <row r="176" spans="2:2">
      <c r="B176" t="s">
        <v>102</v>
      </c>
    </row>
    <row r="178" spans="2:6" ht="15.75" thickBot="1"/>
    <row r="179" spans="2:6" ht="21.75" thickBot="1">
      <c r="B179" s="17">
        <v>3</v>
      </c>
    </row>
    <row r="180" spans="2:6" ht="6.95" customHeight="1"/>
    <row r="181" spans="2:6">
      <c r="B181" t="s">
        <v>103</v>
      </c>
    </row>
    <row r="182" spans="2:6" ht="6.95" customHeight="1"/>
    <row r="183" spans="2:6">
      <c r="B183" t="s">
        <v>104</v>
      </c>
    </row>
    <row r="184" spans="2:6" ht="6.95" customHeight="1"/>
    <row r="185" spans="2:6" ht="15.75">
      <c r="B185" s="19" t="s">
        <v>105</v>
      </c>
      <c r="C185" s="19" t="s">
        <v>106</v>
      </c>
      <c r="D185" s="19" t="s">
        <v>107</v>
      </c>
    </row>
    <row r="188" spans="2:6">
      <c r="B188" t="s">
        <v>108</v>
      </c>
    </row>
    <row r="189" spans="2:6" ht="15.75" thickBot="1"/>
    <row r="190" spans="2:6" ht="15.75" thickBot="1">
      <c r="B190" s="38" t="s">
        <v>70</v>
      </c>
      <c r="C190" s="38" t="s">
        <v>71</v>
      </c>
      <c r="D190" s="38" t="s">
        <v>72</v>
      </c>
      <c r="E190" s="38" t="s">
        <v>109</v>
      </c>
      <c r="F190" s="38" t="s">
        <v>110</v>
      </c>
    </row>
    <row r="191" spans="2:6">
      <c r="B191" s="20">
        <v>1</v>
      </c>
      <c r="C191" s="20">
        <v>1</v>
      </c>
      <c r="D191" s="20">
        <v>0</v>
      </c>
      <c r="E191" s="20">
        <v>1</v>
      </c>
      <c r="F191" s="20">
        <v>1.75</v>
      </c>
    </row>
    <row r="192" spans="2:6">
      <c r="B192">
        <v>2</v>
      </c>
      <c r="C192">
        <v>0</v>
      </c>
      <c r="D192">
        <v>2</v>
      </c>
      <c r="E192">
        <v>2</v>
      </c>
      <c r="F192">
        <v>4.5</v>
      </c>
    </row>
    <row r="193" spans="2:16">
      <c r="B193" s="21">
        <v>3</v>
      </c>
      <c r="C193" s="21">
        <v>1</v>
      </c>
      <c r="D193" s="21">
        <v>1</v>
      </c>
      <c r="E193" s="21">
        <v>2</v>
      </c>
      <c r="F193" s="21">
        <v>4</v>
      </c>
    </row>
    <row r="194" spans="2:16" ht="15.75" thickBot="1">
      <c r="B194" s="22">
        <v>4</v>
      </c>
      <c r="C194" s="22">
        <v>5</v>
      </c>
      <c r="D194" s="22">
        <v>2</v>
      </c>
      <c r="E194" s="22">
        <v>7</v>
      </c>
      <c r="F194" s="22">
        <v>13.25</v>
      </c>
    </row>
    <row r="197" spans="2:16">
      <c r="B197" t="s">
        <v>111</v>
      </c>
    </row>
    <row r="198" spans="2:16" ht="15.75" thickBot="1"/>
    <row r="199" spans="2:16" ht="15.75" thickBot="1">
      <c r="B199" s="38" t="s">
        <v>70</v>
      </c>
      <c r="C199" s="38" t="s">
        <v>71</v>
      </c>
      <c r="D199" s="38" t="s">
        <v>72</v>
      </c>
      <c r="E199" s="38" t="s">
        <v>109</v>
      </c>
      <c r="F199" s="38" t="s">
        <v>110</v>
      </c>
    </row>
    <row r="200" spans="2:16">
      <c r="B200" s="20">
        <v>1</v>
      </c>
      <c r="C200" s="20">
        <v>1</v>
      </c>
      <c r="D200" s="20">
        <v>0</v>
      </c>
      <c r="E200" s="20">
        <v>1</v>
      </c>
      <c r="F200" s="41">
        <v>1.75</v>
      </c>
    </row>
    <row r="201" spans="2:16">
      <c r="B201">
        <v>2</v>
      </c>
      <c r="C201">
        <v>0</v>
      </c>
      <c r="D201">
        <v>2</v>
      </c>
      <c r="E201">
        <v>2</v>
      </c>
      <c r="F201" s="23">
        <v>4.5</v>
      </c>
    </row>
    <row r="202" spans="2:16">
      <c r="B202" s="21">
        <v>3</v>
      </c>
      <c r="C202" s="21">
        <v>1</v>
      </c>
      <c r="D202" s="21">
        <v>1</v>
      </c>
      <c r="E202" s="21">
        <v>2</v>
      </c>
      <c r="F202" s="33">
        <v>4</v>
      </c>
    </row>
    <row r="203" spans="2:16" ht="15.75" thickBot="1">
      <c r="B203" s="22">
        <v>4</v>
      </c>
      <c r="C203" s="22">
        <v>5</v>
      </c>
      <c r="D203" s="22">
        <v>2</v>
      </c>
      <c r="E203" s="22">
        <v>7</v>
      </c>
      <c r="F203" s="30">
        <v>13.25</v>
      </c>
    </row>
    <row r="208" spans="2:16" ht="26.25">
      <c r="B208" s="13" t="s">
        <v>112</v>
      </c>
      <c r="C208" s="14"/>
      <c r="D208" s="14"/>
      <c r="E208" s="14"/>
      <c r="F208" s="14"/>
      <c r="G208" s="14"/>
      <c r="H208" s="14"/>
      <c r="I208" s="14"/>
      <c r="J208" s="14"/>
      <c r="K208" s="14"/>
      <c r="L208" s="14"/>
      <c r="M208" s="14"/>
      <c r="N208" s="14"/>
      <c r="O208" s="14"/>
      <c r="P208" s="14"/>
    </row>
    <row r="209" spans="2:16" ht="3" customHeight="1">
      <c r="B209" s="15"/>
      <c r="C209" s="15"/>
      <c r="D209" s="15"/>
      <c r="E209" s="15"/>
      <c r="F209" s="15"/>
      <c r="G209" s="15"/>
      <c r="H209" s="15"/>
      <c r="I209" s="15"/>
      <c r="J209" s="15"/>
      <c r="K209" s="15"/>
      <c r="L209" s="15"/>
      <c r="M209" s="15"/>
      <c r="N209" s="15"/>
      <c r="O209" s="15"/>
      <c r="P209" s="15"/>
    </row>
    <row r="210" spans="2:16" ht="6.95" customHeight="1"/>
    <row r="211" spans="2:16">
      <c r="B211" t="s">
        <v>113</v>
      </c>
    </row>
    <row r="213" spans="2:16" ht="18.75">
      <c r="B213" s="16" t="s">
        <v>114</v>
      </c>
    </row>
    <row r="214" spans="2:16" ht="6.95" customHeight="1" thickBot="1"/>
    <row r="215" spans="2:16">
      <c r="B215" s="38" t="s">
        <v>70</v>
      </c>
      <c r="C215" s="38" t="s">
        <v>71</v>
      </c>
      <c r="D215" s="38" t="s">
        <v>72</v>
      </c>
      <c r="E215" s="38" t="s">
        <v>109</v>
      </c>
      <c r="F215" s="38" t="s">
        <v>110</v>
      </c>
    </row>
    <row r="216" spans="2:16">
      <c r="B216">
        <v>1</v>
      </c>
      <c r="C216">
        <v>1</v>
      </c>
      <c r="D216">
        <v>0</v>
      </c>
      <c r="E216">
        <f>tblDemo3[[#This Row],[Tea]] + tblDemo3[[#This Row],[Coffee]]</f>
        <v>1</v>
      </c>
      <c r="F216" s="23">
        <f>1.75 * tblDemo3[[#This Row],[Tea]] + 2.25 * tblDemo3[[#This Row],[Coffee]]</f>
        <v>1.75</v>
      </c>
    </row>
    <row r="217" spans="2:16">
      <c r="B217">
        <v>2</v>
      </c>
      <c r="C217">
        <v>0</v>
      </c>
      <c r="D217">
        <v>2</v>
      </c>
      <c r="E217">
        <f>tblDemo3[[#This Row],[Tea]] + tblDemo3[[#This Row],[Coffee]]</f>
        <v>2</v>
      </c>
      <c r="F217" s="23">
        <f>1.75 * tblDemo3[[#This Row],[Tea]] + 2.25 * tblDemo3[[#This Row],[Coffee]]</f>
        <v>4.5</v>
      </c>
    </row>
    <row r="218" spans="2:16">
      <c r="B218">
        <v>3</v>
      </c>
      <c r="C218">
        <v>1</v>
      </c>
      <c r="D218">
        <v>1</v>
      </c>
      <c r="E218">
        <f>tblDemo3[[#This Row],[Tea]] + tblDemo3[[#This Row],[Coffee]]</f>
        <v>2</v>
      </c>
      <c r="F218" s="23">
        <f>1.75 * tblDemo3[[#This Row],[Tea]] + 2.25 * tblDemo3[[#This Row],[Coffee]]</f>
        <v>4</v>
      </c>
    </row>
    <row r="219" spans="2:16">
      <c r="B219">
        <v>4</v>
      </c>
      <c r="C219">
        <v>5</v>
      </c>
      <c r="D219">
        <v>2</v>
      </c>
      <c r="E219">
        <f>tblDemo3[[#This Row],[Tea]] + tblDemo3[[#This Row],[Coffee]]</f>
        <v>7</v>
      </c>
      <c r="F219" s="23">
        <f>1.75 * tblDemo3[[#This Row],[Tea]] + 2.25 * tblDemo3[[#This Row],[Coffee]]</f>
        <v>13.25</v>
      </c>
    </row>
    <row r="224" spans="2:16" ht="18.75">
      <c r="B224" s="16" t="s">
        <v>115</v>
      </c>
    </row>
    <row r="225" spans="2:2" ht="15.75" thickBot="1"/>
    <row r="226" spans="2:2" ht="21.75" thickBot="1">
      <c r="B226" s="17">
        <v>1</v>
      </c>
    </row>
    <row r="227" spans="2:2" ht="6.95" customHeight="1"/>
    <row r="228" spans="2:2" ht="15" customHeight="1">
      <c r="B228" t="s">
        <v>116</v>
      </c>
    </row>
    <row r="229" spans="2:2" ht="6.95" customHeight="1"/>
    <row r="230" spans="2:2" ht="15" customHeight="1">
      <c r="B230" s="2" t="str" cm="1">
        <f t="array" ref="B230">"Important: do not select the bottom-right cell of the table (cell " &amp; ADDRESS(ROW(tblDemo3[#Headers]) + ROWS(tblDemo3[]), COLUMN(tblDemo3[Sales]), 4) &amp; "), as this will interfere with the next step."</f>
        <v>Important: do not select the bottom-right cell of the table (cell F219), as this will interfere with the next step.</v>
      </c>
    </row>
    <row r="231" spans="2:2" ht="15" customHeight="1"/>
    <row r="240" spans="2:2" ht="15" customHeight="1">
      <c r="B240" t="s">
        <v>117</v>
      </c>
    </row>
    <row r="241" spans="2:6" ht="6.95" customHeight="1"/>
    <row r="242" spans="2:6" ht="15" customHeight="1">
      <c r="B242" t="s">
        <v>118</v>
      </c>
    </row>
    <row r="243" spans="2:6" ht="15.75" thickBot="1"/>
    <row r="244" spans="2:6" ht="15.75" thickBot="1">
      <c r="B244" s="39" t="s">
        <v>70</v>
      </c>
      <c r="C244" s="39" t="s">
        <v>71</v>
      </c>
      <c r="D244" s="39" t="s">
        <v>72</v>
      </c>
      <c r="E244" s="39" t="s">
        <v>109</v>
      </c>
      <c r="F244" s="39" t="s">
        <v>110</v>
      </c>
    </row>
    <row r="245" spans="2:6">
      <c r="B245" s="21">
        <v>1</v>
      </c>
      <c r="C245" s="21">
        <v>1</v>
      </c>
      <c r="D245" s="21">
        <v>0</v>
      </c>
      <c r="E245" s="21">
        <v>1</v>
      </c>
      <c r="F245" s="33">
        <v>1.75</v>
      </c>
    </row>
    <row r="246" spans="2:6">
      <c r="B246">
        <v>2</v>
      </c>
      <c r="C246">
        <v>0</v>
      </c>
      <c r="D246">
        <v>2</v>
      </c>
      <c r="E246">
        <v>2</v>
      </c>
      <c r="F246" s="23">
        <v>4.5</v>
      </c>
    </row>
    <row r="247" spans="2:6">
      <c r="B247" s="21">
        <v>3</v>
      </c>
      <c r="C247" s="21">
        <v>1</v>
      </c>
      <c r="D247" s="21">
        <v>1</v>
      </c>
      <c r="E247" s="21">
        <v>2</v>
      </c>
      <c r="F247" s="33">
        <v>4</v>
      </c>
    </row>
    <row r="248" spans="2:6">
      <c r="B248">
        <v>4</v>
      </c>
      <c r="C248">
        <v>5</v>
      </c>
      <c r="D248">
        <v>2</v>
      </c>
      <c r="E248">
        <v>7</v>
      </c>
      <c r="F248" s="23">
        <v>13.25</v>
      </c>
    </row>
    <row r="249" spans="2:6" ht="15.75" thickBot="1">
      <c r="B249" s="40"/>
      <c r="C249" s="40"/>
      <c r="D249" s="40"/>
      <c r="E249" s="40">
        <v>0</v>
      </c>
      <c r="F249" s="42">
        <v>0</v>
      </c>
    </row>
    <row r="251" spans="2:6">
      <c r="B251" t="s">
        <v>119</v>
      </c>
    </row>
    <row r="253" spans="2:6" ht="15.75" thickBot="1"/>
    <row r="254" spans="2:6" ht="21.75" thickBot="1">
      <c r="B254" s="17">
        <v>2</v>
      </c>
    </row>
    <row r="255" spans="2:6" ht="6.95" customHeight="1"/>
    <row r="256" spans="2:6" ht="15" customHeight="1">
      <c r="B256" t="s">
        <v>120</v>
      </c>
    </row>
    <row r="257" spans="2:2" ht="6.95" customHeight="1"/>
    <row r="258" spans="2:2">
      <c r="B258" t="s">
        <v>121</v>
      </c>
    </row>
    <row r="259" spans="2:2" ht="6.95" customHeight="1"/>
    <row r="260" spans="2:2">
      <c r="B260" t="s">
        <v>122</v>
      </c>
    </row>
    <row r="263" spans="2:2" ht="18.75">
      <c r="B263" s="16" t="s">
        <v>123</v>
      </c>
    </row>
    <row r="264" spans="2:2" ht="15.75" thickBot="1"/>
    <row r="265" spans="2:2" ht="21.75" thickBot="1">
      <c r="B265" s="17">
        <v>3</v>
      </c>
    </row>
    <row r="266" spans="2:2" ht="6.95" customHeight="1"/>
    <row r="267" spans="2:2" ht="15" customHeight="1">
      <c r="B267" t="s">
        <v>124</v>
      </c>
    </row>
    <row r="278" spans="2:2">
      <c r="B278" t="s">
        <v>125</v>
      </c>
    </row>
    <row r="279" spans="2:2" ht="6.95" customHeight="1"/>
    <row r="280" spans="2:2">
      <c r="B280" t="s">
        <v>126</v>
      </c>
    </row>
    <row r="283" spans="2:2" ht="18.75">
      <c r="B283" s="16" t="s">
        <v>127</v>
      </c>
    </row>
    <row r="284" spans="2:2" ht="15.75" thickBot="1"/>
    <row r="285" spans="2:2" ht="21.75" thickBot="1">
      <c r="B285" s="17">
        <v>4</v>
      </c>
    </row>
    <row r="286" spans="2:2" ht="6.95" customHeight="1"/>
    <row r="287" spans="2:2" ht="15" customHeight="1">
      <c r="B287" t="s">
        <v>128</v>
      </c>
    </row>
    <row r="289" spans="2:2" ht="15.75" thickBot="1"/>
    <row r="290" spans="2:2" ht="21.75" thickBot="1">
      <c r="B290" s="17">
        <v>5</v>
      </c>
    </row>
    <row r="291" spans="2:2" ht="6.95" customHeight="1"/>
    <row r="292" spans="2:2" ht="15" customHeight="1">
      <c r="B292" t="s">
        <v>129</v>
      </c>
    </row>
    <row r="304" spans="2:2">
      <c r="B304" t="s">
        <v>130</v>
      </c>
    </row>
    <row r="305" spans="2:16" ht="6.95" customHeight="1"/>
    <row r="306" spans="2:16">
      <c r="B306" t="s">
        <v>131</v>
      </c>
    </row>
    <row r="307" spans="2:16" ht="6.95" customHeight="1"/>
    <row r="308" spans="2:16">
      <c r="B308" t="s">
        <v>132</v>
      </c>
    </row>
    <row r="309" spans="2:16" ht="6.95" customHeight="1"/>
    <row r="310" spans="2:16">
      <c r="B310" t="s">
        <v>133</v>
      </c>
    </row>
    <row r="315" spans="2:16" ht="26.25">
      <c r="B315" s="13" t="s">
        <v>134</v>
      </c>
      <c r="C315" s="14"/>
      <c r="D315" s="14"/>
      <c r="E315" s="14"/>
      <c r="F315" s="14"/>
      <c r="G315" s="14"/>
      <c r="H315" s="14"/>
      <c r="I315" s="14"/>
      <c r="J315" s="14"/>
      <c r="K315" s="14"/>
      <c r="L315" s="14"/>
      <c r="M315" s="14"/>
      <c r="N315" s="14"/>
      <c r="O315" s="14"/>
      <c r="P315" s="14"/>
    </row>
    <row r="316" spans="2:16" ht="3" customHeight="1">
      <c r="B316" s="15"/>
      <c r="C316" s="15"/>
      <c r="D316" s="15"/>
      <c r="E316" s="15"/>
      <c r="F316" s="15"/>
      <c r="G316" s="15"/>
      <c r="H316" s="15"/>
      <c r="I316" s="15"/>
      <c r="J316" s="15"/>
      <c r="K316" s="15"/>
      <c r="L316" s="15"/>
      <c r="M316" s="15"/>
      <c r="N316" s="15"/>
      <c r="O316" s="15"/>
      <c r="P316" s="15"/>
    </row>
    <row r="317" spans="2:16" ht="6.95" customHeight="1"/>
    <row r="318" spans="2:16">
      <c r="B318" t="s">
        <v>135</v>
      </c>
    </row>
    <row r="320" spans="2:16" ht="18.75">
      <c r="B320" s="16" t="s">
        <v>136</v>
      </c>
    </row>
    <row r="321" spans="2:6" ht="6.95" customHeight="1" thickBot="1"/>
    <row r="322" spans="2:6">
      <c r="B322" s="38" t="s">
        <v>70</v>
      </c>
      <c r="C322" s="38" t="s">
        <v>71</v>
      </c>
      <c r="D322" s="38" t="s">
        <v>72</v>
      </c>
      <c r="E322" s="38" t="s">
        <v>109</v>
      </c>
      <c r="F322" s="38" t="s">
        <v>110</v>
      </c>
    </row>
    <row r="323" spans="2:6">
      <c r="B323">
        <v>1</v>
      </c>
      <c r="C323">
        <v>1</v>
      </c>
      <c r="D323">
        <v>0</v>
      </c>
      <c r="E323">
        <f>tblDemo4[[#This Row],[Tea]] + tblDemo4[[#This Row],[Coffee]]</f>
        <v>1</v>
      </c>
      <c r="F323" s="23">
        <f>1.75 * tblDemo4[[#This Row],[Tea]] + 2.25 * tblDemo4[[#This Row],[Coffee]]</f>
        <v>1.75</v>
      </c>
    </row>
    <row r="324" spans="2:6">
      <c r="B324">
        <v>2</v>
      </c>
      <c r="C324">
        <v>0</v>
      </c>
      <c r="D324">
        <v>2</v>
      </c>
      <c r="E324">
        <f>tblDemo4[[#This Row],[Tea]] + tblDemo4[[#This Row],[Coffee]]</f>
        <v>2</v>
      </c>
      <c r="F324" s="23">
        <f>1.75 * tblDemo4[[#This Row],[Tea]] + 2.25 * tblDemo4[[#This Row],[Coffee]]</f>
        <v>4.5</v>
      </c>
    </row>
    <row r="325" spans="2:6">
      <c r="B325">
        <v>3</v>
      </c>
      <c r="C325">
        <v>1</v>
      </c>
      <c r="D325">
        <v>1</v>
      </c>
      <c r="E325">
        <f>tblDemo4[[#This Row],[Tea]] + tblDemo4[[#This Row],[Coffee]]</f>
        <v>2</v>
      </c>
      <c r="F325" s="23">
        <f>1.75 * tblDemo4[[#This Row],[Tea]] + 2.25 * tblDemo4[[#This Row],[Coffee]]</f>
        <v>4</v>
      </c>
    </row>
    <row r="326" spans="2:6">
      <c r="B326">
        <v>4</v>
      </c>
      <c r="C326">
        <v>5</v>
      </c>
      <c r="D326">
        <v>2</v>
      </c>
      <c r="E326">
        <f>tblDemo4[[#This Row],[Tea]] + tblDemo4[[#This Row],[Coffee]]</f>
        <v>7</v>
      </c>
      <c r="F326" s="23">
        <f>1.75 * tblDemo4[[#This Row],[Tea]] + 2.25 * tblDemo4[[#This Row],[Coffee]]</f>
        <v>13.25</v>
      </c>
    </row>
    <row r="327" spans="2:6">
      <c r="B327">
        <v>5</v>
      </c>
      <c r="C327">
        <v>4</v>
      </c>
      <c r="D327">
        <v>5</v>
      </c>
      <c r="E327">
        <f>tblDemo4[[#This Row],[Tea]] + tblDemo4[[#This Row],[Coffee]]</f>
        <v>9</v>
      </c>
      <c r="F327" s="23">
        <f>1.75 * tblDemo4[[#This Row],[Tea]] + 2.25 * tblDemo4[[#This Row],[Coffee]]</f>
        <v>18.25</v>
      </c>
    </row>
    <row r="328" spans="2:6">
      <c r="B328">
        <v>6</v>
      </c>
      <c r="E328">
        <f>tblDemo4[[#This Row],[Tea]] + tblDemo4[[#This Row],[Coffee]]</f>
        <v>0</v>
      </c>
      <c r="F328" s="23">
        <f>1.75 * tblDemo4[[#This Row],[Tea]] + 2.25 * tblDemo4[[#This Row],[Coffee]]</f>
        <v>0</v>
      </c>
    </row>
    <row r="331" spans="2:6" ht="18.75">
      <c r="B331" s="16" t="s">
        <v>137</v>
      </c>
    </row>
    <row r="332" spans="2:6" ht="15.75" thickBot="1"/>
    <row r="333" spans="2:6" ht="21.75" thickBot="1">
      <c r="B333" s="17">
        <v>1</v>
      </c>
    </row>
    <row r="334" spans="2:6" ht="6.95" customHeight="1"/>
    <row r="335" spans="2:6" ht="15" customHeight="1">
      <c r="B335" t="s">
        <v>138</v>
      </c>
    </row>
    <row r="354" spans="2:16" ht="15.75" thickBot="1"/>
    <row r="355" spans="2:16" ht="21.75" thickBot="1">
      <c r="B355" s="17">
        <v>2</v>
      </c>
    </row>
    <row r="356" spans="2:16" ht="6.95" customHeight="1"/>
    <row r="357" spans="2:16" ht="15" customHeight="1">
      <c r="B357" t="s">
        <v>139</v>
      </c>
    </row>
    <row r="358" spans="2:16" ht="6.95" customHeight="1"/>
    <row r="359" spans="2:16">
      <c r="B359" t="s">
        <v>140</v>
      </c>
    </row>
    <row r="360" spans="2:16" ht="6.95" customHeight="1"/>
    <row r="361" spans="2:16" ht="30" customHeight="1">
      <c r="B361" s="104" t="s">
        <v>141</v>
      </c>
      <c r="C361" s="104"/>
      <c r="D361" s="104"/>
      <c r="E361" s="104"/>
      <c r="F361" s="104"/>
      <c r="G361" s="104"/>
      <c r="H361" s="104"/>
      <c r="I361" s="104"/>
      <c r="J361" s="104"/>
      <c r="K361" s="104"/>
      <c r="L361" s="104"/>
      <c r="M361" s="104"/>
      <c r="N361" s="104"/>
      <c r="O361" s="104"/>
      <c r="P361" s="104"/>
    </row>
    <row r="363" spans="2:16" ht="15.75" thickBot="1"/>
    <row r="364" spans="2:16" ht="21.75" thickBot="1">
      <c r="B364" s="17">
        <v>3</v>
      </c>
    </row>
    <row r="365" spans="2:16" ht="6.95" customHeight="1"/>
    <row r="366" spans="2:16" ht="15" customHeight="1">
      <c r="B366" t="s">
        <v>142</v>
      </c>
    </row>
    <row r="369" spans="2:2" ht="18.75">
      <c r="B369" s="16" t="s">
        <v>143</v>
      </c>
    </row>
    <row r="370" spans="2:2" ht="15.75" thickBot="1"/>
    <row r="371" spans="2:2" ht="21.75" thickBot="1">
      <c r="B371" s="17">
        <v>4</v>
      </c>
    </row>
    <row r="372" spans="2:2" ht="6.95" customHeight="1"/>
    <row r="373" spans="2:2" ht="15" customHeight="1">
      <c r="B373" t="s">
        <v>144</v>
      </c>
    </row>
    <row r="374" spans="2:2" ht="6.95" customHeight="1"/>
    <row r="375" spans="2:2">
      <c r="B375" t="s">
        <v>145</v>
      </c>
    </row>
    <row r="390" spans="2:2" ht="15.75" thickBot="1"/>
    <row r="391" spans="2:2" ht="21.75" thickBot="1">
      <c r="B391" s="17">
        <v>5</v>
      </c>
    </row>
    <row r="392" spans="2:2" ht="6.95" customHeight="1"/>
    <row r="393" spans="2:2" ht="15" customHeight="1">
      <c r="B393" t="s">
        <v>146</v>
      </c>
    </row>
    <row r="394" spans="2:2" ht="6.95" customHeight="1"/>
    <row r="395" spans="2:2">
      <c r="B395" t="s">
        <v>147</v>
      </c>
    </row>
    <row r="396" spans="2:2" ht="6.95" customHeight="1"/>
    <row r="397" spans="2:2">
      <c r="B397" t="s">
        <v>148</v>
      </c>
    </row>
    <row r="398" spans="2:2" ht="6.95" customHeight="1"/>
    <row r="399" spans="2:2">
      <c r="B399" t="s">
        <v>149</v>
      </c>
    </row>
    <row r="404" spans="2:16" ht="26.25">
      <c r="B404" s="13" t="s">
        <v>150</v>
      </c>
      <c r="C404" s="14"/>
      <c r="D404" s="14"/>
      <c r="E404" s="14"/>
      <c r="F404" s="14"/>
      <c r="G404" s="14"/>
      <c r="H404" s="14"/>
      <c r="I404" s="14"/>
      <c r="J404" s="14"/>
      <c r="K404" s="14"/>
      <c r="L404" s="14"/>
      <c r="M404" s="14"/>
      <c r="N404" s="14"/>
      <c r="O404" s="14"/>
      <c r="P404" s="14"/>
    </row>
    <row r="405" spans="2:16" ht="3" customHeight="1">
      <c r="B405" s="15"/>
      <c r="C405" s="15"/>
      <c r="D405" s="15"/>
      <c r="E405" s="15"/>
      <c r="F405" s="15"/>
      <c r="G405" s="15"/>
      <c r="H405" s="15"/>
      <c r="I405" s="15"/>
      <c r="J405" s="15"/>
      <c r="K405" s="15"/>
      <c r="L405" s="15"/>
      <c r="M405" s="15"/>
      <c r="N405" s="15"/>
      <c r="O405" s="15"/>
      <c r="P405" s="15"/>
    </row>
    <row r="406" spans="2:16" ht="6.95" customHeight="1"/>
    <row r="407" spans="2:16">
      <c r="B407" t="s">
        <v>151</v>
      </c>
    </row>
    <row r="409" spans="2:16" ht="15.75" thickBot="1"/>
    <row r="410" spans="2:16" ht="21.75" thickBot="1">
      <c r="B410" s="17">
        <v>1</v>
      </c>
    </row>
    <row r="411" spans="2:16" ht="6.95" customHeight="1"/>
    <row r="412" spans="2:16">
      <c r="B412" t="s">
        <v>152</v>
      </c>
    </row>
    <row r="414" spans="2:16" ht="18.75">
      <c r="B414" s="16" t="s">
        <v>153</v>
      </c>
    </row>
    <row r="415" spans="2:16" ht="6.95" customHeight="1" thickBot="1"/>
    <row r="416" spans="2:16">
      <c r="B416" s="38" t="s">
        <v>70</v>
      </c>
      <c r="C416" s="38" t="s">
        <v>71</v>
      </c>
      <c r="D416" s="38" t="s">
        <v>72</v>
      </c>
      <c r="E416" s="38" t="s">
        <v>109</v>
      </c>
      <c r="F416" s="38" t="s">
        <v>110</v>
      </c>
    </row>
    <row r="417" spans="2:6">
      <c r="B417">
        <v>1</v>
      </c>
      <c r="C417">
        <v>1</v>
      </c>
      <c r="D417">
        <v>0</v>
      </c>
      <c r="E417">
        <f>tblDemo5[[#This Row],[Tea]] + tblDemo5[[#This Row],[Coffee]]</f>
        <v>1</v>
      </c>
      <c r="F417" s="23">
        <f>1.75 * tblDemo5[[#This Row],[Tea]] + 2.25 * tblDemo5[[#This Row],[Coffee]]</f>
        <v>1.75</v>
      </c>
    </row>
    <row r="418" spans="2:6">
      <c r="B418">
        <v>2</v>
      </c>
      <c r="C418">
        <v>0</v>
      </c>
      <c r="D418">
        <v>2</v>
      </c>
      <c r="E418">
        <f>tblDemo5[[#This Row],[Tea]] + tblDemo5[[#This Row],[Coffee]]</f>
        <v>2</v>
      </c>
      <c r="F418" s="23">
        <f>1.75 * tblDemo5[[#This Row],[Tea]] + 2.25 * tblDemo5[[#This Row],[Coffee]]</f>
        <v>4.5</v>
      </c>
    </row>
    <row r="419" spans="2:6">
      <c r="B419">
        <v>3</v>
      </c>
      <c r="C419">
        <v>1</v>
      </c>
      <c r="D419">
        <v>1</v>
      </c>
      <c r="E419">
        <f>tblDemo5[[#This Row],[Tea]] + tblDemo5[[#This Row],[Coffee]]</f>
        <v>2</v>
      </c>
      <c r="F419" s="23">
        <f>1.75 * tblDemo5[[#This Row],[Tea]] + 2.25 * tblDemo5[[#This Row],[Coffee]]</f>
        <v>4</v>
      </c>
    </row>
    <row r="420" spans="2:6">
      <c r="B420">
        <v>4</v>
      </c>
      <c r="C420">
        <v>5</v>
      </c>
      <c r="D420">
        <v>2</v>
      </c>
      <c r="E420">
        <f>tblDemo5[[#This Row],[Tea]] + tblDemo5[[#This Row],[Coffee]]</f>
        <v>7</v>
      </c>
      <c r="F420" s="23">
        <f>1.75 * tblDemo5[[#This Row],[Tea]] + 2.25 * tblDemo5[[#This Row],[Coffee]]</f>
        <v>13.25</v>
      </c>
    </row>
    <row r="421" spans="2:6">
      <c r="F421" s="23"/>
    </row>
    <row r="422" spans="2:6" ht="15.75" thickBot="1"/>
    <row r="423" spans="2:6" ht="21.75" thickBot="1">
      <c r="B423" s="17">
        <v>2</v>
      </c>
    </row>
    <row r="424" spans="2:6" ht="6.95" customHeight="1"/>
    <row r="425" spans="2:6">
      <c r="B425" t="s">
        <v>154</v>
      </c>
    </row>
    <row r="426" spans="2:6" ht="6.95" customHeight="1"/>
    <row r="427" spans="2:6">
      <c r="B427" t="s">
        <v>155</v>
      </c>
    </row>
    <row r="428" spans="2:6" ht="6.95" customHeight="1"/>
    <row r="429" spans="2:6">
      <c r="B429" t="s">
        <v>156</v>
      </c>
    </row>
    <row r="431" spans="2:6" ht="15.75" thickBot="1"/>
    <row r="432" spans="2:6" ht="21.75" thickBot="1">
      <c r="B432" s="17">
        <v>3</v>
      </c>
    </row>
    <row r="433" spans="2:16" ht="6.95" customHeight="1"/>
    <row r="434" spans="2:16">
      <c r="B434" t="s">
        <v>157</v>
      </c>
    </row>
    <row r="435" spans="2:16">
      <c r="B435" t="s">
        <v>158</v>
      </c>
    </row>
    <row r="436" spans="2:16">
      <c r="B436" t="s">
        <v>159</v>
      </c>
    </row>
    <row r="437" spans="2:16" ht="6.95" customHeight="1"/>
    <row r="438" spans="2:16">
      <c r="B438" t="s">
        <v>160</v>
      </c>
    </row>
    <row r="439" spans="2:16" ht="6.95" customHeight="1"/>
    <row r="440" spans="2:16" ht="15.75">
      <c r="B440" s="19" t="s">
        <v>105</v>
      </c>
      <c r="C440" s="19" t="s">
        <v>107</v>
      </c>
    </row>
    <row r="442" spans="2:16" ht="15.75" thickBot="1"/>
    <row r="443" spans="2:16" ht="21.75" thickBot="1">
      <c r="B443" s="17">
        <v>4</v>
      </c>
    </row>
    <row r="444" spans="2:16" ht="6.95" customHeight="1"/>
    <row r="445" spans="2:16" ht="30" customHeight="1">
      <c r="B445" s="104" t="s">
        <v>161</v>
      </c>
      <c r="C445" s="104"/>
      <c r="D445" s="104"/>
      <c r="E445" s="104"/>
      <c r="F445" s="104"/>
      <c r="G445" s="104"/>
      <c r="H445" s="104"/>
      <c r="I445" s="104"/>
      <c r="J445" s="104"/>
      <c r="K445" s="104"/>
      <c r="L445" s="104"/>
      <c r="M445" s="104"/>
      <c r="N445" s="104"/>
      <c r="O445" s="104"/>
      <c r="P445" s="104"/>
    </row>
    <row r="446" spans="2:16" ht="15.75" thickBot="1"/>
    <row r="447" spans="2:16" ht="15.75" thickBot="1">
      <c r="B447" s="39" t="s">
        <v>70</v>
      </c>
      <c r="C447" s="39" t="s">
        <v>71</v>
      </c>
      <c r="D447" s="39" t="s">
        <v>72</v>
      </c>
      <c r="E447" s="39" t="s">
        <v>109</v>
      </c>
      <c r="F447" s="39" t="s">
        <v>110</v>
      </c>
    </row>
    <row r="448" spans="2:16">
      <c r="B448" s="24">
        <v>1</v>
      </c>
      <c r="C448" s="24">
        <v>1</v>
      </c>
      <c r="D448" s="24">
        <v>0</v>
      </c>
      <c r="E448" s="24">
        <v>1</v>
      </c>
      <c r="F448" s="25">
        <v>2.5</v>
      </c>
      <c r="H448" t="s">
        <v>162</v>
      </c>
      <c r="I448" s="26" t="s">
        <v>163</v>
      </c>
    </row>
    <row r="449" spans="2:10">
      <c r="B449">
        <v>2</v>
      </c>
      <c r="C449">
        <v>0</v>
      </c>
      <c r="D449">
        <v>2</v>
      </c>
      <c r="E449">
        <v>2</v>
      </c>
      <c r="F449" s="23">
        <v>4</v>
      </c>
      <c r="H449" t="s">
        <v>164</v>
      </c>
      <c r="I449" s="27" t="s">
        <v>165</v>
      </c>
      <c r="J449" t="s">
        <v>166</v>
      </c>
    </row>
    <row r="450" spans="2:10">
      <c r="B450" s="28">
        <v>3</v>
      </c>
      <c r="C450" s="28">
        <v>1</v>
      </c>
      <c r="D450" s="28">
        <v>1</v>
      </c>
      <c r="E450" s="28">
        <v>2</v>
      </c>
      <c r="F450" s="29">
        <v>4.5</v>
      </c>
      <c r="H450" t="s">
        <v>162</v>
      </c>
      <c r="I450" s="27" t="s">
        <v>165</v>
      </c>
      <c r="J450" t="s">
        <v>167</v>
      </c>
    </row>
    <row r="451" spans="2:10" ht="15.75" thickBot="1">
      <c r="B451" s="22">
        <v>4</v>
      </c>
      <c r="C451" s="22">
        <v>5</v>
      </c>
      <c r="D451" s="22">
        <v>2</v>
      </c>
      <c r="E451" s="22">
        <v>7</v>
      </c>
      <c r="F451" s="30">
        <v>16.5</v>
      </c>
      <c r="H451" t="s">
        <v>164</v>
      </c>
      <c r="I451" s="26" t="s">
        <v>163</v>
      </c>
    </row>
    <row r="453" spans="2:10">
      <c r="B453" t="s">
        <v>168</v>
      </c>
    </row>
    <row r="454" spans="2:10" ht="6.95" customHeight="1"/>
    <row r="455" spans="2:10">
      <c r="B455" t="s">
        <v>169</v>
      </c>
    </row>
    <row r="466" spans="2:9">
      <c r="B466" t="s">
        <v>170</v>
      </c>
    </row>
    <row r="467" spans="2:9" ht="15.75" thickBot="1"/>
    <row r="468" spans="2:9" ht="15.75" thickBot="1">
      <c r="B468" s="38" t="s">
        <v>70</v>
      </c>
      <c r="C468" s="38" t="s">
        <v>71</v>
      </c>
      <c r="D468" s="38" t="s">
        <v>72</v>
      </c>
      <c r="E468" s="38" t="s">
        <v>109</v>
      </c>
      <c r="F468" s="38" t="s">
        <v>110</v>
      </c>
    </row>
    <row r="469" spans="2:9">
      <c r="B469" s="24">
        <v>1</v>
      </c>
      <c r="C469" s="24">
        <v>1</v>
      </c>
      <c r="D469" s="24">
        <v>0</v>
      </c>
      <c r="E469" s="24">
        <v>1</v>
      </c>
      <c r="F469" s="25">
        <v>2.5</v>
      </c>
      <c r="H469" t="s">
        <v>162</v>
      </c>
      <c r="I469" s="26" t="s">
        <v>163</v>
      </c>
    </row>
    <row r="470" spans="2:9">
      <c r="B470" s="31">
        <v>2</v>
      </c>
      <c r="C470" s="31">
        <v>0</v>
      </c>
      <c r="D470" s="31">
        <v>2</v>
      </c>
      <c r="E470" s="31">
        <v>2</v>
      </c>
      <c r="F470" s="32">
        <v>4</v>
      </c>
      <c r="H470" t="s">
        <v>162</v>
      </c>
      <c r="I470" s="26" t="s">
        <v>163</v>
      </c>
    </row>
    <row r="471" spans="2:9">
      <c r="B471" s="21">
        <v>3</v>
      </c>
      <c r="C471" s="21">
        <v>1</v>
      </c>
      <c r="D471" s="21">
        <v>1</v>
      </c>
      <c r="E471" s="21">
        <v>2</v>
      </c>
      <c r="F471" s="33">
        <v>4.5</v>
      </c>
      <c r="H471" t="s">
        <v>164</v>
      </c>
      <c r="I471" s="26" t="s">
        <v>163</v>
      </c>
    </row>
    <row r="472" spans="2:9" ht="15.75" thickBot="1">
      <c r="B472" s="22">
        <v>4</v>
      </c>
      <c r="C472" s="22">
        <v>5</v>
      </c>
      <c r="D472" s="22">
        <v>2</v>
      </c>
      <c r="E472" s="22">
        <v>7</v>
      </c>
      <c r="F472" s="30">
        <v>16.5</v>
      </c>
      <c r="H472" t="s">
        <v>164</v>
      </c>
      <c r="I472" s="26" t="s">
        <v>163</v>
      </c>
    </row>
    <row r="475" spans="2:9">
      <c r="B475" t="s">
        <v>171</v>
      </c>
    </row>
  </sheetData>
  <mergeCells count="5">
    <mergeCell ref="B139:P139"/>
    <mergeCell ref="B445:P445"/>
    <mergeCell ref="B361:P361"/>
    <mergeCell ref="B60:P60"/>
    <mergeCell ref="B129:P129"/>
  </mergeCells>
  <hyperlinks>
    <hyperlink ref="B11" location="bm_ref_tbl_col" display="bm_ref_tbl_col" xr:uid="{BAFC629A-8A20-41C3-AC3F-96C5DDFE0A4C}"/>
    <hyperlink ref="B12" location="bm_create_calc_col" display="bm_create_calc_col" xr:uid="{D63E30E7-E4A1-4BA1-9880-4A7088B5033D}"/>
    <hyperlink ref="B13" location="bm_add_tbl_rows" display="bm_add_tbl_rows" xr:uid="{E90DDBB7-CA79-4552-AF86-09C0CF4022E3}"/>
    <hyperlink ref="B14" location="bm_delete_tbl_rows" display="bm_delete_tbl_rows" xr:uid="{506FD2B2-2BFF-457F-A205-DFAF3C0F8978}"/>
    <hyperlink ref="B15" location="bm_refresh_tbl_filts" display="bm_refresh_tbl_filts" xr:uid="{9A851684-17B8-4019-9CF9-96CDE990871E}"/>
  </hyperlinks>
  <pageMargins left="0.7" right="0.7" top="0.75" bottom="0.75" header="0.3" footer="0.3"/>
  <pageSetup paperSize="9" orientation="portrait" r:id="rId1"/>
  <drawing r:id="rId2"/>
  <legacyDrawing r:id="rId3"/>
  <tableParts count="5">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2C34-8F49-42A3-84E7-4759EA1F4F8B}">
  <dimension ref="A2:O176"/>
  <sheetViews>
    <sheetView showGridLines="0" zoomScaleNormal="100" workbookViewId="0"/>
  </sheetViews>
  <sheetFormatPr defaultColWidth="9.140625" defaultRowHeight="15"/>
  <cols>
    <col min="1" max="1" width="9.140625" customWidth="1"/>
    <col min="2" max="2" width="33.140625" customWidth="1"/>
    <col min="3" max="3" width="10.28515625" customWidth="1"/>
    <col min="4" max="4" width="12.140625" customWidth="1"/>
  </cols>
  <sheetData>
    <row r="2" spans="1:15">
      <c r="A2" s="5" t="str">
        <f>" "</f>
        <v xml:space="preserve"> </v>
      </c>
    </row>
    <row r="8" spans="1:15" ht="26.25">
      <c r="B8" s="13" t="s">
        <v>172</v>
      </c>
      <c r="C8" s="14"/>
      <c r="D8" s="14"/>
      <c r="E8" s="14"/>
      <c r="F8" s="14"/>
      <c r="G8" s="14"/>
      <c r="H8" s="14"/>
      <c r="I8" s="14"/>
      <c r="J8" s="14"/>
      <c r="K8" s="14"/>
      <c r="L8" s="14"/>
      <c r="M8" s="14"/>
      <c r="N8" s="14"/>
      <c r="O8" s="14"/>
    </row>
    <row r="9" spans="1:15" ht="3" customHeight="1">
      <c r="B9" s="15"/>
      <c r="C9" s="15"/>
      <c r="D9" s="15"/>
      <c r="E9" s="15"/>
      <c r="F9" s="15"/>
      <c r="G9" s="15"/>
      <c r="H9" s="15"/>
      <c r="I9" s="15"/>
      <c r="J9" s="15"/>
      <c r="K9" s="15"/>
      <c r="L9" s="15"/>
      <c r="M9" s="15"/>
      <c r="N9" s="15"/>
      <c r="O9" s="15"/>
    </row>
    <row r="10" spans="1:15" ht="6.95" customHeight="1"/>
    <row r="11" spans="1:15">
      <c r="B11" s="5" t="s">
        <v>173</v>
      </c>
    </row>
    <row r="12" spans="1:15" ht="6.95" customHeight="1"/>
    <row r="13" spans="1:15">
      <c r="B13" s="109" t="s">
        <v>174</v>
      </c>
      <c r="C13" s="109"/>
      <c r="D13" s="109"/>
      <c r="E13" s="109"/>
      <c r="F13" s="109"/>
      <c r="G13" s="109"/>
      <c r="H13" s="109"/>
      <c r="I13" s="109"/>
      <c r="J13" s="109"/>
      <c r="K13" s="109"/>
      <c r="L13" s="109"/>
      <c r="M13" s="109"/>
      <c r="N13" s="109"/>
      <c r="O13" s="109"/>
    </row>
    <row r="14" spans="1:15">
      <c r="B14" s="109"/>
      <c r="C14" s="109"/>
      <c r="D14" s="109"/>
      <c r="E14" s="109"/>
      <c r="F14" s="109"/>
      <c r="G14" s="109"/>
      <c r="H14" s="109"/>
      <c r="I14" s="109"/>
      <c r="J14" s="109"/>
      <c r="K14" s="109"/>
      <c r="L14" s="109"/>
      <c r="M14" s="109"/>
      <c r="N14" s="109"/>
      <c r="O14" s="109"/>
    </row>
    <row r="31" spans="2:15">
      <c r="B31" s="109" t="s">
        <v>175</v>
      </c>
      <c r="C31" s="109"/>
      <c r="D31" s="109"/>
      <c r="E31" s="109"/>
      <c r="F31" s="109"/>
      <c r="G31" s="109"/>
      <c r="H31" s="109"/>
      <c r="I31" s="109"/>
      <c r="J31" s="109"/>
      <c r="K31" s="109"/>
      <c r="L31" s="109"/>
      <c r="M31" s="109"/>
      <c r="N31" s="109"/>
      <c r="O31" s="109"/>
    </row>
    <row r="32" spans="2:15">
      <c r="B32" s="109"/>
      <c r="C32" s="109"/>
      <c r="D32" s="109"/>
      <c r="E32" s="109"/>
      <c r="F32" s="109"/>
      <c r="G32" s="109"/>
      <c r="H32" s="109"/>
      <c r="I32" s="109"/>
      <c r="J32" s="109"/>
      <c r="K32" s="109"/>
      <c r="L32" s="109"/>
      <c r="M32" s="109"/>
      <c r="N32" s="109"/>
      <c r="O32" s="109"/>
    </row>
    <row r="36" spans="2:15" ht="26.25">
      <c r="B36" s="13" t="s">
        <v>176</v>
      </c>
      <c r="C36" s="14"/>
      <c r="D36" s="14"/>
      <c r="E36" s="14"/>
      <c r="F36" s="14"/>
      <c r="G36" s="14"/>
      <c r="H36" s="14"/>
      <c r="I36" s="14"/>
      <c r="J36" s="14"/>
      <c r="K36" s="14"/>
      <c r="L36" s="14"/>
      <c r="M36" s="14"/>
      <c r="N36" s="14"/>
      <c r="O36" s="14"/>
    </row>
    <row r="37" spans="2:15" ht="3" customHeight="1">
      <c r="B37" s="15"/>
      <c r="C37" s="15"/>
      <c r="D37" s="15"/>
      <c r="E37" s="15"/>
      <c r="F37" s="15"/>
      <c r="G37" s="15"/>
      <c r="H37" s="15"/>
      <c r="I37" s="15"/>
      <c r="J37" s="15"/>
      <c r="K37" s="15"/>
      <c r="L37" s="15"/>
      <c r="M37" s="15"/>
      <c r="N37" s="15"/>
      <c r="O37" s="15"/>
    </row>
    <row r="38" spans="2:15" ht="6.95" customHeight="1"/>
    <row r="40" spans="2:15">
      <c r="B40" s="5" t="s">
        <v>177</v>
      </c>
    </row>
    <row r="41" spans="2:15" ht="6.95" customHeight="1" thickBot="1"/>
    <row r="42" spans="2:15" ht="15.75" thickBot="1">
      <c r="B42" s="110" t="s">
        <v>178</v>
      </c>
      <c r="C42" s="111"/>
      <c r="D42" s="111"/>
      <c r="E42" s="111"/>
      <c r="F42" s="112"/>
    </row>
    <row r="43" spans="2:15" ht="6.95" customHeight="1"/>
    <row r="44" spans="2:15">
      <c r="B44" s="113" t="s">
        <v>179</v>
      </c>
      <c r="C44" s="114"/>
      <c r="D44" s="35" t="s">
        <v>180</v>
      </c>
    </row>
    <row r="45" spans="2:15">
      <c r="B45" s="115" t="str">
        <f ca="1">_xlfn.FORMULATEXT(D45)</f>
        <v>=IF(TRUE, "A", "B")</v>
      </c>
      <c r="C45" s="116"/>
      <c r="D45" s="36" t="str">
        <f>IF(TRUE, "A", "B")</f>
        <v>A</v>
      </c>
    </row>
    <row r="46" spans="2:15">
      <c r="B46" s="105" t="str">
        <f ca="1">_xlfn.FORMULATEXT(D46)</f>
        <v>=IF(FALSE, "A", "B")</v>
      </c>
      <c r="C46" s="106"/>
      <c r="D46" s="36" t="str">
        <f>IF(FALSE, "A", "B")</f>
        <v>B</v>
      </c>
    </row>
    <row r="47" spans="2:15">
      <c r="B47" s="105" t="str">
        <f ca="1">_xlfn.FORMULATEXT(D47)</f>
        <v>=IF(1 / 2 = 0.5, "A", "B")</v>
      </c>
      <c r="C47" s="106"/>
      <c r="D47" s="36" t="str">
        <f>IF(1 / 2 = 0.5, "A", "B")</f>
        <v>A</v>
      </c>
    </row>
    <row r="48" spans="2:15">
      <c r="B48" s="105" t="str">
        <f ca="1">_xlfn.FORMULATEXT(D48)</f>
        <v>=IF(1 / 3 = 0.5, SQRT(4), SQRT(9))</v>
      </c>
      <c r="C48" s="106"/>
      <c r="D48" s="36">
        <f>IF(1 / 3 = 0.5, SQRT(4), SQRT(9))</f>
        <v>3</v>
      </c>
    </row>
    <row r="49" spans="2:15">
      <c r="B49" s="107" t="str">
        <f ca="1">_xlfn.FORMULATEXT(D49)</f>
        <v>=IF(LEFT("QA", 1) = "Q", 123, 456)</v>
      </c>
      <c r="C49" s="108"/>
      <c r="D49" s="37">
        <f>IF(LEFT("QA", 1) = "Q", 123, 456)</f>
        <v>123</v>
      </c>
    </row>
    <row r="53" spans="2:15" ht="26.25">
      <c r="B53" s="13" t="s">
        <v>181</v>
      </c>
      <c r="C53" s="14"/>
      <c r="D53" s="14"/>
      <c r="E53" s="14"/>
      <c r="F53" s="14"/>
      <c r="G53" s="14"/>
      <c r="H53" s="14"/>
      <c r="I53" s="14"/>
      <c r="J53" s="14"/>
      <c r="K53" s="14"/>
      <c r="L53" s="14"/>
      <c r="M53" s="14"/>
      <c r="N53" s="14"/>
      <c r="O53" s="14"/>
    </row>
    <row r="54" spans="2:15" ht="3" customHeight="1">
      <c r="B54" s="15"/>
      <c r="C54" s="15"/>
      <c r="D54" s="15"/>
      <c r="E54" s="15"/>
      <c r="F54" s="15"/>
      <c r="G54" s="15"/>
      <c r="H54" s="15"/>
      <c r="I54" s="15"/>
      <c r="J54" s="15"/>
      <c r="K54" s="15"/>
      <c r="L54" s="15"/>
      <c r="M54" s="15"/>
      <c r="N54" s="15"/>
      <c r="O54" s="15"/>
    </row>
    <row r="55" spans="2:15" ht="6.95" customHeight="1"/>
    <row r="56" spans="2:15">
      <c r="B56" s="5" t="s">
        <v>182</v>
      </c>
    </row>
    <row r="59" spans="2:15">
      <c r="B59" s="5" t="s">
        <v>183</v>
      </c>
    </row>
    <row r="60" spans="2:15">
      <c r="B60" s="5" t="s">
        <v>184</v>
      </c>
    </row>
    <row r="61" spans="2:15" ht="6.95" customHeight="1" thickBot="1"/>
    <row r="62" spans="2:15" ht="15.75" thickBot="1">
      <c r="B62" s="110" t="s">
        <v>185</v>
      </c>
      <c r="C62" s="111"/>
      <c r="D62" s="111"/>
      <c r="E62" s="111"/>
      <c r="F62" s="112"/>
    </row>
    <row r="63" spans="2:15" ht="6.95" customHeight="1"/>
    <row r="64" spans="2:15">
      <c r="B64" s="113" t="s">
        <v>179</v>
      </c>
      <c r="C64" s="114"/>
      <c r="D64" s="35" t="s">
        <v>180</v>
      </c>
    </row>
    <row r="65" spans="2:6">
      <c r="B65" s="115" t="s">
        <v>186</v>
      </c>
      <c r="C65" s="116"/>
      <c r="D65" s="36">
        <f>2 + 3</f>
        <v>5</v>
      </c>
    </row>
    <row r="66" spans="2:6">
      <c r="B66" s="105" t="s">
        <v>187</v>
      </c>
      <c r="C66" s="106"/>
      <c r="D66" s="36">
        <f>2 * 3</f>
        <v>6</v>
      </c>
    </row>
    <row r="67" spans="2:6">
      <c r="B67" s="105" t="s">
        <v>188</v>
      </c>
      <c r="C67" s="106"/>
      <c r="D67" s="36">
        <f>2 - 3</f>
        <v>-1</v>
      </c>
    </row>
    <row r="68" spans="2:6">
      <c r="B68" s="105" t="s">
        <v>189</v>
      </c>
      <c r="C68" s="106"/>
      <c r="D68" s="36">
        <f>2 / 3</f>
        <v>0.66666666666666663</v>
      </c>
    </row>
    <row r="69" spans="2:6">
      <c r="B69" s="105" t="s">
        <v>185</v>
      </c>
      <c r="C69" s="106"/>
      <c r="D69" s="36">
        <f>1 + 2 - 3 * 4 / 5</f>
        <v>0.60000000000000009</v>
      </c>
    </row>
    <row r="70" spans="2:6">
      <c r="B70" s="105" t="s">
        <v>190</v>
      </c>
      <c r="C70" s="106"/>
      <c r="D70" s="36">
        <f>LEN("abcde") * 2</f>
        <v>10</v>
      </c>
    </row>
    <row r="71" spans="2:6">
      <c r="B71" s="107" t="s">
        <v>191</v>
      </c>
      <c r="C71" s="108"/>
      <c r="D71" s="37">
        <f>SQRT(1 + FIND("a", "spam")) / 4</f>
        <v>0.5</v>
      </c>
    </row>
    <row r="74" spans="2:6">
      <c r="B74" s="5" t="s">
        <v>192</v>
      </c>
    </row>
    <row r="75" spans="2:6" ht="6.95" customHeight="1" thickBot="1"/>
    <row r="76" spans="2:6" ht="15.75" thickBot="1">
      <c r="B76" s="110" t="s">
        <v>193</v>
      </c>
      <c r="C76" s="111"/>
      <c r="D76" s="111"/>
      <c r="E76" s="111"/>
      <c r="F76" s="112"/>
    </row>
    <row r="77" spans="2:6" ht="6.95" customHeight="1"/>
    <row r="78" spans="2:6">
      <c r="B78" s="113" t="s">
        <v>179</v>
      </c>
      <c r="C78" s="114"/>
      <c r="D78" s="35" t="s">
        <v>180</v>
      </c>
    </row>
    <row r="79" spans="2:6">
      <c r="B79" s="115" t="s">
        <v>194</v>
      </c>
      <c r="C79" s="116"/>
      <c r="D79" s="36" t="str">
        <f>"Q" &amp; "A"</f>
        <v>QA</v>
      </c>
    </row>
    <row r="80" spans="2:6">
      <c r="B80" s="105" t="s">
        <v>195</v>
      </c>
      <c r="C80" s="106"/>
      <c r="D80" s="36" t="str">
        <f>"Hello " &amp; "world"</f>
        <v>Hello world</v>
      </c>
    </row>
    <row r="81" spans="2:15">
      <c r="B81" s="105" t="s">
        <v>196</v>
      </c>
      <c r="C81" s="106"/>
      <c r="D81" s="36" t="str">
        <f>"a" &amp; "bcd" &amp; "e"</f>
        <v>abcde</v>
      </c>
    </row>
    <row r="82" spans="2:15">
      <c r="B82" s="105" t="s">
        <v>197</v>
      </c>
      <c r="C82" s="106"/>
      <c r="D82" s="36" t="str">
        <f>123 &amp; 123</f>
        <v>123123</v>
      </c>
    </row>
    <row r="83" spans="2:15">
      <c r="B83" s="105" t="s">
        <v>198</v>
      </c>
      <c r="C83" s="106"/>
      <c r="D83" s="36" t="str">
        <f>TRUE &amp; FALSE</f>
        <v>TRUEFALSE</v>
      </c>
    </row>
    <row r="84" spans="2:15">
      <c r="B84" s="105" t="s">
        <v>199</v>
      </c>
      <c r="C84" s="106"/>
      <c r="D84" s="36" t="e">
        <f>"abc" &amp; #N/A</f>
        <v>#N/A</v>
      </c>
    </row>
    <row r="85" spans="2:15">
      <c r="B85" s="107" t="s">
        <v>200</v>
      </c>
      <c r="C85" s="108"/>
      <c r="D85" s="37" t="e">
        <f>"abc" &amp; 1/0</f>
        <v>#DIV/0!</v>
      </c>
    </row>
    <row r="89" spans="2:15" ht="26.25">
      <c r="B89" s="13" t="s">
        <v>201</v>
      </c>
      <c r="C89" s="14"/>
      <c r="D89" s="14"/>
      <c r="E89" s="14"/>
      <c r="F89" s="14"/>
      <c r="G89" s="14"/>
      <c r="H89" s="14"/>
      <c r="I89" s="14"/>
      <c r="J89" s="14"/>
      <c r="K89" s="14"/>
      <c r="L89" s="14"/>
      <c r="M89" s="14"/>
      <c r="N89" s="14"/>
      <c r="O89" s="14"/>
    </row>
    <row r="90" spans="2:15" ht="3" customHeight="1">
      <c r="B90" s="15"/>
      <c r="C90" s="15"/>
      <c r="D90" s="15"/>
      <c r="E90" s="15"/>
      <c r="F90" s="15"/>
      <c r="G90" s="15"/>
      <c r="H90" s="15"/>
      <c r="I90" s="15"/>
      <c r="J90" s="15"/>
      <c r="K90" s="15"/>
      <c r="L90" s="15"/>
      <c r="M90" s="15"/>
      <c r="N90" s="15"/>
      <c r="O90" s="15"/>
    </row>
    <row r="91" spans="2:15" ht="6.95" customHeight="1"/>
    <row r="93" spans="2:15">
      <c r="B93" s="2" t="s">
        <v>202</v>
      </c>
    </row>
    <row r="94" spans="2:15">
      <c r="B94" t="s">
        <v>203</v>
      </c>
      <c r="C94" t="s">
        <v>204</v>
      </c>
      <c r="D94" t="s">
        <v>205</v>
      </c>
      <c r="E94" t="s">
        <v>206</v>
      </c>
      <c r="F94" t="s">
        <v>207</v>
      </c>
    </row>
    <row r="95" spans="2:15">
      <c r="B95" t="s">
        <v>208</v>
      </c>
      <c r="C95" t="b">
        <v>1</v>
      </c>
      <c r="D95">
        <v>1</v>
      </c>
      <c r="E95">
        <v>1</v>
      </c>
      <c r="F95">
        <v>4</v>
      </c>
    </row>
    <row r="96" spans="2:15">
      <c r="B96" t="s">
        <v>209</v>
      </c>
      <c r="C96" t="b">
        <v>1</v>
      </c>
      <c r="D96">
        <v>1</v>
      </c>
      <c r="F96">
        <v>2</v>
      </c>
    </row>
    <row r="97" spans="2:6">
      <c r="B97" t="s">
        <v>210</v>
      </c>
      <c r="C97" t="b">
        <v>0</v>
      </c>
      <c r="D97">
        <v>1</v>
      </c>
      <c r="E97">
        <v>1</v>
      </c>
      <c r="F97">
        <v>0</v>
      </c>
    </row>
    <row r="98" spans="2:6">
      <c r="B98" t="s">
        <v>211</v>
      </c>
      <c r="C98" t="b">
        <v>0</v>
      </c>
      <c r="D98">
        <v>0</v>
      </c>
      <c r="E98">
        <v>1</v>
      </c>
      <c r="F98">
        <v>0</v>
      </c>
    </row>
    <row r="99" spans="2:6">
      <c r="B99" t="s">
        <v>212</v>
      </c>
      <c r="C99" t="b">
        <v>1</v>
      </c>
      <c r="D99">
        <v>0</v>
      </c>
      <c r="E99">
        <v>0</v>
      </c>
      <c r="F99">
        <v>0</v>
      </c>
    </row>
    <row r="100" spans="2:6">
      <c r="B100" t="s">
        <v>213</v>
      </c>
      <c r="C100" t="b">
        <v>0</v>
      </c>
      <c r="D100">
        <v>0</v>
      </c>
      <c r="E100">
        <v>0</v>
      </c>
      <c r="F100">
        <v>4</v>
      </c>
    </row>
    <row r="103" spans="2:6">
      <c r="B103" s="5" t="s">
        <v>214</v>
      </c>
    </row>
    <row r="104" spans="2:6" ht="6.95" customHeight="1" thickBot="1"/>
    <row r="105" spans="2:6" ht="15.75" thickBot="1">
      <c r="B105" s="110" t="s">
        <v>215</v>
      </c>
      <c r="C105" s="111"/>
      <c r="D105" s="111"/>
      <c r="E105" s="111"/>
      <c r="F105" s="112"/>
    </row>
    <row r="106" spans="2:6" ht="6.95" customHeight="1"/>
    <row r="107" spans="2:6">
      <c r="B107" s="113" t="s">
        <v>179</v>
      </c>
      <c r="C107" s="114"/>
      <c r="D107" s="35" t="s">
        <v>180</v>
      </c>
    </row>
    <row r="108" spans="2:6">
      <c r="B108" s="115" t="str">
        <f t="shared" ref="B108:B114" ca="1" si="0">_xlfn.FORMULATEXT(D108)</f>
        <v>=COUNTIF(tblExampleData[Tails], 0)</v>
      </c>
      <c r="C108" s="116"/>
      <c r="D108" s="36">
        <f>COUNTIF(tblExampleData[Tails], 0)</f>
        <v>2</v>
      </c>
    </row>
    <row r="109" spans="2:6">
      <c r="B109" s="105" t="str">
        <f t="shared" ca="1" si="0"/>
        <v>=COUNTIF(tblExampleData[Tails], 1)</v>
      </c>
      <c r="C109" s="106"/>
      <c r="D109" s="36">
        <f>COUNTIF(tblExampleData[Tails], 1)</f>
        <v>3</v>
      </c>
    </row>
    <row r="110" spans="2:6">
      <c r="B110" s="105" t="str">
        <f t="shared" ca="1" si="0"/>
        <v>=COUNTIF(tblExampleData[Tails], 2)</v>
      </c>
      <c r="C110" s="106"/>
      <c r="D110" s="36">
        <f>COUNTIF(tblExampleData[Tails], 2)</f>
        <v>0</v>
      </c>
    </row>
    <row r="111" spans="2:6">
      <c r="B111" s="105" t="str">
        <f t="shared" ca="1" si="0"/>
        <v>=COUNTIF(tblExampleData[Tails], "")</v>
      </c>
      <c r="C111" s="106"/>
      <c r="D111" s="36">
        <f>COUNTIF(tblExampleData[Tails], "")</f>
        <v>1</v>
      </c>
    </row>
    <row r="112" spans="2:6">
      <c r="B112" s="105" t="str">
        <f t="shared" ca="1" si="0"/>
        <v>=COUNTIF(tblExampleData[HasEyes], TRUE)</v>
      </c>
      <c r="C112" s="106"/>
      <c r="D112" s="36">
        <f>COUNTIF(tblExampleData[HasEyes], TRUE)</f>
        <v>3</v>
      </c>
    </row>
    <row r="113" spans="2:7">
      <c r="B113" s="105" t="str">
        <f t="shared" ca="1" si="0"/>
        <v>=COUNTIF(tblExampleData[Legs], "&lt; 4")</v>
      </c>
      <c r="C113" s="106"/>
      <c r="D113" s="36">
        <f>COUNTIF(tblExampleData[Legs], "&lt; 4")</f>
        <v>4</v>
      </c>
    </row>
    <row r="114" spans="2:7">
      <c r="B114" s="107" t="str">
        <f t="shared" ca="1" si="0"/>
        <v>=COUNTIF(tblExampleData[Legs], "&gt;= 2")</v>
      </c>
      <c r="C114" s="108"/>
      <c r="D114" s="37">
        <f>COUNTIF(tblExampleData[Legs], "&gt;= 2")</f>
        <v>3</v>
      </c>
    </row>
    <row r="117" spans="2:7">
      <c r="B117" s="5" t="s">
        <v>216</v>
      </c>
    </row>
    <row r="118" spans="2:7" ht="6.95" customHeight="1" thickBot="1"/>
    <row r="119" spans="2:7" ht="15.75" thickBot="1">
      <c r="B119" s="110" t="s">
        <v>217</v>
      </c>
      <c r="C119" s="111"/>
      <c r="D119" s="111"/>
      <c r="E119" s="111"/>
      <c r="F119" s="112"/>
    </row>
    <row r="120" spans="2:7" ht="6.95" customHeight="1"/>
    <row r="121" spans="2:7">
      <c r="B121" s="113" t="s">
        <v>179</v>
      </c>
      <c r="C121" s="114"/>
      <c r="D121" s="114"/>
      <c r="E121" s="114"/>
      <c r="F121" s="114"/>
      <c r="G121" s="34" t="s">
        <v>180</v>
      </c>
    </row>
    <row r="122" spans="2:7">
      <c r="B122" s="105" t="str">
        <f ca="1">_xlfn.FORMULATEXT(G122)</f>
        <v>=SUMIF(tblExampleData[Entity], "Cat", tblExampleData[Legs])</v>
      </c>
      <c r="C122" s="106"/>
      <c r="D122" s="106"/>
      <c r="E122" s="106"/>
      <c r="F122" s="106"/>
      <c r="G122" s="36">
        <f>SUMIF(tblExampleData[Entity], "Cat", tblExampleData[Legs])</f>
        <v>4</v>
      </c>
    </row>
    <row r="123" spans="2:7">
      <c r="B123" s="105" t="str">
        <f t="shared" ref="B123:B130" ca="1" si="1">_xlfn.FORMULATEXT(G123)</f>
        <v>=SUMIF(tblExampleData[HasEyes], FALSE, tblExampleData[Legs])</v>
      </c>
      <c r="C123" s="106"/>
      <c r="D123" s="106"/>
      <c r="E123" s="106"/>
      <c r="F123" s="106"/>
      <c r="G123" s="36">
        <f>SUMIF(tblExampleData[HasEyes], FALSE, tblExampleData[Legs])</f>
        <v>4</v>
      </c>
    </row>
    <row r="124" spans="2:7">
      <c r="B124" s="105" t="str">
        <f t="shared" ca="1" si="1"/>
        <v>=SUMIF(tblExampleData[HasEyes], TRUE, tblExampleData[Legs])</v>
      </c>
      <c r="C124" s="106"/>
      <c r="D124" s="106"/>
      <c r="E124" s="106"/>
      <c r="F124" s="106"/>
      <c r="G124" s="36">
        <f>SUMIF(tblExampleData[HasEyes], TRUE, tblExampleData[Legs])</f>
        <v>6</v>
      </c>
    </row>
    <row r="125" spans="2:7">
      <c r="B125" s="105" t="str">
        <f t="shared" ca="1" si="1"/>
        <v>=SUMIF(tblExampleData[Legs], "&lt;&gt; 0", tblExampleData[Legs])</v>
      </c>
      <c r="C125" s="106"/>
      <c r="D125" s="106"/>
      <c r="E125" s="106"/>
      <c r="F125" s="106"/>
      <c r="G125" s="36">
        <f>SUMIF(tblExampleData[Legs], "&lt;&gt; 0", tblExampleData[Legs])</f>
        <v>10</v>
      </c>
    </row>
    <row r="126" spans="2:7">
      <c r="B126" s="105" t="str">
        <f t="shared" ref="B126" ca="1" si="2">_xlfn.FORMULATEXT(G126)</f>
        <v>=SUMIF(tblExampleData[Legs], "&lt;&gt; 0")</v>
      </c>
      <c r="C126" s="106"/>
      <c r="D126" s="106"/>
      <c r="E126" s="106"/>
      <c r="F126" s="106"/>
      <c r="G126" s="36">
        <f>SUMIF(tblExampleData[Legs], "&lt;&gt; 0")</f>
        <v>10</v>
      </c>
    </row>
    <row r="127" spans="2:7">
      <c r="B127" s="105" t="str">
        <f t="shared" ca="1" si="1"/>
        <v>=SUMIF(tblExampleData[Legs], "&gt; 0", tblExampleData[Heads])</v>
      </c>
      <c r="C127" s="106"/>
      <c r="D127" s="106"/>
      <c r="E127" s="106"/>
      <c r="F127" s="106"/>
      <c r="G127" s="36">
        <f>SUMIF(tblExampleData[Legs], "&gt; 0", tblExampleData[Heads])</f>
        <v>2</v>
      </c>
    </row>
    <row r="128" spans="2:7">
      <c r="B128" s="105" t="str">
        <f t="shared" ca="1" si="1"/>
        <v>=SUMIF(tblExampleData[Legs], 4, tblExampleData[Tails])</v>
      </c>
      <c r="C128" s="106"/>
      <c r="D128" s="106"/>
      <c r="E128" s="106"/>
      <c r="F128" s="106"/>
      <c r="G128" s="36">
        <f>SUMIF(tblExampleData[Legs], 4, tblExampleData[Tails])</f>
        <v>1</v>
      </c>
    </row>
    <row r="129" spans="2:7">
      <c r="B129" s="105" t="str">
        <f t="shared" ca="1" si="1"/>
        <v>=SUMIF(tblExampleData[Legs], "&gt; 0", tblExampleData[Tails])</v>
      </c>
      <c r="C129" s="106"/>
      <c r="D129" s="106"/>
      <c r="E129" s="106"/>
      <c r="F129" s="106"/>
      <c r="G129" s="36">
        <f>SUMIF(tblExampleData[Legs], "&gt; 0", tblExampleData[Tails])</f>
        <v>1</v>
      </c>
    </row>
    <row r="130" spans="2:7">
      <c r="B130" s="107" t="str">
        <f t="shared" ca="1" si="1"/>
        <v>=SUMIF(tblExampleData[Legs], 2, tblExampleData[Tails])</v>
      </c>
      <c r="C130" s="108"/>
      <c r="D130" s="108"/>
      <c r="E130" s="108"/>
      <c r="F130" s="108"/>
      <c r="G130" s="37">
        <f>SUMIF(tblExampleData[Legs], 2, tblExampleData[Tails])</f>
        <v>0</v>
      </c>
    </row>
    <row r="133" spans="2:7">
      <c r="B133" s="5" t="s">
        <v>218</v>
      </c>
    </row>
    <row r="134" spans="2:7" ht="6.95" customHeight="1" thickBot="1"/>
    <row r="135" spans="2:7" ht="15.75" thickBot="1">
      <c r="B135" s="110" t="s">
        <v>219</v>
      </c>
      <c r="C135" s="111"/>
      <c r="D135" s="111"/>
      <c r="E135" s="111"/>
      <c r="F135" s="112"/>
    </row>
    <row r="136" spans="2:7" ht="6.95" customHeight="1"/>
    <row r="137" spans="2:7">
      <c r="B137" s="113" t="s">
        <v>179</v>
      </c>
      <c r="C137" s="114"/>
      <c r="D137" s="114"/>
      <c r="E137" s="114"/>
      <c r="F137" s="114"/>
      <c r="G137" s="34" t="s">
        <v>180</v>
      </c>
    </row>
    <row r="138" spans="2:7">
      <c r="B138" s="105" t="str">
        <f ca="1">_xlfn.FORMULATEXT(G138)</f>
        <v>=AVERAGEIF(tblExampleData[Entity], "Cat", tblExampleData[Legs])</v>
      </c>
      <c r="C138" s="106"/>
      <c r="D138" s="106"/>
      <c r="E138" s="106"/>
      <c r="F138" s="106"/>
      <c r="G138" s="36">
        <f>AVERAGEIF(tblExampleData[Entity], "Cat", tblExampleData[Legs])</f>
        <v>4</v>
      </c>
    </row>
    <row r="139" spans="2:7">
      <c r="B139" s="105" t="str">
        <f t="shared" ref="B139:B146" ca="1" si="3">_xlfn.FORMULATEXT(G139)</f>
        <v>=AVERAGEIF(tblExampleData[HasEyes], FALSE, tblExampleData[Legs])</v>
      </c>
      <c r="C139" s="106"/>
      <c r="D139" s="106"/>
      <c r="E139" s="106"/>
      <c r="F139" s="106"/>
      <c r="G139" s="36">
        <f>AVERAGEIF(tblExampleData[HasEyes], FALSE, tblExampleData[Legs])</f>
        <v>1.3333333333333333</v>
      </c>
    </row>
    <row r="140" spans="2:7">
      <c r="B140" s="105" t="str">
        <f t="shared" ca="1" si="3"/>
        <v>=AVERAGEIF(tblExampleData[HasEyes], TRUE, tblExampleData[Legs])</v>
      </c>
      <c r="C140" s="106"/>
      <c r="D140" s="106"/>
      <c r="E140" s="106"/>
      <c r="F140" s="106"/>
      <c r="G140" s="36">
        <f>AVERAGEIF(tblExampleData[HasEyes], TRUE, tblExampleData[Legs])</f>
        <v>2</v>
      </c>
    </row>
    <row r="141" spans="2:7">
      <c r="B141" s="105" t="str">
        <f t="shared" ca="1" si="3"/>
        <v>=AVERAGEIF(tblExampleData[Legs], "&lt;&gt; 0", tblExampleData[Legs])</v>
      </c>
      <c r="C141" s="106"/>
      <c r="D141" s="106"/>
      <c r="E141" s="106"/>
      <c r="F141" s="106"/>
      <c r="G141" s="36">
        <f>AVERAGEIF(tblExampleData[Legs], "&lt;&gt; 0", tblExampleData[Legs])</f>
        <v>3.3333333333333335</v>
      </c>
    </row>
    <row r="142" spans="2:7">
      <c r="B142" s="105" t="str">
        <f t="shared" ref="B142" ca="1" si="4">_xlfn.FORMULATEXT(G142)</f>
        <v>=AVERAGEIF(tblExampleData[Legs], "&lt;&gt; 0")</v>
      </c>
      <c r="C142" s="106"/>
      <c r="D142" s="106"/>
      <c r="E142" s="106"/>
      <c r="F142" s="106"/>
      <c r="G142" s="36">
        <f>AVERAGEIF(tblExampleData[Legs], "&lt;&gt; 0")</f>
        <v>3.3333333333333335</v>
      </c>
    </row>
    <row r="143" spans="2:7">
      <c r="B143" s="105" t="str">
        <f t="shared" ca="1" si="3"/>
        <v>=AVERAGEIF(tblExampleData[Legs], "&gt; 0", tblExampleData[Heads])</v>
      </c>
      <c r="C143" s="106"/>
      <c r="D143" s="106"/>
      <c r="E143" s="106"/>
      <c r="F143" s="106"/>
      <c r="G143" s="36">
        <f>AVERAGEIF(tblExampleData[Legs], "&gt; 0", tblExampleData[Heads])</f>
        <v>0.66666666666666663</v>
      </c>
    </row>
    <row r="144" spans="2:7">
      <c r="B144" s="105" t="str">
        <f t="shared" ca="1" si="3"/>
        <v>=AVERAGEIF(tblExampleData[Legs], 4, tblExampleData[Tails])</v>
      </c>
      <c r="C144" s="106"/>
      <c r="D144" s="106"/>
      <c r="E144" s="106"/>
      <c r="F144" s="106"/>
      <c r="G144" s="36">
        <f>AVERAGEIF(tblExampleData[Legs], 4, tblExampleData[Tails])</f>
        <v>0.5</v>
      </c>
    </row>
    <row r="145" spans="2:9">
      <c r="B145" s="105" t="str">
        <f t="shared" ref="B145" ca="1" si="5">_xlfn.FORMULATEXT(G145)</f>
        <v>=AVERAGEIF(tblExampleData[Legs], "&gt; 0", tblExampleData[Tails])</v>
      </c>
      <c r="C145" s="106"/>
      <c r="D145" s="106"/>
      <c r="E145" s="106"/>
      <c r="F145" s="106"/>
      <c r="G145" s="36">
        <f>AVERAGEIF(tblExampleData[Legs], "&gt; 0", tblExampleData[Tails])</f>
        <v>0.5</v>
      </c>
    </row>
    <row r="146" spans="2:9">
      <c r="B146" s="107" t="str">
        <f t="shared" ca="1" si="3"/>
        <v>=AVERAGEIF(tblExampleData[Legs], 2, tblExampleData[Tails])</v>
      </c>
      <c r="C146" s="108"/>
      <c r="D146" s="108"/>
      <c r="E146" s="108"/>
      <c r="F146" s="108"/>
      <c r="G146" s="37" t="e">
        <f>AVERAGEIF(tblExampleData[Legs], 2, tblExampleData[Tails])</f>
        <v>#DIV/0!</v>
      </c>
    </row>
    <row r="149" spans="2:9">
      <c r="B149" s="5" t="s">
        <v>220</v>
      </c>
    </row>
    <row r="150" spans="2:9" ht="6.95" customHeight="1" thickBot="1"/>
    <row r="151" spans="2:9" ht="15.75" thickBot="1">
      <c r="B151" s="110" t="s">
        <v>221</v>
      </c>
      <c r="C151" s="111"/>
      <c r="D151" s="111"/>
      <c r="E151" s="111"/>
      <c r="F151" s="111"/>
      <c r="G151" s="111"/>
      <c r="H151" s="111"/>
      <c r="I151" s="112"/>
    </row>
    <row r="152" spans="2:9" ht="6.95" customHeight="1"/>
    <row r="153" spans="2:9">
      <c r="B153" s="113" t="s">
        <v>179</v>
      </c>
      <c r="C153" s="114"/>
      <c r="D153" s="35" t="s">
        <v>180</v>
      </c>
    </row>
    <row r="154" spans="2:9">
      <c r="B154" s="117" t="str">
        <f ca="1">_xlfn.FORMULATEXT(D154)</f>
        <v>=COUNTIFS(tblExampleData[HasEyes], FALSE)</v>
      </c>
      <c r="C154" s="118"/>
      <c r="D154" s="44">
        <f>COUNTIFS(tblExampleData[HasEyes], FALSE)</f>
        <v>3</v>
      </c>
    </row>
    <row r="155" spans="2:9" ht="60" customHeight="1">
      <c r="B155" s="117" t="str">
        <f ca="1">_xlfn.FORMULATEXT(D155)</f>
        <v>=COUNTIFS(
    tblExampleData[HasEyes], FALSE,
    tblExampleData[Heads], 0
)</v>
      </c>
      <c r="C155" s="118"/>
      <c r="D155" s="44">
        <f>COUNTIFS(
    tblExampleData[HasEyes], FALSE,
    tblExampleData[Heads], 0
)</f>
        <v>2</v>
      </c>
    </row>
    <row r="156" spans="2:9" ht="75" customHeight="1">
      <c r="B156" s="119" t="str">
        <f t="shared" ref="B156" ca="1" si="6">_xlfn.FORMULATEXT(D156)</f>
        <v>=COUNTIFS(
    tblExampleData[HasEyes], FALSE,
    tblExampleData[Heads], 0,
    tblExampleData[Legs], "&lt;&gt; 0"
)</v>
      </c>
      <c r="C156" s="120"/>
      <c r="D156" s="45">
        <f>COUNTIFS(
    tblExampleData[HasEyes], FALSE,
    tblExampleData[Heads], 0,
    tblExampleData[Legs], "&lt;&gt; 0"
)</f>
        <v>1</v>
      </c>
    </row>
    <row r="159" spans="2:9">
      <c r="B159" s="5" t="s">
        <v>222</v>
      </c>
    </row>
    <row r="160" spans="2:9" ht="6.95" customHeight="1" thickBot="1"/>
    <row r="161" spans="2:10" ht="15.75" thickBot="1">
      <c r="B161" s="110" t="s">
        <v>223</v>
      </c>
      <c r="C161" s="111"/>
      <c r="D161" s="111"/>
      <c r="E161" s="111"/>
      <c r="F161" s="111"/>
      <c r="G161" s="111"/>
      <c r="H161" s="111"/>
      <c r="I161" s="112"/>
    </row>
    <row r="162" spans="2:10" ht="6.95" customHeight="1"/>
    <row r="163" spans="2:10">
      <c r="B163" s="113" t="s">
        <v>179</v>
      </c>
      <c r="C163" s="114"/>
      <c r="D163" s="35" t="s">
        <v>180</v>
      </c>
    </row>
    <row r="164" spans="2:10" ht="45" customHeight="1">
      <c r="B164" s="117" t="str">
        <f ca="1">_xlfn.FORMULATEXT(D164)</f>
        <v>=SUMIFS(tblExampleData[Legs],
    tblExampleData[HasEyes], TRUE
)</v>
      </c>
      <c r="C164" s="118"/>
      <c r="D164" s="44">
        <f>SUMIFS(tblExampleData[Legs],
    tblExampleData[HasEyes], TRUE
)</f>
        <v>6</v>
      </c>
    </row>
    <row r="165" spans="2:10" ht="75" customHeight="1">
      <c r="B165" s="117" t="str">
        <f ca="1">_xlfn.FORMULATEXT(D165)</f>
        <v>=SUMIFS(
    tblExampleData[Legs],
    tblExampleData[HasEyes], TRUE,
    tblExampleData[Tails], "&gt;= 0"
)</v>
      </c>
      <c r="C165" s="118"/>
      <c r="D165" s="44">
        <f>SUMIFS(
    tblExampleData[Legs],
    tblExampleData[HasEyes], TRUE,
    tblExampleData[Tails], "&gt;= 0"
)</f>
        <v>4</v>
      </c>
    </row>
    <row r="166" spans="2:10" ht="90" customHeight="1">
      <c r="B166" s="119" t="str">
        <f t="shared" ref="B166" ca="1" si="7">_xlfn.FORMULATEXT(D166)</f>
        <v>=SUMIFS(
    tblExampleData[Legs],
    tblExampleData[HasEyes], TRUE,
    tblExampleData[Tails], "&gt;= 0",
    tblExampleData[Legs], 123
)</v>
      </c>
      <c r="C166" s="120"/>
      <c r="D166" s="45">
        <f>SUMIFS(
    tblExampleData[Legs],
    tblExampleData[HasEyes], TRUE,
    tblExampleData[Tails], "&gt;= 0",
    tblExampleData[Legs], 123
)</f>
        <v>0</v>
      </c>
    </row>
    <row r="169" spans="2:10">
      <c r="B169" s="5" t="s">
        <v>224</v>
      </c>
    </row>
    <row r="170" spans="2:10" ht="6.95" customHeight="1" thickBot="1"/>
    <row r="171" spans="2:10" ht="15.75" thickBot="1">
      <c r="B171" s="110" t="s">
        <v>225</v>
      </c>
      <c r="C171" s="111"/>
      <c r="D171" s="111"/>
      <c r="E171" s="111"/>
      <c r="F171" s="111"/>
      <c r="G171" s="111"/>
      <c r="H171" s="111"/>
      <c r="I171" s="111"/>
      <c r="J171" s="112"/>
    </row>
    <row r="172" spans="2:10" ht="6.95" customHeight="1"/>
    <row r="173" spans="2:10">
      <c r="B173" s="113" t="s">
        <v>179</v>
      </c>
      <c r="C173" s="114"/>
      <c r="D173" s="35" t="s">
        <v>180</v>
      </c>
    </row>
    <row r="174" spans="2:10" ht="45" customHeight="1">
      <c r="B174" s="117" t="str">
        <f ca="1">_xlfn.FORMULATEXT(D174)</f>
        <v>=AVERAGEIFS(tblExampleData[Legs],
    tblExampleData[HasEyes], FALSE
)</v>
      </c>
      <c r="C174" s="118"/>
      <c r="D174" s="44">
        <f>AVERAGEIFS(tblExampleData[Legs],
    tblExampleData[HasEyes], FALSE
)</f>
        <v>1.3333333333333333</v>
      </c>
    </row>
    <row r="175" spans="2:10" ht="75" customHeight="1">
      <c r="B175" s="117" t="str">
        <f ca="1">_xlfn.FORMULATEXT(D175)</f>
        <v>=AVERAGEIFS(
    tblExampleData[Legs],
    tblExampleData[HasEyes], FALSE,
    tblExampleData[Heads], 0
)</v>
      </c>
      <c r="C175" s="118"/>
      <c r="D175" s="44">
        <f>AVERAGEIFS(
    tblExampleData[Legs],
    tblExampleData[HasEyes], FALSE,
    tblExampleData[Heads], 0
)</f>
        <v>2</v>
      </c>
    </row>
    <row r="176" spans="2:10" ht="90" customHeight="1">
      <c r="B176" s="119" t="str">
        <f t="shared" ref="B176" ca="1" si="8">_xlfn.FORMULATEXT(D176)</f>
        <v>=AVERAGEIFS(
    tblExampleData[Legs],
    tblExampleData[HasEyes], FALSE,
    tblExampleData[Heads], 0,
    tblExampleData[Tails], 0
)</v>
      </c>
      <c r="C176" s="120"/>
      <c r="D176" s="45">
        <f>AVERAGEIFS(
    tblExampleData[Legs],
    tblExampleData[HasEyes], FALSE,
    tblExampleData[Heads], 0,
    tblExampleData[Tails], 0
)</f>
        <v>4</v>
      </c>
    </row>
  </sheetData>
  <sheetProtection formatCells="0" formatColumns="0" formatRows="0" insertColumns="0" insertRows="0" deleteColumns="0" deleteRows="0" sort="0" autoFilter="0"/>
  <protectedRanges>
    <protectedRange sqref="A89:C146 A147:O177 D131:G136 E121:G130 E137:G146 A2:O54 D89:G120 H89:O146" name="UsedRange_27"/>
    <protectedRange sqref="A55:X88" name="UsedRange_2"/>
  </protectedRanges>
  <mergeCells count="73">
    <mergeCell ref="B140:F140"/>
    <mergeCell ref="B141:F141"/>
    <mergeCell ref="B138:F138"/>
    <mergeCell ref="B127:F127"/>
    <mergeCell ref="B68:C68"/>
    <mergeCell ref="B76:F76"/>
    <mergeCell ref="B78:C78"/>
    <mergeCell ref="B79:C79"/>
    <mergeCell ref="B80:C80"/>
    <mergeCell ref="B105:F105"/>
    <mergeCell ref="B107:C107"/>
    <mergeCell ref="B108:C108"/>
    <mergeCell ref="B109:C109"/>
    <mergeCell ref="B110:C110"/>
    <mergeCell ref="B112:C112"/>
    <mergeCell ref="B114:C114"/>
    <mergeCell ref="B174:C174"/>
    <mergeCell ref="B175:C175"/>
    <mergeCell ref="B176:C176"/>
    <mergeCell ref="B171:J171"/>
    <mergeCell ref="B173:C173"/>
    <mergeCell ref="B166:C166"/>
    <mergeCell ref="B151:I151"/>
    <mergeCell ref="B161:I161"/>
    <mergeCell ref="B128:F128"/>
    <mergeCell ref="B129:F129"/>
    <mergeCell ref="B130:F130"/>
    <mergeCell ref="B142:F142"/>
    <mergeCell ref="B146:F146"/>
    <mergeCell ref="B137:F137"/>
    <mergeCell ref="B145:F145"/>
    <mergeCell ref="B143:F143"/>
    <mergeCell ref="B144:F144"/>
    <mergeCell ref="B139:F139"/>
    <mergeCell ref="B135:F135"/>
    <mergeCell ref="B163:C163"/>
    <mergeCell ref="B164:C164"/>
    <mergeCell ref="B111:C111"/>
    <mergeCell ref="B113:C113"/>
    <mergeCell ref="B126:F126"/>
    <mergeCell ref="B119:F119"/>
    <mergeCell ref="B121:F121"/>
    <mergeCell ref="B122:F122"/>
    <mergeCell ref="B123:F123"/>
    <mergeCell ref="B124:F124"/>
    <mergeCell ref="B125:F125"/>
    <mergeCell ref="B165:C165"/>
    <mergeCell ref="B153:C153"/>
    <mergeCell ref="B154:C154"/>
    <mergeCell ref="B155:C155"/>
    <mergeCell ref="B156:C156"/>
    <mergeCell ref="B83:C83"/>
    <mergeCell ref="B84:C84"/>
    <mergeCell ref="B85:C85"/>
    <mergeCell ref="B82:C82"/>
    <mergeCell ref="B69:C69"/>
    <mergeCell ref="B70:C70"/>
    <mergeCell ref="B71:C71"/>
    <mergeCell ref="B81:C81"/>
    <mergeCell ref="B67:C67"/>
    <mergeCell ref="B47:C47"/>
    <mergeCell ref="B48:C48"/>
    <mergeCell ref="B49:C49"/>
    <mergeCell ref="B13:O14"/>
    <mergeCell ref="B31:O32"/>
    <mergeCell ref="B42:F42"/>
    <mergeCell ref="B44:C44"/>
    <mergeCell ref="B45:C45"/>
    <mergeCell ref="B46:C46"/>
    <mergeCell ref="B62:F62"/>
    <mergeCell ref="B64:C64"/>
    <mergeCell ref="B65:C65"/>
    <mergeCell ref="B66:C66"/>
  </mergeCells>
  <conditionalFormatting sqref="A8:A9 P8:XFD9 A36:A37 P36:XFD37 A40:XFD41 A44:XFD45 D46:XFD49 A109:B114 D109:XFD114 G121:J126 M121:XFD126 G127:XFD130 G137:J142 M137:XFD142 G143:XFD146">
    <cfRule type="cellIs" dxfId="114" priority="236" operator="equal">
      <formula>helpPlaceholderStr</formula>
    </cfRule>
    <cfRule type="cellIs" dxfId="113" priority="235" operator="equal">
      <formula>infoStr</formula>
    </cfRule>
    <cfRule type="cellIs" dxfId="112" priority="237" operator="equal">
      <formula>incorrectStr</formula>
    </cfRule>
    <cfRule type="cellIs" dxfId="111" priority="238" operator="equal">
      <formula>correctStr</formula>
    </cfRule>
    <cfRule type="cellIs" dxfId="110" priority="239" operator="equal">
      <formula>infoStr</formula>
    </cfRule>
  </conditionalFormatting>
  <conditionalFormatting sqref="A53:A54 P53:XFD54">
    <cfRule type="cellIs" dxfId="109" priority="1" operator="equal">
      <formula>infoStr</formula>
    </cfRule>
    <cfRule type="cellIs" dxfId="108" priority="2" operator="equal">
      <formula>helpPlaceholderStr</formula>
    </cfRule>
    <cfRule type="cellIs" dxfId="107" priority="3" operator="equal">
      <formula>incorrectStr</formula>
    </cfRule>
    <cfRule type="cellIs" dxfId="106" priority="4" operator="equal">
      <formula>correctStr</formula>
    </cfRule>
    <cfRule type="cellIs" dxfId="105" priority="5" operator="equal">
      <formula>infoStr</formula>
    </cfRule>
  </conditionalFormatting>
  <conditionalFormatting sqref="A89:A90 P89:XFD90 A133:XFD134">
    <cfRule type="cellIs" dxfId="104" priority="214" operator="equal">
      <formula>infoStr</formula>
    </cfRule>
    <cfRule type="cellIs" dxfId="103" priority="210" operator="equal">
      <formula>infoStr</formula>
    </cfRule>
    <cfRule type="cellIs" dxfId="102" priority="211" operator="equal">
      <formula>helpPlaceholderStr</formula>
    </cfRule>
    <cfRule type="cellIs" dxfId="101" priority="212" operator="equal">
      <formula>incorrectStr</formula>
    </cfRule>
    <cfRule type="cellIs" dxfId="100" priority="213" operator="equal">
      <formula>correctStr</formula>
    </cfRule>
  </conditionalFormatting>
  <conditionalFormatting sqref="A46:B49">
    <cfRule type="cellIs" dxfId="99" priority="234" operator="equal">
      <formula>infoStr</formula>
    </cfRule>
    <cfRule type="cellIs" dxfId="98" priority="233" operator="equal">
      <formula>correctStr</formula>
    </cfRule>
    <cfRule type="cellIs" dxfId="97" priority="232" operator="equal">
      <formula>incorrectStr</formula>
    </cfRule>
    <cfRule type="cellIs" dxfId="96" priority="231" operator="equal">
      <formula>helpPlaceholderStr</formula>
    </cfRule>
    <cfRule type="cellIs" dxfId="95" priority="230" operator="equal">
      <formula>infoStr</formula>
    </cfRule>
  </conditionalFormatting>
  <conditionalFormatting sqref="A62:B62 G62 I62:XFD62">
    <cfRule type="cellIs" dxfId="94" priority="8" operator="equal">
      <formula>infoStr</formula>
    </cfRule>
    <cfRule type="cellIs" dxfId="93" priority="10" operator="equal">
      <formula>incorrectStr</formula>
    </cfRule>
    <cfRule type="cellIs" dxfId="92" priority="11" operator="equal">
      <formula>correctStr</formula>
    </cfRule>
    <cfRule type="cellIs" dxfId="91" priority="12" operator="equal">
      <formula>infoStr</formula>
    </cfRule>
    <cfRule type="cellIs" dxfId="90" priority="9" operator="equal">
      <formula>helpPlaceholderStr</formula>
    </cfRule>
  </conditionalFormatting>
  <conditionalFormatting sqref="A76:B76 G76 I76:XFD76">
    <cfRule type="cellIs" dxfId="89" priority="24" operator="equal">
      <formula>infoStr</formula>
    </cfRule>
    <cfRule type="cellIs" dxfId="88" priority="23" operator="equal">
      <formula>correctStr</formula>
    </cfRule>
    <cfRule type="cellIs" dxfId="87" priority="22" operator="equal">
      <formula>incorrectStr</formula>
    </cfRule>
    <cfRule type="cellIs" dxfId="86" priority="21" operator="equal">
      <formula>helpPlaceholderStr</formula>
    </cfRule>
    <cfRule type="cellIs" dxfId="85" priority="20" operator="equal">
      <formula>infoStr</formula>
    </cfRule>
  </conditionalFormatting>
  <conditionalFormatting sqref="A121:B130">
    <cfRule type="cellIs" dxfId="84" priority="103" operator="equal">
      <formula>correctStr</formula>
    </cfRule>
    <cfRule type="cellIs" dxfId="83" priority="102" operator="equal">
      <formula>incorrectStr</formula>
    </cfRule>
    <cfRule type="cellIs" dxfId="82" priority="104" operator="equal">
      <formula>infoStr</formula>
    </cfRule>
    <cfRule type="cellIs" dxfId="81" priority="101" operator="equal">
      <formula>helpPlaceholderStr</formula>
    </cfRule>
    <cfRule type="cellIs" dxfId="80" priority="100" operator="equal">
      <formula>infoStr</formula>
    </cfRule>
  </conditionalFormatting>
  <conditionalFormatting sqref="A137:B146">
    <cfRule type="cellIs" dxfId="79" priority="119" operator="equal">
      <formula>infoStr</formula>
    </cfRule>
    <cfRule type="cellIs" dxfId="78" priority="118" operator="equal">
      <formula>correctStr</formula>
    </cfRule>
    <cfRule type="cellIs" dxfId="77" priority="117" operator="equal">
      <formula>incorrectStr</formula>
    </cfRule>
    <cfRule type="cellIs" dxfId="76" priority="116" operator="equal">
      <formula>helpPlaceholderStr</formula>
    </cfRule>
    <cfRule type="cellIs" dxfId="75" priority="115" operator="equal">
      <formula>infoStr</formula>
    </cfRule>
  </conditionalFormatting>
  <conditionalFormatting sqref="A154:B156">
    <cfRule type="cellIs" dxfId="74" priority="60" operator="equal">
      <formula>infoStr</formula>
    </cfRule>
    <cfRule type="cellIs" dxfId="73" priority="61" operator="equal">
      <formula>helpPlaceholderStr</formula>
    </cfRule>
    <cfRule type="cellIs" dxfId="72" priority="62" operator="equal">
      <formula>incorrectStr</formula>
    </cfRule>
    <cfRule type="cellIs" dxfId="71" priority="64" operator="equal">
      <formula>infoStr</formula>
    </cfRule>
    <cfRule type="cellIs" dxfId="70" priority="63" operator="equal">
      <formula>correctStr</formula>
    </cfRule>
  </conditionalFormatting>
  <conditionalFormatting sqref="A164:B166">
    <cfRule type="cellIs" dxfId="69" priority="78" operator="equal">
      <formula>correctStr</formula>
    </cfRule>
    <cfRule type="cellIs" dxfId="68" priority="77" operator="equal">
      <formula>incorrectStr</formula>
    </cfRule>
    <cfRule type="cellIs" dxfId="67" priority="76" operator="equal">
      <formula>helpPlaceholderStr</formula>
    </cfRule>
    <cfRule type="cellIs" dxfId="66" priority="79" operator="equal">
      <formula>infoStr</formula>
    </cfRule>
    <cfRule type="cellIs" dxfId="65" priority="75" operator="equal">
      <formula>infoStr</formula>
    </cfRule>
  </conditionalFormatting>
  <conditionalFormatting sqref="A174:B176">
    <cfRule type="cellIs" dxfId="64" priority="40" operator="equal">
      <formula>infoStr</formula>
    </cfRule>
    <cfRule type="cellIs" dxfId="63" priority="41" operator="equal">
      <formula>helpPlaceholderStr</formula>
    </cfRule>
    <cfRule type="cellIs" dxfId="62" priority="42" operator="equal">
      <formula>incorrectStr</formula>
    </cfRule>
    <cfRule type="cellIs" dxfId="61" priority="43" operator="equal">
      <formula>correctStr</formula>
    </cfRule>
    <cfRule type="cellIs" dxfId="60" priority="44" operator="equal">
      <formula>infoStr</formula>
    </cfRule>
  </conditionalFormatting>
  <conditionalFormatting sqref="A59:XFD61 A63:XFD64 B65:C65 A65:A71 D65:XFD71 B66:B71">
    <cfRule type="cellIs" dxfId="59" priority="15" operator="equal">
      <formula>incorrectStr</formula>
    </cfRule>
    <cfRule type="cellIs" dxfId="58" priority="16" operator="equal">
      <formula>correctStr</formula>
    </cfRule>
    <cfRule type="cellIs" dxfId="57" priority="17" operator="equal">
      <formula>infoStr</formula>
    </cfRule>
    <cfRule type="cellIs" dxfId="56" priority="13" operator="equal">
      <formula>infoStr</formula>
    </cfRule>
    <cfRule type="cellIs" dxfId="55" priority="14" operator="equal">
      <formula>helpPlaceholderStr</formula>
    </cfRule>
  </conditionalFormatting>
  <conditionalFormatting sqref="A74:XFD75 A77:XFD78 B79:C79 A79:A85 D79:XFD85 B80:B85">
    <cfRule type="cellIs" dxfId="54" priority="27" operator="equal">
      <formula>incorrectStr</formula>
    </cfRule>
    <cfRule type="cellIs" dxfId="53" priority="29" operator="equal">
      <formula>infoStr</formula>
    </cfRule>
    <cfRule type="cellIs" dxfId="52" priority="28" operator="equal">
      <formula>correctStr</formula>
    </cfRule>
    <cfRule type="cellIs" dxfId="51" priority="26" operator="equal">
      <formula>helpPlaceholderStr</formula>
    </cfRule>
    <cfRule type="cellIs" dxfId="50" priority="25" operator="equal">
      <formula>infoStr</formula>
    </cfRule>
  </conditionalFormatting>
  <conditionalFormatting sqref="A103:XFD104 A107:XFD108">
    <cfRule type="cellIs" dxfId="49" priority="139" operator="equal">
      <formula>infoStr</formula>
    </cfRule>
    <cfRule type="cellIs" dxfId="48" priority="138" operator="equal">
      <formula>correctStr</formula>
    </cfRule>
    <cfRule type="cellIs" dxfId="47" priority="137" operator="equal">
      <formula>incorrectStr</formula>
    </cfRule>
    <cfRule type="cellIs" dxfId="46" priority="136" operator="equal">
      <formula>helpPlaceholderStr</formula>
    </cfRule>
    <cfRule type="cellIs" dxfId="45" priority="135" operator="equal">
      <formula>infoStr</formula>
    </cfRule>
  </conditionalFormatting>
  <conditionalFormatting sqref="A117:XFD118">
    <cfRule type="cellIs" dxfId="44" priority="111" operator="equal">
      <formula>helpPlaceholderStr</formula>
    </cfRule>
    <cfRule type="cellIs" dxfId="43" priority="113" operator="equal">
      <formula>correctStr</formula>
    </cfRule>
    <cfRule type="cellIs" dxfId="42" priority="114" operator="equal">
      <formula>infoStr</formula>
    </cfRule>
    <cfRule type="cellIs" dxfId="41" priority="110" operator="equal">
      <formula>infoStr</formula>
    </cfRule>
    <cfRule type="cellIs" dxfId="40" priority="112" operator="equal">
      <formula>incorrectStr</formula>
    </cfRule>
  </conditionalFormatting>
  <conditionalFormatting sqref="A149:XFD150 A153:XFD153">
    <cfRule type="cellIs" dxfId="39" priority="90" operator="equal">
      <formula>infoStr</formula>
    </cfRule>
    <cfRule type="cellIs" dxfId="38" priority="91" operator="equal">
      <formula>helpPlaceholderStr</formula>
    </cfRule>
    <cfRule type="cellIs" dxfId="37" priority="92" operator="equal">
      <formula>incorrectStr</formula>
    </cfRule>
    <cfRule type="cellIs" dxfId="36" priority="93" operator="equal">
      <formula>correctStr</formula>
    </cfRule>
    <cfRule type="cellIs" dxfId="35" priority="94" operator="equal">
      <formula>infoStr</formula>
    </cfRule>
  </conditionalFormatting>
  <conditionalFormatting sqref="A159:XFD160">
    <cfRule type="cellIs" dxfId="34" priority="81" operator="equal">
      <formula>helpPlaceholderStr</formula>
    </cfRule>
    <cfRule type="cellIs" dxfId="33" priority="80" operator="equal">
      <formula>infoStr</formula>
    </cfRule>
    <cfRule type="cellIs" dxfId="32" priority="82" operator="equal">
      <formula>incorrectStr</formula>
    </cfRule>
    <cfRule type="cellIs" dxfId="31" priority="83" operator="equal">
      <formula>correctStr</formula>
    </cfRule>
    <cfRule type="cellIs" dxfId="30" priority="84" operator="equal">
      <formula>infoStr</formula>
    </cfRule>
  </conditionalFormatting>
  <conditionalFormatting sqref="A163:XFD163">
    <cfRule type="cellIs" dxfId="29" priority="89" operator="equal">
      <formula>infoStr</formula>
    </cfRule>
    <cfRule type="cellIs" dxfId="28" priority="86" operator="equal">
      <formula>helpPlaceholderStr</formula>
    </cfRule>
    <cfRule type="cellIs" dxfId="27" priority="87" operator="equal">
      <formula>incorrectStr</formula>
    </cfRule>
    <cfRule type="cellIs" dxfId="26" priority="85" operator="equal">
      <formula>infoStr</formula>
    </cfRule>
    <cfRule type="cellIs" dxfId="25" priority="88" operator="equal">
      <formula>correctStr</formula>
    </cfRule>
  </conditionalFormatting>
  <conditionalFormatting sqref="A169:XFD170">
    <cfRule type="cellIs" dxfId="24" priority="49" operator="equal">
      <formula>infoStr</formula>
    </cfRule>
    <cfRule type="cellIs" dxfId="23" priority="48" operator="equal">
      <formula>correctStr</formula>
    </cfRule>
    <cfRule type="cellIs" dxfId="22" priority="46" operator="equal">
      <formula>helpPlaceholderStr</formula>
    </cfRule>
    <cfRule type="cellIs" dxfId="21" priority="45" operator="equal">
      <formula>infoStr</formula>
    </cfRule>
    <cfRule type="cellIs" dxfId="20" priority="47" operator="equal">
      <formula>incorrectStr</formula>
    </cfRule>
  </conditionalFormatting>
  <conditionalFormatting sqref="A173:XFD173">
    <cfRule type="cellIs" dxfId="19" priority="50" operator="equal">
      <formula>infoStr</formula>
    </cfRule>
    <cfRule type="cellIs" dxfId="18" priority="54" operator="equal">
      <formula>infoStr</formula>
    </cfRule>
    <cfRule type="cellIs" dxfId="17" priority="53" operator="equal">
      <formula>correctStr</formula>
    </cfRule>
    <cfRule type="cellIs" dxfId="16" priority="51" operator="equal">
      <formula>helpPlaceholderStr</formula>
    </cfRule>
    <cfRule type="cellIs" dxfId="15" priority="52" operator="equal">
      <formula>incorrectStr</formula>
    </cfRule>
  </conditionalFormatting>
  <conditionalFormatting sqref="D154:XFD156">
    <cfRule type="cellIs" dxfId="14" priority="65" operator="equal">
      <formula>infoStr</formula>
    </cfRule>
    <cfRule type="cellIs" dxfId="13" priority="66" operator="equal">
      <formula>helpPlaceholderStr</formula>
    </cfRule>
    <cfRule type="cellIs" dxfId="12" priority="67" operator="equal">
      <formula>incorrectStr</formula>
    </cfRule>
    <cfRule type="cellIs" dxfId="11" priority="68" operator="equal">
      <formula>correctStr</formula>
    </cfRule>
    <cfRule type="cellIs" dxfId="10" priority="69" operator="equal">
      <formula>infoStr</formula>
    </cfRule>
  </conditionalFormatting>
  <conditionalFormatting sqref="D164:XFD166">
    <cfRule type="cellIs" dxfId="9" priority="71" operator="equal">
      <formula>helpPlaceholderStr</formula>
    </cfRule>
    <cfRule type="cellIs" dxfId="8" priority="72" operator="equal">
      <formula>incorrectStr</formula>
    </cfRule>
    <cfRule type="cellIs" dxfId="7" priority="70" operator="equal">
      <formula>infoStr</formula>
    </cfRule>
    <cfRule type="cellIs" dxfId="6" priority="73" operator="equal">
      <formula>correctStr</formula>
    </cfRule>
    <cfRule type="cellIs" dxfId="5" priority="74" operator="equal">
      <formula>infoStr</formula>
    </cfRule>
  </conditionalFormatting>
  <conditionalFormatting sqref="D174:XFD176">
    <cfRule type="cellIs" dxfId="4" priority="38" operator="equal">
      <formula>correctStr</formula>
    </cfRule>
    <cfRule type="cellIs" dxfId="3" priority="37" operator="equal">
      <formula>incorrectStr</formula>
    </cfRule>
    <cfRule type="cellIs" dxfId="2" priority="36" operator="equal">
      <formula>helpPlaceholderStr</formula>
    </cfRule>
    <cfRule type="cellIs" dxfId="1" priority="35" operator="equal">
      <formula>infoStr</formula>
    </cfRule>
    <cfRule type="cellIs" dxfId="0" priority="39" operator="equal">
      <formula>infoStr</formula>
    </cfRule>
  </conditionalFormatting>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Alvin</dc:creator>
  <cp:keywords/>
  <dc:description/>
  <cp:lastModifiedBy>Beardsley, Paul</cp:lastModifiedBy>
  <cp:revision/>
  <dcterms:created xsi:type="dcterms:W3CDTF">2022-11-08T12:09:43Z</dcterms:created>
  <dcterms:modified xsi:type="dcterms:W3CDTF">2025-08-22T13:15:02Z</dcterms:modified>
  <cp:category/>
  <cp:contentStatus/>
</cp:coreProperties>
</file>