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c\Downloads\"/>
    </mc:Choice>
  </mc:AlternateContent>
  <xr:revisionPtr revIDLastSave="0" documentId="8_{C2320469-C7BC-4F9B-8D17-0CAB06B678B5}" xr6:coauthVersionLast="47" xr6:coauthVersionMax="47" xr10:uidLastSave="{00000000-0000-0000-0000-000000000000}"/>
  <bookViews>
    <workbookView xWindow="28680" yWindow="-120" windowWidth="29040" windowHeight="15720" activeTab="7" xr2:uid="{00000000-000D-0000-FFFF-FFFF00000000}"/>
  </bookViews>
  <sheets>
    <sheet name="Suppliers" sheetId="1" r:id="rId1"/>
    <sheet name="Products" sheetId="2" r:id="rId2"/>
    <sheet name="Locations" sheetId="3" r:id="rId3"/>
    <sheet name="Inventory" sheetId="4" r:id="rId4"/>
    <sheet name="Orders" sheetId="5" r:id="rId5"/>
    <sheet name="Shipments" sheetId="6" r:id="rId6"/>
    <sheet name="KPI_Targets" sheetId="7" r:id="rId7"/>
    <sheet name="dashboard" sheetId="8" r:id="rId8"/>
  </sheets>
  <calcPr calcId="191029"/>
  <pivotCaches>
    <pivotCache cacheId="44" r:id="rId9"/>
    <pivotCache cacheId="84" r:id="rId10"/>
    <pivotCache cacheId="96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8" l="1"/>
  <c r="Q3" i="8"/>
  <c r="O3" i="8"/>
  <c r="S2" i="8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H2" i="4"/>
  <c r="G2" i="4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757" i="5"/>
  <c r="U758" i="5"/>
  <c r="U759" i="5"/>
  <c r="U760" i="5"/>
  <c r="U761" i="5"/>
  <c r="U762" i="5"/>
  <c r="U763" i="5"/>
  <c r="U764" i="5"/>
  <c r="U765" i="5"/>
  <c r="U766" i="5"/>
  <c r="U767" i="5"/>
  <c r="U768" i="5"/>
  <c r="U769" i="5"/>
  <c r="U770" i="5"/>
  <c r="U771" i="5"/>
  <c r="U772" i="5"/>
  <c r="U773" i="5"/>
  <c r="U774" i="5"/>
  <c r="U775" i="5"/>
  <c r="U776" i="5"/>
  <c r="U777" i="5"/>
  <c r="U778" i="5"/>
  <c r="U779" i="5"/>
  <c r="U780" i="5"/>
  <c r="U781" i="5"/>
  <c r="U782" i="5"/>
  <c r="U783" i="5"/>
  <c r="U784" i="5"/>
  <c r="U785" i="5"/>
  <c r="U786" i="5"/>
  <c r="U787" i="5"/>
  <c r="U788" i="5"/>
  <c r="U789" i="5"/>
  <c r="U790" i="5"/>
  <c r="U791" i="5"/>
  <c r="U792" i="5"/>
  <c r="U793" i="5"/>
  <c r="U794" i="5"/>
  <c r="U795" i="5"/>
  <c r="U796" i="5"/>
  <c r="U797" i="5"/>
  <c r="U798" i="5"/>
  <c r="U799" i="5"/>
  <c r="U800" i="5"/>
  <c r="U801" i="5"/>
  <c r="U802" i="5"/>
  <c r="U803" i="5"/>
  <c r="U804" i="5"/>
  <c r="U805" i="5"/>
  <c r="U806" i="5"/>
  <c r="U807" i="5"/>
  <c r="U808" i="5"/>
  <c r="U809" i="5"/>
  <c r="U810" i="5"/>
  <c r="U811" i="5"/>
  <c r="U812" i="5"/>
  <c r="U813" i="5"/>
  <c r="U814" i="5"/>
  <c r="U815" i="5"/>
  <c r="U816" i="5"/>
  <c r="U817" i="5"/>
  <c r="U818" i="5"/>
  <c r="U819" i="5"/>
  <c r="U820" i="5"/>
  <c r="U821" i="5"/>
  <c r="U822" i="5"/>
  <c r="U823" i="5"/>
  <c r="U824" i="5"/>
  <c r="U825" i="5"/>
  <c r="U826" i="5"/>
  <c r="U827" i="5"/>
  <c r="U828" i="5"/>
  <c r="U829" i="5"/>
  <c r="U830" i="5"/>
  <c r="U831" i="5"/>
  <c r="U832" i="5"/>
  <c r="U833" i="5"/>
  <c r="U834" i="5"/>
  <c r="U835" i="5"/>
  <c r="U836" i="5"/>
  <c r="U837" i="5"/>
  <c r="U838" i="5"/>
  <c r="U839" i="5"/>
  <c r="U840" i="5"/>
  <c r="U841" i="5"/>
  <c r="U842" i="5"/>
  <c r="U843" i="5"/>
  <c r="U844" i="5"/>
  <c r="U845" i="5"/>
  <c r="U846" i="5"/>
  <c r="U847" i="5"/>
  <c r="U848" i="5"/>
  <c r="U849" i="5"/>
  <c r="U850" i="5"/>
  <c r="U851" i="5"/>
  <c r="U852" i="5"/>
  <c r="U853" i="5"/>
  <c r="U854" i="5"/>
  <c r="U855" i="5"/>
  <c r="U856" i="5"/>
  <c r="U857" i="5"/>
  <c r="U858" i="5"/>
  <c r="U859" i="5"/>
  <c r="U860" i="5"/>
  <c r="U861" i="5"/>
  <c r="U862" i="5"/>
  <c r="U863" i="5"/>
  <c r="U864" i="5"/>
  <c r="U865" i="5"/>
  <c r="U866" i="5"/>
  <c r="U867" i="5"/>
  <c r="U868" i="5"/>
  <c r="U869" i="5"/>
  <c r="U870" i="5"/>
  <c r="U871" i="5"/>
  <c r="U872" i="5"/>
  <c r="U873" i="5"/>
  <c r="U874" i="5"/>
  <c r="U875" i="5"/>
  <c r="U876" i="5"/>
  <c r="U877" i="5"/>
  <c r="U878" i="5"/>
  <c r="U879" i="5"/>
  <c r="U880" i="5"/>
  <c r="U881" i="5"/>
  <c r="U882" i="5"/>
  <c r="U883" i="5"/>
  <c r="U884" i="5"/>
  <c r="U885" i="5"/>
  <c r="U886" i="5"/>
  <c r="U887" i="5"/>
  <c r="U888" i="5"/>
  <c r="U889" i="5"/>
  <c r="U890" i="5"/>
  <c r="U891" i="5"/>
  <c r="U892" i="5"/>
  <c r="U893" i="5"/>
  <c r="U894" i="5"/>
  <c r="U895" i="5"/>
  <c r="U896" i="5"/>
  <c r="U897" i="5"/>
  <c r="U898" i="5"/>
  <c r="U899" i="5"/>
  <c r="U900" i="5"/>
  <c r="U901" i="5"/>
  <c r="U902" i="5"/>
  <c r="U903" i="5"/>
  <c r="U904" i="5"/>
  <c r="U905" i="5"/>
  <c r="U906" i="5"/>
  <c r="U907" i="5"/>
  <c r="U908" i="5"/>
  <c r="U909" i="5"/>
  <c r="U910" i="5"/>
  <c r="U911" i="5"/>
  <c r="U912" i="5"/>
  <c r="U913" i="5"/>
  <c r="U914" i="5"/>
  <c r="U915" i="5"/>
  <c r="U916" i="5"/>
  <c r="U917" i="5"/>
  <c r="U918" i="5"/>
  <c r="U919" i="5"/>
  <c r="U920" i="5"/>
  <c r="U921" i="5"/>
  <c r="U922" i="5"/>
  <c r="U923" i="5"/>
  <c r="U924" i="5"/>
  <c r="U925" i="5"/>
  <c r="U926" i="5"/>
  <c r="U927" i="5"/>
  <c r="U928" i="5"/>
  <c r="U929" i="5"/>
  <c r="U930" i="5"/>
  <c r="U931" i="5"/>
  <c r="U932" i="5"/>
  <c r="U933" i="5"/>
  <c r="U934" i="5"/>
  <c r="U935" i="5"/>
  <c r="U936" i="5"/>
  <c r="U937" i="5"/>
  <c r="U938" i="5"/>
  <c r="U939" i="5"/>
  <c r="U940" i="5"/>
  <c r="U941" i="5"/>
  <c r="U942" i="5"/>
  <c r="U943" i="5"/>
  <c r="U944" i="5"/>
  <c r="U945" i="5"/>
  <c r="U946" i="5"/>
  <c r="U947" i="5"/>
  <c r="U948" i="5"/>
  <c r="U949" i="5"/>
  <c r="U950" i="5"/>
  <c r="U951" i="5"/>
  <c r="U952" i="5"/>
  <c r="U953" i="5"/>
  <c r="U954" i="5"/>
  <c r="U955" i="5"/>
  <c r="U956" i="5"/>
  <c r="U957" i="5"/>
  <c r="U958" i="5"/>
  <c r="U959" i="5"/>
  <c r="U960" i="5"/>
  <c r="U961" i="5"/>
  <c r="U962" i="5"/>
  <c r="U963" i="5"/>
  <c r="U964" i="5"/>
  <c r="U965" i="5"/>
  <c r="U966" i="5"/>
  <c r="U967" i="5"/>
  <c r="U968" i="5"/>
  <c r="U969" i="5"/>
  <c r="U970" i="5"/>
  <c r="U971" i="5"/>
  <c r="U972" i="5"/>
  <c r="U973" i="5"/>
  <c r="U974" i="5"/>
  <c r="U975" i="5"/>
  <c r="U976" i="5"/>
  <c r="U977" i="5"/>
  <c r="U978" i="5"/>
  <c r="U979" i="5"/>
  <c r="U980" i="5"/>
  <c r="U981" i="5"/>
  <c r="U982" i="5"/>
  <c r="U983" i="5"/>
  <c r="U984" i="5"/>
  <c r="U985" i="5"/>
  <c r="U986" i="5"/>
  <c r="U987" i="5"/>
  <c r="U988" i="5"/>
  <c r="U989" i="5"/>
  <c r="U990" i="5"/>
  <c r="U991" i="5"/>
  <c r="U992" i="5"/>
  <c r="U993" i="5"/>
  <c r="U994" i="5"/>
  <c r="U995" i="5"/>
  <c r="U996" i="5"/>
  <c r="U997" i="5"/>
  <c r="U998" i="5"/>
  <c r="U999" i="5"/>
  <c r="U1000" i="5"/>
  <c r="U1001" i="5"/>
  <c r="U1002" i="5"/>
  <c r="U1003" i="5"/>
  <c r="U1004" i="5"/>
  <c r="U1005" i="5"/>
  <c r="U1006" i="5"/>
  <c r="U1007" i="5"/>
  <c r="U1008" i="5"/>
  <c r="U1009" i="5"/>
  <c r="U1010" i="5"/>
  <c r="U1011" i="5"/>
  <c r="U1012" i="5"/>
  <c r="U1013" i="5"/>
  <c r="U1014" i="5"/>
  <c r="U1015" i="5"/>
  <c r="U1016" i="5"/>
  <c r="U1017" i="5"/>
  <c r="U1018" i="5"/>
  <c r="U1019" i="5"/>
  <c r="U1020" i="5"/>
  <c r="U1021" i="5"/>
  <c r="U1022" i="5"/>
  <c r="U1023" i="5"/>
  <c r="U1024" i="5"/>
  <c r="U1025" i="5"/>
  <c r="U1026" i="5"/>
  <c r="U1027" i="5"/>
  <c r="U1028" i="5"/>
  <c r="U1029" i="5"/>
  <c r="U1030" i="5"/>
  <c r="U1031" i="5"/>
  <c r="U1032" i="5"/>
  <c r="U1033" i="5"/>
  <c r="U1034" i="5"/>
  <c r="U1035" i="5"/>
  <c r="U1036" i="5"/>
  <c r="U1037" i="5"/>
  <c r="U1038" i="5"/>
  <c r="U1039" i="5"/>
  <c r="U1040" i="5"/>
  <c r="U1041" i="5"/>
  <c r="U1042" i="5"/>
  <c r="U1043" i="5"/>
  <c r="U1044" i="5"/>
  <c r="U1045" i="5"/>
  <c r="U1046" i="5"/>
  <c r="U1047" i="5"/>
  <c r="U1048" i="5"/>
  <c r="U1049" i="5"/>
  <c r="U1050" i="5"/>
  <c r="U1051" i="5"/>
  <c r="U1052" i="5"/>
  <c r="U1053" i="5"/>
  <c r="U1054" i="5"/>
  <c r="U1055" i="5"/>
  <c r="U1056" i="5"/>
  <c r="U1057" i="5"/>
  <c r="U1058" i="5"/>
  <c r="U1059" i="5"/>
  <c r="U1060" i="5"/>
  <c r="U1061" i="5"/>
  <c r="U1062" i="5"/>
  <c r="U1063" i="5"/>
  <c r="U1064" i="5"/>
  <c r="U1065" i="5"/>
  <c r="U1066" i="5"/>
  <c r="U1067" i="5"/>
  <c r="U1068" i="5"/>
  <c r="U1069" i="5"/>
  <c r="U1070" i="5"/>
  <c r="U1071" i="5"/>
  <c r="U1072" i="5"/>
  <c r="U1073" i="5"/>
  <c r="U1074" i="5"/>
  <c r="U1075" i="5"/>
  <c r="U1076" i="5"/>
  <c r="U1077" i="5"/>
  <c r="U1078" i="5"/>
  <c r="U1079" i="5"/>
  <c r="U1080" i="5"/>
  <c r="U1081" i="5"/>
  <c r="U1082" i="5"/>
  <c r="U1083" i="5"/>
  <c r="U1084" i="5"/>
  <c r="U1085" i="5"/>
  <c r="U1086" i="5"/>
  <c r="U1087" i="5"/>
  <c r="U1088" i="5"/>
  <c r="U1089" i="5"/>
  <c r="U1090" i="5"/>
  <c r="U1091" i="5"/>
  <c r="U1092" i="5"/>
  <c r="U1093" i="5"/>
  <c r="U1094" i="5"/>
  <c r="U1095" i="5"/>
  <c r="U1096" i="5"/>
  <c r="U1097" i="5"/>
  <c r="U1098" i="5"/>
  <c r="U1099" i="5"/>
  <c r="U1100" i="5"/>
  <c r="U1101" i="5"/>
  <c r="U1102" i="5"/>
  <c r="U1103" i="5"/>
  <c r="U1104" i="5"/>
  <c r="U1105" i="5"/>
  <c r="U1106" i="5"/>
  <c r="U1107" i="5"/>
  <c r="U1108" i="5"/>
  <c r="U1109" i="5"/>
  <c r="U1110" i="5"/>
  <c r="U1111" i="5"/>
  <c r="U1112" i="5"/>
  <c r="U1113" i="5"/>
  <c r="U1114" i="5"/>
  <c r="U1115" i="5"/>
  <c r="U1116" i="5"/>
  <c r="U1117" i="5"/>
  <c r="U1118" i="5"/>
  <c r="U1119" i="5"/>
  <c r="U1120" i="5"/>
  <c r="U1121" i="5"/>
  <c r="U1122" i="5"/>
  <c r="U1123" i="5"/>
  <c r="U1124" i="5"/>
  <c r="U1125" i="5"/>
  <c r="U1126" i="5"/>
  <c r="U1127" i="5"/>
  <c r="U1128" i="5"/>
  <c r="U1129" i="5"/>
  <c r="U1130" i="5"/>
  <c r="U1131" i="5"/>
  <c r="U1132" i="5"/>
  <c r="U1133" i="5"/>
  <c r="U1134" i="5"/>
  <c r="U1135" i="5"/>
  <c r="U1136" i="5"/>
  <c r="U1137" i="5"/>
  <c r="U1138" i="5"/>
  <c r="U1139" i="5"/>
  <c r="U1140" i="5"/>
  <c r="U1141" i="5"/>
  <c r="U1142" i="5"/>
  <c r="U1143" i="5"/>
  <c r="U1144" i="5"/>
  <c r="U1145" i="5"/>
  <c r="U1146" i="5"/>
  <c r="U1147" i="5"/>
  <c r="U1148" i="5"/>
  <c r="U1149" i="5"/>
  <c r="U1150" i="5"/>
  <c r="U1151" i="5"/>
  <c r="U1152" i="5"/>
  <c r="U1153" i="5"/>
  <c r="U1154" i="5"/>
  <c r="U1155" i="5"/>
  <c r="U1156" i="5"/>
  <c r="U1157" i="5"/>
  <c r="U1158" i="5"/>
  <c r="U1159" i="5"/>
  <c r="U1160" i="5"/>
  <c r="U1161" i="5"/>
  <c r="U1162" i="5"/>
  <c r="U1163" i="5"/>
  <c r="U1164" i="5"/>
  <c r="U1165" i="5"/>
  <c r="U1166" i="5"/>
  <c r="U1167" i="5"/>
  <c r="U1168" i="5"/>
  <c r="U1169" i="5"/>
  <c r="U1170" i="5"/>
  <c r="U1171" i="5"/>
  <c r="U1172" i="5"/>
  <c r="U1173" i="5"/>
  <c r="U1174" i="5"/>
  <c r="U1175" i="5"/>
  <c r="U1176" i="5"/>
  <c r="U1177" i="5"/>
  <c r="U1178" i="5"/>
  <c r="U1179" i="5"/>
  <c r="U1180" i="5"/>
  <c r="U1181" i="5"/>
  <c r="U1182" i="5"/>
  <c r="U1183" i="5"/>
  <c r="U1184" i="5"/>
  <c r="U1185" i="5"/>
  <c r="U1186" i="5"/>
  <c r="U1187" i="5"/>
  <c r="U1188" i="5"/>
  <c r="U1189" i="5"/>
  <c r="U1190" i="5"/>
  <c r="U1191" i="5"/>
  <c r="U1192" i="5"/>
  <c r="U1193" i="5"/>
  <c r="U1194" i="5"/>
  <c r="U1195" i="5"/>
  <c r="U1196" i="5"/>
  <c r="U1197" i="5"/>
  <c r="U1198" i="5"/>
  <c r="U1199" i="5"/>
  <c r="U1200" i="5"/>
  <c r="U1201" i="5"/>
  <c r="U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T757" i="5"/>
  <c r="T758" i="5"/>
  <c r="T759" i="5"/>
  <c r="T760" i="5"/>
  <c r="T761" i="5"/>
  <c r="T762" i="5"/>
  <c r="T763" i="5"/>
  <c r="T764" i="5"/>
  <c r="T765" i="5"/>
  <c r="T766" i="5"/>
  <c r="T767" i="5"/>
  <c r="T768" i="5"/>
  <c r="T769" i="5"/>
  <c r="T770" i="5"/>
  <c r="T771" i="5"/>
  <c r="T772" i="5"/>
  <c r="T773" i="5"/>
  <c r="T774" i="5"/>
  <c r="T775" i="5"/>
  <c r="T776" i="5"/>
  <c r="T777" i="5"/>
  <c r="T778" i="5"/>
  <c r="T779" i="5"/>
  <c r="T780" i="5"/>
  <c r="T781" i="5"/>
  <c r="T782" i="5"/>
  <c r="T783" i="5"/>
  <c r="T784" i="5"/>
  <c r="T785" i="5"/>
  <c r="T786" i="5"/>
  <c r="T787" i="5"/>
  <c r="T788" i="5"/>
  <c r="T789" i="5"/>
  <c r="T790" i="5"/>
  <c r="T791" i="5"/>
  <c r="T792" i="5"/>
  <c r="T793" i="5"/>
  <c r="T794" i="5"/>
  <c r="T795" i="5"/>
  <c r="T796" i="5"/>
  <c r="T797" i="5"/>
  <c r="T798" i="5"/>
  <c r="T799" i="5"/>
  <c r="T800" i="5"/>
  <c r="T801" i="5"/>
  <c r="T802" i="5"/>
  <c r="T803" i="5"/>
  <c r="T804" i="5"/>
  <c r="T805" i="5"/>
  <c r="T806" i="5"/>
  <c r="T807" i="5"/>
  <c r="T808" i="5"/>
  <c r="T809" i="5"/>
  <c r="T810" i="5"/>
  <c r="T811" i="5"/>
  <c r="T812" i="5"/>
  <c r="T813" i="5"/>
  <c r="T814" i="5"/>
  <c r="T815" i="5"/>
  <c r="T816" i="5"/>
  <c r="T817" i="5"/>
  <c r="T818" i="5"/>
  <c r="T819" i="5"/>
  <c r="T820" i="5"/>
  <c r="T821" i="5"/>
  <c r="T822" i="5"/>
  <c r="T823" i="5"/>
  <c r="T824" i="5"/>
  <c r="T825" i="5"/>
  <c r="T826" i="5"/>
  <c r="T827" i="5"/>
  <c r="T828" i="5"/>
  <c r="T829" i="5"/>
  <c r="T830" i="5"/>
  <c r="T831" i="5"/>
  <c r="T832" i="5"/>
  <c r="T833" i="5"/>
  <c r="T834" i="5"/>
  <c r="T835" i="5"/>
  <c r="T836" i="5"/>
  <c r="T837" i="5"/>
  <c r="T838" i="5"/>
  <c r="T839" i="5"/>
  <c r="T840" i="5"/>
  <c r="T841" i="5"/>
  <c r="T842" i="5"/>
  <c r="T843" i="5"/>
  <c r="T844" i="5"/>
  <c r="T845" i="5"/>
  <c r="T846" i="5"/>
  <c r="T847" i="5"/>
  <c r="T848" i="5"/>
  <c r="T849" i="5"/>
  <c r="T850" i="5"/>
  <c r="T851" i="5"/>
  <c r="T852" i="5"/>
  <c r="T853" i="5"/>
  <c r="T854" i="5"/>
  <c r="T855" i="5"/>
  <c r="T856" i="5"/>
  <c r="T857" i="5"/>
  <c r="T858" i="5"/>
  <c r="T859" i="5"/>
  <c r="T860" i="5"/>
  <c r="T861" i="5"/>
  <c r="T862" i="5"/>
  <c r="T863" i="5"/>
  <c r="T864" i="5"/>
  <c r="T865" i="5"/>
  <c r="T866" i="5"/>
  <c r="T867" i="5"/>
  <c r="T868" i="5"/>
  <c r="T869" i="5"/>
  <c r="T870" i="5"/>
  <c r="T871" i="5"/>
  <c r="T872" i="5"/>
  <c r="T873" i="5"/>
  <c r="T874" i="5"/>
  <c r="T875" i="5"/>
  <c r="T876" i="5"/>
  <c r="T877" i="5"/>
  <c r="T878" i="5"/>
  <c r="T879" i="5"/>
  <c r="T880" i="5"/>
  <c r="T881" i="5"/>
  <c r="T882" i="5"/>
  <c r="T883" i="5"/>
  <c r="T884" i="5"/>
  <c r="T885" i="5"/>
  <c r="T886" i="5"/>
  <c r="T887" i="5"/>
  <c r="T888" i="5"/>
  <c r="T889" i="5"/>
  <c r="T890" i="5"/>
  <c r="T891" i="5"/>
  <c r="T892" i="5"/>
  <c r="T893" i="5"/>
  <c r="T894" i="5"/>
  <c r="T895" i="5"/>
  <c r="T896" i="5"/>
  <c r="T897" i="5"/>
  <c r="T898" i="5"/>
  <c r="T899" i="5"/>
  <c r="T900" i="5"/>
  <c r="T901" i="5"/>
  <c r="T902" i="5"/>
  <c r="T903" i="5"/>
  <c r="T904" i="5"/>
  <c r="T905" i="5"/>
  <c r="T906" i="5"/>
  <c r="T907" i="5"/>
  <c r="T908" i="5"/>
  <c r="T909" i="5"/>
  <c r="T910" i="5"/>
  <c r="T911" i="5"/>
  <c r="T912" i="5"/>
  <c r="T913" i="5"/>
  <c r="T914" i="5"/>
  <c r="T915" i="5"/>
  <c r="T916" i="5"/>
  <c r="T917" i="5"/>
  <c r="T918" i="5"/>
  <c r="T919" i="5"/>
  <c r="T920" i="5"/>
  <c r="T921" i="5"/>
  <c r="T922" i="5"/>
  <c r="T923" i="5"/>
  <c r="T924" i="5"/>
  <c r="T925" i="5"/>
  <c r="T926" i="5"/>
  <c r="T927" i="5"/>
  <c r="T928" i="5"/>
  <c r="T929" i="5"/>
  <c r="T930" i="5"/>
  <c r="T931" i="5"/>
  <c r="T932" i="5"/>
  <c r="T933" i="5"/>
  <c r="T934" i="5"/>
  <c r="T935" i="5"/>
  <c r="T936" i="5"/>
  <c r="T937" i="5"/>
  <c r="T938" i="5"/>
  <c r="T939" i="5"/>
  <c r="T940" i="5"/>
  <c r="T941" i="5"/>
  <c r="T942" i="5"/>
  <c r="T943" i="5"/>
  <c r="T944" i="5"/>
  <c r="T945" i="5"/>
  <c r="T946" i="5"/>
  <c r="T947" i="5"/>
  <c r="T948" i="5"/>
  <c r="T949" i="5"/>
  <c r="T950" i="5"/>
  <c r="T951" i="5"/>
  <c r="T952" i="5"/>
  <c r="T953" i="5"/>
  <c r="T954" i="5"/>
  <c r="T955" i="5"/>
  <c r="T956" i="5"/>
  <c r="T957" i="5"/>
  <c r="T958" i="5"/>
  <c r="T959" i="5"/>
  <c r="T960" i="5"/>
  <c r="T961" i="5"/>
  <c r="T962" i="5"/>
  <c r="T963" i="5"/>
  <c r="T964" i="5"/>
  <c r="T965" i="5"/>
  <c r="T966" i="5"/>
  <c r="T967" i="5"/>
  <c r="T968" i="5"/>
  <c r="T969" i="5"/>
  <c r="T970" i="5"/>
  <c r="T971" i="5"/>
  <c r="T972" i="5"/>
  <c r="T973" i="5"/>
  <c r="T974" i="5"/>
  <c r="T975" i="5"/>
  <c r="T976" i="5"/>
  <c r="T977" i="5"/>
  <c r="T978" i="5"/>
  <c r="T979" i="5"/>
  <c r="T980" i="5"/>
  <c r="T981" i="5"/>
  <c r="T982" i="5"/>
  <c r="T983" i="5"/>
  <c r="T984" i="5"/>
  <c r="T985" i="5"/>
  <c r="T986" i="5"/>
  <c r="T987" i="5"/>
  <c r="T988" i="5"/>
  <c r="T989" i="5"/>
  <c r="T990" i="5"/>
  <c r="T991" i="5"/>
  <c r="T992" i="5"/>
  <c r="T993" i="5"/>
  <c r="T994" i="5"/>
  <c r="T995" i="5"/>
  <c r="T996" i="5"/>
  <c r="T997" i="5"/>
  <c r="T998" i="5"/>
  <c r="T999" i="5"/>
  <c r="T1000" i="5"/>
  <c r="T1001" i="5"/>
  <c r="T1002" i="5"/>
  <c r="T1003" i="5"/>
  <c r="T1004" i="5"/>
  <c r="T1005" i="5"/>
  <c r="T1006" i="5"/>
  <c r="T1007" i="5"/>
  <c r="T1008" i="5"/>
  <c r="T1009" i="5"/>
  <c r="T1010" i="5"/>
  <c r="T1011" i="5"/>
  <c r="T1012" i="5"/>
  <c r="T1013" i="5"/>
  <c r="T1014" i="5"/>
  <c r="T1015" i="5"/>
  <c r="T1016" i="5"/>
  <c r="T1017" i="5"/>
  <c r="T1018" i="5"/>
  <c r="T1019" i="5"/>
  <c r="T1020" i="5"/>
  <c r="T1021" i="5"/>
  <c r="T1022" i="5"/>
  <c r="T1023" i="5"/>
  <c r="T1024" i="5"/>
  <c r="T1025" i="5"/>
  <c r="T1026" i="5"/>
  <c r="T1027" i="5"/>
  <c r="T1028" i="5"/>
  <c r="T1029" i="5"/>
  <c r="T1030" i="5"/>
  <c r="T1031" i="5"/>
  <c r="T1032" i="5"/>
  <c r="T1033" i="5"/>
  <c r="T1034" i="5"/>
  <c r="T1035" i="5"/>
  <c r="T1036" i="5"/>
  <c r="T1037" i="5"/>
  <c r="T1038" i="5"/>
  <c r="T1039" i="5"/>
  <c r="T1040" i="5"/>
  <c r="T1041" i="5"/>
  <c r="T1042" i="5"/>
  <c r="T1043" i="5"/>
  <c r="T1044" i="5"/>
  <c r="T1045" i="5"/>
  <c r="T1046" i="5"/>
  <c r="T1047" i="5"/>
  <c r="T1048" i="5"/>
  <c r="T1049" i="5"/>
  <c r="T1050" i="5"/>
  <c r="T1051" i="5"/>
  <c r="T1052" i="5"/>
  <c r="T1053" i="5"/>
  <c r="T1054" i="5"/>
  <c r="T1055" i="5"/>
  <c r="T1056" i="5"/>
  <c r="T1057" i="5"/>
  <c r="T1058" i="5"/>
  <c r="T1059" i="5"/>
  <c r="T1060" i="5"/>
  <c r="T1061" i="5"/>
  <c r="T1062" i="5"/>
  <c r="T1063" i="5"/>
  <c r="T1064" i="5"/>
  <c r="T1065" i="5"/>
  <c r="T1066" i="5"/>
  <c r="T1067" i="5"/>
  <c r="T1068" i="5"/>
  <c r="T1069" i="5"/>
  <c r="T1070" i="5"/>
  <c r="T1071" i="5"/>
  <c r="T1072" i="5"/>
  <c r="T1073" i="5"/>
  <c r="T1074" i="5"/>
  <c r="T1075" i="5"/>
  <c r="T1076" i="5"/>
  <c r="T1077" i="5"/>
  <c r="T1078" i="5"/>
  <c r="T1079" i="5"/>
  <c r="T1080" i="5"/>
  <c r="T1081" i="5"/>
  <c r="T1082" i="5"/>
  <c r="T1083" i="5"/>
  <c r="T1084" i="5"/>
  <c r="T1085" i="5"/>
  <c r="T1086" i="5"/>
  <c r="T1087" i="5"/>
  <c r="T1088" i="5"/>
  <c r="T1089" i="5"/>
  <c r="T1090" i="5"/>
  <c r="T1091" i="5"/>
  <c r="T1092" i="5"/>
  <c r="T1093" i="5"/>
  <c r="T1094" i="5"/>
  <c r="T1095" i="5"/>
  <c r="T1096" i="5"/>
  <c r="T1097" i="5"/>
  <c r="T1098" i="5"/>
  <c r="T1099" i="5"/>
  <c r="T1100" i="5"/>
  <c r="T1101" i="5"/>
  <c r="T1102" i="5"/>
  <c r="T1103" i="5"/>
  <c r="T1104" i="5"/>
  <c r="T1105" i="5"/>
  <c r="T1106" i="5"/>
  <c r="T1107" i="5"/>
  <c r="T1108" i="5"/>
  <c r="T1109" i="5"/>
  <c r="T1110" i="5"/>
  <c r="T1111" i="5"/>
  <c r="T1112" i="5"/>
  <c r="T1113" i="5"/>
  <c r="T1114" i="5"/>
  <c r="T1115" i="5"/>
  <c r="T1116" i="5"/>
  <c r="T1117" i="5"/>
  <c r="T1118" i="5"/>
  <c r="T1119" i="5"/>
  <c r="T1120" i="5"/>
  <c r="T1121" i="5"/>
  <c r="T1122" i="5"/>
  <c r="T1123" i="5"/>
  <c r="T1124" i="5"/>
  <c r="T1125" i="5"/>
  <c r="T1126" i="5"/>
  <c r="T1127" i="5"/>
  <c r="T1128" i="5"/>
  <c r="T1129" i="5"/>
  <c r="T1130" i="5"/>
  <c r="T1131" i="5"/>
  <c r="T1132" i="5"/>
  <c r="T1133" i="5"/>
  <c r="T1134" i="5"/>
  <c r="T1135" i="5"/>
  <c r="T1136" i="5"/>
  <c r="T1137" i="5"/>
  <c r="T1138" i="5"/>
  <c r="T1139" i="5"/>
  <c r="T1140" i="5"/>
  <c r="T1141" i="5"/>
  <c r="T1142" i="5"/>
  <c r="T1143" i="5"/>
  <c r="T1144" i="5"/>
  <c r="T1145" i="5"/>
  <c r="T1146" i="5"/>
  <c r="T1147" i="5"/>
  <c r="T1148" i="5"/>
  <c r="T1149" i="5"/>
  <c r="T1150" i="5"/>
  <c r="T1151" i="5"/>
  <c r="T1152" i="5"/>
  <c r="T1153" i="5"/>
  <c r="T1154" i="5"/>
  <c r="T1155" i="5"/>
  <c r="T1156" i="5"/>
  <c r="T1157" i="5"/>
  <c r="T1158" i="5"/>
  <c r="T1159" i="5"/>
  <c r="T1160" i="5"/>
  <c r="T1161" i="5"/>
  <c r="T1162" i="5"/>
  <c r="T1163" i="5"/>
  <c r="T1164" i="5"/>
  <c r="T1165" i="5"/>
  <c r="T1166" i="5"/>
  <c r="T1167" i="5"/>
  <c r="T1168" i="5"/>
  <c r="T1169" i="5"/>
  <c r="T1170" i="5"/>
  <c r="T1171" i="5"/>
  <c r="T1172" i="5"/>
  <c r="T1173" i="5"/>
  <c r="T1174" i="5"/>
  <c r="T1175" i="5"/>
  <c r="T1176" i="5"/>
  <c r="T1177" i="5"/>
  <c r="T1178" i="5"/>
  <c r="T1179" i="5"/>
  <c r="T1180" i="5"/>
  <c r="T1181" i="5"/>
  <c r="T1182" i="5"/>
  <c r="T1183" i="5"/>
  <c r="T1184" i="5"/>
  <c r="T1185" i="5"/>
  <c r="T1186" i="5"/>
  <c r="T1187" i="5"/>
  <c r="T1188" i="5"/>
  <c r="T1189" i="5"/>
  <c r="T1190" i="5"/>
  <c r="T1191" i="5"/>
  <c r="T1192" i="5"/>
  <c r="T1193" i="5"/>
  <c r="T1194" i="5"/>
  <c r="T1195" i="5"/>
  <c r="T1196" i="5"/>
  <c r="T1197" i="5"/>
  <c r="T1198" i="5"/>
  <c r="T1199" i="5"/>
  <c r="T1200" i="5"/>
  <c r="T1201" i="5"/>
  <c r="T2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1002" i="5"/>
  <c r="S1003" i="5"/>
  <c r="S1004" i="5"/>
  <c r="S1005" i="5"/>
  <c r="S1006" i="5"/>
  <c r="S1007" i="5"/>
  <c r="S1008" i="5"/>
  <c r="S1009" i="5"/>
  <c r="S1010" i="5"/>
  <c r="S1011" i="5"/>
  <c r="S1012" i="5"/>
  <c r="S1013" i="5"/>
  <c r="S1014" i="5"/>
  <c r="S1015" i="5"/>
  <c r="S1016" i="5"/>
  <c r="S1017" i="5"/>
  <c r="S1018" i="5"/>
  <c r="S1019" i="5"/>
  <c r="S1020" i="5"/>
  <c r="S1021" i="5"/>
  <c r="S1022" i="5"/>
  <c r="S1023" i="5"/>
  <c r="S1024" i="5"/>
  <c r="S1025" i="5"/>
  <c r="S1026" i="5"/>
  <c r="S1027" i="5"/>
  <c r="S1028" i="5"/>
  <c r="S1029" i="5"/>
  <c r="S1030" i="5"/>
  <c r="S1031" i="5"/>
  <c r="S1032" i="5"/>
  <c r="S1033" i="5"/>
  <c r="S1034" i="5"/>
  <c r="S1035" i="5"/>
  <c r="S1036" i="5"/>
  <c r="S1037" i="5"/>
  <c r="S1038" i="5"/>
  <c r="S1039" i="5"/>
  <c r="S1040" i="5"/>
  <c r="S1041" i="5"/>
  <c r="S1042" i="5"/>
  <c r="S1043" i="5"/>
  <c r="S1044" i="5"/>
  <c r="S1045" i="5"/>
  <c r="S1046" i="5"/>
  <c r="S1047" i="5"/>
  <c r="S1048" i="5"/>
  <c r="S1049" i="5"/>
  <c r="S1050" i="5"/>
  <c r="S1051" i="5"/>
  <c r="S1052" i="5"/>
  <c r="S1053" i="5"/>
  <c r="S1054" i="5"/>
  <c r="S1055" i="5"/>
  <c r="S1056" i="5"/>
  <c r="S1057" i="5"/>
  <c r="S1058" i="5"/>
  <c r="S1059" i="5"/>
  <c r="S1060" i="5"/>
  <c r="S1061" i="5"/>
  <c r="S1062" i="5"/>
  <c r="S1063" i="5"/>
  <c r="S1064" i="5"/>
  <c r="S1065" i="5"/>
  <c r="S1066" i="5"/>
  <c r="S1067" i="5"/>
  <c r="S1068" i="5"/>
  <c r="S1069" i="5"/>
  <c r="S1070" i="5"/>
  <c r="S1071" i="5"/>
  <c r="S1072" i="5"/>
  <c r="S1073" i="5"/>
  <c r="S1074" i="5"/>
  <c r="S1075" i="5"/>
  <c r="S1076" i="5"/>
  <c r="S1077" i="5"/>
  <c r="S1078" i="5"/>
  <c r="S1079" i="5"/>
  <c r="S1080" i="5"/>
  <c r="S1081" i="5"/>
  <c r="S1082" i="5"/>
  <c r="S1083" i="5"/>
  <c r="S1084" i="5"/>
  <c r="S1085" i="5"/>
  <c r="S1086" i="5"/>
  <c r="S1087" i="5"/>
  <c r="S1088" i="5"/>
  <c r="S1089" i="5"/>
  <c r="S1090" i="5"/>
  <c r="S1091" i="5"/>
  <c r="S1092" i="5"/>
  <c r="S1093" i="5"/>
  <c r="S1094" i="5"/>
  <c r="S1095" i="5"/>
  <c r="S1096" i="5"/>
  <c r="S1097" i="5"/>
  <c r="S1098" i="5"/>
  <c r="S1099" i="5"/>
  <c r="S1100" i="5"/>
  <c r="S1101" i="5"/>
  <c r="S1102" i="5"/>
  <c r="S1103" i="5"/>
  <c r="S1104" i="5"/>
  <c r="S1105" i="5"/>
  <c r="S1106" i="5"/>
  <c r="S1107" i="5"/>
  <c r="S1108" i="5"/>
  <c r="S1109" i="5"/>
  <c r="S1110" i="5"/>
  <c r="S1111" i="5"/>
  <c r="S1112" i="5"/>
  <c r="S1113" i="5"/>
  <c r="S1114" i="5"/>
  <c r="S1115" i="5"/>
  <c r="S1116" i="5"/>
  <c r="S1117" i="5"/>
  <c r="S1118" i="5"/>
  <c r="S1119" i="5"/>
  <c r="S1120" i="5"/>
  <c r="S1121" i="5"/>
  <c r="S1122" i="5"/>
  <c r="S1123" i="5"/>
  <c r="S1124" i="5"/>
  <c r="S1125" i="5"/>
  <c r="S1126" i="5"/>
  <c r="S1127" i="5"/>
  <c r="S1128" i="5"/>
  <c r="S1129" i="5"/>
  <c r="S1130" i="5"/>
  <c r="S1131" i="5"/>
  <c r="S1132" i="5"/>
  <c r="S1133" i="5"/>
  <c r="S1134" i="5"/>
  <c r="S1135" i="5"/>
  <c r="S1136" i="5"/>
  <c r="S1137" i="5"/>
  <c r="S1138" i="5"/>
  <c r="S1139" i="5"/>
  <c r="S1140" i="5"/>
  <c r="S1141" i="5"/>
  <c r="S1142" i="5"/>
  <c r="S1143" i="5"/>
  <c r="S1144" i="5"/>
  <c r="S1145" i="5"/>
  <c r="S1146" i="5"/>
  <c r="S1147" i="5"/>
  <c r="S1148" i="5"/>
  <c r="S1149" i="5"/>
  <c r="S1150" i="5"/>
  <c r="S1151" i="5"/>
  <c r="S1152" i="5"/>
  <c r="S1153" i="5"/>
  <c r="S1154" i="5"/>
  <c r="S1155" i="5"/>
  <c r="S1156" i="5"/>
  <c r="S1157" i="5"/>
  <c r="S1158" i="5"/>
  <c r="S1159" i="5"/>
  <c r="S1160" i="5"/>
  <c r="S1161" i="5"/>
  <c r="S1162" i="5"/>
  <c r="S1163" i="5"/>
  <c r="S1164" i="5"/>
  <c r="S1165" i="5"/>
  <c r="S1166" i="5"/>
  <c r="S1167" i="5"/>
  <c r="S1168" i="5"/>
  <c r="S1169" i="5"/>
  <c r="S1170" i="5"/>
  <c r="S1171" i="5"/>
  <c r="S1172" i="5"/>
  <c r="S1173" i="5"/>
  <c r="S1174" i="5"/>
  <c r="S1175" i="5"/>
  <c r="S1176" i="5"/>
  <c r="S1177" i="5"/>
  <c r="S1178" i="5"/>
  <c r="S1179" i="5"/>
  <c r="S1180" i="5"/>
  <c r="S1181" i="5"/>
  <c r="S1182" i="5"/>
  <c r="S1183" i="5"/>
  <c r="S1184" i="5"/>
  <c r="S1185" i="5"/>
  <c r="S1186" i="5"/>
  <c r="S1187" i="5"/>
  <c r="S1188" i="5"/>
  <c r="S1189" i="5"/>
  <c r="S1190" i="5"/>
  <c r="S1191" i="5"/>
  <c r="S1192" i="5"/>
  <c r="S1193" i="5"/>
  <c r="S1194" i="5"/>
  <c r="S1195" i="5"/>
  <c r="S1196" i="5"/>
  <c r="S1197" i="5"/>
  <c r="S1198" i="5"/>
  <c r="S1199" i="5"/>
  <c r="S1200" i="5"/>
  <c r="S120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10" i="5"/>
  <c r="R1011" i="5"/>
  <c r="R1012" i="5"/>
  <c r="R1013" i="5"/>
  <c r="R1014" i="5"/>
  <c r="R1015" i="5"/>
  <c r="R1016" i="5"/>
  <c r="R1017" i="5"/>
  <c r="R1018" i="5"/>
  <c r="R1019" i="5"/>
  <c r="R1020" i="5"/>
  <c r="R1021" i="5"/>
  <c r="R1022" i="5"/>
  <c r="R1023" i="5"/>
  <c r="R1024" i="5"/>
  <c r="R1025" i="5"/>
  <c r="R1026" i="5"/>
  <c r="R1027" i="5"/>
  <c r="R1028" i="5"/>
  <c r="R1029" i="5"/>
  <c r="R1030" i="5"/>
  <c r="R1031" i="5"/>
  <c r="R1032" i="5"/>
  <c r="R1033" i="5"/>
  <c r="R1034" i="5"/>
  <c r="R1035" i="5"/>
  <c r="R1036" i="5"/>
  <c r="R1037" i="5"/>
  <c r="R1038" i="5"/>
  <c r="R1039" i="5"/>
  <c r="R1040" i="5"/>
  <c r="R1041" i="5"/>
  <c r="R1042" i="5"/>
  <c r="R1043" i="5"/>
  <c r="R1044" i="5"/>
  <c r="R1045" i="5"/>
  <c r="R1046" i="5"/>
  <c r="R1047" i="5"/>
  <c r="R1048" i="5"/>
  <c r="R1049" i="5"/>
  <c r="R1050" i="5"/>
  <c r="R1051" i="5"/>
  <c r="R1052" i="5"/>
  <c r="R1053" i="5"/>
  <c r="R1054" i="5"/>
  <c r="R1055" i="5"/>
  <c r="R1056" i="5"/>
  <c r="R1057" i="5"/>
  <c r="R1058" i="5"/>
  <c r="R1059" i="5"/>
  <c r="R1060" i="5"/>
  <c r="R1061" i="5"/>
  <c r="R1062" i="5"/>
  <c r="R1063" i="5"/>
  <c r="R1064" i="5"/>
  <c r="R1065" i="5"/>
  <c r="R1066" i="5"/>
  <c r="R1067" i="5"/>
  <c r="R1068" i="5"/>
  <c r="R1069" i="5"/>
  <c r="R1070" i="5"/>
  <c r="R1071" i="5"/>
  <c r="R1072" i="5"/>
  <c r="R1073" i="5"/>
  <c r="R1074" i="5"/>
  <c r="R1075" i="5"/>
  <c r="R1076" i="5"/>
  <c r="R1077" i="5"/>
  <c r="R1078" i="5"/>
  <c r="R1079" i="5"/>
  <c r="R1080" i="5"/>
  <c r="R1081" i="5"/>
  <c r="R1082" i="5"/>
  <c r="R1083" i="5"/>
  <c r="R1084" i="5"/>
  <c r="R1085" i="5"/>
  <c r="R1086" i="5"/>
  <c r="R1087" i="5"/>
  <c r="R1088" i="5"/>
  <c r="R1089" i="5"/>
  <c r="R1090" i="5"/>
  <c r="R1091" i="5"/>
  <c r="R1092" i="5"/>
  <c r="R1093" i="5"/>
  <c r="R1094" i="5"/>
  <c r="R1095" i="5"/>
  <c r="R1096" i="5"/>
  <c r="R1097" i="5"/>
  <c r="R1098" i="5"/>
  <c r="R1099" i="5"/>
  <c r="R1100" i="5"/>
  <c r="R1101" i="5"/>
  <c r="R1102" i="5"/>
  <c r="R1103" i="5"/>
  <c r="R1104" i="5"/>
  <c r="R1105" i="5"/>
  <c r="R1106" i="5"/>
  <c r="R1107" i="5"/>
  <c r="R1108" i="5"/>
  <c r="R1109" i="5"/>
  <c r="R1110" i="5"/>
  <c r="R1111" i="5"/>
  <c r="R1112" i="5"/>
  <c r="R1113" i="5"/>
  <c r="R1114" i="5"/>
  <c r="R1115" i="5"/>
  <c r="R1116" i="5"/>
  <c r="R1117" i="5"/>
  <c r="R1118" i="5"/>
  <c r="R1119" i="5"/>
  <c r="R1120" i="5"/>
  <c r="R1121" i="5"/>
  <c r="R1122" i="5"/>
  <c r="R1123" i="5"/>
  <c r="R1124" i="5"/>
  <c r="R1125" i="5"/>
  <c r="R1126" i="5"/>
  <c r="R1127" i="5"/>
  <c r="R1128" i="5"/>
  <c r="R1129" i="5"/>
  <c r="R1130" i="5"/>
  <c r="R1131" i="5"/>
  <c r="R1132" i="5"/>
  <c r="R1133" i="5"/>
  <c r="R1134" i="5"/>
  <c r="R1135" i="5"/>
  <c r="R1136" i="5"/>
  <c r="R1137" i="5"/>
  <c r="R1138" i="5"/>
  <c r="R1139" i="5"/>
  <c r="R1140" i="5"/>
  <c r="R1141" i="5"/>
  <c r="R1142" i="5"/>
  <c r="R1143" i="5"/>
  <c r="R1144" i="5"/>
  <c r="R1145" i="5"/>
  <c r="R1146" i="5"/>
  <c r="R1147" i="5"/>
  <c r="R1148" i="5"/>
  <c r="R1149" i="5"/>
  <c r="R1150" i="5"/>
  <c r="R1151" i="5"/>
  <c r="R1152" i="5"/>
  <c r="R1153" i="5"/>
  <c r="R1154" i="5"/>
  <c r="R1155" i="5"/>
  <c r="R1156" i="5"/>
  <c r="R1157" i="5"/>
  <c r="R1158" i="5"/>
  <c r="R1159" i="5"/>
  <c r="R1160" i="5"/>
  <c r="R1161" i="5"/>
  <c r="R1162" i="5"/>
  <c r="R1163" i="5"/>
  <c r="R1164" i="5"/>
  <c r="R1165" i="5"/>
  <c r="R1166" i="5"/>
  <c r="R1167" i="5"/>
  <c r="R1168" i="5"/>
  <c r="R1169" i="5"/>
  <c r="R1170" i="5"/>
  <c r="R1171" i="5"/>
  <c r="R1172" i="5"/>
  <c r="R1173" i="5"/>
  <c r="R1174" i="5"/>
  <c r="R1175" i="5"/>
  <c r="R1176" i="5"/>
  <c r="R1177" i="5"/>
  <c r="R1178" i="5"/>
  <c r="R1179" i="5"/>
  <c r="R1180" i="5"/>
  <c r="R1181" i="5"/>
  <c r="R1182" i="5"/>
  <c r="R1183" i="5"/>
  <c r="R1184" i="5"/>
  <c r="R1185" i="5"/>
  <c r="R1186" i="5"/>
  <c r="R1187" i="5"/>
  <c r="R1188" i="5"/>
  <c r="R1189" i="5"/>
  <c r="R1190" i="5"/>
  <c r="R1191" i="5"/>
  <c r="R1192" i="5"/>
  <c r="R1193" i="5"/>
  <c r="R1194" i="5"/>
  <c r="R1195" i="5"/>
  <c r="R1196" i="5"/>
  <c r="R1197" i="5"/>
  <c r="R1198" i="5"/>
  <c r="R1199" i="5"/>
  <c r="R1200" i="5"/>
  <c r="R1201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10" i="5"/>
  <c r="Q1011" i="5"/>
  <c r="Q1012" i="5"/>
  <c r="Q1013" i="5"/>
  <c r="Q1014" i="5"/>
  <c r="Q1015" i="5"/>
  <c r="Q1016" i="5"/>
  <c r="Q1017" i="5"/>
  <c r="Q1018" i="5"/>
  <c r="Q1019" i="5"/>
  <c r="Q1020" i="5"/>
  <c r="Q1021" i="5"/>
  <c r="Q1022" i="5"/>
  <c r="Q1023" i="5"/>
  <c r="Q1024" i="5"/>
  <c r="Q1025" i="5"/>
  <c r="Q1026" i="5"/>
  <c r="Q1027" i="5"/>
  <c r="Q1028" i="5"/>
  <c r="Q1029" i="5"/>
  <c r="Q1030" i="5"/>
  <c r="Q1031" i="5"/>
  <c r="Q1032" i="5"/>
  <c r="Q1033" i="5"/>
  <c r="Q1034" i="5"/>
  <c r="Q1035" i="5"/>
  <c r="Q1036" i="5"/>
  <c r="Q1037" i="5"/>
  <c r="Q1038" i="5"/>
  <c r="Q1039" i="5"/>
  <c r="Q1040" i="5"/>
  <c r="Q1041" i="5"/>
  <c r="Q1042" i="5"/>
  <c r="Q1043" i="5"/>
  <c r="Q1044" i="5"/>
  <c r="Q1045" i="5"/>
  <c r="Q1046" i="5"/>
  <c r="Q1047" i="5"/>
  <c r="Q1048" i="5"/>
  <c r="Q1049" i="5"/>
  <c r="Q1050" i="5"/>
  <c r="Q1051" i="5"/>
  <c r="Q1052" i="5"/>
  <c r="Q1053" i="5"/>
  <c r="Q1054" i="5"/>
  <c r="Q1055" i="5"/>
  <c r="Q1056" i="5"/>
  <c r="Q1057" i="5"/>
  <c r="Q1058" i="5"/>
  <c r="Q1059" i="5"/>
  <c r="Q1060" i="5"/>
  <c r="Q1061" i="5"/>
  <c r="Q1062" i="5"/>
  <c r="Q1063" i="5"/>
  <c r="Q1064" i="5"/>
  <c r="Q1065" i="5"/>
  <c r="Q1066" i="5"/>
  <c r="Q1067" i="5"/>
  <c r="Q1068" i="5"/>
  <c r="Q1069" i="5"/>
  <c r="Q1070" i="5"/>
  <c r="Q1071" i="5"/>
  <c r="Q1072" i="5"/>
  <c r="Q1073" i="5"/>
  <c r="Q1074" i="5"/>
  <c r="Q1075" i="5"/>
  <c r="Q1076" i="5"/>
  <c r="Q1077" i="5"/>
  <c r="Q1078" i="5"/>
  <c r="Q1079" i="5"/>
  <c r="Q1080" i="5"/>
  <c r="Q1081" i="5"/>
  <c r="Q1082" i="5"/>
  <c r="Q1083" i="5"/>
  <c r="Q1084" i="5"/>
  <c r="Q1085" i="5"/>
  <c r="Q1086" i="5"/>
  <c r="Q1087" i="5"/>
  <c r="Q1088" i="5"/>
  <c r="Q1089" i="5"/>
  <c r="Q1090" i="5"/>
  <c r="Q1091" i="5"/>
  <c r="Q1092" i="5"/>
  <c r="Q1093" i="5"/>
  <c r="Q1094" i="5"/>
  <c r="Q1095" i="5"/>
  <c r="Q1096" i="5"/>
  <c r="Q1097" i="5"/>
  <c r="Q1098" i="5"/>
  <c r="Q1099" i="5"/>
  <c r="Q1100" i="5"/>
  <c r="Q1101" i="5"/>
  <c r="Q1102" i="5"/>
  <c r="Q1103" i="5"/>
  <c r="Q1104" i="5"/>
  <c r="Q1105" i="5"/>
  <c r="Q1106" i="5"/>
  <c r="Q1107" i="5"/>
  <c r="Q1108" i="5"/>
  <c r="Q1109" i="5"/>
  <c r="Q1110" i="5"/>
  <c r="Q1111" i="5"/>
  <c r="Q1112" i="5"/>
  <c r="Q1113" i="5"/>
  <c r="Q1114" i="5"/>
  <c r="Q1115" i="5"/>
  <c r="Q1116" i="5"/>
  <c r="Q1117" i="5"/>
  <c r="Q1118" i="5"/>
  <c r="Q1119" i="5"/>
  <c r="Q1120" i="5"/>
  <c r="Q1121" i="5"/>
  <c r="Q1122" i="5"/>
  <c r="Q1123" i="5"/>
  <c r="Q1124" i="5"/>
  <c r="Q1125" i="5"/>
  <c r="Q1126" i="5"/>
  <c r="Q1127" i="5"/>
  <c r="Q1128" i="5"/>
  <c r="Q1129" i="5"/>
  <c r="Q1130" i="5"/>
  <c r="Q1131" i="5"/>
  <c r="Q1132" i="5"/>
  <c r="Q1133" i="5"/>
  <c r="Q1134" i="5"/>
  <c r="Q1135" i="5"/>
  <c r="Q1136" i="5"/>
  <c r="Q1137" i="5"/>
  <c r="Q1138" i="5"/>
  <c r="Q1139" i="5"/>
  <c r="Q1140" i="5"/>
  <c r="Q1141" i="5"/>
  <c r="Q1142" i="5"/>
  <c r="Q1143" i="5"/>
  <c r="Q1144" i="5"/>
  <c r="Q1145" i="5"/>
  <c r="Q1146" i="5"/>
  <c r="Q1147" i="5"/>
  <c r="Q1148" i="5"/>
  <c r="Q1149" i="5"/>
  <c r="Q1150" i="5"/>
  <c r="Q1151" i="5"/>
  <c r="Q1152" i="5"/>
  <c r="Q1153" i="5"/>
  <c r="Q1154" i="5"/>
  <c r="Q1155" i="5"/>
  <c r="Q1156" i="5"/>
  <c r="Q1157" i="5"/>
  <c r="Q1158" i="5"/>
  <c r="Q1159" i="5"/>
  <c r="Q1160" i="5"/>
  <c r="Q1161" i="5"/>
  <c r="Q1162" i="5"/>
  <c r="Q1163" i="5"/>
  <c r="Q1164" i="5"/>
  <c r="Q1165" i="5"/>
  <c r="Q1166" i="5"/>
  <c r="Q1167" i="5"/>
  <c r="Q1168" i="5"/>
  <c r="Q1169" i="5"/>
  <c r="Q1170" i="5"/>
  <c r="Q1171" i="5"/>
  <c r="Q1172" i="5"/>
  <c r="Q1173" i="5"/>
  <c r="Q1174" i="5"/>
  <c r="Q1175" i="5"/>
  <c r="Q1176" i="5"/>
  <c r="Q1177" i="5"/>
  <c r="Q1178" i="5"/>
  <c r="Q1179" i="5"/>
  <c r="Q1180" i="5"/>
  <c r="Q1181" i="5"/>
  <c r="Q1182" i="5"/>
  <c r="Q1183" i="5"/>
  <c r="Q1184" i="5"/>
  <c r="Q1185" i="5"/>
  <c r="Q1186" i="5"/>
  <c r="Q1187" i="5"/>
  <c r="Q1188" i="5"/>
  <c r="Q1189" i="5"/>
  <c r="Q1190" i="5"/>
  <c r="Q1191" i="5"/>
  <c r="Q1192" i="5"/>
  <c r="Q1193" i="5"/>
  <c r="Q1194" i="5"/>
  <c r="Q1195" i="5"/>
  <c r="Q1196" i="5"/>
  <c r="Q1197" i="5"/>
  <c r="Q1198" i="5"/>
  <c r="Q1199" i="5"/>
  <c r="Q1200" i="5"/>
  <c r="Q1201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2" i="5"/>
  <c r="P1103" i="5"/>
  <c r="P1104" i="5"/>
  <c r="P1105" i="5"/>
  <c r="P1106" i="5"/>
  <c r="P1107" i="5"/>
  <c r="P1108" i="5"/>
  <c r="P1109" i="5"/>
  <c r="P1110" i="5"/>
  <c r="P1111" i="5"/>
  <c r="P1112" i="5"/>
  <c r="P1113" i="5"/>
  <c r="P1114" i="5"/>
  <c r="P1115" i="5"/>
  <c r="P1116" i="5"/>
  <c r="P1117" i="5"/>
  <c r="P1118" i="5"/>
  <c r="P1119" i="5"/>
  <c r="P1120" i="5"/>
  <c r="P1121" i="5"/>
  <c r="P1122" i="5"/>
  <c r="P1123" i="5"/>
  <c r="P1124" i="5"/>
  <c r="P1125" i="5"/>
  <c r="P1126" i="5"/>
  <c r="P1127" i="5"/>
  <c r="P1128" i="5"/>
  <c r="P1129" i="5"/>
  <c r="P1130" i="5"/>
  <c r="P1131" i="5"/>
  <c r="P1132" i="5"/>
  <c r="P1133" i="5"/>
  <c r="P1134" i="5"/>
  <c r="P1135" i="5"/>
  <c r="P1136" i="5"/>
  <c r="P1137" i="5"/>
  <c r="P1138" i="5"/>
  <c r="P1139" i="5"/>
  <c r="P1140" i="5"/>
  <c r="P1141" i="5"/>
  <c r="P1142" i="5"/>
  <c r="P1143" i="5"/>
  <c r="P1144" i="5"/>
  <c r="P1145" i="5"/>
  <c r="P1146" i="5"/>
  <c r="P1147" i="5"/>
  <c r="P1148" i="5"/>
  <c r="P1149" i="5"/>
  <c r="P1150" i="5"/>
  <c r="P1151" i="5"/>
  <c r="P1152" i="5"/>
  <c r="P1153" i="5"/>
  <c r="P1154" i="5"/>
  <c r="P1155" i="5"/>
  <c r="P1156" i="5"/>
  <c r="P1157" i="5"/>
  <c r="P1158" i="5"/>
  <c r="P1159" i="5"/>
  <c r="P1160" i="5"/>
  <c r="P1161" i="5"/>
  <c r="P1162" i="5"/>
  <c r="P1163" i="5"/>
  <c r="P1164" i="5"/>
  <c r="P1165" i="5"/>
  <c r="P1166" i="5"/>
  <c r="P1167" i="5"/>
  <c r="P1168" i="5"/>
  <c r="P1169" i="5"/>
  <c r="P1170" i="5"/>
  <c r="P1171" i="5"/>
  <c r="P1172" i="5"/>
  <c r="P1173" i="5"/>
  <c r="P1174" i="5"/>
  <c r="P1175" i="5"/>
  <c r="P1176" i="5"/>
  <c r="P1177" i="5"/>
  <c r="P1178" i="5"/>
  <c r="P1179" i="5"/>
  <c r="P1180" i="5"/>
  <c r="P1181" i="5"/>
  <c r="P1182" i="5"/>
  <c r="P1183" i="5"/>
  <c r="P1184" i="5"/>
  <c r="P1185" i="5"/>
  <c r="P1186" i="5"/>
  <c r="P1187" i="5"/>
  <c r="P1188" i="5"/>
  <c r="P1189" i="5"/>
  <c r="P1190" i="5"/>
  <c r="P1191" i="5"/>
  <c r="P1192" i="5"/>
  <c r="P1193" i="5"/>
  <c r="P1194" i="5"/>
  <c r="P1195" i="5"/>
  <c r="P1196" i="5"/>
  <c r="P1197" i="5"/>
  <c r="P1198" i="5"/>
  <c r="P1199" i="5"/>
  <c r="P1200" i="5"/>
  <c r="P1201" i="5"/>
  <c r="P2" i="5"/>
  <c r="M1201" i="5"/>
  <c r="M1200" i="5"/>
  <c r="M1199" i="5"/>
  <c r="M1198" i="5"/>
  <c r="M1197" i="5"/>
  <c r="M1196" i="5"/>
  <c r="M1195" i="5"/>
  <c r="M1194" i="5"/>
  <c r="M1193" i="5"/>
  <c r="M1192" i="5"/>
  <c r="M1191" i="5"/>
  <c r="M1190" i="5"/>
  <c r="M1189" i="5"/>
  <c r="M1188" i="5"/>
  <c r="M1187" i="5"/>
  <c r="M1186" i="5"/>
  <c r="M1185" i="5"/>
  <c r="M1184" i="5"/>
  <c r="M1183" i="5"/>
  <c r="M1182" i="5"/>
  <c r="M1181" i="5"/>
  <c r="M1180" i="5"/>
  <c r="M1179" i="5"/>
  <c r="M1178" i="5"/>
  <c r="M1177" i="5"/>
  <c r="M1176" i="5"/>
  <c r="M1175" i="5"/>
  <c r="M1174" i="5"/>
  <c r="M1173" i="5"/>
  <c r="M1172" i="5"/>
  <c r="M1171" i="5"/>
  <c r="M1170" i="5"/>
  <c r="M1169" i="5"/>
  <c r="M1168" i="5"/>
  <c r="M1167" i="5"/>
  <c r="M1166" i="5"/>
  <c r="M1165" i="5"/>
  <c r="M1164" i="5"/>
  <c r="M1163" i="5"/>
  <c r="M1162" i="5"/>
  <c r="M1161" i="5"/>
  <c r="M1160" i="5"/>
  <c r="M1159" i="5"/>
  <c r="M1158" i="5"/>
  <c r="M1157" i="5"/>
  <c r="M1156" i="5"/>
  <c r="M1155" i="5"/>
  <c r="M1154" i="5"/>
  <c r="M1153" i="5"/>
  <c r="M1152" i="5"/>
  <c r="M1151" i="5"/>
  <c r="M1150" i="5"/>
  <c r="M1149" i="5"/>
  <c r="M1148" i="5"/>
  <c r="M1147" i="5"/>
  <c r="M1146" i="5"/>
  <c r="M1145" i="5"/>
  <c r="M1144" i="5"/>
  <c r="M1143" i="5"/>
  <c r="M1142" i="5"/>
  <c r="M1141" i="5"/>
  <c r="M1140" i="5"/>
  <c r="M1139" i="5"/>
  <c r="M1138" i="5"/>
  <c r="M1137" i="5"/>
  <c r="M1136" i="5"/>
  <c r="M1135" i="5"/>
  <c r="M1134" i="5"/>
  <c r="M1133" i="5"/>
  <c r="M1132" i="5"/>
  <c r="M1131" i="5"/>
  <c r="M1130" i="5"/>
  <c r="M1129" i="5"/>
  <c r="M1128" i="5"/>
  <c r="M1127" i="5"/>
  <c r="M1126" i="5"/>
  <c r="M1125" i="5"/>
  <c r="M1124" i="5"/>
  <c r="M1123" i="5"/>
  <c r="M1122" i="5"/>
  <c r="M1121" i="5"/>
  <c r="M1120" i="5"/>
  <c r="M1119" i="5"/>
  <c r="M1118" i="5"/>
  <c r="M1117" i="5"/>
  <c r="M1116" i="5"/>
  <c r="M1115" i="5"/>
  <c r="M1114" i="5"/>
  <c r="M1113" i="5"/>
  <c r="M1112" i="5"/>
  <c r="M1111" i="5"/>
  <c r="M1110" i="5"/>
  <c r="M1109" i="5"/>
  <c r="M1108" i="5"/>
  <c r="M1107" i="5"/>
  <c r="M1106" i="5"/>
  <c r="M1105" i="5"/>
  <c r="M1104" i="5"/>
  <c r="M1103" i="5"/>
  <c r="M1102" i="5"/>
  <c r="M1101" i="5"/>
  <c r="M1100" i="5"/>
  <c r="M1099" i="5"/>
  <c r="M1098" i="5"/>
  <c r="M1097" i="5"/>
  <c r="M1096" i="5"/>
  <c r="M1095" i="5"/>
  <c r="M1094" i="5"/>
  <c r="M1093" i="5"/>
  <c r="M1092" i="5"/>
  <c r="M1091" i="5"/>
  <c r="M1090" i="5"/>
  <c r="M1089" i="5"/>
  <c r="M1088" i="5"/>
  <c r="M1087" i="5"/>
  <c r="M1086" i="5"/>
  <c r="M1085" i="5"/>
  <c r="M1084" i="5"/>
  <c r="M1083" i="5"/>
  <c r="M1082" i="5"/>
  <c r="M1081" i="5"/>
  <c r="M1080" i="5"/>
  <c r="M1079" i="5"/>
  <c r="M1078" i="5"/>
  <c r="M1077" i="5"/>
  <c r="M1076" i="5"/>
  <c r="M1075" i="5"/>
  <c r="M1074" i="5"/>
  <c r="M1073" i="5"/>
  <c r="M1072" i="5"/>
  <c r="M1071" i="5"/>
  <c r="M1070" i="5"/>
  <c r="M1069" i="5"/>
  <c r="M1068" i="5"/>
  <c r="M1067" i="5"/>
  <c r="M1066" i="5"/>
  <c r="M1065" i="5"/>
  <c r="M1064" i="5"/>
  <c r="M1063" i="5"/>
  <c r="M1062" i="5"/>
  <c r="M1061" i="5"/>
  <c r="M1060" i="5"/>
  <c r="M1059" i="5"/>
  <c r="M1058" i="5"/>
  <c r="M1057" i="5"/>
  <c r="M1056" i="5"/>
  <c r="M1055" i="5"/>
  <c r="M1054" i="5"/>
  <c r="M1053" i="5"/>
  <c r="M1052" i="5"/>
  <c r="M1051" i="5"/>
  <c r="M1050" i="5"/>
  <c r="M1049" i="5"/>
  <c r="M1048" i="5"/>
  <c r="M1047" i="5"/>
  <c r="M1046" i="5"/>
  <c r="M1045" i="5"/>
  <c r="M1044" i="5"/>
  <c r="M1043" i="5"/>
  <c r="M1042" i="5"/>
  <c r="M1041" i="5"/>
  <c r="M1040" i="5"/>
  <c r="M1039" i="5"/>
  <c r="M1038" i="5"/>
  <c r="M1037" i="5"/>
  <c r="M1036" i="5"/>
  <c r="M1035" i="5"/>
  <c r="M1034" i="5"/>
  <c r="M1033" i="5"/>
  <c r="M1032" i="5"/>
  <c r="M1031" i="5"/>
  <c r="M1030" i="5"/>
  <c r="M1029" i="5"/>
  <c r="M1028" i="5"/>
  <c r="M1027" i="5"/>
  <c r="M1026" i="5"/>
  <c r="M1025" i="5"/>
  <c r="M1024" i="5"/>
  <c r="M1023" i="5"/>
  <c r="M1022" i="5"/>
  <c r="M1021" i="5"/>
  <c r="M1020" i="5"/>
  <c r="M1019" i="5"/>
  <c r="M1018" i="5"/>
  <c r="M1017" i="5"/>
  <c r="M1016" i="5"/>
  <c r="M1015" i="5"/>
  <c r="M1014" i="5"/>
  <c r="M1013" i="5"/>
  <c r="M1012" i="5"/>
  <c r="M1011" i="5"/>
  <c r="M1010" i="5"/>
  <c r="M1009" i="5"/>
  <c r="M1008" i="5"/>
  <c r="M1007" i="5"/>
  <c r="M1006" i="5"/>
  <c r="M1005" i="5"/>
  <c r="M1004" i="5"/>
  <c r="M1003" i="5"/>
  <c r="M1002" i="5"/>
  <c r="M1001" i="5"/>
  <c r="M1000" i="5"/>
  <c r="M999" i="5"/>
  <c r="M998" i="5"/>
  <c r="M997" i="5"/>
  <c r="M996" i="5"/>
  <c r="M995" i="5"/>
  <c r="M994" i="5"/>
  <c r="M993" i="5"/>
  <c r="M992" i="5"/>
  <c r="M991" i="5"/>
  <c r="M990" i="5"/>
  <c r="M989" i="5"/>
  <c r="M988" i="5"/>
  <c r="M987" i="5"/>
  <c r="M986" i="5"/>
  <c r="M985" i="5"/>
  <c r="M984" i="5"/>
  <c r="M983" i="5"/>
  <c r="M982" i="5"/>
  <c r="M981" i="5"/>
  <c r="M980" i="5"/>
  <c r="M979" i="5"/>
  <c r="M978" i="5"/>
  <c r="M977" i="5"/>
  <c r="M976" i="5"/>
  <c r="M975" i="5"/>
  <c r="M974" i="5"/>
  <c r="M973" i="5"/>
  <c r="M972" i="5"/>
  <c r="M971" i="5"/>
  <c r="M970" i="5"/>
  <c r="M969" i="5"/>
  <c r="M968" i="5"/>
  <c r="M967" i="5"/>
  <c r="M966" i="5"/>
  <c r="M965" i="5"/>
  <c r="M964" i="5"/>
  <c r="M963" i="5"/>
  <c r="M962" i="5"/>
  <c r="M961" i="5"/>
  <c r="M960" i="5"/>
  <c r="M959" i="5"/>
  <c r="M958" i="5"/>
  <c r="M957" i="5"/>
  <c r="M956" i="5"/>
  <c r="M955" i="5"/>
  <c r="M954" i="5"/>
  <c r="M953" i="5"/>
  <c r="M952" i="5"/>
  <c r="M951" i="5"/>
  <c r="M950" i="5"/>
  <c r="M949" i="5"/>
  <c r="M948" i="5"/>
  <c r="M947" i="5"/>
  <c r="M946" i="5"/>
  <c r="M945" i="5"/>
  <c r="M944" i="5"/>
  <c r="M943" i="5"/>
  <c r="M942" i="5"/>
  <c r="M941" i="5"/>
  <c r="M940" i="5"/>
  <c r="M939" i="5"/>
  <c r="M938" i="5"/>
  <c r="M937" i="5"/>
  <c r="M936" i="5"/>
  <c r="M935" i="5"/>
  <c r="M934" i="5"/>
  <c r="M933" i="5"/>
  <c r="M932" i="5"/>
  <c r="M931" i="5"/>
  <c r="M930" i="5"/>
  <c r="M929" i="5"/>
  <c r="M928" i="5"/>
  <c r="M927" i="5"/>
  <c r="M926" i="5"/>
  <c r="M925" i="5"/>
  <c r="M924" i="5"/>
  <c r="M923" i="5"/>
  <c r="M922" i="5"/>
  <c r="M921" i="5"/>
  <c r="M920" i="5"/>
  <c r="M919" i="5"/>
  <c r="M918" i="5"/>
  <c r="M917" i="5"/>
  <c r="M916" i="5"/>
  <c r="M915" i="5"/>
  <c r="M914" i="5"/>
  <c r="M913" i="5"/>
  <c r="M912" i="5"/>
  <c r="M911" i="5"/>
  <c r="M910" i="5"/>
  <c r="M909" i="5"/>
  <c r="M908" i="5"/>
  <c r="M907" i="5"/>
  <c r="M906" i="5"/>
  <c r="M905" i="5"/>
  <c r="M904" i="5"/>
  <c r="M903" i="5"/>
  <c r="M902" i="5"/>
  <c r="M901" i="5"/>
  <c r="M900" i="5"/>
  <c r="M899" i="5"/>
  <c r="M898" i="5"/>
  <c r="M897" i="5"/>
  <c r="M896" i="5"/>
  <c r="M895" i="5"/>
  <c r="M894" i="5"/>
  <c r="M893" i="5"/>
  <c r="M892" i="5"/>
  <c r="M891" i="5"/>
  <c r="M890" i="5"/>
  <c r="M889" i="5"/>
  <c r="M888" i="5"/>
  <c r="M887" i="5"/>
  <c r="M886" i="5"/>
  <c r="M885" i="5"/>
  <c r="M884" i="5"/>
  <c r="M883" i="5"/>
  <c r="M882" i="5"/>
  <c r="M881" i="5"/>
  <c r="M880" i="5"/>
  <c r="M879" i="5"/>
  <c r="M878" i="5"/>
  <c r="M877" i="5"/>
  <c r="M876" i="5"/>
  <c r="M875" i="5"/>
  <c r="M874" i="5"/>
  <c r="M873" i="5"/>
  <c r="M872" i="5"/>
  <c r="M871" i="5"/>
  <c r="M870" i="5"/>
  <c r="M869" i="5"/>
  <c r="M868" i="5"/>
  <c r="M867" i="5"/>
  <c r="M866" i="5"/>
  <c r="M865" i="5"/>
  <c r="M864" i="5"/>
  <c r="M863" i="5"/>
  <c r="M862" i="5"/>
  <c r="M861" i="5"/>
  <c r="M860" i="5"/>
  <c r="M859" i="5"/>
  <c r="M858" i="5"/>
  <c r="M857" i="5"/>
  <c r="M856" i="5"/>
  <c r="M855" i="5"/>
  <c r="M854" i="5"/>
  <c r="M853" i="5"/>
  <c r="M852" i="5"/>
  <c r="M851" i="5"/>
  <c r="M850" i="5"/>
  <c r="M849" i="5"/>
  <c r="M848" i="5"/>
  <c r="M847" i="5"/>
  <c r="M846" i="5"/>
  <c r="M845" i="5"/>
  <c r="M844" i="5"/>
  <c r="M843" i="5"/>
  <c r="M842" i="5"/>
  <c r="M841" i="5"/>
  <c r="M840" i="5"/>
  <c r="M839" i="5"/>
  <c r="M838" i="5"/>
  <c r="M837" i="5"/>
  <c r="M836" i="5"/>
  <c r="M835" i="5"/>
  <c r="M834" i="5"/>
  <c r="M833" i="5"/>
  <c r="M832" i="5"/>
  <c r="M831" i="5"/>
  <c r="M830" i="5"/>
  <c r="M829" i="5"/>
  <c r="M828" i="5"/>
  <c r="M827" i="5"/>
  <c r="M826" i="5"/>
  <c r="M825" i="5"/>
  <c r="M824" i="5"/>
  <c r="M823" i="5"/>
  <c r="M822" i="5"/>
  <c r="M821" i="5"/>
  <c r="M820" i="5"/>
  <c r="M819" i="5"/>
  <c r="M818" i="5"/>
  <c r="M817" i="5"/>
  <c r="M816" i="5"/>
  <c r="M815" i="5"/>
  <c r="M814" i="5"/>
  <c r="M813" i="5"/>
  <c r="M812" i="5"/>
  <c r="M811" i="5"/>
  <c r="M810" i="5"/>
  <c r="M809" i="5"/>
  <c r="M808" i="5"/>
  <c r="M807" i="5"/>
  <c r="M806" i="5"/>
  <c r="M805" i="5"/>
  <c r="M804" i="5"/>
  <c r="M803" i="5"/>
  <c r="M802" i="5"/>
  <c r="M801" i="5"/>
  <c r="M800" i="5"/>
  <c r="M799" i="5"/>
  <c r="M798" i="5"/>
  <c r="M797" i="5"/>
  <c r="M796" i="5"/>
  <c r="M795" i="5"/>
  <c r="M794" i="5"/>
  <c r="M793" i="5"/>
  <c r="M792" i="5"/>
  <c r="M791" i="5"/>
  <c r="M790" i="5"/>
  <c r="M789" i="5"/>
  <c r="M788" i="5"/>
  <c r="M787" i="5"/>
  <c r="M786" i="5"/>
  <c r="M785" i="5"/>
  <c r="M784" i="5"/>
  <c r="M783" i="5"/>
  <c r="M782" i="5"/>
  <c r="M781" i="5"/>
  <c r="M780" i="5"/>
  <c r="M779" i="5"/>
  <c r="M778" i="5"/>
  <c r="M777" i="5"/>
  <c r="M776" i="5"/>
  <c r="M775" i="5"/>
  <c r="M774" i="5"/>
  <c r="M773" i="5"/>
  <c r="M772" i="5"/>
  <c r="M771" i="5"/>
  <c r="M770" i="5"/>
  <c r="M769" i="5"/>
  <c r="M768" i="5"/>
  <c r="M767" i="5"/>
  <c r="M766" i="5"/>
  <c r="M765" i="5"/>
  <c r="M764" i="5"/>
  <c r="M763" i="5"/>
  <c r="M762" i="5"/>
  <c r="M761" i="5"/>
  <c r="M760" i="5"/>
  <c r="M759" i="5"/>
  <c r="M758" i="5"/>
  <c r="M757" i="5"/>
  <c r="M756" i="5"/>
  <c r="M755" i="5"/>
  <c r="M754" i="5"/>
  <c r="M753" i="5"/>
  <c r="M752" i="5"/>
  <c r="M751" i="5"/>
  <c r="M750" i="5"/>
  <c r="M749" i="5"/>
  <c r="M748" i="5"/>
  <c r="M747" i="5"/>
  <c r="M746" i="5"/>
  <c r="M745" i="5"/>
  <c r="M744" i="5"/>
  <c r="M743" i="5"/>
  <c r="M742" i="5"/>
  <c r="M741" i="5"/>
  <c r="M740" i="5"/>
  <c r="M739" i="5"/>
  <c r="M738" i="5"/>
  <c r="M737" i="5"/>
  <c r="M736" i="5"/>
  <c r="M735" i="5"/>
  <c r="M734" i="5"/>
  <c r="M733" i="5"/>
  <c r="M732" i="5"/>
  <c r="M731" i="5"/>
  <c r="M730" i="5"/>
  <c r="M729" i="5"/>
  <c r="M728" i="5"/>
  <c r="M727" i="5"/>
  <c r="M726" i="5"/>
  <c r="M725" i="5"/>
  <c r="M724" i="5"/>
  <c r="M723" i="5"/>
  <c r="M722" i="5"/>
  <c r="M721" i="5"/>
  <c r="M720" i="5"/>
  <c r="M719" i="5"/>
  <c r="M718" i="5"/>
  <c r="M717" i="5"/>
  <c r="M716" i="5"/>
  <c r="M715" i="5"/>
  <c r="M714" i="5"/>
  <c r="M713" i="5"/>
  <c r="M712" i="5"/>
  <c r="M711" i="5"/>
  <c r="M710" i="5"/>
  <c r="M709" i="5"/>
  <c r="M708" i="5"/>
  <c r="M707" i="5"/>
  <c r="M706" i="5"/>
  <c r="M705" i="5"/>
  <c r="M704" i="5"/>
  <c r="M703" i="5"/>
  <c r="M702" i="5"/>
  <c r="M701" i="5"/>
  <c r="M700" i="5"/>
  <c r="M699" i="5"/>
  <c r="M698" i="5"/>
  <c r="M697" i="5"/>
  <c r="M696" i="5"/>
  <c r="M695" i="5"/>
  <c r="M694" i="5"/>
  <c r="M693" i="5"/>
  <c r="M692" i="5"/>
  <c r="M691" i="5"/>
  <c r="M690" i="5"/>
  <c r="M689" i="5"/>
  <c r="M688" i="5"/>
  <c r="M687" i="5"/>
  <c r="M686" i="5"/>
  <c r="M685" i="5"/>
  <c r="M684" i="5"/>
  <c r="M683" i="5"/>
  <c r="M682" i="5"/>
  <c r="M681" i="5"/>
  <c r="M680" i="5"/>
  <c r="M679" i="5"/>
  <c r="M678" i="5"/>
  <c r="M677" i="5"/>
  <c r="M676" i="5"/>
  <c r="M675" i="5"/>
  <c r="M674" i="5"/>
  <c r="M673" i="5"/>
  <c r="M672" i="5"/>
  <c r="M671" i="5"/>
  <c r="M670" i="5"/>
  <c r="M669" i="5"/>
  <c r="M668" i="5"/>
  <c r="M667" i="5"/>
  <c r="M666" i="5"/>
  <c r="M665" i="5"/>
  <c r="M664" i="5"/>
  <c r="M663" i="5"/>
  <c r="M662" i="5"/>
  <c r="M661" i="5"/>
  <c r="M660" i="5"/>
  <c r="M659" i="5"/>
  <c r="M658" i="5"/>
  <c r="M657" i="5"/>
  <c r="M656" i="5"/>
  <c r="M655" i="5"/>
  <c r="M654" i="5"/>
  <c r="M653" i="5"/>
  <c r="M652" i="5"/>
  <c r="M651" i="5"/>
  <c r="M650" i="5"/>
  <c r="M649" i="5"/>
  <c r="M648" i="5"/>
  <c r="M647" i="5"/>
  <c r="M646" i="5"/>
  <c r="M645" i="5"/>
  <c r="M644" i="5"/>
  <c r="M643" i="5"/>
  <c r="M642" i="5"/>
  <c r="M641" i="5"/>
  <c r="M640" i="5"/>
  <c r="M639" i="5"/>
  <c r="M638" i="5"/>
  <c r="M637" i="5"/>
  <c r="M636" i="5"/>
  <c r="M635" i="5"/>
  <c r="M634" i="5"/>
  <c r="M633" i="5"/>
  <c r="M632" i="5"/>
  <c r="M631" i="5"/>
  <c r="M630" i="5"/>
  <c r="M629" i="5"/>
  <c r="M628" i="5"/>
  <c r="M627" i="5"/>
  <c r="M626" i="5"/>
  <c r="M625" i="5"/>
  <c r="M624" i="5"/>
  <c r="M623" i="5"/>
  <c r="M622" i="5"/>
  <c r="M621" i="5"/>
  <c r="M620" i="5"/>
  <c r="M619" i="5"/>
  <c r="M618" i="5"/>
  <c r="M617" i="5"/>
  <c r="M616" i="5"/>
  <c r="M615" i="5"/>
  <c r="M614" i="5"/>
  <c r="M613" i="5"/>
  <c r="M612" i="5"/>
  <c r="M611" i="5"/>
  <c r="M610" i="5"/>
  <c r="M609" i="5"/>
  <c r="M608" i="5"/>
  <c r="M607" i="5"/>
  <c r="M606" i="5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2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" i="2"/>
  <c r="Q2" i="8"/>
</calcChain>
</file>

<file path=xl/sharedStrings.xml><?xml version="1.0" encoding="utf-8"?>
<sst xmlns="http://schemas.openxmlformats.org/spreadsheetml/2006/main" count="13726" uniqueCount="3367">
  <si>
    <t>SupplierID</t>
  </si>
  <si>
    <t>SupplierName</t>
  </si>
  <si>
    <t>Country</t>
  </si>
  <si>
    <t>StdLeadTimeDays</t>
  </si>
  <si>
    <t>OnTimeRateTarget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</si>
  <si>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</si>
  <si>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</si>
  <si>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</si>
  <si>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</si>
  <si>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</si>
  <si>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</si>
  <si>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</si>
  <si>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</si>
  <si>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</si>
  <si>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</si>
  <si>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</si>
  <si>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</si>
  <si>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</si>
  <si>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</si>
  <si>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</si>
  <si>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</si>
  <si>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</si>
  <si>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</si>
  <si>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</si>
  <si>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</si>
  <si>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Supplier A</t>
  </si>
  <si>
    <t>Supplier B</t>
  </si>
  <si>
    <t>Supplier C</t>
  </si>
  <si>
    <t>Supplier D</t>
  </si>
  <si>
    <t>Supplier E</t>
  </si>
  <si>
    <t>Supplier F</t>
  </si>
  <si>
    <t>Supplier G</t>
  </si>
  <si>
    <t>Supplier H</t>
  </si>
  <si>
    <t>Supplier I</t>
  </si>
  <si>
    <t>Supplier J</t>
  </si>
  <si>
    <t>Supplier K</t>
  </si>
  <si>
    <t>Supplier L</t>
  </si>
  <si>
    <t>Supplier M</t>
  </si>
  <si>
    <t>Supplier N</t>
  </si>
  <si>
    <t>Supplier O</t>
  </si>
  <si>
    <t>Supplier P</t>
  </si>
  <si>
    <t>Supplier Q</t>
  </si>
  <si>
    <t>Supplier R</t>
  </si>
  <si>
    <t>Supplier S</t>
  </si>
  <si>
    <t>Supplier T</t>
  </si>
  <si>
    <t>India</t>
  </si>
  <si>
    <t>China</t>
  </si>
  <si>
    <t>Canada</t>
  </si>
  <si>
    <t>Mexico</t>
  </si>
  <si>
    <t>Germany</t>
  </si>
  <si>
    <t>USA</t>
  </si>
  <si>
    <t>SKU</t>
  </si>
  <si>
    <t>ProductName</t>
  </si>
  <si>
    <t>Category</t>
  </si>
  <si>
    <t>UnitCost</t>
  </si>
  <si>
    <t>SKU-1000</t>
  </si>
  <si>
    <t>SKU-1001</t>
  </si>
  <si>
    <t>SKU-1002</t>
  </si>
  <si>
    <t>SKU-1003</t>
  </si>
  <si>
    <t>SKU-1004</t>
  </si>
  <si>
    <t>SKU-1005</t>
  </si>
  <si>
    <t>SKU-1006</t>
  </si>
  <si>
    <t>SKU-1007</t>
  </si>
  <si>
    <t>SKU-1008</t>
  </si>
  <si>
    <t>SKU-1009</t>
  </si>
  <si>
    <t>SKU-1010</t>
  </si>
  <si>
    <t>SKU-1011</t>
  </si>
  <si>
    <t>SKU-1012</t>
  </si>
  <si>
    <t>SKU-1013</t>
  </si>
  <si>
    <t>SKU-1014</t>
  </si>
  <si>
    <t>SKU-1015</t>
  </si>
  <si>
    <t>SKU-1016</t>
  </si>
  <si>
    <t>SKU-1017</t>
  </si>
  <si>
    <t>SKU-1018</t>
  </si>
  <si>
    <t>SKU-1019</t>
  </si>
  <si>
    <t>SKU-1020</t>
  </si>
  <si>
    <t>SKU-1021</t>
  </si>
  <si>
    <t>SKU-1022</t>
  </si>
  <si>
    <t>SKU-1023</t>
  </si>
  <si>
    <t>SKU-1024</t>
  </si>
  <si>
    <t>SKU-1025</t>
  </si>
  <si>
    <t>SKU-1026</t>
  </si>
  <si>
    <t>SKU-1027</t>
  </si>
  <si>
    <t>SKU-1028</t>
  </si>
  <si>
    <t>SKU-1029</t>
  </si>
  <si>
    <t>SKU-1030</t>
  </si>
  <si>
    <t>SKU-1031</t>
  </si>
  <si>
    <t>SKU-1032</t>
  </si>
  <si>
    <t>SKU-1033</t>
  </si>
  <si>
    <t>SKU-1034</t>
  </si>
  <si>
    <t>SKU-1035</t>
  </si>
  <si>
    <t>SKU-1036</t>
  </si>
  <si>
    <t>SKU-1037</t>
  </si>
  <si>
    <t>SKU-1038</t>
  </si>
  <si>
    <t>SKU-1039</t>
  </si>
  <si>
    <t>SKU-1040</t>
  </si>
  <si>
    <t>SKU-1041</t>
  </si>
  <si>
    <t>SKU-1042</t>
  </si>
  <si>
    <t>SKU-1043</t>
  </si>
  <si>
    <t>SKU-1044</t>
  </si>
  <si>
    <t>SKU-1045</t>
  </si>
  <si>
    <t>SKU-1046</t>
  </si>
  <si>
    <t>SKU-1047</t>
  </si>
  <si>
    <t>SKU-1048</t>
  </si>
  <si>
    <t>SKU-1049</t>
  </si>
  <si>
    <t>SKU-1050</t>
  </si>
  <si>
    <t>SKU-1051</t>
  </si>
  <si>
    <t>SKU-1052</t>
  </si>
  <si>
    <t>SKU-1053</t>
  </si>
  <si>
    <t>SKU-1054</t>
  </si>
  <si>
    <t>SKU-1055</t>
  </si>
  <si>
    <t>SKU-1056</t>
  </si>
  <si>
    <t>SKU-1057</t>
  </si>
  <si>
    <t>SKU-1058</t>
  </si>
  <si>
    <t>SKU-1059</t>
  </si>
  <si>
    <t>SKU-1060</t>
  </si>
  <si>
    <t>SKU-1061</t>
  </si>
  <si>
    <t>SKU-1062</t>
  </si>
  <si>
    <t>SKU-1063</t>
  </si>
  <si>
    <t>SKU-1064</t>
  </si>
  <si>
    <t>SKU-1065</t>
  </si>
  <si>
    <t>SKU-1066</t>
  </si>
  <si>
    <t>SKU-1067</t>
  </si>
  <si>
    <t>SKU-1068</t>
  </si>
  <si>
    <t>SKU-1069</t>
  </si>
  <si>
    <t>SKU-1070</t>
  </si>
  <si>
    <t>SKU-1071</t>
  </si>
  <si>
    <t>SKU-1072</t>
  </si>
  <si>
    <t>SKU-1073</t>
  </si>
  <si>
    <t>SKU-1074</t>
  </si>
  <si>
    <t>SKU-1075</t>
  </si>
  <si>
    <t>SKU-1076</t>
  </si>
  <si>
    <t>SKU-1077</t>
  </si>
  <si>
    <t>SKU-1078</t>
  </si>
  <si>
    <t>SKU-1079</t>
  </si>
  <si>
    <t>SKU-1080</t>
  </si>
  <si>
    <t>SKU-1081</t>
  </si>
  <si>
    <t>SKU-1082</t>
  </si>
  <si>
    <t>SKU-1083</t>
  </si>
  <si>
    <t>SKU-1084</t>
  </si>
  <si>
    <t>SKU-1085</t>
  </si>
  <si>
    <t>SKU-1086</t>
  </si>
  <si>
    <t>SKU-1087</t>
  </si>
  <si>
    <t>SKU-1088</t>
  </si>
  <si>
    <t>SKU-1089</t>
  </si>
  <si>
    <t>SKU-1090</t>
  </si>
  <si>
    <t>SKU-1091</t>
  </si>
  <si>
    <t>SKU-1092</t>
  </si>
  <si>
    <t>SKU-1093</t>
  </si>
  <si>
    <t>SKU-1094</t>
  </si>
  <si>
    <t>SKU-1095</t>
  </si>
  <si>
    <t>SKU-1096</t>
  </si>
  <si>
    <t>SKU-1097</t>
  </si>
  <si>
    <t>SKU-1098</t>
  </si>
  <si>
    <t>SKU-1099</t>
  </si>
  <si>
    <t>SKU-1100</t>
  </si>
  <si>
    <t>SKU-1101</t>
  </si>
  <si>
    <t>SKU-1102</t>
  </si>
  <si>
    <t>SKU-1103</t>
  </si>
  <si>
    <t>SKU-1104</t>
  </si>
  <si>
    <t>SKU-1105</t>
  </si>
  <si>
    <t>SKU-1106</t>
  </si>
  <si>
    <t>SKU-1107</t>
  </si>
  <si>
    <t>SKU-1108</t>
  </si>
  <si>
    <t>SKU-1109</t>
  </si>
  <si>
    <t>SKU-1110</t>
  </si>
  <si>
    <t>SKU-1111</t>
  </si>
  <si>
    <t>SKU-1112</t>
  </si>
  <si>
    <t>SKU-1113</t>
  </si>
  <si>
    <t>SKU-1114</t>
  </si>
  <si>
    <t>SKU-1115</t>
  </si>
  <si>
    <t>SKU-1116</t>
  </si>
  <si>
    <t>SKU-1117</t>
  </si>
  <si>
    <t>SKU-1118</t>
  </si>
  <si>
    <t>SKU-1119</t>
  </si>
  <si>
    <t>SKU-1120</t>
  </si>
  <si>
    <t>SKU-1121</t>
  </si>
  <si>
    <t>SKU-1122</t>
  </si>
  <si>
    <t>SKU-1123</t>
  </si>
  <si>
    <t>SKU-1124</t>
  </si>
  <si>
    <t>SKU-1125</t>
  </si>
  <si>
    <t>SKU-1126</t>
  </si>
  <si>
    <t>SKU-1127</t>
  </si>
  <si>
    <t>SKU-1128</t>
  </si>
  <si>
    <t>SKU-1129</t>
  </si>
  <si>
    <t>SKU-1130</t>
  </si>
  <si>
    <t>SKU-1131</t>
  </si>
  <si>
    <t>SKU-1132</t>
  </si>
  <si>
    <t>SKU-1133</t>
  </si>
  <si>
    <t>SKU-1134</t>
  </si>
  <si>
    <t>SKU-1135</t>
  </si>
  <si>
    <t>SKU-1136</t>
  </si>
  <si>
    <t>SKU-1137</t>
  </si>
  <si>
    <t>SKU-1138</t>
  </si>
  <si>
    <t>SKU-1139</t>
  </si>
  <si>
    <t>SKU-1140</t>
  </si>
  <si>
    <t>SKU-1141</t>
  </si>
  <si>
    <t>SKU-1142</t>
  </si>
  <si>
    <t>SKU-1143</t>
  </si>
  <si>
    <t>SKU-1144</t>
  </si>
  <si>
    <t>SKU-1145</t>
  </si>
  <si>
    <t>SKU-1146</t>
  </si>
  <si>
    <t>SKU-1147</t>
  </si>
  <si>
    <t>SKU-1148</t>
  </si>
  <si>
    <t>SKU-1149</t>
  </si>
  <si>
    <t>SKU-1150</t>
  </si>
  <si>
    <t>SKU-1151</t>
  </si>
  <si>
    <t>SKU-1152</t>
  </si>
  <si>
    <t>SKU-1153</t>
  </si>
  <si>
    <t>SKU-1154</t>
  </si>
  <si>
    <t>SKU-1155</t>
  </si>
  <si>
    <t>SKU-1156</t>
  </si>
  <si>
    <t>SKU-1157</t>
  </si>
  <si>
    <t>SKU-1158</t>
  </si>
  <si>
    <t>SKU-1159</t>
  </si>
  <si>
    <t>SKU-1160</t>
  </si>
  <si>
    <t>SKU-1161</t>
  </si>
  <si>
    <t>SKU-1162</t>
  </si>
  <si>
    <t>SKU-1163</t>
  </si>
  <si>
    <t>SKU-1164</t>
  </si>
  <si>
    <t>SKU-1165</t>
  </si>
  <si>
    <t>SKU-1166</t>
  </si>
  <si>
    <t>SKU-1167</t>
  </si>
  <si>
    <t>SKU-1168</t>
  </si>
  <si>
    <t>SKU-1169</t>
  </si>
  <si>
    <t>SKU-1170</t>
  </si>
  <si>
    <t>SKU-1171</t>
  </si>
  <si>
    <t>SKU-1172</t>
  </si>
  <si>
    <t>SKU-1173</t>
  </si>
  <si>
    <t>SKU-1174</t>
  </si>
  <si>
    <t>SKU-1175</t>
  </si>
  <si>
    <t>SKU-1176</t>
  </si>
  <si>
    <t>SKU-1177</t>
  </si>
  <si>
    <t>SKU-1178</t>
  </si>
  <si>
    <t>SKU-1179</t>
  </si>
  <si>
    <t>SKU-1180</t>
  </si>
  <si>
    <t>SKU-1181</t>
  </si>
  <si>
    <t>SKU-1182</t>
  </si>
  <si>
    <t>SKU-1183</t>
  </si>
  <si>
    <t>SKU-1184</t>
  </si>
  <si>
    <t>SKU-1185</t>
  </si>
  <si>
    <t>SKU-1186</t>
  </si>
  <si>
    <t>SKU-1187</t>
  </si>
  <si>
    <t>SKU-1188</t>
  </si>
  <si>
    <t>SKU-1189</t>
  </si>
  <si>
    <t>SKU-1190</t>
  </si>
  <si>
    <t>SKU-1191</t>
  </si>
  <si>
    <t>SKU-1192</t>
  </si>
  <si>
    <t>SKU-1193</t>
  </si>
  <si>
    <t>SKU-1194</t>
  </si>
  <si>
    <t>SKU-1195</t>
  </si>
  <si>
    <t>SKU-1196</t>
  </si>
  <si>
    <t>SKU-1197</t>
  </si>
  <si>
    <t>SKU-1198</t>
  </si>
  <si>
    <t>SKU-1199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</si>
  <si>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</si>
  <si>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</si>
  <si>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</si>
  <si>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</si>
  <si>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</si>
  <si>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</si>
  <si>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</si>
  <si>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</si>
  <si>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</si>
  <si>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</si>
  <si>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</si>
  <si>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</si>
  <si>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</si>
  <si>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</si>
  <si>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</si>
  <si>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</si>
  <si>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</si>
  <si>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</si>
  <si>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</si>
  <si>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</si>
  <si>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</si>
  <si>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</si>
  <si>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</si>
  <si>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</si>
  <si>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</si>
  <si>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</si>
  <si>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</si>
  <si>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</si>
  <si>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</si>
  <si>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</si>
  <si>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</si>
  <si>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</si>
  <si>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</si>
  <si>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</si>
  <si>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</si>
  <si>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</si>
  <si>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</si>
  <si>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</si>
  <si>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</si>
  <si>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</si>
  <si>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</si>
  <si>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</si>
  <si>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</si>
  <si>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</si>
  <si>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</si>
  <si>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</si>
  <si>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</si>
  <si>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</si>
  <si>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</si>
  <si>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</si>
  <si>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</si>
  <si>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</si>
  <si>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</si>
  <si>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</si>
  <si>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</si>
  <si>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</si>
  <si>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</si>
  <si>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</si>
  <si>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</si>
  <si>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</si>
  <si>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</si>
  <si>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</si>
  <si>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</si>
  <si>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</si>
  <si>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</si>
  <si>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</si>
  <si>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</si>
  <si>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</si>
  <si>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</si>
  <si>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</si>
  <si>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</si>
  <si>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</si>
  <si>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</si>
  <si>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</si>
  <si>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</si>
  <si>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</si>
  <si>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</si>
  <si>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</si>
  <si>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</si>
  <si>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</si>
  <si>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</si>
  <si>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</si>
  <si>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</si>
  <si>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</si>
  <si>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</si>
  <si>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</si>
  <si>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</si>
  <si>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</si>
  <si>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</si>
  <si>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</si>
  <si>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</si>
  <si>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</si>
  <si>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</si>
  <si>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</si>
  <si>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</si>
  <si>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</si>
  <si>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</si>
  <si>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</si>
  <si>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</si>
  <si>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</si>
  <si>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</si>
  <si>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Product 102</t>
  </si>
  <si>
    <t>Product 103</t>
  </si>
  <si>
    <t>Product 104</t>
  </si>
  <si>
    <t>Product 105</t>
  </si>
  <si>
    <t>Product 106</t>
  </si>
  <si>
    <t>Product 107</t>
  </si>
  <si>
    <t>Product 108</t>
  </si>
  <si>
    <t>Product 109</t>
  </si>
  <si>
    <t>Product 110</t>
  </si>
  <si>
    <t>Product 111</t>
  </si>
  <si>
    <t>Product 112</t>
  </si>
  <si>
    <t>Product 113</t>
  </si>
  <si>
    <t>Product 114</t>
  </si>
  <si>
    <t>Product 115</t>
  </si>
  <si>
    <t>Product 116</t>
  </si>
  <si>
    <t>Product 117</t>
  </si>
  <si>
    <t>Product 118</t>
  </si>
  <si>
    <t>Product 119</t>
  </si>
  <si>
    <t>Product 120</t>
  </si>
  <si>
    <t>Product 121</t>
  </si>
  <si>
    <t>Product 122</t>
  </si>
  <si>
    <t>Product 123</t>
  </si>
  <si>
    <t>Product 124</t>
  </si>
  <si>
    <t>Product 125</t>
  </si>
  <si>
    <t>Product 126</t>
  </si>
  <si>
    <t>Product 127</t>
  </si>
  <si>
    <t>Product 128</t>
  </si>
  <si>
    <t>Product 129</t>
  </si>
  <si>
    <t>Product 130</t>
  </si>
  <si>
    <t>Product 131</t>
  </si>
  <si>
    <t>Product 132</t>
  </si>
  <si>
    <t>Product 133</t>
  </si>
  <si>
    <t>Product 134</t>
  </si>
  <si>
    <t>Product 135</t>
  </si>
  <si>
    <t>Product 136</t>
  </si>
  <si>
    <t>Product 137</t>
  </si>
  <si>
    <t>Product 138</t>
  </si>
  <si>
    <t>Product 139</t>
  </si>
  <si>
    <t>Product 140</t>
  </si>
  <si>
    <t>Product 141</t>
  </si>
  <si>
    <t>Product 142</t>
  </si>
  <si>
    <t>Product 143</t>
  </si>
  <si>
    <t>Product 144</t>
  </si>
  <si>
    <t>Product 145</t>
  </si>
  <si>
    <t>Product 146</t>
  </si>
  <si>
    <t>Product 147</t>
  </si>
  <si>
    <t>Product 148</t>
  </si>
  <si>
    <t>Product 149</t>
  </si>
  <si>
    <t>Product 150</t>
  </si>
  <si>
    <t>Product 151</t>
  </si>
  <si>
    <t>Product 152</t>
  </si>
  <si>
    <t>Product 153</t>
  </si>
  <si>
    <t>Product 154</t>
  </si>
  <si>
    <t>Product 155</t>
  </si>
  <si>
    <t>Product 156</t>
  </si>
  <si>
    <t>Product 157</t>
  </si>
  <si>
    <t>Product 158</t>
  </si>
  <si>
    <t>Product 159</t>
  </si>
  <si>
    <t>Product 160</t>
  </si>
  <si>
    <t>Product 161</t>
  </si>
  <si>
    <t>Product 162</t>
  </si>
  <si>
    <t>Product 163</t>
  </si>
  <si>
    <t>Product 164</t>
  </si>
  <si>
    <t>Product 165</t>
  </si>
  <si>
    <t>Product 166</t>
  </si>
  <si>
    <t>Product 167</t>
  </si>
  <si>
    <t>Product 168</t>
  </si>
  <si>
    <t>Product 169</t>
  </si>
  <si>
    <t>Product 170</t>
  </si>
  <si>
    <t>Product 171</t>
  </si>
  <si>
    <t>Product 172</t>
  </si>
  <si>
    <t>Product 173</t>
  </si>
  <si>
    <t>Product 174</t>
  </si>
  <si>
    <t>Product 175</t>
  </si>
  <si>
    <t>Product 176</t>
  </si>
  <si>
    <t>Product 177</t>
  </si>
  <si>
    <t>Product 178</t>
  </si>
  <si>
    <t>Product 179</t>
  </si>
  <si>
    <t>Product 180</t>
  </si>
  <si>
    <t>Product 181</t>
  </si>
  <si>
    <t>Product 182</t>
  </si>
  <si>
    <t>Product 183</t>
  </si>
  <si>
    <t>Product 184</t>
  </si>
  <si>
    <t>Product 185</t>
  </si>
  <si>
    <t>Product 186</t>
  </si>
  <si>
    <t>Product 187</t>
  </si>
  <si>
    <t>Product 188</t>
  </si>
  <si>
    <t>Product 189</t>
  </si>
  <si>
    <t>Product 190</t>
  </si>
  <si>
    <t>Product 191</t>
  </si>
  <si>
    <t>Product 192</t>
  </si>
  <si>
    <t>Product 193</t>
  </si>
  <si>
    <t>Product 194</t>
  </si>
  <si>
    <t>Product 195</t>
  </si>
  <si>
    <t>Product 196</t>
  </si>
  <si>
    <t>Product 197</t>
  </si>
  <si>
    <t>Product 198</t>
  </si>
  <si>
    <t>Product 199</t>
  </si>
  <si>
    <t>Product 200</t>
  </si>
  <si>
    <t>Spare Parts</t>
  </si>
  <si>
    <t>Raw Materials</t>
  </si>
  <si>
    <t>Components</t>
  </si>
  <si>
    <t>Packaging</t>
  </si>
  <si>
    <t>Finished Goods</t>
  </si>
  <si>
    <t>LocationID</t>
  </si>
  <si>
    <t>LocationName</t>
  </si>
  <si>
    <t>State</t>
  </si>
  <si>
    <t>Region</t>
  </si>
  <si>
    <t>DC1</t>
  </si>
  <si>
    <t>DC2</t>
  </si>
  <si>
    <t>DC3</t>
  </si>
  <si>
    <t>DC4</t>
  </si>
  <si>
    <t>DC5</t>
  </si>
  <si>
    <t>DC6</t>
  </si>
  <si>
    <t>DC7</t>
  </si>
  <si>
    <t>DC8</t>
  </si>
  <si>
    <t>DC9</t>
  </si>
  <si>
    <t>DC10</t>
  </si>
  <si>
    <t>Northeast DC</t>
  </si>
  <si>
    <t>Southeast DC</t>
  </si>
  <si>
    <t>Midwest DC</t>
  </si>
  <si>
    <t>Southwest DC</t>
  </si>
  <si>
    <t>West DC</t>
  </si>
  <si>
    <t>Mountain DC</t>
  </si>
  <si>
    <t>Pacific DC</t>
  </si>
  <si>
    <t>Atlantic DC</t>
  </si>
  <si>
    <t>Central DC</t>
  </si>
  <si>
    <t>Great Lakes DC</t>
  </si>
  <si>
    <t>TX</t>
  </si>
  <si>
    <t>IL</t>
  </si>
  <si>
    <t>FL</t>
  </si>
  <si>
    <t>NJ</t>
  </si>
  <si>
    <t>WA</t>
  </si>
  <si>
    <t>CA</t>
  </si>
  <si>
    <t>Northeast</t>
  </si>
  <si>
    <t>Southeast</t>
  </si>
  <si>
    <t>Midwest</t>
  </si>
  <si>
    <t>West</t>
  </si>
  <si>
    <t>Mountain</t>
  </si>
  <si>
    <t>Pacific</t>
  </si>
  <si>
    <t>OnHandQty</t>
  </si>
  <si>
    <t>SafetyStock</t>
  </si>
  <si>
    <t>ReorderPoint</t>
  </si>
  <si>
    <t>AvgWeeklyDemand</t>
  </si>
  <si>
    <t>OrderID</t>
  </si>
  <si>
    <t>OrderDate</t>
  </si>
  <si>
    <t>QtyOrdered</t>
  </si>
  <si>
    <t>UnitPrice</t>
  </si>
  <si>
    <t>RequestedShipDate</t>
  </si>
  <si>
    <t>ShipFromLocationID</t>
  </si>
  <si>
    <t>CustomerID</t>
  </si>
  <si>
    <t>ShipMode</t>
  </si>
  <si>
    <t>2025-09-01</t>
  </si>
  <si>
    <t>2025-07-18</t>
  </si>
  <si>
    <t>2025-07-04</t>
  </si>
  <si>
    <t>2025-04-24</t>
  </si>
  <si>
    <t>2025-07-31</t>
  </si>
  <si>
    <t>2025-09-20</t>
  </si>
  <si>
    <t>2025-05-06</t>
  </si>
  <si>
    <t>2025-06-22</t>
  </si>
  <si>
    <t>2025-05-26</t>
  </si>
  <si>
    <t>2025-08-28</t>
  </si>
  <si>
    <t>2025-08-17</t>
  </si>
  <si>
    <t>2025-05-10</t>
  </si>
  <si>
    <t>2025-05-09</t>
  </si>
  <si>
    <t>2025-08-08</t>
  </si>
  <si>
    <t>2025-06-24</t>
  </si>
  <si>
    <t>2025-07-26</t>
  </si>
  <si>
    <t>2025-09-29</t>
  </si>
  <si>
    <t>2025-07-22</t>
  </si>
  <si>
    <t>2025-08-13</t>
  </si>
  <si>
    <t>2025-07-20</t>
  </si>
  <si>
    <t>2025-08-31</t>
  </si>
  <si>
    <t>2025-06-10</t>
  </si>
  <si>
    <t>2025-04-20</t>
  </si>
  <si>
    <t>2025-06-26</t>
  </si>
  <si>
    <t>2025-06-01</t>
  </si>
  <si>
    <t>2025-09-16</t>
  </si>
  <si>
    <t>2025-07-17</t>
  </si>
  <si>
    <t>2025-05-29</t>
  </si>
  <si>
    <t>2025-04-02</t>
  </si>
  <si>
    <t>2025-06-25</t>
  </si>
  <si>
    <t>2025-04-01</t>
  </si>
  <si>
    <t>2025-09-07</t>
  </si>
  <si>
    <t>2025-07-11</t>
  </si>
  <si>
    <t>2025-07-10</t>
  </si>
  <si>
    <t>2025-09-17</t>
  </si>
  <si>
    <t>2025-09-15</t>
  </si>
  <si>
    <t>2025-05-16</t>
  </si>
  <si>
    <t>2025-04-11</t>
  </si>
  <si>
    <t>2025-08-19</t>
  </si>
  <si>
    <t>2025-06-09</t>
  </si>
  <si>
    <t>2025-05-22</t>
  </si>
  <si>
    <t>2025-05-07</t>
  </si>
  <si>
    <t>2025-04-15</t>
  </si>
  <si>
    <t>2025-08-03</t>
  </si>
  <si>
    <t>2025-06-19</t>
  </si>
  <si>
    <t>2025-09-21</t>
  </si>
  <si>
    <t>2025-04-06</t>
  </si>
  <si>
    <t>2025-09-30</t>
  </si>
  <si>
    <t>2025-06-20</t>
  </si>
  <si>
    <t>2025-05-24</t>
  </si>
  <si>
    <t>2025-05-18</t>
  </si>
  <si>
    <t>2025-08-02</t>
  </si>
  <si>
    <t>2025-09-18</t>
  </si>
  <si>
    <t>2025-07-07</t>
  </si>
  <si>
    <t>2025-06-04</t>
  </si>
  <si>
    <t>2025-07-13</t>
  </si>
  <si>
    <t>2025-05-11</t>
  </si>
  <si>
    <t>2025-06-12</t>
  </si>
  <si>
    <t>2025-04-04</t>
  </si>
  <si>
    <t>2025-08-22</t>
  </si>
  <si>
    <t>2025-05-23</t>
  </si>
  <si>
    <t>2025-04-26</t>
  </si>
  <si>
    <t>2025-08-30</t>
  </si>
  <si>
    <t>2025-04-03</t>
  </si>
  <si>
    <t>2025-04-13</t>
  </si>
  <si>
    <t>2025-09-25</t>
  </si>
  <si>
    <t>2025-06-27</t>
  </si>
  <si>
    <t>2025-04-22</t>
  </si>
  <si>
    <t>2025-04-09</t>
  </si>
  <si>
    <t>2025-08-01</t>
  </si>
  <si>
    <t>2025-05-12</t>
  </si>
  <si>
    <t>2025-06-21</t>
  </si>
  <si>
    <t>2025-04-27</t>
  </si>
  <si>
    <t>2025-08-14</t>
  </si>
  <si>
    <t>2025-05-02</t>
  </si>
  <si>
    <t>2025-09-09</t>
  </si>
  <si>
    <t>2025-09-13</t>
  </si>
  <si>
    <t>2025-09-10</t>
  </si>
  <si>
    <t>2025-05-21</t>
  </si>
  <si>
    <t>2025-08-09</t>
  </si>
  <si>
    <t>2025-05-25</t>
  </si>
  <si>
    <t>2025-04-14</t>
  </si>
  <si>
    <t>2025-06-08</t>
  </si>
  <si>
    <t>2025-09-27</t>
  </si>
  <si>
    <t>2025-04-19</t>
  </si>
  <si>
    <t>2025-08-12</t>
  </si>
  <si>
    <t>2025-05-28</t>
  </si>
  <si>
    <t>2025-07-19</t>
  </si>
  <si>
    <t>2025-07-23</t>
  </si>
  <si>
    <t>2025-08-06</t>
  </si>
  <si>
    <t>2025-04-07</t>
  </si>
  <si>
    <t>2025-07-21</t>
  </si>
  <si>
    <t>2025-05-03</t>
  </si>
  <si>
    <t>2025-05-13</t>
  </si>
  <si>
    <t>2025-07-24</t>
  </si>
  <si>
    <t>2025-08-16</t>
  </si>
  <si>
    <t>2025-08-24</t>
  </si>
  <si>
    <t>2025-06-03</t>
  </si>
  <si>
    <t>2025-07-02</t>
  </si>
  <si>
    <t>2025-07-14</t>
  </si>
  <si>
    <t>2025-07-09</t>
  </si>
  <si>
    <t>2025-06-05</t>
  </si>
  <si>
    <t>2025-05-30</t>
  </si>
  <si>
    <t>2025-05-14</t>
  </si>
  <si>
    <t>2025-09-06</t>
  </si>
  <si>
    <t>2025-08-29</t>
  </si>
  <si>
    <t>2025-05-20</t>
  </si>
  <si>
    <t>2025-09-28</t>
  </si>
  <si>
    <t>2025-09-24</t>
  </si>
  <si>
    <t>2025-04-30</t>
  </si>
  <si>
    <t>2025-04-12</t>
  </si>
  <si>
    <t>2025-05-15</t>
  </si>
  <si>
    <t>2025-09-19</t>
  </si>
  <si>
    <t>2025-08-27</t>
  </si>
  <si>
    <t>2025-09-02</t>
  </si>
  <si>
    <t>2025-08-26</t>
  </si>
  <si>
    <t>2025-06-06</t>
  </si>
  <si>
    <t>2025-07-27</t>
  </si>
  <si>
    <t>2025-04-29</t>
  </si>
  <si>
    <t>2025-05-31</t>
  </si>
  <si>
    <t>2025-08-04</t>
  </si>
  <si>
    <t>2025-05-05</t>
  </si>
  <si>
    <t>2025-04-17</t>
  </si>
  <si>
    <t>2025-08-15</t>
  </si>
  <si>
    <t>2025-07-08</t>
  </si>
  <si>
    <t>2025-07-28</t>
  </si>
  <si>
    <t>2025-07-01</t>
  </si>
  <si>
    <t>2025-04-18</t>
  </si>
  <si>
    <t>2025-04-10</t>
  </si>
  <si>
    <t>2025-06-13</t>
  </si>
  <si>
    <t>2025-08-18</t>
  </si>
  <si>
    <t>2025-06-23</t>
  </si>
  <si>
    <t>2025-06-17</t>
  </si>
  <si>
    <t>2025-07-05</t>
  </si>
  <si>
    <t>2025-07-16</t>
  </si>
  <si>
    <t>2025-06-30</t>
  </si>
  <si>
    <t>2025-06-11</t>
  </si>
  <si>
    <t>2025-04-16</t>
  </si>
  <si>
    <t>2025-07-03</t>
  </si>
  <si>
    <t>2025-08-21</t>
  </si>
  <si>
    <t>2025-09-05</t>
  </si>
  <si>
    <t>2025-08-25</t>
  </si>
  <si>
    <t>2025-05-17</t>
  </si>
  <si>
    <t>2025-09-22</t>
  </si>
  <si>
    <t>2025-09-14</t>
  </si>
  <si>
    <t>2025-06-15</t>
  </si>
  <si>
    <t>2025-07-29</t>
  </si>
  <si>
    <t>2025-07-25</t>
  </si>
  <si>
    <t>2025-07-06</t>
  </si>
  <si>
    <t>2025-09-12</t>
  </si>
  <si>
    <t>2025-05-04</t>
  </si>
  <si>
    <t>2025-09-26</t>
  </si>
  <si>
    <t>2025-09-03</t>
  </si>
  <si>
    <t>2025-05-01</t>
  </si>
  <si>
    <t>2025-07-15</t>
  </si>
  <si>
    <t>2025-08-20</t>
  </si>
  <si>
    <t>2025-06-29</t>
  </si>
  <si>
    <t>2025-09-04</t>
  </si>
  <si>
    <t>2025-06-18</t>
  </si>
  <si>
    <t>2025-06-02</t>
  </si>
  <si>
    <t>2025-04-28</t>
  </si>
  <si>
    <t>2025-09-23</t>
  </si>
  <si>
    <t>2025-04-05</t>
  </si>
  <si>
    <t>2025-08-23</t>
  </si>
  <si>
    <t>2025-08-11</t>
  </si>
  <si>
    <t>2025-08-05</t>
  </si>
  <si>
    <t>2025-07-30</t>
  </si>
  <si>
    <t>2025-09-11</t>
  </si>
  <si>
    <t>2025-06-14</t>
  </si>
  <si>
    <t>2025-04-08</t>
  </si>
  <si>
    <t>2025-08-10</t>
  </si>
  <si>
    <t>2025-06-16</t>
  </si>
  <si>
    <t>2025-04-25</t>
  </si>
  <si>
    <t>2025-05-27</t>
  </si>
  <si>
    <t>2025-05-19</t>
  </si>
  <si>
    <t>2025-09-08</t>
  </si>
  <si>
    <t>2025-04-23</t>
  </si>
  <si>
    <t>2025-06-28</t>
  </si>
  <si>
    <t>2025-08-07</t>
  </si>
  <si>
    <t>2025-04-21</t>
  </si>
  <si>
    <t>2025-07-12</t>
  </si>
  <si>
    <t>2025-05-08</t>
  </si>
  <si>
    <t>2025-06-07</t>
  </si>
  <si>
    <t>2025-10-02</t>
  </si>
  <si>
    <t>2025-10-10</t>
  </si>
  <si>
    <t>2025-10-05</t>
  </si>
  <si>
    <t>2025-10-09</t>
  </si>
  <si>
    <t>2025-10-01</t>
  </si>
  <si>
    <t>2025-10-07</t>
  </si>
  <si>
    <t>2025-10-08</t>
  </si>
  <si>
    <t>2025-10-03</t>
  </si>
  <si>
    <t>2025-10-06</t>
  </si>
  <si>
    <t>2025-10-04</t>
  </si>
  <si>
    <t>CUST6086</t>
  </si>
  <si>
    <t>CUST9188</t>
  </si>
  <si>
    <t>CUST2312</t>
  </si>
  <si>
    <t>CUST6810</t>
  </si>
  <si>
    <t>CUST5366</t>
  </si>
  <si>
    <t>CUST3587</t>
  </si>
  <si>
    <t>CUST6172</t>
  </si>
  <si>
    <t>CUST1189</t>
  </si>
  <si>
    <t>CUST3577</t>
  </si>
  <si>
    <t>CUST3410</t>
  </si>
  <si>
    <t>CUST8961</t>
  </si>
  <si>
    <t>CUST1873</t>
  </si>
  <si>
    <t>CUST6690</t>
  </si>
  <si>
    <t>CUST7450</t>
  </si>
  <si>
    <t>CUST3591</t>
  </si>
  <si>
    <t>CUST3782</t>
  </si>
  <si>
    <t>CUST4583</t>
  </si>
  <si>
    <t>CUST9783</t>
  </si>
  <si>
    <t>CUST5527</t>
  </si>
  <si>
    <t>CUST2219</t>
  </si>
  <si>
    <t>CUST8403</t>
  </si>
  <si>
    <t>CUST4419</t>
  </si>
  <si>
    <t>CUST3150</t>
  </si>
  <si>
    <t>CUST4088</t>
  </si>
  <si>
    <t>CUST8121</t>
  </si>
  <si>
    <t>CUST3611</t>
  </si>
  <si>
    <t>CUST9365</t>
  </si>
  <si>
    <t>CUST3488</t>
  </si>
  <si>
    <t>CUST6084</t>
  </si>
  <si>
    <t>CUST9699</t>
  </si>
  <si>
    <t>CUST7688</t>
  </si>
  <si>
    <t>CUST6763</t>
  </si>
  <si>
    <t>CUST4696</t>
  </si>
  <si>
    <t>CUST2259</t>
  </si>
  <si>
    <t>CUST1595</t>
  </si>
  <si>
    <t>CUST7786</t>
  </si>
  <si>
    <t>CUST8617</t>
  </si>
  <si>
    <t>CUST1157</t>
  </si>
  <si>
    <t>CUST3570</t>
  </si>
  <si>
    <t>CUST8033</t>
  </si>
  <si>
    <t>CUST1747</t>
  </si>
  <si>
    <t>CUST6805</t>
  </si>
  <si>
    <t>CUST4962</t>
  </si>
  <si>
    <t>CUST2619</t>
  </si>
  <si>
    <t>CUST4422</t>
  </si>
  <si>
    <t>CUST3493</t>
  </si>
  <si>
    <t>CUST8473</t>
  </si>
  <si>
    <t>CUST6999</t>
  </si>
  <si>
    <t>CUST2439</t>
  </si>
  <si>
    <t>CUST2073</t>
  </si>
  <si>
    <t>CUST5175</t>
  </si>
  <si>
    <t>CUST1216</t>
  </si>
  <si>
    <t>CUST6717</t>
  </si>
  <si>
    <t>CUST1533</t>
  </si>
  <si>
    <t>CUST3766</t>
  </si>
  <si>
    <t>CUST8986</t>
  </si>
  <si>
    <t>CUST8745</t>
  </si>
  <si>
    <t>CUST5458</t>
  </si>
  <si>
    <t>CUST9779</t>
  </si>
  <si>
    <t>CUST7350</t>
  </si>
  <si>
    <t>CUST2665</t>
  </si>
  <si>
    <t>CUST8278</t>
  </si>
  <si>
    <t>CUST1144</t>
  </si>
  <si>
    <t>CUST8038</t>
  </si>
  <si>
    <t>CUST8061</t>
  </si>
  <si>
    <t>CUST4338</t>
  </si>
  <si>
    <t>CUST8756</t>
  </si>
  <si>
    <t>CUST4317</t>
  </si>
  <si>
    <t>CUST5275</t>
  </si>
  <si>
    <t>CUST8749</t>
  </si>
  <si>
    <t>CUST5816</t>
  </si>
  <si>
    <t>CUST3810</t>
  </si>
  <si>
    <t>CUST1272</t>
  </si>
  <si>
    <t>CUST6967</t>
  </si>
  <si>
    <t>CUST5561</t>
  </si>
  <si>
    <t>CUST8622</t>
  </si>
  <si>
    <t>CUST1500</t>
  </si>
  <si>
    <t>CUST1992</t>
  </si>
  <si>
    <t>CUST3589</t>
  </si>
  <si>
    <t>CUST9050</t>
  </si>
  <si>
    <t>CUST4447</t>
  </si>
  <si>
    <t>CUST7962</t>
  </si>
  <si>
    <t>CUST1065</t>
  </si>
  <si>
    <t>CUST8575</t>
  </si>
  <si>
    <t>CUST6026</t>
  </si>
  <si>
    <t>CUST1885</t>
  </si>
  <si>
    <t>CUST9602</t>
  </si>
  <si>
    <t>CUST5506</t>
  </si>
  <si>
    <t>CUST5981</t>
  </si>
  <si>
    <t>CUST3446</t>
  </si>
  <si>
    <t>CUST6968</t>
  </si>
  <si>
    <t>CUST3026</t>
  </si>
  <si>
    <t>CUST3576</t>
  </si>
  <si>
    <t>CUST3773</t>
  </si>
  <si>
    <t>CUST6193</t>
  </si>
  <si>
    <t>CUST9935</t>
  </si>
  <si>
    <t>CUST2767</t>
  </si>
  <si>
    <t>CUST1837</t>
  </si>
  <si>
    <t>CUST3682</t>
  </si>
  <si>
    <t>CUST7415</t>
  </si>
  <si>
    <t>CUST3358</t>
  </si>
  <si>
    <t>CUST3076</t>
  </si>
  <si>
    <t>CUST1632</t>
  </si>
  <si>
    <t>CUST3582</t>
  </si>
  <si>
    <t>CUST3608</t>
  </si>
  <si>
    <t>CUST8003</t>
  </si>
  <si>
    <t>CUST7288</t>
  </si>
  <si>
    <t>CUST6252</t>
  </si>
  <si>
    <t>CUST3089</t>
  </si>
  <si>
    <t>CUST9039</t>
  </si>
  <si>
    <t>CUST8754</t>
  </si>
  <si>
    <t>CUST5946</t>
  </si>
  <si>
    <t>CUST7469</t>
  </si>
  <si>
    <t>CUST6585</t>
  </si>
  <si>
    <t>CUST8801</t>
  </si>
  <si>
    <t>CUST7583</t>
  </si>
  <si>
    <t>CUST7979</t>
  </si>
  <si>
    <t>CUST7925</t>
  </si>
  <si>
    <t>CUST4001</t>
  </si>
  <si>
    <t>CUST1335</t>
  </si>
  <si>
    <t>CUST5731</t>
  </si>
  <si>
    <t>CUST9338</t>
  </si>
  <si>
    <t>CUST4703</t>
  </si>
  <si>
    <t>CUST7879</t>
  </si>
  <si>
    <t>CUST6237</t>
  </si>
  <si>
    <t>CUST4787</t>
  </si>
  <si>
    <t>CUST5351</t>
  </si>
  <si>
    <t>CUST9376</t>
  </si>
  <si>
    <t>CUST5957</t>
  </si>
  <si>
    <t>CUST4687</t>
  </si>
  <si>
    <t>CUST9587</t>
  </si>
  <si>
    <t>CUST5125</t>
  </si>
  <si>
    <t>CUST1508</t>
  </si>
  <si>
    <t>CUST7107</t>
  </si>
  <si>
    <t>CUST7613</t>
  </si>
  <si>
    <t>CUST4550</t>
  </si>
  <si>
    <t>CUST1138</t>
  </si>
  <si>
    <t>CUST8594</t>
  </si>
  <si>
    <t>CUST7908</t>
  </si>
  <si>
    <t>CUST8185</t>
  </si>
  <si>
    <t>CUST1621</t>
  </si>
  <si>
    <t>CUST2830</t>
  </si>
  <si>
    <t>CUST6412</t>
  </si>
  <si>
    <t>CUST1163</t>
  </si>
  <si>
    <t>CUST4424</t>
  </si>
  <si>
    <t>CUST8032</t>
  </si>
  <si>
    <t>CUST1199</t>
  </si>
  <si>
    <t>CUST3483</t>
  </si>
  <si>
    <t>CUST2561</t>
  </si>
  <si>
    <t>CUST8514</t>
  </si>
  <si>
    <t>CUST6451</t>
  </si>
  <si>
    <t>CUST7554</t>
  </si>
  <si>
    <t>CUST1353</t>
  </si>
  <si>
    <t>CUST9282</t>
  </si>
  <si>
    <t>CUST7639</t>
  </si>
  <si>
    <t>CUST5459</t>
  </si>
  <si>
    <t>CUST4760</t>
  </si>
  <si>
    <t>CUST7622</t>
  </si>
  <si>
    <t>CUST4717</t>
  </si>
  <si>
    <t>CUST8334</t>
  </si>
  <si>
    <t>CUST4400</t>
  </si>
  <si>
    <t>CUST5291</t>
  </si>
  <si>
    <t>CUST4148</t>
  </si>
  <si>
    <t>CUST1071</t>
  </si>
  <si>
    <t>CUST4738</t>
  </si>
  <si>
    <t>CUST9533</t>
  </si>
  <si>
    <t>CUST4722</t>
  </si>
  <si>
    <t>CUST8968</t>
  </si>
  <si>
    <t>CUST8503</t>
  </si>
  <si>
    <t>CUST1684</t>
  </si>
  <si>
    <t>CUST6662</t>
  </si>
  <si>
    <t>CUST2318</t>
  </si>
  <si>
    <t>CUST2070</t>
  </si>
  <si>
    <t>CUST5159</t>
  </si>
  <si>
    <t>CUST1127</t>
  </si>
  <si>
    <t>CUST5192</t>
  </si>
  <si>
    <t>CUST3494</t>
  </si>
  <si>
    <t>CUST4736</t>
  </si>
  <si>
    <t>CUST5994</t>
  </si>
  <si>
    <t>CUST1512</t>
  </si>
  <si>
    <t>CUST6524</t>
  </si>
  <si>
    <t>CUST9375</t>
  </si>
  <si>
    <t>CUST5682</t>
  </si>
  <si>
    <t>CUST1237</t>
  </si>
  <si>
    <t>CUST9350</t>
  </si>
  <si>
    <t>CUST1701</t>
  </si>
  <si>
    <t>CUST3337</t>
  </si>
  <si>
    <t>CUST8475</t>
  </si>
  <si>
    <t>CUST8625</t>
  </si>
  <si>
    <t>CUST8342</t>
  </si>
  <si>
    <t>CUST7513</t>
  </si>
  <si>
    <t>CUST2297</t>
  </si>
  <si>
    <t>CUST3734</t>
  </si>
  <si>
    <t>CUST2254</t>
  </si>
  <si>
    <t>CUST1586</t>
  </si>
  <si>
    <t>CUST6984</t>
  </si>
  <si>
    <t>CUST7031</t>
  </si>
  <si>
    <t>CUST5614</t>
  </si>
  <si>
    <t>CUST8218</t>
  </si>
  <si>
    <t>CUST7200</t>
  </si>
  <si>
    <t>CUST5573</t>
  </si>
  <si>
    <t>CUST4039</t>
  </si>
  <si>
    <t>CUST7044</t>
  </si>
  <si>
    <t>CUST2759</t>
  </si>
  <si>
    <t>CUST2358</t>
  </si>
  <si>
    <t>CUST4750</t>
  </si>
  <si>
    <t>CUST9975</t>
  </si>
  <si>
    <t>CUST5373</t>
  </si>
  <si>
    <t>CUST4352</t>
  </si>
  <si>
    <t>CUST4999</t>
  </si>
  <si>
    <t>CUST9447</t>
  </si>
  <si>
    <t>CUST4532</t>
  </si>
  <si>
    <t>CUST4680</t>
  </si>
  <si>
    <t>CUST4030</t>
  </si>
  <si>
    <t>CUST5415</t>
  </si>
  <si>
    <t>CUST3684</t>
  </si>
  <si>
    <t>CUST8943</t>
  </si>
  <si>
    <t>CUST9481</t>
  </si>
  <si>
    <t>CUST6366</t>
  </si>
  <si>
    <t>CUST1103</t>
  </si>
  <si>
    <t>CUST1754</t>
  </si>
  <si>
    <t>CUST7536</t>
  </si>
  <si>
    <t>CUST8108</t>
  </si>
  <si>
    <t>CUST8046</t>
  </si>
  <si>
    <t>CUST7126</t>
  </si>
  <si>
    <t>CUST5145</t>
  </si>
  <si>
    <t>CUST8189</t>
  </si>
  <si>
    <t>CUST5608</t>
  </si>
  <si>
    <t>CUST9501</t>
  </si>
  <si>
    <t>CUST8141</t>
  </si>
  <si>
    <t>CUST6040</t>
  </si>
  <si>
    <t>CUST8603</t>
  </si>
  <si>
    <t>CUST9389</t>
  </si>
  <si>
    <t>CUST5419</t>
  </si>
  <si>
    <t>CUST5124</t>
  </si>
  <si>
    <t>CUST6097</t>
  </si>
  <si>
    <t>CUST2324</t>
  </si>
  <si>
    <t>CUST2986</t>
  </si>
  <si>
    <t>CUST9160</t>
  </si>
  <si>
    <t>CUST4534</t>
  </si>
  <si>
    <t>CUST5681</t>
  </si>
  <si>
    <t>CUST6515</t>
  </si>
  <si>
    <t>CUST3512</t>
  </si>
  <si>
    <t>CUST8429</t>
  </si>
  <si>
    <t>CUST3404</t>
  </si>
  <si>
    <t>CUST9768</t>
  </si>
  <si>
    <t>CUST9272</t>
  </si>
  <si>
    <t>CUST9000</t>
  </si>
  <si>
    <t>CUST1503</t>
  </si>
  <si>
    <t>CUST4943</t>
  </si>
  <si>
    <t>CUST5904</t>
  </si>
  <si>
    <t>CUST3402</t>
  </si>
  <si>
    <t>CUST6254</t>
  </si>
  <si>
    <t>CUST1860</t>
  </si>
  <si>
    <t>CUST6946</t>
  </si>
  <si>
    <t>CUST2749</t>
  </si>
  <si>
    <t>CUST5868</t>
  </si>
  <si>
    <t>CUST8418</t>
  </si>
  <si>
    <t>CUST2101</t>
  </si>
  <si>
    <t>CUST4655</t>
  </si>
  <si>
    <t>CUST9712</t>
  </si>
  <si>
    <t>CUST1529</t>
  </si>
  <si>
    <t>CUST2198</t>
  </si>
  <si>
    <t>CUST3195</t>
  </si>
  <si>
    <t>CUST8513</t>
  </si>
  <si>
    <t>CUST2330</t>
  </si>
  <si>
    <t>CUST8321</t>
  </si>
  <si>
    <t>CUST5348</t>
  </si>
  <si>
    <t>CUST8200</t>
  </si>
  <si>
    <t>CUST8151</t>
  </si>
  <si>
    <t>CUST8942</t>
  </si>
  <si>
    <t>CUST3523</t>
  </si>
  <si>
    <t>CUST7915</t>
  </si>
  <si>
    <t>CUST9201</t>
  </si>
  <si>
    <t>CUST3162</t>
  </si>
  <si>
    <t>CUST8360</t>
  </si>
  <si>
    <t>CUST7291</t>
  </si>
  <si>
    <t>CUST6421</t>
  </si>
  <si>
    <t>CUST2764</t>
  </si>
  <si>
    <t>CUST6168</t>
  </si>
  <si>
    <t>CUST8834</t>
  </si>
  <si>
    <t>CUST1040</t>
  </si>
  <si>
    <t>CUST6127</t>
  </si>
  <si>
    <t>CUST4759</t>
  </si>
  <si>
    <t>CUST2648</t>
  </si>
  <si>
    <t>CUST1875</t>
  </si>
  <si>
    <t>CUST1365</t>
  </si>
  <si>
    <t>CUST3586</t>
  </si>
  <si>
    <t>CUST4139</t>
  </si>
  <si>
    <t>CUST9733</t>
  </si>
  <si>
    <t>CUST7718</t>
  </si>
  <si>
    <t>CUST3322</t>
  </si>
  <si>
    <t>CUST7568</t>
  </si>
  <si>
    <t>CUST9645</t>
  </si>
  <si>
    <t>CUST7849</t>
  </si>
  <si>
    <t>CUST4407</t>
  </si>
  <si>
    <t>CUST2075</t>
  </si>
  <si>
    <t>CUST5542</t>
  </si>
  <si>
    <t>CUST7511</t>
  </si>
  <si>
    <t>CUST2634</t>
  </si>
  <si>
    <t>CUST6281</t>
  </si>
  <si>
    <t>CUST4360</t>
  </si>
  <si>
    <t>CUST4132</t>
  </si>
  <si>
    <t>CUST3422</t>
  </si>
  <si>
    <t>CUST3520</t>
  </si>
  <si>
    <t>CUST6154</t>
  </si>
  <si>
    <t>CUST3574</t>
  </si>
  <si>
    <t>CUST6176</t>
  </si>
  <si>
    <t>CUST3609</t>
  </si>
  <si>
    <t>CUST4394</t>
  </si>
  <si>
    <t>CUST5071</t>
  </si>
  <si>
    <t>CUST9555</t>
  </si>
  <si>
    <t>CUST8219</t>
  </si>
  <si>
    <t>CUST2955</t>
  </si>
  <si>
    <t>CUST7621</t>
  </si>
  <si>
    <t>CUST7491</t>
  </si>
  <si>
    <t>CUST5093</t>
  </si>
  <si>
    <t>CUST4710</t>
  </si>
  <si>
    <t>CUST1164</t>
  </si>
  <si>
    <t>CUST8954</t>
  </si>
  <si>
    <t>CUST7146</t>
  </si>
  <si>
    <t>CUST4289</t>
  </si>
  <si>
    <t>CUST6184</t>
  </si>
  <si>
    <t>CUST6582</t>
  </si>
  <si>
    <t>CUST4265</t>
  </si>
  <si>
    <t>CUST8472</t>
  </si>
  <si>
    <t>CUST3105</t>
  </si>
  <si>
    <t>CUST7172</t>
  </si>
  <si>
    <t>CUST2865</t>
  </si>
  <si>
    <t>CUST4244</t>
  </si>
  <si>
    <t>CUST4271</t>
  </si>
  <si>
    <t>CUST5820</t>
  </si>
  <si>
    <t>CUST9344</t>
  </si>
  <si>
    <t>CUST4565</t>
  </si>
  <si>
    <t>CUST2448</t>
  </si>
  <si>
    <t>CUST9748</t>
  </si>
  <si>
    <t>CUST5060</t>
  </si>
  <si>
    <t>CUST4359</t>
  </si>
  <si>
    <t>CUST6125</t>
  </si>
  <si>
    <t>CUST1099</t>
  </si>
  <si>
    <t>CUST6116</t>
  </si>
  <si>
    <t>CUST3009</t>
  </si>
  <si>
    <t>CUST1823</t>
  </si>
  <si>
    <t>CUST2902</t>
  </si>
  <si>
    <t>CUST3299</t>
  </si>
  <si>
    <t>CUST2707</t>
  </si>
  <si>
    <t>CUST7399</t>
  </si>
  <si>
    <t>CUST1568</t>
  </si>
  <si>
    <t>CUST3137</t>
  </si>
  <si>
    <t>CUST7319</t>
  </si>
  <si>
    <t>CUST4629</t>
  </si>
  <si>
    <t>CUST3505</t>
  </si>
  <si>
    <t>CUST7149</t>
  </si>
  <si>
    <t>CUST4556</t>
  </si>
  <si>
    <t>CUST3565</t>
  </si>
  <si>
    <t>CUST1409</t>
  </si>
  <si>
    <t>CUST1004</t>
  </si>
  <si>
    <t>CUST7190</t>
  </si>
  <si>
    <t>CUST2886</t>
  </si>
  <si>
    <t>CUST2467</t>
  </si>
  <si>
    <t>CUST1374</t>
  </si>
  <si>
    <t>CUST2735</t>
  </si>
  <si>
    <t>CUST4729</t>
  </si>
  <si>
    <t>CUST5599</t>
  </si>
  <si>
    <t>CUST3525</t>
  </si>
  <si>
    <t>CUST1274</t>
  </si>
  <si>
    <t>CUST4440</t>
  </si>
  <si>
    <t>CUST3127</t>
  </si>
  <si>
    <t>CUST9725</t>
  </si>
  <si>
    <t>CUST6255</t>
  </si>
  <si>
    <t>CUST6130</t>
  </si>
  <si>
    <t>CUST2553</t>
  </si>
  <si>
    <t>CUST3893</t>
  </si>
  <si>
    <t>CUST2681</t>
  </si>
  <si>
    <t>CUST3070</t>
  </si>
  <si>
    <t>CUST9222</t>
  </si>
  <si>
    <t>CUST1330</t>
  </si>
  <si>
    <t>CUST1607</t>
  </si>
  <si>
    <t>CUST6586</t>
  </si>
  <si>
    <t>CUST6823</t>
  </si>
  <si>
    <t>CUST8296</t>
  </si>
  <si>
    <t>CUST5728</t>
  </si>
  <si>
    <t>CUST1022</t>
  </si>
  <si>
    <t>CUST1773</t>
  </si>
  <si>
    <t>CUST2719</t>
  </si>
  <si>
    <t>CUST1367</t>
  </si>
  <si>
    <t>CUST9878</t>
  </si>
  <si>
    <t>CUST5315</t>
  </si>
  <si>
    <t>CUST7442</t>
  </si>
  <si>
    <t>CUST8076</t>
  </si>
  <si>
    <t>CUST9110</t>
  </si>
  <si>
    <t>CUST3954</t>
  </si>
  <si>
    <t>CUST1859</t>
  </si>
  <si>
    <t>CUST9252</t>
  </si>
  <si>
    <t>CUST8371</t>
  </si>
  <si>
    <t>CUST9247</t>
  </si>
  <si>
    <t>CUST8001</t>
  </si>
  <si>
    <t>CUST9604</t>
  </si>
  <si>
    <t>CUST7579</t>
  </si>
  <si>
    <t>CUST6590</t>
  </si>
  <si>
    <t>CUST5500</t>
  </si>
  <si>
    <t>CUST9299</t>
  </si>
  <si>
    <t>CUST2320</t>
  </si>
  <si>
    <t>CUST8243</t>
  </si>
  <si>
    <t>CUST9937</t>
  </si>
  <si>
    <t>CUST1356</t>
  </si>
  <si>
    <t>CUST4024</t>
  </si>
  <si>
    <t>CUST9562</t>
  </si>
  <si>
    <t>CUST3233</t>
  </si>
  <si>
    <t>CUST5979</t>
  </si>
  <si>
    <t>CUST8533</t>
  </si>
  <si>
    <t>CUST5768</t>
  </si>
  <si>
    <t>CUST6798</t>
  </si>
  <si>
    <t>CUST6265</t>
  </si>
  <si>
    <t>CUST3114</t>
  </si>
  <si>
    <t>CUST6263</t>
  </si>
  <si>
    <t>CUST3182</t>
  </si>
  <si>
    <t>CUST5983</t>
  </si>
  <si>
    <t>CUST7390</t>
  </si>
  <si>
    <t>CUST4670</t>
  </si>
  <si>
    <t>CUST8289</t>
  </si>
  <si>
    <t>CUST7515</t>
  </si>
  <si>
    <t>CUST9017</t>
  </si>
  <si>
    <t>CUST6490</t>
  </si>
  <si>
    <t>CUST4732</t>
  </si>
  <si>
    <t>CUST5379</t>
  </si>
  <si>
    <t>CUST4311</t>
  </si>
  <si>
    <t>CUST3215</t>
  </si>
  <si>
    <t>CUST5633</t>
  </si>
  <si>
    <t>CUST5048</t>
  </si>
  <si>
    <t>CUST4865</t>
  </si>
  <si>
    <t>CUST4467</t>
  </si>
  <si>
    <t>CUST5290</t>
  </si>
  <si>
    <t>CUST8924</t>
  </si>
  <si>
    <t>CUST9343</t>
  </si>
  <si>
    <t>CUST1039</t>
  </si>
  <si>
    <t>CUST2565</t>
  </si>
  <si>
    <t>CUST9691</t>
  </si>
  <si>
    <t>CUST9383</t>
  </si>
  <si>
    <t>CUST7329</t>
  </si>
  <si>
    <t>CUST4704</t>
  </si>
  <si>
    <t>CUST4878</t>
  </si>
  <si>
    <t>CUST7218</t>
  </si>
  <si>
    <t>CUST7700</t>
  </si>
  <si>
    <t>CUST7367</t>
  </si>
  <si>
    <t>CUST7461</t>
  </si>
  <si>
    <t>CUST2429</t>
  </si>
  <si>
    <t>CUST4167</t>
  </si>
  <si>
    <t>CUST1640</t>
  </si>
  <si>
    <t>CUST2234</t>
  </si>
  <si>
    <t>CUST4825</t>
  </si>
  <si>
    <t>CUST7830</t>
  </si>
  <si>
    <t>CUST2611</t>
  </si>
  <si>
    <t>CUST4353</t>
  </si>
  <si>
    <t>CUST3819</t>
  </si>
  <si>
    <t>CUST7860</t>
  </si>
  <si>
    <t>CUST7043</t>
  </si>
  <si>
    <t>CUST1496</t>
  </si>
  <si>
    <t>CUST5028</t>
  </si>
  <si>
    <t>CUST6634</t>
  </si>
  <si>
    <t>CUST8082</t>
  </si>
  <si>
    <t>CUST7402</t>
  </si>
  <si>
    <t>CUST1944</t>
  </si>
  <si>
    <t>CUST9809</t>
  </si>
  <si>
    <t>CUST1194</t>
  </si>
  <si>
    <t>CUST7394</t>
  </si>
  <si>
    <t>CUST7732</t>
  </si>
  <si>
    <t>CUST8997</t>
  </si>
  <si>
    <t>CUST3963</t>
  </si>
  <si>
    <t>CUST3146</t>
  </si>
  <si>
    <t>CUST3074</t>
  </si>
  <si>
    <t>CUST5457</t>
  </si>
  <si>
    <t>CUST4593</t>
  </si>
  <si>
    <t>CUST6679</t>
  </si>
  <si>
    <t>CUST7948</t>
  </si>
  <si>
    <t>CUST3962</t>
  </si>
  <si>
    <t>CUST2459</t>
  </si>
  <si>
    <t>CUST6782</t>
  </si>
  <si>
    <t>CUST7488</t>
  </si>
  <si>
    <t>CUST6362</t>
  </si>
  <si>
    <t>CUST3156</t>
  </si>
  <si>
    <t>CUST4600</t>
  </si>
  <si>
    <t>CUST8252</t>
  </si>
  <si>
    <t>CUST2116</t>
  </si>
  <si>
    <t>CUST7275</t>
  </si>
  <si>
    <t>CUST4042</t>
  </si>
  <si>
    <t>CUST6691</t>
  </si>
  <si>
    <t>CUST4831</t>
  </si>
  <si>
    <t>CUST9194</t>
  </si>
  <si>
    <t>CUST1280</t>
  </si>
  <si>
    <t>CUST2049</t>
  </si>
  <si>
    <t>CUST1917</t>
  </si>
  <si>
    <t>CUST7529</t>
  </si>
  <si>
    <t>CUST6841</t>
  </si>
  <si>
    <t>CUST4543</t>
  </si>
  <si>
    <t>CUST1361</t>
  </si>
  <si>
    <t>CUST7764</t>
  </si>
  <si>
    <t>CUST8536</t>
  </si>
  <si>
    <t>CUST5264</t>
  </si>
  <si>
    <t>CUST4961</t>
  </si>
  <si>
    <t>CUST9479</t>
  </si>
  <si>
    <t>CUST2816</t>
  </si>
  <si>
    <t>CUST6460</t>
  </si>
  <si>
    <t>CUST8356</t>
  </si>
  <si>
    <t>CUST5412</t>
  </si>
  <si>
    <t>CUST1650</t>
  </si>
  <si>
    <t>CUST6758</t>
  </si>
  <si>
    <t>CUST9444</t>
  </si>
  <si>
    <t>CUST4230</t>
  </si>
  <si>
    <t>CUST7762</t>
  </si>
  <si>
    <t>CUST4554</t>
  </si>
  <si>
    <t>CUST2204</t>
  </si>
  <si>
    <t>CUST9077</t>
  </si>
  <si>
    <t>CUST9175</t>
  </si>
  <si>
    <t>CUST8332</t>
  </si>
  <si>
    <t>CUST1331</t>
  </si>
  <si>
    <t>CUST4210</t>
  </si>
  <si>
    <t>CUST9857</t>
  </si>
  <si>
    <t>CUST5827</t>
  </si>
  <si>
    <t>CUST3976</t>
  </si>
  <si>
    <t>CUST4667</t>
  </si>
  <si>
    <t>CUST9448</t>
  </si>
  <si>
    <t>CUST2882</t>
  </si>
  <si>
    <t>CUST6426</t>
  </si>
  <si>
    <t>CUST7670</t>
  </si>
  <si>
    <t>CUST8194</t>
  </si>
  <si>
    <t>CUST8813</t>
  </si>
  <si>
    <t>CUST9701</t>
  </si>
  <si>
    <t>CUST7413</t>
  </si>
  <si>
    <t>CUST1188</t>
  </si>
  <si>
    <t>CUST2971</t>
  </si>
  <si>
    <t>CUST4365</t>
  </si>
  <si>
    <t>CUST3864</t>
  </si>
  <si>
    <t>CUST6796</t>
  </si>
  <si>
    <t>CUST4267</t>
  </si>
  <si>
    <t>CUST3708</t>
  </si>
  <si>
    <t>CUST6200</t>
  </si>
  <si>
    <t>CUST2469</t>
  </si>
  <si>
    <t>CUST8670</t>
  </si>
  <si>
    <t>CUST6498</t>
  </si>
  <si>
    <t>CUST8180</t>
  </si>
  <si>
    <t>CUST4752</t>
  </si>
  <si>
    <t>CUST2656</t>
  </si>
  <si>
    <t>CUST6996</t>
  </si>
  <si>
    <t>CUST9250</t>
  </si>
  <si>
    <t>CUST2845</t>
  </si>
  <si>
    <t>CUST4012</t>
  </si>
  <si>
    <t>CUST4688</t>
  </si>
  <si>
    <t>CUST8618</t>
  </si>
  <si>
    <t>CUST9867</t>
  </si>
  <si>
    <t>CUST1771</t>
  </si>
  <si>
    <t>CUST7625</t>
  </si>
  <si>
    <t>CUST1922</t>
  </si>
  <si>
    <t>CUST5486</t>
  </si>
  <si>
    <t>CUST4933</t>
  </si>
  <si>
    <t>CUST6294</t>
  </si>
  <si>
    <t>CUST1832</t>
  </si>
  <si>
    <t>CUST9807</t>
  </si>
  <si>
    <t>CUST6049</t>
  </si>
  <si>
    <t>CUST8274</t>
  </si>
  <si>
    <t>CUST2152</t>
  </si>
  <si>
    <t>CUST2256</t>
  </si>
  <si>
    <t>CUST4200</t>
  </si>
  <si>
    <t>CUST5261</t>
  </si>
  <si>
    <t>CUST2837</t>
  </si>
  <si>
    <t>CUST2961</t>
  </si>
  <si>
    <t>CUST5629</t>
  </si>
  <si>
    <t>CUST7451</t>
  </si>
  <si>
    <t>CUST4224</t>
  </si>
  <si>
    <t>CUST6371</t>
  </si>
  <si>
    <t>CUST4774</t>
  </si>
  <si>
    <t>CUST2766</t>
  </si>
  <si>
    <t>CUST8174</t>
  </si>
  <si>
    <t>CUST8950</t>
  </si>
  <si>
    <t>CUST7696</t>
  </si>
  <si>
    <t>CUST8987</t>
  </si>
  <si>
    <t>CUST8920</t>
  </si>
  <si>
    <t>CUST3848</t>
  </si>
  <si>
    <t>CUST6547</t>
  </si>
  <si>
    <t>CUST9009</t>
  </si>
  <si>
    <t>CUST9769</t>
  </si>
  <si>
    <t>CUST3842</t>
  </si>
  <si>
    <t>CUST1006</t>
  </si>
  <si>
    <t>CUST4930</t>
  </si>
  <si>
    <t>CUST5714</t>
  </si>
  <si>
    <t>CUST4304</t>
  </si>
  <si>
    <t>CUST6494</t>
  </si>
  <si>
    <t>CUST7685</t>
  </si>
  <si>
    <t>CUST6511</t>
  </si>
  <si>
    <t>CUST8689</t>
  </si>
  <si>
    <t>CUST1817</t>
  </si>
  <si>
    <t>CUST2682</t>
  </si>
  <si>
    <t>CUST3942</t>
  </si>
  <si>
    <t>CUST7873</t>
  </si>
  <si>
    <t>CUST1696</t>
  </si>
  <si>
    <t>CUST1518</t>
  </si>
  <si>
    <t>CUST8409</t>
  </si>
  <si>
    <t>CUST6588</t>
  </si>
  <si>
    <t>CUST2709</t>
  </si>
  <si>
    <t>CUST1795</t>
  </si>
  <si>
    <t>CUST9642</t>
  </si>
  <si>
    <t>CUST9412</t>
  </si>
  <si>
    <t>CUST1957</t>
  </si>
  <si>
    <t>CUST4329</t>
  </si>
  <si>
    <t>CUST2825</t>
  </si>
  <si>
    <t>CUST1418</t>
  </si>
  <si>
    <t>CUST7983</t>
  </si>
  <si>
    <t>CUST6838</t>
  </si>
  <si>
    <t>CUST6797</t>
  </si>
  <si>
    <t>CUST7186</t>
  </si>
  <si>
    <t>CUST2457</t>
  </si>
  <si>
    <t>CUST3558</t>
  </si>
  <si>
    <t>CUST7893</t>
  </si>
  <si>
    <t>CUST9410</t>
  </si>
  <si>
    <t>CUST6076</t>
  </si>
  <si>
    <t>CUST2266</t>
  </si>
  <si>
    <t>CUST1137</t>
  </si>
  <si>
    <t>CUST5511</t>
  </si>
  <si>
    <t>CUST8422</t>
  </si>
  <si>
    <t>CUST5590</t>
  </si>
  <si>
    <t>CUST1058</t>
  </si>
  <si>
    <t>CUST3110</t>
  </si>
  <si>
    <t>CUST8577</t>
  </si>
  <si>
    <t>CUST4911</t>
  </si>
  <si>
    <t>CUST8906</t>
  </si>
  <si>
    <t>CUST5828</t>
  </si>
  <si>
    <t>CUST8511</t>
  </si>
  <si>
    <t>CUST6929</t>
  </si>
  <si>
    <t>CUST5666</t>
  </si>
  <si>
    <t>CUST2019</t>
  </si>
  <si>
    <t>CUST8901</t>
  </si>
  <si>
    <t>CUST9705</t>
  </si>
  <si>
    <t>CUST7531</t>
  </si>
  <si>
    <t>CUST4630</t>
  </si>
  <si>
    <t>CUST2776</t>
  </si>
  <si>
    <t>CUST6459</t>
  </si>
  <si>
    <t>CUST7257</t>
  </si>
  <si>
    <t>CUST9654</t>
  </si>
  <si>
    <t>CUST3580</t>
  </si>
  <si>
    <t>CUST1900</t>
  </si>
  <si>
    <t>CUST2078</t>
  </si>
  <si>
    <t>CUST3043</t>
  </si>
  <si>
    <t>CUST3091</t>
  </si>
  <si>
    <t>CUST1909</t>
  </si>
  <si>
    <t>CUST7825</t>
  </si>
  <si>
    <t>CUST2855</t>
  </si>
  <si>
    <t>CUST9773</t>
  </si>
  <si>
    <t>CUST8769</t>
  </si>
  <si>
    <t>CUST2807</t>
  </si>
  <si>
    <t>CUST3282</t>
  </si>
  <si>
    <t>CUST4107</t>
  </si>
  <si>
    <t>CUST4663</t>
  </si>
  <si>
    <t>CUST2446</t>
  </si>
  <si>
    <t>CUST4141</t>
  </si>
  <si>
    <t>CUST8606</t>
  </si>
  <si>
    <t>CUST8327</t>
  </si>
  <si>
    <t>CUST8775</t>
  </si>
  <si>
    <t>CUST2582</t>
  </si>
  <si>
    <t>CUST6223</t>
  </si>
  <si>
    <t>CUST5411</t>
  </si>
  <si>
    <t>CUST6597</t>
  </si>
  <si>
    <t>CUST5697</t>
  </si>
  <si>
    <t>CUST4539</t>
  </si>
  <si>
    <t>CUST1719</t>
  </si>
  <si>
    <t>CUST5660</t>
  </si>
  <si>
    <t>CUST9709</t>
  </si>
  <si>
    <t>CUST7339</t>
  </si>
  <si>
    <t>CUST6326</t>
  </si>
  <si>
    <t>CUST8101</t>
  </si>
  <si>
    <t>CUST8041</t>
  </si>
  <si>
    <t>CUST2405</t>
  </si>
  <si>
    <t>CUST3666</t>
  </si>
  <si>
    <t>CUST2741</t>
  </si>
  <si>
    <t>CUST3262</t>
  </si>
  <si>
    <t>CUST9850</t>
  </si>
  <si>
    <t>CUST5433</t>
  </si>
  <si>
    <t>CUST5803</t>
  </si>
  <si>
    <t>CUST9463</t>
  </si>
  <si>
    <t>CUST1509</t>
  </si>
  <si>
    <t>CUST7809</t>
  </si>
  <si>
    <t>CUST2999</t>
  </si>
  <si>
    <t>CUST6334</t>
  </si>
  <si>
    <t>CUST9318</t>
  </si>
  <si>
    <t>CUST6584</t>
  </si>
  <si>
    <t>CUST8440</t>
  </si>
  <si>
    <t>CUST9676</t>
  </si>
  <si>
    <t>CUST8964</t>
  </si>
  <si>
    <t>CUST6156</t>
  </si>
  <si>
    <t>CUST1925</t>
  </si>
  <si>
    <t>CUST8026</t>
  </si>
  <si>
    <t>CUST8054</t>
  </si>
  <si>
    <t>CUST7534</t>
  </si>
  <si>
    <t>CUST5289</t>
  </si>
  <si>
    <t>CUST4697</t>
  </si>
  <si>
    <t>CUST7268</t>
  </si>
  <si>
    <t>CUST8373</t>
  </si>
  <si>
    <t>CUST3651</t>
  </si>
  <si>
    <t>CUST6496</t>
  </si>
  <si>
    <t>CUST1161</t>
  </si>
  <si>
    <t>CUST2248</t>
  </si>
  <si>
    <t>CUST2775</t>
  </si>
  <si>
    <t>CUST4451</t>
  </si>
  <si>
    <t>CUST9475</t>
  </si>
  <si>
    <t>CUST2150</t>
  </si>
  <si>
    <t>CUST9637</t>
  </si>
  <si>
    <t>CUST7265</t>
  </si>
  <si>
    <t>CUST3364</t>
  </si>
  <si>
    <t>CUST5219</t>
  </si>
  <si>
    <t>CUST2795</t>
  </si>
  <si>
    <t>CUST8586</t>
  </si>
  <si>
    <t>CUST6732</t>
  </si>
  <si>
    <t>CUST3947</t>
  </si>
  <si>
    <t>CUST9823</t>
  </si>
  <si>
    <t>CUST4477</t>
  </si>
  <si>
    <t>CUST7559</t>
  </si>
  <si>
    <t>CUST7592</t>
  </si>
  <si>
    <t>CUST4158</t>
  </si>
  <si>
    <t>CUST7724</t>
  </si>
  <si>
    <t>CUST6647</t>
  </si>
  <si>
    <t>CUST8582</t>
  </si>
  <si>
    <t>CUST4669</t>
  </si>
  <si>
    <t>CUST8257</t>
  </si>
  <si>
    <t>CUST9294</t>
  </si>
  <si>
    <t>CUST8584</t>
  </si>
  <si>
    <t>CUST6463</t>
  </si>
  <si>
    <t>CUST6106</t>
  </si>
  <si>
    <t>CUST1135</t>
  </si>
  <si>
    <t>CUST1637</t>
  </si>
  <si>
    <t>CUST1204</t>
  </si>
  <si>
    <t>CUST5930</t>
  </si>
  <si>
    <t>CUST9560</t>
  </si>
  <si>
    <t>CUST1046</t>
  </si>
  <si>
    <t>CUST5148</t>
  </si>
  <si>
    <t>CUST3573</t>
  </si>
  <si>
    <t>CUST1946</t>
  </si>
  <si>
    <t>CUST2282</t>
  </si>
  <si>
    <t>CUST4449</t>
  </si>
  <si>
    <t>CUST5852</t>
  </si>
  <si>
    <t>CUST7094</t>
  </si>
  <si>
    <t>CUST8461</t>
  </si>
  <si>
    <t>CUST5907</t>
  </si>
  <si>
    <t>CUST6620</t>
  </si>
  <si>
    <t>CUST3193</t>
  </si>
  <si>
    <t>CUST9909</t>
  </si>
  <si>
    <t>CUST2280</t>
  </si>
  <si>
    <t>CUST2389</t>
  </si>
  <si>
    <t>CUST4147</t>
  </si>
  <si>
    <t>CUST1129</t>
  </si>
  <si>
    <t>CUST9228</t>
  </si>
  <si>
    <t>CUST3916</t>
  </si>
  <si>
    <t>CUST9086</t>
  </si>
  <si>
    <t>CUST8445</t>
  </si>
  <si>
    <t>CUST6335</t>
  </si>
  <si>
    <t>CUST4893</t>
  </si>
  <si>
    <t>CUST3599</t>
  </si>
  <si>
    <t>CUST6572</t>
  </si>
  <si>
    <t>CUST3899</t>
  </si>
  <si>
    <t>CUST9480</t>
  </si>
  <si>
    <t>CUST9491</t>
  </si>
  <si>
    <t>CUST3234</t>
  </si>
  <si>
    <t>CUST9774</t>
  </si>
  <si>
    <t>CUST1522</t>
  </si>
  <si>
    <t>CUST5689</t>
  </si>
  <si>
    <t>CUST8572</t>
  </si>
  <si>
    <t>CUST7197</t>
  </si>
  <si>
    <t>CUST7985</t>
  </si>
  <si>
    <t>CUST8244</t>
  </si>
  <si>
    <t>CUST1150</t>
  </si>
  <si>
    <t>CUST7215</t>
  </si>
  <si>
    <t>CUST3719</t>
  </si>
  <si>
    <t>CUST1891</t>
  </si>
  <si>
    <t>CUST4753</t>
  </si>
  <si>
    <t>CUST4838</t>
  </si>
  <si>
    <t>CUST6261</t>
  </si>
  <si>
    <t>CUST2522</t>
  </si>
  <si>
    <t>CUST1151</t>
  </si>
  <si>
    <t>CUST8854</t>
  </si>
  <si>
    <t>CUST8897</t>
  </si>
  <si>
    <t>CUST2710</t>
  </si>
  <si>
    <t>CUST3083</t>
  </si>
  <si>
    <t>CUST2374</t>
  </si>
  <si>
    <t>CUST2028</t>
  </si>
  <si>
    <t>CUST7507</t>
  </si>
  <si>
    <t>CUST6231</t>
  </si>
  <si>
    <t>CUST5407</t>
  </si>
  <si>
    <t>CUST8730</t>
  </si>
  <si>
    <t>CUST9489</t>
  </si>
  <si>
    <t>CUST7029</t>
  </si>
  <si>
    <t>CUST1887</t>
  </si>
  <si>
    <t>CUST3553</t>
  </si>
  <si>
    <t>CUST3707</t>
  </si>
  <si>
    <t>CUST2346</t>
  </si>
  <si>
    <t>CUST4003</t>
  </si>
  <si>
    <t>CUST6004</t>
  </si>
  <si>
    <t>CUST1340</t>
  </si>
  <si>
    <t>CUST7454</t>
  </si>
  <si>
    <t>CUST6470</t>
  </si>
  <si>
    <t>CUST9751</t>
  </si>
  <si>
    <t>CUST2285</t>
  </si>
  <si>
    <t>CUST5980</t>
  </si>
  <si>
    <t>CUST2140</t>
  </si>
  <si>
    <t>CUST8737</t>
  </si>
  <si>
    <t>CUST5864</t>
  </si>
  <si>
    <t>CUST7535</t>
  </si>
  <si>
    <t>CUST3821</t>
  </si>
  <si>
    <t>CUST8780</t>
  </si>
  <si>
    <t>CUST5406</t>
  </si>
  <si>
    <t>CUST5482</t>
  </si>
  <si>
    <t>CUST7363</t>
  </si>
  <si>
    <t>CUST1520</t>
  </si>
  <si>
    <t>CUST3492</t>
  </si>
  <si>
    <t>CUST1332</t>
  </si>
  <si>
    <t>CUST1622</t>
  </si>
  <si>
    <t>CUST6474</t>
  </si>
  <si>
    <t>CUST9971</t>
  </si>
  <si>
    <t>CUST2407</t>
  </si>
  <si>
    <t>CUST5491</t>
  </si>
  <si>
    <t>CUST9206</t>
  </si>
  <si>
    <t>CUST6013</t>
  </si>
  <si>
    <t>CUST7596</t>
  </si>
  <si>
    <t>CUST1805</t>
  </si>
  <si>
    <t>CUST1388</t>
  </si>
  <si>
    <t>CUST7956</t>
  </si>
  <si>
    <t>CUST2927</t>
  </si>
  <si>
    <t>CUST7519</t>
  </si>
  <si>
    <t>CUST3906</t>
  </si>
  <si>
    <t>CUST5826</t>
  </si>
  <si>
    <t>CUST7312</t>
  </si>
  <si>
    <t>CUST3712</t>
  </si>
  <si>
    <t>CUST1772</t>
  </si>
  <si>
    <t>CUST6617</t>
  </si>
  <si>
    <t>CUST1427</t>
  </si>
  <si>
    <t>CUST3997</t>
  </si>
  <si>
    <t>CUST2813</t>
  </si>
  <si>
    <t>CUST2029</t>
  </si>
  <si>
    <t>CUST3229</t>
  </si>
  <si>
    <t>CUST6965</t>
  </si>
  <si>
    <t>CUST1574</t>
  </si>
  <si>
    <t>CUST5369</t>
  </si>
  <si>
    <t>CUST3917</t>
  </si>
  <si>
    <t>CUST6014</t>
  </si>
  <si>
    <t>CUST9251</t>
  </si>
  <si>
    <t>CUST1088</t>
  </si>
  <si>
    <t>CUST7792</t>
  </si>
  <si>
    <t>CUST3540</t>
  </si>
  <si>
    <t>CUST4937</t>
  </si>
  <si>
    <t>CUST6280</t>
  </si>
  <si>
    <t>CUST8707</t>
  </si>
  <si>
    <t>CUST3254</t>
  </si>
  <si>
    <t>CUST6519</t>
  </si>
  <si>
    <t>CUST6188</t>
  </si>
  <si>
    <t>CUST1570</t>
  </si>
  <si>
    <t>CUST1131</t>
  </si>
  <si>
    <t>CUST2231</t>
  </si>
  <si>
    <t>CUST3583</t>
  </si>
  <si>
    <t>CUST4589</t>
  </si>
  <si>
    <t>CUST5187</t>
  </si>
  <si>
    <t>CUST7922</t>
  </si>
  <si>
    <t>CUST5613</t>
  </si>
  <si>
    <t>CUST8172</t>
  </si>
  <si>
    <t>CUST6210</t>
  </si>
  <si>
    <t>CUST7539</t>
  </si>
  <si>
    <t>CUST2744</t>
  </si>
  <si>
    <t>CUST8983</t>
  </si>
  <si>
    <t>CUST7612</t>
  </si>
  <si>
    <t>CUST2024</t>
  </si>
  <si>
    <t>CUST9738</t>
  </si>
  <si>
    <t>CUST9067</t>
  </si>
  <si>
    <t>CUST8644</t>
  </si>
  <si>
    <t>CUST5838</t>
  </si>
  <si>
    <t>CUST6747</t>
  </si>
  <si>
    <t>CUST7778</t>
  </si>
  <si>
    <t>CUST4944</t>
  </si>
  <si>
    <t>CUST2828</t>
  </si>
  <si>
    <t>CUST6932</t>
  </si>
  <si>
    <t>CUST6697</t>
  </si>
  <si>
    <t>CUST1952</t>
  </si>
  <si>
    <t>CUST5310</t>
  </si>
  <si>
    <t>CUST9580</t>
  </si>
  <si>
    <t>CUST4874</t>
  </si>
  <si>
    <t>CUST8734</t>
  </si>
  <si>
    <t>CUST2111</t>
  </si>
  <si>
    <t>CUST1048</t>
  </si>
  <si>
    <t>CUST6357</t>
  </si>
  <si>
    <t>CUST3978</t>
  </si>
  <si>
    <t>CUST9644</t>
  </si>
  <si>
    <t>CUST3085</t>
  </si>
  <si>
    <t>CUST4766</t>
  </si>
  <si>
    <t>CUST4455</t>
  </si>
  <si>
    <t>CUST6355</t>
  </si>
  <si>
    <t>CUST5202</t>
  </si>
  <si>
    <t>CUST3536</t>
  </si>
  <si>
    <t>CUST5528</t>
  </si>
  <si>
    <t>CUST4415</t>
  </si>
  <si>
    <t>CUST4839</t>
  </si>
  <si>
    <t>CUST6202</t>
  </si>
  <si>
    <t>CUST9148</t>
  </si>
  <si>
    <t>CUST8235</t>
  </si>
  <si>
    <t>CUST8659</t>
  </si>
  <si>
    <t>CUST2316</t>
  </si>
  <si>
    <t>CUST9961</t>
  </si>
  <si>
    <t>CUST2839</t>
  </si>
  <si>
    <t>CUST6637</t>
  </si>
  <si>
    <t>CUST2644</t>
  </si>
  <si>
    <t>CUST3101</t>
  </si>
  <si>
    <t>CUST5410</t>
  </si>
  <si>
    <t>CUST9417</t>
  </si>
  <si>
    <t>CUST6834</t>
  </si>
  <si>
    <t>CUST2066</t>
  </si>
  <si>
    <t>CUST4485</t>
  </si>
  <si>
    <t>CUST5030</t>
  </si>
  <si>
    <t>CUST2983</t>
  </si>
  <si>
    <t>CUST8426</t>
  </si>
  <si>
    <t>CUST2917</t>
  </si>
  <si>
    <t>CUST1892</t>
  </si>
  <si>
    <t>CUST6343</t>
  </si>
  <si>
    <t>CUST6249</t>
  </si>
  <si>
    <t>CUST5824</t>
  </si>
  <si>
    <t>CUST4309</t>
  </si>
  <si>
    <t>CUST2881</t>
  </si>
  <si>
    <t>CUST3650</t>
  </si>
  <si>
    <t>CUST5916</t>
  </si>
  <si>
    <t>CUST8494</t>
  </si>
  <si>
    <t>CUST8393</t>
  </si>
  <si>
    <t>CUST3780</t>
  </si>
  <si>
    <t>CUST5619</t>
  </si>
  <si>
    <t>CUST9883</t>
  </si>
  <si>
    <t>CUST8908</t>
  </si>
  <si>
    <t>CUST5861</t>
  </si>
  <si>
    <t>CUST5520</t>
  </si>
  <si>
    <t>CUST8975</t>
  </si>
  <si>
    <t>CUST8383</t>
  </si>
  <si>
    <t>CUST1531</t>
  </si>
  <si>
    <t>CUST2098</t>
  </si>
  <si>
    <t>CUST1638</t>
  </si>
  <si>
    <t>CUST3004</t>
  </si>
  <si>
    <t>CUST5115</t>
  </si>
  <si>
    <t>CUST3151</t>
  </si>
  <si>
    <t>CUST5948</t>
  </si>
  <si>
    <t>CUST6740</t>
  </si>
  <si>
    <t>CUST4579</t>
  </si>
  <si>
    <t>CUST2773</t>
  </si>
  <si>
    <t>CUST1416</t>
  </si>
  <si>
    <t>CUST9737</t>
  </si>
  <si>
    <t>CUST6575</t>
  </si>
  <si>
    <t>CUST4187</t>
  </si>
  <si>
    <t>CUST3235</t>
  </si>
  <si>
    <t>CUST5228</t>
  </si>
  <si>
    <t>CUST4090</t>
  </si>
  <si>
    <t>CUST4410</t>
  </si>
  <si>
    <t>CUST7207</t>
  </si>
  <si>
    <t>CUST3499</t>
  </si>
  <si>
    <t>CUST3594</t>
  </si>
  <si>
    <t>CUST8960</t>
  </si>
  <si>
    <t>CUST9232</t>
  </si>
  <si>
    <t>CUST1906</t>
  </si>
  <si>
    <t>CUST8662</t>
  </si>
  <si>
    <t>CUST6297</t>
  </si>
  <si>
    <t>CUST7076</t>
  </si>
  <si>
    <t>CUST5307</t>
  </si>
  <si>
    <t>CUST3507</t>
  </si>
  <si>
    <t>CUST9275</t>
  </si>
  <si>
    <t>CUST1764</t>
  </si>
  <si>
    <t>CUST9715</t>
  </si>
  <si>
    <t>CUST1391</t>
  </si>
  <si>
    <t>CUST4785</t>
  </si>
  <si>
    <t>CUST7123</t>
  </si>
  <si>
    <t>CUST5214</t>
  </si>
  <si>
    <t>CUST1399</t>
  </si>
  <si>
    <t>CUST8346</t>
  </si>
  <si>
    <t>CUST9527</t>
  </si>
  <si>
    <t>CUST6187</t>
  </si>
  <si>
    <t>CUST3636</t>
  </si>
  <si>
    <t>CUST6991</t>
  </si>
  <si>
    <t>CUST9456</t>
  </si>
  <si>
    <t>CUST6655</t>
  </si>
  <si>
    <t>CUST1381</t>
  </si>
  <si>
    <t>CUST9906</t>
  </si>
  <si>
    <t>CUST3796</t>
  </si>
  <si>
    <t>CUST5984</t>
  </si>
  <si>
    <t>CUST2534</t>
  </si>
  <si>
    <t>CUST2715</t>
  </si>
  <si>
    <t>CUST6638</t>
  </si>
  <si>
    <t>CUST1818</t>
  </si>
  <si>
    <t>CUST2105</t>
  </si>
  <si>
    <t>CUST9635</t>
  </si>
  <si>
    <t>CUST4453</t>
  </si>
  <si>
    <t>CUST5185</t>
  </si>
  <si>
    <t>CUST4228</t>
  </si>
  <si>
    <t>CUST1994</t>
  </si>
  <si>
    <t>CUST4313</t>
  </si>
  <si>
    <t>CUST1018</t>
  </si>
  <si>
    <t>CUST5510</t>
  </si>
  <si>
    <t>CUST8395</t>
  </si>
  <si>
    <t>CUST7315</t>
  </si>
  <si>
    <t>CUST7900</t>
  </si>
  <si>
    <t>CUST1086</t>
  </si>
  <si>
    <t>CUST1227</t>
  </si>
  <si>
    <t>CUST5543</t>
  </si>
  <si>
    <t>CUST3729</t>
  </si>
  <si>
    <t>CUST7510</t>
  </si>
  <si>
    <t>CUST1240</t>
  </si>
  <si>
    <t>CUST3248</t>
  </si>
  <si>
    <t>CUST1675</t>
  </si>
  <si>
    <t>CUST3081</t>
  </si>
  <si>
    <t>CUST5849</t>
  </si>
  <si>
    <t>CUST7958</t>
  </si>
  <si>
    <t>CUST1230</t>
  </si>
  <si>
    <t>CUST7856</t>
  </si>
  <si>
    <t>CUST9283</t>
  </si>
  <si>
    <t>CUST4871</t>
  </si>
  <si>
    <t>CUST7050</t>
  </si>
  <si>
    <t>CUST4461</t>
  </si>
  <si>
    <t>CUST3407</t>
  </si>
  <si>
    <t>CUST6411</t>
  </si>
  <si>
    <t>CUST4521</t>
  </si>
  <si>
    <t>CUST5892</t>
  </si>
  <si>
    <t>CUST7841</t>
  </si>
  <si>
    <t>CUST1896</t>
  </si>
  <si>
    <t>CUST7747</t>
  </si>
  <si>
    <t>CUST1380</t>
  </si>
  <si>
    <t>CUST2367</t>
  </si>
  <si>
    <t>CUST2822</t>
  </si>
  <si>
    <t>CUST2688</t>
  </si>
  <si>
    <t>CUST9646</t>
  </si>
  <si>
    <t>CUST2966</t>
  </si>
  <si>
    <t>CUST5711</t>
  </si>
  <si>
    <t>CUST8287</t>
  </si>
  <si>
    <t>CUST7354</t>
  </si>
  <si>
    <t>CUST8919</t>
  </si>
  <si>
    <t>CUST9493</t>
  </si>
  <si>
    <t>CUST1357</t>
  </si>
  <si>
    <t>CUST5771</t>
  </si>
  <si>
    <t>CUST6578</t>
  </si>
  <si>
    <t>CUST8811</t>
  </si>
  <si>
    <t>CUST2134</t>
  </si>
  <si>
    <t>CUST8691</t>
  </si>
  <si>
    <t>CUST3669</t>
  </si>
  <si>
    <t>CUST9377</t>
  </si>
  <si>
    <t>CUST6158</t>
  </si>
  <si>
    <t>CUST4002</t>
  </si>
  <si>
    <t>CUST4651</t>
  </si>
  <si>
    <t>CUST9032</t>
  </si>
  <si>
    <t>CUST4319</t>
  </si>
  <si>
    <t>CUST4445</t>
  </si>
  <si>
    <t>CUST4444</t>
  </si>
  <si>
    <t>CUST4084</t>
  </si>
  <si>
    <t>CUST6436</t>
  </si>
  <si>
    <t>CUST5281</t>
  </si>
  <si>
    <t>CUST1446</t>
  </si>
  <si>
    <t>CUST5998</t>
  </si>
  <si>
    <t>CUST4121</t>
  </si>
  <si>
    <t>CUST2969</t>
  </si>
  <si>
    <t>CUST9303</t>
  </si>
  <si>
    <t>CUST5924</t>
  </si>
  <si>
    <t>CUST8927</t>
  </si>
  <si>
    <t>CUST1007</t>
  </si>
  <si>
    <t>CUST2462</t>
  </si>
  <si>
    <t>CUST8179</t>
  </si>
  <si>
    <t>CUST1171</t>
  </si>
  <si>
    <t>CUST4290</t>
  </si>
  <si>
    <t>CUST3980</t>
  </si>
  <si>
    <t>CUST7261</t>
  </si>
  <si>
    <t>CUST4808</t>
  </si>
  <si>
    <t>CUST4193</t>
  </si>
  <si>
    <t>CUST9278</t>
  </si>
  <si>
    <t>CUST5417</t>
  </si>
  <si>
    <t>CUST1789</t>
  </si>
  <si>
    <t>CUST9199</t>
  </si>
  <si>
    <t>CUST3047</t>
  </si>
  <si>
    <t>CUST2704</t>
  </si>
  <si>
    <t>CUST7208</t>
  </si>
  <si>
    <t>CUST2945</t>
  </si>
  <si>
    <t>CUST2883</t>
  </si>
  <si>
    <t>CUST3298</t>
  </si>
  <si>
    <t>CUST4622</t>
  </si>
  <si>
    <t>CUST2201</t>
  </si>
  <si>
    <t>CUST1442</t>
  </si>
  <si>
    <t>CUST6360</t>
  </si>
  <si>
    <t>CUST1782</t>
  </si>
  <si>
    <t>CUST7886</t>
  </si>
  <si>
    <t>CUST5530</t>
  </si>
  <si>
    <t>CUST2821</t>
  </si>
  <si>
    <t>CUST3165</t>
  </si>
  <si>
    <t>CUST4960</t>
  </si>
  <si>
    <t>CUST9606</t>
  </si>
  <si>
    <t>CUST8874</t>
  </si>
  <si>
    <t>CUST5899</t>
  </si>
  <si>
    <t>CUST4383</t>
  </si>
  <si>
    <t>CUST7204</t>
  </si>
  <si>
    <t>CUST8007</t>
  </si>
  <si>
    <t>CUST3203</t>
  </si>
  <si>
    <t>CUST9241</t>
  </si>
  <si>
    <t>CUST2717</t>
  </si>
  <si>
    <t>CUST7855</t>
  </si>
  <si>
    <t>CUST3610</t>
  </si>
  <si>
    <t>CUST6243</t>
  </si>
  <si>
    <t>CUST9554</t>
  </si>
  <si>
    <t>CUST4903</t>
  </si>
  <si>
    <t>CUST5579</t>
  </si>
  <si>
    <t>CUST8242</t>
  </si>
  <si>
    <t>CUST5978</t>
  </si>
  <si>
    <t>CUST8466</t>
  </si>
  <si>
    <t>CUST9368</t>
  </si>
  <si>
    <t>CUST5485</t>
  </si>
  <si>
    <t>CUST9117</t>
  </si>
  <si>
    <t>CUST6535</t>
  </si>
  <si>
    <t>CUST7263</t>
  </si>
  <si>
    <t>CUST9144</t>
  </si>
  <si>
    <t>CUST8087</t>
  </si>
  <si>
    <t>CUST7191</t>
  </si>
  <si>
    <t>CUST1385</t>
  </si>
  <si>
    <t>CUST2142</t>
  </si>
  <si>
    <t>CUST4761</t>
  </si>
  <si>
    <t>CUST9640</t>
  </si>
  <si>
    <t>CUST7683</t>
  </si>
  <si>
    <t>CUST2738</t>
  </si>
  <si>
    <t>CUST5982</t>
  </si>
  <si>
    <t>CUST1790</t>
  </si>
  <si>
    <t>CUST7858</t>
  </si>
  <si>
    <t>CUST3109</t>
  </si>
  <si>
    <t>CUST5748</t>
  </si>
  <si>
    <t>CUST5601</t>
  </si>
  <si>
    <t>2-Day</t>
  </si>
  <si>
    <t>Ground</t>
  </si>
  <si>
    <t>Overnight</t>
  </si>
  <si>
    <t>ShipmentDate</t>
  </si>
  <si>
    <t>QtyShipped</t>
  </si>
  <si>
    <t>Carrier</t>
  </si>
  <si>
    <t>Tracking</t>
  </si>
  <si>
    <t>UPS</t>
  </si>
  <si>
    <t>FedEx</t>
  </si>
  <si>
    <t>DHL</t>
  </si>
  <si>
    <t>USPS</t>
  </si>
  <si>
    <t>TRK1407404204</t>
  </si>
  <si>
    <t>TRK2303112606</t>
  </si>
  <si>
    <t>TRK4280011271</t>
  </si>
  <si>
    <t>TRK4658474716</t>
  </si>
  <si>
    <t>TRK8454795484</t>
  </si>
  <si>
    <t>TRK4780397912</t>
  </si>
  <si>
    <t>TRK7821662274</t>
  </si>
  <si>
    <t>TRK9981729278</t>
  </si>
  <si>
    <t>TRK5796537279</t>
  </si>
  <si>
    <t>TRK2713571636</t>
  </si>
  <si>
    <t>TRK3707349535</t>
  </si>
  <si>
    <t>TRK6310524338</t>
  </si>
  <si>
    <t>TRK2448896430</t>
  </si>
  <si>
    <t>TRK3611702243</t>
  </si>
  <si>
    <t>TRK5236175509</t>
  </si>
  <si>
    <t>TRK9792009700</t>
  </si>
  <si>
    <t>TRK1402185237</t>
  </si>
  <si>
    <t>TRK7185119372</t>
  </si>
  <si>
    <t>TRK1846449181</t>
  </si>
  <si>
    <t>TRK7282567715</t>
  </si>
  <si>
    <t>TRK8295193653</t>
  </si>
  <si>
    <t>TRK8551672266</t>
  </si>
  <si>
    <t>TRK2943043258</t>
  </si>
  <si>
    <t>TRK5213035605</t>
  </si>
  <si>
    <t>TRK9019586174</t>
  </si>
  <si>
    <t>TRK7133143662</t>
  </si>
  <si>
    <t>TRK4344442530</t>
  </si>
  <si>
    <t>TRK2952892263</t>
  </si>
  <si>
    <t>TRK6865418916</t>
  </si>
  <si>
    <t>TRK9722418541</t>
  </si>
  <si>
    <t>TRK7195835175</t>
  </si>
  <si>
    <t>TRK9021388331</t>
  </si>
  <si>
    <t>TRK8906800738</t>
  </si>
  <si>
    <t>TRK3401457873</t>
  </si>
  <si>
    <t>TRK6674750672</t>
  </si>
  <si>
    <t>TRK2843230566</t>
  </si>
  <si>
    <t>TRK4224638075</t>
  </si>
  <si>
    <t>TRK2338426724</t>
  </si>
  <si>
    <t>TRK2301039185</t>
  </si>
  <si>
    <t>TRK1528303739</t>
  </si>
  <si>
    <t>TRK4187541111</t>
  </si>
  <si>
    <t>TRK4097213264</t>
  </si>
  <si>
    <t>TRK9954140179</t>
  </si>
  <si>
    <t>TRK4239264385</t>
  </si>
  <si>
    <t>TRK6547385149</t>
  </si>
  <si>
    <t>TRK3104459996</t>
  </si>
  <si>
    <t>TRK3365197907</t>
  </si>
  <si>
    <t>TRK1635427655</t>
  </si>
  <si>
    <t>TRK4357726665</t>
  </si>
  <si>
    <t>TRK6957558271</t>
  </si>
  <si>
    <t>TRK5380378398</t>
  </si>
  <si>
    <t>TRK5227890751</t>
  </si>
  <si>
    <t>TRK9552333333</t>
  </si>
  <si>
    <t>TRK3545334060</t>
  </si>
  <si>
    <t>TRK5796629702</t>
  </si>
  <si>
    <t>TRK1800373782</t>
  </si>
  <si>
    <t>TRK7641605659</t>
  </si>
  <si>
    <t>TRK6945104589</t>
  </si>
  <si>
    <t>TRK4475328909</t>
  </si>
  <si>
    <t>TRK1660103241</t>
  </si>
  <si>
    <t>TRK8943588128</t>
  </si>
  <si>
    <t>TRK9780867908</t>
  </si>
  <si>
    <t>TRK6281339363</t>
  </si>
  <si>
    <t>TRK4023054958</t>
  </si>
  <si>
    <t>TRK5564873897</t>
  </si>
  <si>
    <t>TRK7774404608</t>
  </si>
  <si>
    <t>TRK4207593593</t>
  </si>
  <si>
    <t>TRK1493283390</t>
  </si>
  <si>
    <t>TRK4538665816</t>
  </si>
  <si>
    <t>TRK2293433127</t>
  </si>
  <si>
    <t>TRK5622685097</t>
  </si>
  <si>
    <t>TRK5680479237</t>
  </si>
  <si>
    <t>TRK5584206315</t>
  </si>
  <si>
    <t>TRK4821119384</t>
  </si>
  <si>
    <t>TRK9308383438</t>
  </si>
  <si>
    <t>TRK8977943299</t>
  </si>
  <si>
    <t>TRK1284762529</t>
  </si>
  <si>
    <t>TRK2795718399</t>
  </si>
  <si>
    <t>TRK3568806130</t>
  </si>
  <si>
    <t>TRK1253853188</t>
  </si>
  <si>
    <t>TRK7429380358</t>
  </si>
  <si>
    <t>TRK8969079883</t>
  </si>
  <si>
    <t>TRK9591711816</t>
  </si>
  <si>
    <t>TRK7582679674</t>
  </si>
  <si>
    <t>TRK9741565352</t>
  </si>
  <si>
    <t>TRK6416603618</t>
  </si>
  <si>
    <t>TRK4949021991</t>
  </si>
  <si>
    <t>TRK5085489236</t>
  </si>
  <si>
    <t>TRK9172482849</t>
  </si>
  <si>
    <t>TRK2161360794</t>
  </si>
  <si>
    <t>TRK9389693628</t>
  </si>
  <si>
    <t>TRK4197023224</t>
  </si>
  <si>
    <t>TRK8834905049</t>
  </si>
  <si>
    <t>TRK3439241939</t>
  </si>
  <si>
    <t>TRK7701214500</t>
  </si>
  <si>
    <t>TRK5021463466</t>
  </si>
  <si>
    <t>TRK5557390839</t>
  </si>
  <si>
    <t>TRK9895674730</t>
  </si>
  <si>
    <t>TRK5972208759</t>
  </si>
  <si>
    <t>TRK5904197246</t>
  </si>
  <si>
    <t>TRK1457895332</t>
  </si>
  <si>
    <t>TRK6153601219</t>
  </si>
  <si>
    <t>TRK1913417093</t>
  </si>
  <si>
    <t>TRK9335116962</t>
  </si>
  <si>
    <t>TRK1841437330</t>
  </si>
  <si>
    <t>TRK3980599400</t>
  </si>
  <si>
    <t>TRK8597789895</t>
  </si>
  <si>
    <t>TRK6800530675</t>
  </si>
  <si>
    <t>TRK2195292659</t>
  </si>
  <si>
    <t>TRK8014117972</t>
  </si>
  <si>
    <t>TRK1240710499</t>
  </si>
  <si>
    <t>TRK3085261274</t>
  </si>
  <si>
    <t>TRK1929207252</t>
  </si>
  <si>
    <t>TRK9692415129</t>
  </si>
  <si>
    <t>TRK7666064220</t>
  </si>
  <si>
    <t>TRK3849533067</t>
  </si>
  <si>
    <t>TRK4487115148</t>
  </si>
  <si>
    <t>TRK1811811287</t>
  </si>
  <si>
    <t>TRK9693161357</t>
  </si>
  <si>
    <t>TRK6001479779</t>
  </si>
  <si>
    <t>TRK4633270617</t>
  </si>
  <si>
    <t>TRK9894106359</t>
  </si>
  <si>
    <t>TRK2782209965</t>
  </si>
  <si>
    <t>TRK3980331619</t>
  </si>
  <si>
    <t>TRK6417753544</t>
  </si>
  <si>
    <t>TRK1764677461</t>
  </si>
  <si>
    <t>TRK9160603204</t>
  </si>
  <si>
    <t>TRK4002279278</t>
  </si>
  <si>
    <t>TRK5249510881</t>
  </si>
  <si>
    <t>TRK8380121911</t>
  </si>
  <si>
    <t>TRK6635503800</t>
  </si>
  <si>
    <t>TRK9324987265</t>
  </si>
  <si>
    <t>TRK6922967392</t>
  </si>
  <si>
    <t>TRK6381570627</t>
  </si>
  <si>
    <t>TRK5873225900</t>
  </si>
  <si>
    <t>TRK8437714200</t>
  </si>
  <si>
    <t>TRK6887956299</t>
  </si>
  <si>
    <t>TRK9790287346</t>
  </si>
  <si>
    <t>TRK7006052918</t>
  </si>
  <si>
    <t>TRK4562789548</t>
  </si>
  <si>
    <t>TRK4387807474</t>
  </si>
  <si>
    <t>TRK2219142424</t>
  </si>
  <si>
    <t>TRK9813264583</t>
  </si>
  <si>
    <t>TRK5445414510</t>
  </si>
  <si>
    <t>TRK1975858455</t>
  </si>
  <si>
    <t>TRK7693263645</t>
  </si>
  <si>
    <t>TRK5830755107</t>
  </si>
  <si>
    <t>TRK7175260061</t>
  </si>
  <si>
    <t>TRK3750221299</t>
  </si>
  <si>
    <t>TRK5085568817</t>
  </si>
  <si>
    <t>TRK4767807574</t>
  </si>
  <si>
    <t>TRK8828112131</t>
  </si>
  <si>
    <t>TRK7419529334</t>
  </si>
  <si>
    <t>TRK5579139021</t>
  </si>
  <si>
    <t>TRK8792477522</t>
  </si>
  <si>
    <t>TRK2504667058</t>
  </si>
  <si>
    <t>TRK2044632551</t>
  </si>
  <si>
    <t>TRK1434224802</t>
  </si>
  <si>
    <t>TRK6260051754</t>
  </si>
  <si>
    <t>TRK5171837859</t>
  </si>
  <si>
    <t>TRK9849098400</t>
  </si>
  <si>
    <t>TRK5108826751</t>
  </si>
  <si>
    <t>TRK6469300084</t>
  </si>
  <si>
    <t>TRK1025274415</t>
  </si>
  <si>
    <t>TRK4661092778</t>
  </si>
  <si>
    <t>TRK6494603591</t>
  </si>
  <si>
    <t>TRK4733843923</t>
  </si>
  <si>
    <t>TRK2944615692</t>
  </si>
  <si>
    <t>TRK1954153087</t>
  </si>
  <si>
    <t>TRK8528292451</t>
  </si>
  <si>
    <t>TRK8011005096</t>
  </si>
  <si>
    <t>TRK6519286518</t>
  </si>
  <si>
    <t>TRK6301318942</t>
  </si>
  <si>
    <t>TRK3487221823</t>
  </si>
  <si>
    <t>TRK4683881978</t>
  </si>
  <si>
    <t>TRK1861657637</t>
  </si>
  <si>
    <t>TRK1473177381</t>
  </si>
  <si>
    <t>TRK6587205806</t>
  </si>
  <si>
    <t>TRK5529408896</t>
  </si>
  <si>
    <t>TRK5127775869</t>
  </si>
  <si>
    <t>TRK3506515164</t>
  </si>
  <si>
    <t>TRK4354114866</t>
  </si>
  <si>
    <t>TRK9798808228</t>
  </si>
  <si>
    <t>TRK2609001025</t>
  </si>
  <si>
    <t>TRK3301723362</t>
  </si>
  <si>
    <t>TRK4968207173</t>
  </si>
  <si>
    <t>TRK2141051584</t>
  </si>
  <si>
    <t>TRK1926352459</t>
  </si>
  <si>
    <t>TRK3677260226</t>
  </si>
  <si>
    <t>TRK8982701246</t>
  </si>
  <si>
    <t>TRK1410709621</t>
  </si>
  <si>
    <t>TRK9052069073</t>
  </si>
  <si>
    <t>TRK5707083183</t>
  </si>
  <si>
    <t>TRK2225060141</t>
  </si>
  <si>
    <t>TRK5797528386</t>
  </si>
  <si>
    <t>TRK7099238300</t>
  </si>
  <si>
    <t>TRK4382876347</t>
  </si>
  <si>
    <t>TRK1149044495</t>
  </si>
  <si>
    <t>TRK9463235748</t>
  </si>
  <si>
    <t>TRK9986678172</t>
  </si>
  <si>
    <t>TRK7025417669</t>
  </si>
  <si>
    <t>TRK1697173797</t>
  </si>
  <si>
    <t>TRK9074986365</t>
  </si>
  <si>
    <t>TRK5074268501</t>
  </si>
  <si>
    <t>TRK5115602455</t>
  </si>
  <si>
    <t>TRK8513304120</t>
  </si>
  <si>
    <t>TRK7453239635</t>
  </si>
  <si>
    <t>TRK6654418914</t>
  </si>
  <si>
    <t>TRK8704869039</t>
  </si>
  <si>
    <t>TRK8422305142</t>
  </si>
  <si>
    <t>TRK1077752832</t>
  </si>
  <si>
    <t>TRK2056041823</t>
  </si>
  <si>
    <t>TRK3341302930</t>
  </si>
  <si>
    <t>TRK1080826419</t>
  </si>
  <si>
    <t>TRK6872053487</t>
  </si>
  <si>
    <t>TRK2792158022</t>
  </si>
  <si>
    <t>TRK4111862990</t>
  </si>
  <si>
    <t>TRK6708957738</t>
  </si>
  <si>
    <t>TRK4083890870</t>
  </si>
  <si>
    <t>TRK3298425600</t>
  </si>
  <si>
    <t>TRK9124894181</t>
  </si>
  <si>
    <t>TRK1306939802</t>
  </si>
  <si>
    <t>TRK6329784048</t>
  </si>
  <si>
    <t>TRK4138180445</t>
  </si>
  <si>
    <t>TRK9692340175</t>
  </si>
  <si>
    <t>TRK7985672723</t>
  </si>
  <si>
    <t>TRK2140804550</t>
  </si>
  <si>
    <t>TRK9625282237</t>
  </si>
  <si>
    <t>TRK8507216353</t>
  </si>
  <si>
    <t>TRK4986391855</t>
  </si>
  <si>
    <t>TRK7337912639</t>
  </si>
  <si>
    <t>TRK5339655993</t>
  </si>
  <si>
    <t>TRK5519665127</t>
  </si>
  <si>
    <t>TRK3600925128</t>
  </si>
  <si>
    <t>TRK6386405966</t>
  </si>
  <si>
    <t>TRK5410616079</t>
  </si>
  <si>
    <t>TRK4020594084</t>
  </si>
  <si>
    <t>TRK7680831232</t>
  </si>
  <si>
    <t>TRK6544438732</t>
  </si>
  <si>
    <t>TRK5893067525</t>
  </si>
  <si>
    <t>TRK5631687754</t>
  </si>
  <si>
    <t>TRK1891582063</t>
  </si>
  <si>
    <t>TRK4902936767</t>
  </si>
  <si>
    <t>TRK5099424856</t>
  </si>
  <si>
    <t>TRK9667814665</t>
  </si>
  <si>
    <t>TRK6290587150</t>
  </si>
  <si>
    <t>TRK6833116565</t>
  </si>
  <si>
    <t>TRK9097324362</t>
  </si>
  <si>
    <t>TRK6614411806</t>
  </si>
  <si>
    <t>TRK2744389032</t>
  </si>
  <si>
    <t>TRK9977581332</t>
  </si>
  <si>
    <t>TRK2677095222</t>
  </si>
  <si>
    <t>TRK9284624369</t>
  </si>
  <si>
    <t>TRK8808535387</t>
  </si>
  <si>
    <t>TRK3054140695</t>
  </si>
  <si>
    <t>TRK1203904728</t>
  </si>
  <si>
    <t>TRK6856235808</t>
  </si>
  <si>
    <t>TRK3527554808</t>
  </si>
  <si>
    <t>TRK7957712634</t>
  </si>
  <si>
    <t>TRK7914629202</t>
  </si>
  <si>
    <t>TRK3818235695</t>
  </si>
  <si>
    <t>TRK4391688687</t>
  </si>
  <si>
    <t>TRK2573893723</t>
  </si>
  <si>
    <t>TRK6721350240</t>
  </si>
  <si>
    <t>TRK7899780552</t>
  </si>
  <si>
    <t>TRK4920629623</t>
  </si>
  <si>
    <t>TRK9921678005</t>
  </si>
  <si>
    <t>TRK2790072957</t>
  </si>
  <si>
    <t>TRK4751016988</t>
  </si>
  <si>
    <t>TRK7862794162</t>
  </si>
  <si>
    <t>TRK9131983855</t>
  </si>
  <si>
    <t>TRK7265002374</t>
  </si>
  <si>
    <t>TRK1634125977</t>
  </si>
  <si>
    <t>TRK1352219342</t>
  </si>
  <si>
    <t>TRK1178789351</t>
  </si>
  <si>
    <t>TRK7594062953</t>
  </si>
  <si>
    <t>TRK4067390217</t>
  </si>
  <si>
    <t>TRK8039900567</t>
  </si>
  <si>
    <t>TRK9449703390</t>
  </si>
  <si>
    <t>TRK3137457257</t>
  </si>
  <si>
    <t>TRK4810234096</t>
  </si>
  <si>
    <t>TRK3089257131</t>
  </si>
  <si>
    <t>TRK7966937707</t>
  </si>
  <si>
    <t>TRK3070402087</t>
  </si>
  <si>
    <t>TRK5734316287</t>
  </si>
  <si>
    <t>TRK6028589714</t>
  </si>
  <si>
    <t>TRK9635878813</t>
  </si>
  <si>
    <t>TRK3926297100</t>
  </si>
  <si>
    <t>TRK3971282026</t>
  </si>
  <si>
    <t>TRK9198097110</t>
  </si>
  <si>
    <t>TRK4988803400</t>
  </si>
  <si>
    <t>TRK4163581716</t>
  </si>
  <si>
    <t>TRK4613719850</t>
  </si>
  <si>
    <t>TRK1742912117</t>
  </si>
  <si>
    <t>TRK8217744833</t>
  </si>
  <si>
    <t>TRK6333844136</t>
  </si>
  <si>
    <t>TRK8757754395</t>
  </si>
  <si>
    <t>TRK6251091962</t>
  </si>
  <si>
    <t>TRK1966972676</t>
  </si>
  <si>
    <t>TRK2753180715</t>
  </si>
  <si>
    <t>TRK8029988971</t>
  </si>
  <si>
    <t>TRK7753092873</t>
  </si>
  <si>
    <t>TRK6438479836</t>
  </si>
  <si>
    <t>TRK1922312352</t>
  </si>
  <si>
    <t>TRK9121749123</t>
  </si>
  <si>
    <t>TRK6161011089</t>
  </si>
  <si>
    <t>TRK3364646170</t>
  </si>
  <si>
    <t>TRK9302449159</t>
  </si>
  <si>
    <t>TRK5810265063</t>
  </si>
  <si>
    <t>TRK4413754709</t>
  </si>
  <si>
    <t>TRK9649751592</t>
  </si>
  <si>
    <t>TRK7804321745</t>
  </si>
  <si>
    <t>TRK2650706374</t>
  </si>
  <si>
    <t>TRK2124998267</t>
  </si>
  <si>
    <t>TRK8717317607</t>
  </si>
  <si>
    <t>TRK2498592514</t>
  </si>
  <si>
    <t>TRK5012978481</t>
  </si>
  <si>
    <t>TRK8272027638</t>
  </si>
  <si>
    <t>TRK3519566263</t>
  </si>
  <si>
    <t>TRK7827515425</t>
  </si>
  <si>
    <t>TRK7658920009</t>
  </si>
  <si>
    <t>TRK8774511176</t>
  </si>
  <si>
    <t>TRK7328167559</t>
  </si>
  <si>
    <t>TRK6381147940</t>
  </si>
  <si>
    <t>TRK1424121102</t>
  </si>
  <si>
    <t>TRK3431301874</t>
  </si>
  <si>
    <t>TRK1121896172</t>
  </si>
  <si>
    <t>TRK3626001429</t>
  </si>
  <si>
    <t>TRK5379227053</t>
  </si>
  <si>
    <t>TRK7170568579</t>
  </si>
  <si>
    <t>TRK2674090685</t>
  </si>
  <si>
    <t>TRK4872768624</t>
  </si>
  <si>
    <t>TRK2357720061</t>
  </si>
  <si>
    <t>TRK5925214963</t>
  </si>
  <si>
    <t>TRK8110962315</t>
  </si>
  <si>
    <t>TRK2211575537</t>
  </si>
  <si>
    <t>TRK7442940307</t>
  </si>
  <si>
    <t>TRK1632790372</t>
  </si>
  <si>
    <t>TRK5448170938</t>
  </si>
  <si>
    <t>TRK4770139539</t>
  </si>
  <si>
    <t>TRK1100577655</t>
  </si>
  <si>
    <t>TRK6756236905</t>
  </si>
  <si>
    <t>TRK7939744552</t>
  </si>
  <si>
    <t>TRK2540105245</t>
  </si>
  <si>
    <t>TRK5614537666</t>
  </si>
  <si>
    <t>TRK9923482570</t>
  </si>
  <si>
    <t>TRK8151768827</t>
  </si>
  <si>
    <t>TRK6779880439</t>
  </si>
  <si>
    <t>TRK6804330749</t>
  </si>
  <si>
    <t>TRK7208076578</t>
  </si>
  <si>
    <t>TRK7363301205</t>
  </si>
  <si>
    <t>TRK1692494833</t>
  </si>
  <si>
    <t>TRK7284782859</t>
  </si>
  <si>
    <t>TRK8978297796</t>
  </si>
  <si>
    <t>TRK5636494776</t>
  </si>
  <si>
    <t>TRK3277703973</t>
  </si>
  <si>
    <t>TRK3358920255</t>
  </si>
  <si>
    <t>TRK9978223301</t>
  </si>
  <si>
    <t>TRK8909222362</t>
  </si>
  <si>
    <t>TRK2516575836</t>
  </si>
  <si>
    <t>TRK1392545237</t>
  </si>
  <si>
    <t>TRK8211119328</t>
  </si>
  <si>
    <t>TRK1063232340</t>
  </si>
  <si>
    <t>TRK8211306637</t>
  </si>
  <si>
    <t>TRK3313192580</t>
  </si>
  <si>
    <t>TRK7674013383</t>
  </si>
  <si>
    <t>TRK1154070892</t>
  </si>
  <si>
    <t>TRK1136187848</t>
  </si>
  <si>
    <t>TRK7602028771</t>
  </si>
  <si>
    <t>TRK8355560532</t>
  </si>
  <si>
    <t>TRK9882931802</t>
  </si>
  <si>
    <t>TRK9437382614</t>
  </si>
  <si>
    <t>TRK1771796000</t>
  </si>
  <si>
    <t>TRK6267111093</t>
  </si>
  <si>
    <t>TRK2075506686</t>
  </si>
  <si>
    <t>TRK5427748399</t>
  </si>
  <si>
    <t>TRK8623893772</t>
  </si>
  <si>
    <t>TRK1017092575</t>
  </si>
  <si>
    <t>TRK6642524167</t>
  </si>
  <si>
    <t>TRK5475485650</t>
  </si>
  <si>
    <t>TRK8177205281</t>
  </si>
  <si>
    <t>TRK5026820449</t>
  </si>
  <si>
    <t>TRK3357342530</t>
  </si>
  <si>
    <t>TRK4897635068</t>
  </si>
  <si>
    <t>TRK9548042476</t>
  </si>
  <si>
    <t>TRK5184361405</t>
  </si>
  <si>
    <t>TRK2204536484</t>
  </si>
  <si>
    <t>TRK5803828254</t>
  </si>
  <si>
    <t>TRK7184102288</t>
  </si>
  <si>
    <t>TRK3341374149</t>
  </si>
  <si>
    <t>TRK4141646046</t>
  </si>
  <si>
    <t>TRK4186792658</t>
  </si>
  <si>
    <t>TRK5586587405</t>
  </si>
  <si>
    <t>TRK8357897712</t>
  </si>
  <si>
    <t>TRK1745815308</t>
  </si>
  <si>
    <t>TRK2971918281</t>
  </si>
  <si>
    <t>TRK4084655761</t>
  </si>
  <si>
    <t>TRK5831061055</t>
  </si>
  <si>
    <t>TRK9193074840</t>
  </si>
  <si>
    <t>TRK2088267728</t>
  </si>
  <si>
    <t>TRK3015744290</t>
  </si>
  <si>
    <t>TRK6330985306</t>
  </si>
  <si>
    <t>TRK3285852417</t>
  </si>
  <si>
    <t>TRK7394965258</t>
  </si>
  <si>
    <t>TRK9771973427</t>
  </si>
  <si>
    <t>TRK7487722282</t>
  </si>
  <si>
    <t>TRK8448559341</t>
  </si>
  <si>
    <t>TRK4924672739</t>
  </si>
  <si>
    <t>TRK9348215554</t>
  </si>
  <si>
    <t>TRK1041108483</t>
  </si>
  <si>
    <t>TRK1670748921</t>
  </si>
  <si>
    <t>TRK3447479163</t>
  </si>
  <si>
    <t>TRK6735042064</t>
  </si>
  <si>
    <t>TRK6749309175</t>
  </si>
  <si>
    <t>TRK9315742356</t>
  </si>
  <si>
    <t>TRK4308068906</t>
  </si>
  <si>
    <t>TRK7027955095</t>
  </si>
  <si>
    <t>TRK2337473417</t>
  </si>
  <si>
    <t>TRK4268734450</t>
  </si>
  <si>
    <t>TRK1450136214</t>
  </si>
  <si>
    <t>TRK3515334038</t>
  </si>
  <si>
    <t>TRK7602586804</t>
  </si>
  <si>
    <t>TRK4171040008</t>
  </si>
  <si>
    <t>TRK4169005992</t>
  </si>
  <si>
    <t>TRK3992708955</t>
  </si>
  <si>
    <t>TRK1689038203</t>
  </si>
  <si>
    <t>TRK3318624984</t>
  </si>
  <si>
    <t>TRK6163506726</t>
  </si>
  <si>
    <t>TRK6367387398</t>
  </si>
  <si>
    <t>TRK8530884402</t>
  </si>
  <si>
    <t>TRK8435908047</t>
  </si>
  <si>
    <t>TRK9622324097</t>
  </si>
  <si>
    <t>TRK9550163431</t>
  </si>
  <si>
    <t>TRK1139305037</t>
  </si>
  <si>
    <t>TRK7124759122</t>
  </si>
  <si>
    <t>TRK3378959831</t>
  </si>
  <si>
    <t>TRK4718677266</t>
  </si>
  <si>
    <t>TRK7070642767</t>
  </si>
  <si>
    <t>TRK1579494013</t>
  </si>
  <si>
    <t>TRK1628387315</t>
  </si>
  <si>
    <t>TRK2444008353</t>
  </si>
  <si>
    <t>TRK1380614137</t>
  </si>
  <si>
    <t>TRK8676287113</t>
  </si>
  <si>
    <t>TRK3533875290</t>
  </si>
  <si>
    <t>TRK4127984508</t>
  </si>
  <si>
    <t>TRK9835385478</t>
  </si>
  <si>
    <t>TRK4350328768</t>
  </si>
  <si>
    <t>TRK9061631504</t>
  </si>
  <si>
    <t>TRK4915706942</t>
  </si>
  <si>
    <t>TRK1784385538</t>
  </si>
  <si>
    <t>TRK6910485000</t>
  </si>
  <si>
    <t>TRK8666305333</t>
  </si>
  <si>
    <t>TRK2636570478</t>
  </si>
  <si>
    <t>TRK8515056077</t>
  </si>
  <si>
    <t>TRK1883188928</t>
  </si>
  <si>
    <t>TRK1864389314</t>
  </si>
  <si>
    <t>TRK3632881090</t>
  </si>
  <si>
    <t>TRK7834365129</t>
  </si>
  <si>
    <t>TRK2270721704</t>
  </si>
  <si>
    <t>TRK4887244723</t>
  </si>
  <si>
    <t>TRK7415636239</t>
  </si>
  <si>
    <t>TRK8091678212</t>
  </si>
  <si>
    <t>TRK3326452742</t>
  </si>
  <si>
    <t>TRK5076730274</t>
  </si>
  <si>
    <t>TRK9918380593</t>
  </si>
  <si>
    <t>TRK7391153800</t>
  </si>
  <si>
    <t>TRK7559544468</t>
  </si>
  <si>
    <t>TRK3062707023</t>
  </si>
  <si>
    <t>TRK2663363882</t>
  </si>
  <si>
    <t>TRK4927260855</t>
  </si>
  <si>
    <t>TRK1779954853</t>
  </si>
  <si>
    <t>TRK3107607539</t>
  </si>
  <si>
    <t>TRK4696544286</t>
  </si>
  <si>
    <t>TRK3442011426</t>
  </si>
  <si>
    <t>TRK2827084899</t>
  </si>
  <si>
    <t>TRK1963147034</t>
  </si>
  <si>
    <t>TRK8105690905</t>
  </si>
  <si>
    <t>TRK7501933959</t>
  </si>
  <si>
    <t>TRK2516344636</t>
  </si>
  <si>
    <t>TRK7464988083</t>
  </si>
  <si>
    <t>TRK7400913175</t>
  </si>
  <si>
    <t>TRK5669448303</t>
  </si>
  <si>
    <t>TRK7559178193</t>
  </si>
  <si>
    <t>TRK1953138055</t>
  </si>
  <si>
    <t>TRK6821251259</t>
  </si>
  <si>
    <t>TRK4185144245</t>
  </si>
  <si>
    <t>TRK4431008626</t>
  </si>
  <si>
    <t>TRK9608241231</t>
  </si>
  <si>
    <t>TRK7739377511</t>
  </si>
  <si>
    <t>TRK8411314897</t>
  </si>
  <si>
    <t>TRK7201815570</t>
  </si>
  <si>
    <t>TRK1995042624</t>
  </si>
  <si>
    <t>TRK5637578410</t>
  </si>
  <si>
    <t>TRK8305348743</t>
  </si>
  <si>
    <t>TRK7938238157</t>
  </si>
  <si>
    <t>TRK7030022146</t>
  </si>
  <si>
    <t>TRK1695399501</t>
  </si>
  <si>
    <t>TRK4352895251</t>
  </si>
  <si>
    <t>TRK7820240655</t>
  </si>
  <si>
    <t>TRK2187185261</t>
  </si>
  <si>
    <t>TRK4823361927</t>
  </si>
  <si>
    <t>TRK1878041079</t>
  </si>
  <si>
    <t>TRK3374035306</t>
  </si>
  <si>
    <t>TRK7469724625</t>
  </si>
  <si>
    <t>TRK1527846129</t>
  </si>
  <si>
    <t>TRK1790174801</t>
  </si>
  <si>
    <t>TRK9625871433</t>
  </si>
  <si>
    <t>TRK8909287459</t>
  </si>
  <si>
    <t>TRK3011726711</t>
  </si>
  <si>
    <t>TRK1354969558</t>
  </si>
  <si>
    <t>TRK1357494240</t>
  </si>
  <si>
    <t>TRK7728976104</t>
  </si>
  <si>
    <t>TRK2444207920</t>
  </si>
  <si>
    <t>TRK7262010376</t>
  </si>
  <si>
    <t>TRK2873989838</t>
  </si>
  <si>
    <t>TRK5343312352</t>
  </si>
  <si>
    <t>TRK6416543847</t>
  </si>
  <si>
    <t>TRK4452939545</t>
  </si>
  <si>
    <t>TRK7920002272</t>
  </si>
  <si>
    <t>TRK8458987403</t>
  </si>
  <si>
    <t>TRK6326257500</t>
  </si>
  <si>
    <t>TRK5863363050</t>
  </si>
  <si>
    <t>TRK8699460967</t>
  </si>
  <si>
    <t>TRK3109095764</t>
  </si>
  <si>
    <t>TRK7382376895</t>
  </si>
  <si>
    <t>TRK9498285227</t>
  </si>
  <si>
    <t>TRK7639069380</t>
  </si>
  <si>
    <t>TRK1504557282</t>
  </si>
  <si>
    <t>TRK2850213100</t>
  </si>
  <si>
    <t>TRK2365728996</t>
  </si>
  <si>
    <t>TRK9258792747</t>
  </si>
  <si>
    <t>TRK9415749582</t>
  </si>
  <si>
    <t>TRK9584013308</t>
  </si>
  <si>
    <t>TRK2792535297</t>
  </si>
  <si>
    <t>TRK2933363904</t>
  </si>
  <si>
    <t>TRK6593382419</t>
  </si>
  <si>
    <t>TRK2004181388</t>
  </si>
  <si>
    <t>TRK7300202341</t>
  </si>
  <si>
    <t>TRK8925706674</t>
  </si>
  <si>
    <t>TRK8276886927</t>
  </si>
  <si>
    <t>TRK4286086270</t>
  </si>
  <si>
    <t>TRK6009869319</t>
  </si>
  <si>
    <t>TRK3541968087</t>
  </si>
  <si>
    <t>TRK9640924433</t>
  </si>
  <si>
    <t>TRK6189631739</t>
  </si>
  <si>
    <t>TRK6566310162</t>
  </si>
  <si>
    <t>TRK4478312092</t>
  </si>
  <si>
    <t>TRK7520069500</t>
  </si>
  <si>
    <t>TRK9844152719</t>
  </si>
  <si>
    <t>TRK7902266751</t>
  </si>
  <si>
    <t>TRK9048533686</t>
  </si>
  <si>
    <t>TRK3787567180</t>
  </si>
  <si>
    <t>TRK9780042513</t>
  </si>
  <si>
    <t>TRK2851763143</t>
  </si>
  <si>
    <t>TRK4130592914</t>
  </si>
  <si>
    <t>TRK9692497124</t>
  </si>
  <si>
    <t>TRK4241133391</t>
  </si>
  <si>
    <t>TRK6164377178</t>
  </si>
  <si>
    <t>TRK2513594992</t>
  </si>
  <si>
    <t>TRK3679127739</t>
  </si>
  <si>
    <t>TRK3617505096</t>
  </si>
  <si>
    <t>TRK7543235201</t>
  </si>
  <si>
    <t>TRK5237823247</t>
  </si>
  <si>
    <t>TRK6528544016</t>
  </si>
  <si>
    <t>TRK6721501074</t>
  </si>
  <si>
    <t>TRK5985070695</t>
  </si>
  <si>
    <t>TRK4498766771</t>
  </si>
  <si>
    <t>TRK4244581921</t>
  </si>
  <si>
    <t>TRK1512135509</t>
  </si>
  <si>
    <t>TRK1788016086</t>
  </si>
  <si>
    <t>TRK3362045697</t>
  </si>
  <si>
    <t>TRK7927905470</t>
  </si>
  <si>
    <t>TRK8696268519</t>
  </si>
  <si>
    <t>TRK9909756949</t>
  </si>
  <si>
    <t>TRK5054293658</t>
  </si>
  <si>
    <t>TRK9609465067</t>
  </si>
  <si>
    <t>TRK8396202998</t>
  </si>
  <si>
    <t>TRK9118873951</t>
  </si>
  <si>
    <t>TRK4688798167</t>
  </si>
  <si>
    <t>TRK9382472536</t>
  </si>
  <si>
    <t>TRK4059151895</t>
  </si>
  <si>
    <t>TRK8177251382</t>
  </si>
  <si>
    <t>TRK7805596576</t>
  </si>
  <si>
    <t>TRK4194098290</t>
  </si>
  <si>
    <t>TRK8228592625</t>
  </si>
  <si>
    <t>TRK2965550024</t>
  </si>
  <si>
    <t>TRK7611515695</t>
  </si>
  <si>
    <t>TRK6347454326</t>
  </si>
  <si>
    <t>TRK8267580584</t>
  </si>
  <si>
    <t>TRK5621805582</t>
  </si>
  <si>
    <t>TRK8621978949</t>
  </si>
  <si>
    <t>TRK3667636572</t>
  </si>
  <si>
    <t>TRK3799719174</t>
  </si>
  <si>
    <t>TRK9956768184</t>
  </si>
  <si>
    <t>TRK4540593177</t>
  </si>
  <si>
    <t>TRK8105553035</t>
  </si>
  <si>
    <t>TRK3639057337</t>
  </si>
  <si>
    <t>TRK2306634272</t>
  </si>
  <si>
    <t>TRK1332638003</t>
  </si>
  <si>
    <t>TRK8305150965</t>
  </si>
  <si>
    <t>TRK2297398796</t>
  </si>
  <si>
    <t>TRK5413406499</t>
  </si>
  <si>
    <t>TRK8516479308</t>
  </si>
  <si>
    <t>TRK1478080007</t>
  </si>
  <si>
    <t>TRK5979798674</t>
  </si>
  <si>
    <t>TRK1858645524</t>
  </si>
  <si>
    <t>TRK7321245082</t>
  </si>
  <si>
    <t>TRK6399958496</t>
  </si>
  <si>
    <t>TRK7865536196</t>
  </si>
  <si>
    <t>TRK2734371724</t>
  </si>
  <si>
    <t>TRK8419340109</t>
  </si>
  <si>
    <t>TRK9202350503</t>
  </si>
  <si>
    <t>TRK2874005567</t>
  </si>
  <si>
    <t>TRK8753111382</t>
  </si>
  <si>
    <t>TRK9489212431</t>
  </si>
  <si>
    <t>TRK6037422507</t>
  </si>
  <si>
    <t>TRK7669971505</t>
  </si>
  <si>
    <t>TRK5622899628</t>
  </si>
  <si>
    <t>TRK4356221543</t>
  </si>
  <si>
    <t>TRK1456829484</t>
  </si>
  <si>
    <t>TRK4997365319</t>
  </si>
  <si>
    <t>TRK5740375469</t>
  </si>
  <si>
    <t>TRK3164808427</t>
  </si>
  <si>
    <t>TRK4751752047</t>
  </si>
  <si>
    <t>TRK5361677651</t>
  </si>
  <si>
    <t>TRK2607321483</t>
  </si>
  <si>
    <t>TRK9826771700</t>
  </si>
  <si>
    <t>TRK3880863205</t>
  </si>
  <si>
    <t>TRK5857441780</t>
  </si>
  <si>
    <t>TRK6739060640</t>
  </si>
  <si>
    <t>TRK5845987844</t>
  </si>
  <si>
    <t>TRK3044898320</t>
  </si>
  <si>
    <t>TRK7611611985</t>
  </si>
  <si>
    <t>TRK3227105770</t>
  </si>
  <si>
    <t>TRK2100385566</t>
  </si>
  <si>
    <t>TRK2357204705</t>
  </si>
  <si>
    <t>TRK7046884215</t>
  </si>
  <si>
    <t>TRK8619106703</t>
  </si>
  <si>
    <t>TRK8068115562</t>
  </si>
  <si>
    <t>TRK6187118706</t>
  </si>
  <si>
    <t>TRK2711859031</t>
  </si>
  <si>
    <t>TRK2314430424</t>
  </si>
  <si>
    <t>TRK8759772562</t>
  </si>
  <si>
    <t>TRK3585778960</t>
  </si>
  <si>
    <t>TRK8034050344</t>
  </si>
  <si>
    <t>TRK4461190411</t>
  </si>
  <si>
    <t>TRK3434484579</t>
  </si>
  <si>
    <t>TRK2381209571</t>
  </si>
  <si>
    <t>TRK1722051879</t>
  </si>
  <si>
    <t>TRK5221389850</t>
  </si>
  <si>
    <t>TRK4786748382</t>
  </si>
  <si>
    <t>TRK7597880856</t>
  </si>
  <si>
    <t>TRK4835650104</t>
  </si>
  <si>
    <t>TRK5557103930</t>
  </si>
  <si>
    <t>TRK3582689207</t>
  </si>
  <si>
    <t>TRK6795653220</t>
  </si>
  <si>
    <t>TRK8864519627</t>
  </si>
  <si>
    <t>TRK8669040072</t>
  </si>
  <si>
    <t>TRK2102281793</t>
  </si>
  <si>
    <t>TRK6772636577</t>
  </si>
  <si>
    <t>TRK5231993830</t>
  </si>
  <si>
    <t>TRK5928165196</t>
  </si>
  <si>
    <t>TRK1675960457</t>
  </si>
  <si>
    <t>TRK8555901221</t>
  </si>
  <si>
    <t>TRK2352617246</t>
  </si>
  <si>
    <t>TRK6073083426</t>
  </si>
  <si>
    <t>TRK5707968556</t>
  </si>
  <si>
    <t>TRK8466167628</t>
  </si>
  <si>
    <t>TRK5737252685</t>
  </si>
  <si>
    <t>TRK5837806555</t>
  </si>
  <si>
    <t>TRK6378925779</t>
  </si>
  <si>
    <t>TRK3876064500</t>
  </si>
  <si>
    <t>TRK1084916821</t>
  </si>
  <si>
    <t>TRK6034326275</t>
  </si>
  <si>
    <t>TRK3660872004</t>
  </si>
  <si>
    <t>TRK1906470275</t>
  </si>
  <si>
    <t>TRK7494316763</t>
  </si>
  <si>
    <t>TRK3426652197</t>
  </si>
  <si>
    <t>TRK1638590129</t>
  </si>
  <si>
    <t>TRK7480858458</t>
  </si>
  <si>
    <t>TRK3823699227</t>
  </si>
  <si>
    <t>TRK3405037311</t>
  </si>
  <si>
    <t>TRK2441102194</t>
  </si>
  <si>
    <t>TRK6308613690</t>
  </si>
  <si>
    <t>TRK5303573421</t>
  </si>
  <si>
    <t>TRK4887094762</t>
  </si>
  <si>
    <t>TRK6709986536</t>
  </si>
  <si>
    <t>TRK4538153027</t>
  </si>
  <si>
    <t>TRK2779535576</t>
  </si>
  <si>
    <t>TRK4112936344</t>
  </si>
  <si>
    <t>TRK2569767018</t>
  </si>
  <si>
    <t>TRK7508112044</t>
  </si>
  <si>
    <t>TRK5134112785</t>
  </si>
  <si>
    <t>TRK2161115542</t>
  </si>
  <si>
    <t>TRK7446735267</t>
  </si>
  <si>
    <t>TRK9699690712</t>
  </si>
  <si>
    <t>TRK3562908327</t>
  </si>
  <si>
    <t>TRK1874995714</t>
  </si>
  <si>
    <t>TRK6194092691</t>
  </si>
  <si>
    <t>TRK5418516298</t>
  </si>
  <si>
    <t>TRK9477520529</t>
  </si>
  <si>
    <t>TRK2713275379</t>
  </si>
  <si>
    <t>TRK5173637426</t>
  </si>
  <si>
    <t>TRK3295595465</t>
  </si>
  <si>
    <t>TRK1474666593</t>
  </si>
  <si>
    <t>TRK9407353249</t>
  </si>
  <si>
    <t>TRK4162689158</t>
  </si>
  <si>
    <t>TRK6104226566</t>
  </si>
  <si>
    <t>TRK2829202620</t>
  </si>
  <si>
    <t>TRK1678328840</t>
  </si>
  <si>
    <t>TRK8509779846</t>
  </si>
  <si>
    <t>TRK4319499049</t>
  </si>
  <si>
    <t>TRK6536979311</t>
  </si>
  <si>
    <t>TRK5798876888</t>
  </si>
  <si>
    <t>TRK5034342546</t>
  </si>
  <si>
    <t>TRK5456730292</t>
  </si>
  <si>
    <t>TRK8117434535</t>
  </si>
  <si>
    <t>TRK1802802669</t>
  </si>
  <si>
    <t>TRK1966238029</t>
  </si>
  <si>
    <t>TRK9553587742</t>
  </si>
  <si>
    <t>TRK7171839915</t>
  </si>
  <si>
    <t>TRK8183354203</t>
  </si>
  <si>
    <t>TRK3994279393</t>
  </si>
  <si>
    <t>TRK2296060682</t>
  </si>
  <si>
    <t>TRK6210050953</t>
  </si>
  <si>
    <t>TRK9335744354</t>
  </si>
  <si>
    <t>TRK8221176466</t>
  </si>
  <si>
    <t>TRK4128884345</t>
  </si>
  <si>
    <t>TRK7724138512</t>
  </si>
  <si>
    <t>TRK9478460199</t>
  </si>
  <si>
    <t>TRK6684688801</t>
  </si>
  <si>
    <t>TRK8242552094</t>
  </si>
  <si>
    <t>TRK8946320119</t>
  </si>
  <si>
    <t>TRK9350777809</t>
  </si>
  <si>
    <t>TRK6559448102</t>
  </si>
  <si>
    <t>TRK7779590070</t>
  </si>
  <si>
    <t>TRK6759079922</t>
  </si>
  <si>
    <t>TRK6400276216</t>
  </si>
  <si>
    <t>TRK1955014170</t>
  </si>
  <si>
    <t>TRK5104133525</t>
  </si>
  <si>
    <t>TRK4051467801</t>
  </si>
  <si>
    <t>TRK9734563283</t>
  </si>
  <si>
    <t>TRK7270241081</t>
  </si>
  <si>
    <t>TRK9162124805</t>
  </si>
  <si>
    <t>TRK2180040604</t>
  </si>
  <si>
    <t>TRK9827430322</t>
  </si>
  <si>
    <t>TRK1019921477</t>
  </si>
  <si>
    <t>TRK5041906823</t>
  </si>
  <si>
    <t>TRK4236046511</t>
  </si>
  <si>
    <t>TRK5057565167</t>
  </si>
  <si>
    <t>TRK8783921208</t>
  </si>
  <si>
    <t>TRK7656226942</t>
  </si>
  <si>
    <t>TRK8158441927</t>
  </si>
  <si>
    <t>TRK9841293232</t>
  </si>
  <si>
    <t>TRK8026317063</t>
  </si>
  <si>
    <t>TRK8775218300</t>
  </si>
  <si>
    <t>TRK1950984322</t>
  </si>
  <si>
    <t>TRK1192003211</t>
  </si>
  <si>
    <t>TRK8937312333</t>
  </si>
  <si>
    <t>TRK8313852911</t>
  </si>
  <si>
    <t>TRK8913832731</t>
  </si>
  <si>
    <t>TRK8302584343</t>
  </si>
  <si>
    <t>TRK4041073234</t>
  </si>
  <si>
    <t>TRK1746084868</t>
  </si>
  <si>
    <t>TRK2457876737</t>
  </si>
  <si>
    <t>TRK4591107349</t>
  </si>
  <si>
    <t>TRK2281065992</t>
  </si>
  <si>
    <t>TRK4278311676</t>
  </si>
  <si>
    <t>TRK2967879930</t>
  </si>
  <si>
    <t>TRK5101331003</t>
  </si>
  <si>
    <t>TRK4561879789</t>
  </si>
  <si>
    <t>TRK6593787476</t>
  </si>
  <si>
    <t>TRK2275885494</t>
  </si>
  <si>
    <t>TRK6911427769</t>
  </si>
  <si>
    <t>TRK3461964785</t>
  </si>
  <si>
    <t>TRK7133301102</t>
  </si>
  <si>
    <t>TRK2859588431</t>
  </si>
  <si>
    <t>TRK3043033219</t>
  </si>
  <si>
    <t>TRK2957859558</t>
  </si>
  <si>
    <t>TRK2914769391</t>
  </si>
  <si>
    <t>TRK3153496354</t>
  </si>
  <si>
    <t>TRK4582675569</t>
  </si>
  <si>
    <t>TRK4768549331</t>
  </si>
  <si>
    <t>TRK8845652332</t>
  </si>
  <si>
    <t>TRK1291613907</t>
  </si>
  <si>
    <t>TRK6739236511</t>
  </si>
  <si>
    <t>TRK8079531033</t>
  </si>
  <si>
    <t>TRK9810192034</t>
  </si>
  <si>
    <t>TRK5002333071</t>
  </si>
  <si>
    <t>TRK2836911261</t>
  </si>
  <si>
    <t>TRK1665221682</t>
  </si>
  <si>
    <t>TRK5048803476</t>
  </si>
  <si>
    <t>TRK4642557348</t>
  </si>
  <si>
    <t>TRK8306951250</t>
  </si>
  <si>
    <t>TRK5459660617</t>
  </si>
  <si>
    <t>TRK2976485983</t>
  </si>
  <si>
    <t>TRK9672200606</t>
  </si>
  <si>
    <t>TRK6174420519</t>
  </si>
  <si>
    <t>TRK4221719112</t>
  </si>
  <si>
    <t>TRK2022620962</t>
  </si>
  <si>
    <t>TRK9258073665</t>
  </si>
  <si>
    <t>TRK2921749643</t>
  </si>
  <si>
    <t>TRK2765846107</t>
  </si>
  <si>
    <t>TRK5098379652</t>
  </si>
  <si>
    <t>TRK2021167212</t>
  </si>
  <si>
    <t>TRK1150772341</t>
  </si>
  <si>
    <t>TRK7139363887</t>
  </si>
  <si>
    <t>TRK2261430954</t>
  </si>
  <si>
    <t>TRK6754719604</t>
  </si>
  <si>
    <t>TRK8688620465</t>
  </si>
  <si>
    <t>TRK8342480491</t>
  </si>
  <si>
    <t>TRK9384891991</t>
  </si>
  <si>
    <t>TRK7039529586</t>
  </si>
  <si>
    <t>TRK2603113869</t>
  </si>
  <si>
    <t>TRK1107249917</t>
  </si>
  <si>
    <t>TRK7563386821</t>
  </si>
  <si>
    <t>TRK4953626675</t>
  </si>
  <si>
    <t>TRK9525460532</t>
  </si>
  <si>
    <t>TRK5150544287</t>
  </si>
  <si>
    <t>TRK2970669692</t>
  </si>
  <si>
    <t>TRK8056991202</t>
  </si>
  <si>
    <t>TRK8069117171</t>
  </si>
  <si>
    <t>TRK9738768097</t>
  </si>
  <si>
    <t>TRK4593313333</t>
  </si>
  <si>
    <t>TRK4143298471</t>
  </si>
  <si>
    <t>TRK3825416062</t>
  </si>
  <si>
    <t>TRK2295364465</t>
  </si>
  <si>
    <t>TRK2139345240</t>
  </si>
  <si>
    <t>TRK2126099421</t>
  </si>
  <si>
    <t>TRK1963223634</t>
  </si>
  <si>
    <t>TRK9280115240</t>
  </si>
  <si>
    <t>TRK5998777944</t>
  </si>
  <si>
    <t>TRK2927111868</t>
  </si>
  <si>
    <t>TRK4374920382</t>
  </si>
  <si>
    <t>TRK1032543226</t>
  </si>
  <si>
    <t>TRK1598296130</t>
  </si>
  <si>
    <t>TRK8961234200</t>
  </si>
  <si>
    <t>TRK1174646321</t>
  </si>
  <si>
    <t>TRK9813918773</t>
  </si>
  <si>
    <t>TRK9495895467</t>
  </si>
  <si>
    <t>TRK2189084241</t>
  </si>
  <si>
    <t>TRK9362186159</t>
  </si>
  <si>
    <t>TRK4019440364</t>
  </si>
  <si>
    <t>TRK4766255092</t>
  </si>
  <si>
    <t>TRK2165504224</t>
  </si>
  <si>
    <t>TRK6235474655</t>
  </si>
  <si>
    <t>TRK1449177078</t>
  </si>
  <si>
    <t>TRK8959604593</t>
  </si>
  <si>
    <t>TRK6473463707</t>
  </si>
  <si>
    <t>TRK2171317458</t>
  </si>
  <si>
    <t>TRK6997853741</t>
  </si>
  <si>
    <t>TRK1340282785</t>
  </si>
  <si>
    <t>TRK8802040863</t>
  </si>
  <si>
    <t>TRK6728054933</t>
  </si>
  <si>
    <t>TRK1475050865</t>
  </si>
  <si>
    <t>TRK5970622448</t>
  </si>
  <si>
    <t>TRK9567207277</t>
  </si>
  <si>
    <t>TRK4282048731</t>
  </si>
  <si>
    <t>TRK3310098577</t>
  </si>
  <si>
    <t>TRK5313895672</t>
  </si>
  <si>
    <t>TRK7280909409</t>
  </si>
  <si>
    <t>TRK7869457546</t>
  </si>
  <si>
    <t>TRK8545585835</t>
  </si>
  <si>
    <t>TRK7259606584</t>
  </si>
  <si>
    <t>TRK5388817551</t>
  </si>
  <si>
    <t>TRK9120896161</t>
  </si>
  <si>
    <t>TRK8515011556</t>
  </si>
  <si>
    <t>TRK8031613024</t>
  </si>
  <si>
    <t>TRK4920145321</t>
  </si>
  <si>
    <t>TRK8774500067</t>
  </si>
  <si>
    <t>TRK5774164999</t>
  </si>
  <si>
    <t>TRK5314072137</t>
  </si>
  <si>
    <t>TRK7349451760</t>
  </si>
  <si>
    <t>TRK2285253059</t>
  </si>
  <si>
    <t>TRK9094963776</t>
  </si>
  <si>
    <t>TRK5393017616</t>
  </si>
  <si>
    <t>TRK6595189300</t>
  </si>
  <si>
    <t>TRK7747138968</t>
  </si>
  <si>
    <t>TRK9394411542</t>
  </si>
  <si>
    <t>TRK3618664376</t>
  </si>
  <si>
    <t>TRK9989048417</t>
  </si>
  <si>
    <t>TRK9000835936</t>
  </si>
  <si>
    <t>TRK6333612911</t>
  </si>
  <si>
    <t>TRK7085451132</t>
  </si>
  <si>
    <t>TRK3870196543</t>
  </si>
  <si>
    <t>TRK2768228268</t>
  </si>
  <si>
    <t>TRK6076480392</t>
  </si>
  <si>
    <t>TRK6073687589</t>
  </si>
  <si>
    <t>TRK9026746983</t>
  </si>
  <si>
    <t>TRK2354183051</t>
  </si>
  <si>
    <t>TRK6248879385</t>
  </si>
  <si>
    <t>TRK6600774025</t>
  </si>
  <si>
    <t>TRK5992937265</t>
  </si>
  <si>
    <t>TRK7754717603</t>
  </si>
  <si>
    <t>TRK2489127790</t>
  </si>
  <si>
    <t>TRK7384515132</t>
  </si>
  <si>
    <t>TRK9557184991</t>
  </si>
  <si>
    <t>TRK7366140762</t>
  </si>
  <si>
    <t>TRK7403700701</t>
  </si>
  <si>
    <t>TRK8620782245</t>
  </si>
  <si>
    <t>TRK4363498718</t>
  </si>
  <si>
    <t>TRK5728334186</t>
  </si>
  <si>
    <t>TRK7994286559</t>
  </si>
  <si>
    <t>TRK4258688384</t>
  </si>
  <si>
    <t>TRK1765756474</t>
  </si>
  <si>
    <t>TRK6559390487</t>
  </si>
  <si>
    <t>TRK3843903012</t>
  </si>
  <si>
    <t>TRK6612445802</t>
  </si>
  <si>
    <t>TRK7345668475</t>
  </si>
  <si>
    <t>TRK1303543245</t>
  </si>
  <si>
    <t>TRK3108204996</t>
  </si>
  <si>
    <t>TRK7210618934</t>
  </si>
  <si>
    <t>TRK6605123390</t>
  </si>
  <si>
    <t>TRK6174984675</t>
  </si>
  <si>
    <t>TRK2420021038</t>
  </si>
  <si>
    <t>TRK6327782800</t>
  </si>
  <si>
    <t>TRK3386715117</t>
  </si>
  <si>
    <t>TRK8288159789</t>
  </si>
  <si>
    <t>TRK8683949909</t>
  </si>
  <si>
    <t>TRK8345491314</t>
  </si>
  <si>
    <t>TRK1789965695</t>
  </si>
  <si>
    <t>TRK9755848442</t>
  </si>
  <si>
    <t>TRK5063949642</t>
  </si>
  <si>
    <t>TRK2735501279</t>
  </si>
  <si>
    <t>TRK3965041002</t>
  </si>
  <si>
    <t>TRK4951978923</t>
  </si>
  <si>
    <t>TRK1790951538</t>
  </si>
  <si>
    <t>TRK2317369286</t>
  </si>
  <si>
    <t>TRK4447956737</t>
  </si>
  <si>
    <t>TRK7677428564</t>
  </si>
  <si>
    <t>TRK9466362675</t>
  </si>
  <si>
    <t>TRK6957500056</t>
  </si>
  <si>
    <t>TRK4628960979</t>
  </si>
  <si>
    <t>TRK4268203046</t>
  </si>
  <si>
    <t>TRK6600965091</t>
  </si>
  <si>
    <t>TRK8591928605</t>
  </si>
  <si>
    <t>TRK1496668126</t>
  </si>
  <si>
    <t>TRK5072283588</t>
  </si>
  <si>
    <t>TRK4364071256</t>
  </si>
  <si>
    <t>TRK4043791236</t>
  </si>
  <si>
    <t>TRK3851712460</t>
  </si>
  <si>
    <t>TRK5981168979</t>
  </si>
  <si>
    <t>TRK7729176798</t>
  </si>
  <si>
    <t>TRK7676864261</t>
  </si>
  <si>
    <t>TRK4782905887</t>
  </si>
  <si>
    <t>TRK8943202582</t>
  </si>
  <si>
    <t>TRK3350396876</t>
  </si>
  <si>
    <t>TRK7628091446</t>
  </si>
  <si>
    <t>TRK6845761744</t>
  </si>
  <si>
    <t>TRK8947344377</t>
  </si>
  <si>
    <t>TRK1742177860</t>
  </si>
  <si>
    <t>TRK2812193136</t>
  </si>
  <si>
    <t>TRK2354144394</t>
  </si>
  <si>
    <t>TRK3538683870</t>
  </si>
  <si>
    <t>TRK8594980848</t>
  </si>
  <si>
    <t>TRK9072128430</t>
  </si>
  <si>
    <t>TRK5451903577</t>
  </si>
  <si>
    <t>TRK7146651151</t>
  </si>
  <si>
    <t>TRK5622326662</t>
  </si>
  <si>
    <t>TRK3915084132</t>
  </si>
  <si>
    <t>TRK4586326254</t>
  </si>
  <si>
    <t>TRK7448998305</t>
  </si>
  <si>
    <t>TRK2155460940</t>
  </si>
  <si>
    <t>TRK6509104867</t>
  </si>
  <si>
    <t>TRK2564825246</t>
  </si>
  <si>
    <t>TRK8265335825</t>
  </si>
  <si>
    <t>TRK3697803696</t>
  </si>
  <si>
    <t>TRK2979725265</t>
  </si>
  <si>
    <t>TRK5267840401</t>
  </si>
  <si>
    <t>TRK2109520361</t>
  </si>
  <si>
    <t>TRK8251271560</t>
  </si>
  <si>
    <t>TRK7039649726</t>
  </si>
  <si>
    <t>TRK4199145558</t>
  </si>
  <si>
    <t>TRK8127554792</t>
  </si>
  <si>
    <t>TRK7051192957</t>
  </si>
  <si>
    <t>TRK5385891182</t>
  </si>
  <si>
    <t>TRK4096720563</t>
  </si>
  <si>
    <t>TRK8255988706</t>
  </si>
  <si>
    <t>TRK3749875076</t>
  </si>
  <si>
    <t>TRK2727913409</t>
  </si>
  <si>
    <t>TRK8258416335</t>
  </si>
  <si>
    <t>TRK8630815746</t>
  </si>
  <si>
    <t>TRK3735589240</t>
  </si>
  <si>
    <t>TRK5552442189</t>
  </si>
  <si>
    <t>TRK5958654282</t>
  </si>
  <si>
    <t>TRK6523739383</t>
  </si>
  <si>
    <t>TRK1313864247</t>
  </si>
  <si>
    <t>TRK3615012351</t>
  </si>
  <si>
    <t>TRK1518390027</t>
  </si>
  <si>
    <t>TRK6736190679</t>
  </si>
  <si>
    <t>TRK6919985061</t>
  </si>
  <si>
    <t>TRK7420377291</t>
  </si>
  <si>
    <t>TRK2755661271</t>
  </si>
  <si>
    <t>TRK5054990911</t>
  </si>
  <si>
    <t>TRK2807046438</t>
  </si>
  <si>
    <t>TRK8386010656</t>
  </si>
  <si>
    <t>TRK8212315695</t>
  </si>
  <si>
    <t>TRK9035267818</t>
  </si>
  <si>
    <t>TRK3209017138</t>
  </si>
  <si>
    <t>TRK5316831959</t>
  </si>
  <si>
    <t>TRK2700830723</t>
  </si>
  <si>
    <t>TRK2333958854</t>
  </si>
  <si>
    <t>TRK9949310266</t>
  </si>
  <si>
    <t>TRK9643679007</t>
  </si>
  <si>
    <t>TRK3809302585</t>
  </si>
  <si>
    <t>TRK1577417974</t>
  </si>
  <si>
    <t>TRK2725774204</t>
  </si>
  <si>
    <t>TRK5036497393</t>
  </si>
  <si>
    <t>TRK2695945414</t>
  </si>
  <si>
    <t>TRK3657671646</t>
  </si>
  <si>
    <t>TRK5852215135</t>
  </si>
  <si>
    <t>TRK6220011583</t>
  </si>
  <si>
    <t>TRK6346976116</t>
  </si>
  <si>
    <t>TRK6053794846</t>
  </si>
  <si>
    <t>TRK4428685682</t>
  </si>
  <si>
    <t>TRK2619858077</t>
  </si>
  <si>
    <t>TRK7990315950</t>
  </si>
  <si>
    <t>TRK1120780413</t>
  </si>
  <si>
    <t>TRK1738511043</t>
  </si>
  <si>
    <t>TRK6883669911</t>
  </si>
  <si>
    <t>TRK7573801577</t>
  </si>
  <si>
    <t>TRK2946610782</t>
  </si>
  <si>
    <t>TRK8678340736</t>
  </si>
  <si>
    <t>TRK6546077145</t>
  </si>
  <si>
    <t>TRK9041303194</t>
  </si>
  <si>
    <t>TRK6799838224</t>
  </si>
  <si>
    <t>TRK6132527602</t>
  </si>
  <si>
    <t>TRK2686624600</t>
  </si>
  <si>
    <t>TRK8555577366</t>
  </si>
  <si>
    <t>TRK3081914297</t>
  </si>
  <si>
    <t>TRK8800844142</t>
  </si>
  <si>
    <t>TRK8606925584</t>
  </si>
  <si>
    <t>TRK2762095830</t>
  </si>
  <si>
    <t>TRK4278610002</t>
  </si>
  <si>
    <t>TRK5724108673</t>
  </si>
  <si>
    <t>TRK1815984572</t>
  </si>
  <si>
    <t>TRK3424487429</t>
  </si>
  <si>
    <t>TRK7112883966</t>
  </si>
  <si>
    <t>TRK3984336769</t>
  </si>
  <si>
    <t>TRK1052995691</t>
  </si>
  <si>
    <t>TRK9720230654</t>
  </si>
  <si>
    <t>TRK6073648541</t>
  </si>
  <si>
    <t>TRK9714355491</t>
  </si>
  <si>
    <t>TRK1100888621</t>
  </si>
  <si>
    <t>TRK2174891144</t>
  </si>
  <si>
    <t>TRK8378218364</t>
  </si>
  <si>
    <t>TRK9388849902</t>
  </si>
  <si>
    <t>TRK6016315536</t>
  </si>
  <si>
    <t>TRK1313566925</t>
  </si>
  <si>
    <t>TRK4802564164</t>
  </si>
  <si>
    <t>TRK7465797041</t>
  </si>
  <si>
    <t>TRK4216794684</t>
  </si>
  <si>
    <t>TRK8652776610</t>
  </si>
  <si>
    <t>TRK4974870837</t>
  </si>
  <si>
    <t>TRK4181034059</t>
  </si>
  <si>
    <t>TRK5109666176</t>
  </si>
  <si>
    <t>TRK6079082762</t>
  </si>
  <si>
    <t>TRK2376757918</t>
  </si>
  <si>
    <t>TRK9704394350</t>
  </si>
  <si>
    <t>TRK9981352614</t>
  </si>
  <si>
    <t>TRK4747124317</t>
  </si>
  <si>
    <t>TRK1237885295</t>
  </si>
  <si>
    <t>TRK9419273851</t>
  </si>
  <si>
    <t>TRK9704073325</t>
  </si>
  <si>
    <t>TRK1826774764</t>
  </si>
  <si>
    <t>TRK3316350398</t>
  </si>
  <si>
    <t>TRK1521711567</t>
  </si>
  <si>
    <t>TRK7802179845</t>
  </si>
  <si>
    <t>TRK6618831121</t>
  </si>
  <si>
    <t>TRK1390058079</t>
  </si>
  <si>
    <t>TRK3741489746</t>
  </si>
  <si>
    <t>TRK5732556896</t>
  </si>
  <si>
    <t>TRK8480220826</t>
  </si>
  <si>
    <t>TRK7388181246</t>
  </si>
  <si>
    <t>TRK5506739209</t>
  </si>
  <si>
    <t>TRK8689768273</t>
  </si>
  <si>
    <t>TRK6019748138</t>
  </si>
  <si>
    <t>TRK1877930374</t>
  </si>
  <si>
    <t>TRK1403384220</t>
  </si>
  <si>
    <t>TRK9489500230</t>
  </si>
  <si>
    <t>TRK2056712337</t>
  </si>
  <si>
    <t>TRK7469069566</t>
  </si>
  <si>
    <t>TRK4808425961</t>
  </si>
  <si>
    <t>TRK3645681404</t>
  </si>
  <si>
    <t>TRK1604437338</t>
  </si>
  <si>
    <t>TRK4461546957</t>
  </si>
  <si>
    <t>TRK7525574688</t>
  </si>
  <si>
    <t>TRK6423097611</t>
  </si>
  <si>
    <t>TRK3352962524</t>
  </si>
  <si>
    <t>TRK5565112811</t>
  </si>
  <si>
    <t>TRK2532348353</t>
  </si>
  <si>
    <t>TRK9455166088</t>
  </si>
  <si>
    <t>TRK3287691538</t>
  </si>
  <si>
    <t>TRK8302566130</t>
  </si>
  <si>
    <t>TRK7426378657</t>
  </si>
  <si>
    <t>TRK1304035320</t>
  </si>
  <si>
    <t>TRK9600598413</t>
  </si>
  <si>
    <t>TRK6757656886</t>
  </si>
  <si>
    <t>TRK6589262075</t>
  </si>
  <si>
    <t>TRK9809924022</t>
  </si>
  <si>
    <t>TRK4968251637</t>
  </si>
  <si>
    <t>TRK5983104295</t>
  </si>
  <si>
    <t>TRK3777831599</t>
  </si>
  <si>
    <t>TRK5670337967</t>
  </si>
  <si>
    <t>TRK8712011475</t>
  </si>
  <si>
    <t>TRK7332633036</t>
  </si>
  <si>
    <t>TRK6073439492</t>
  </si>
  <si>
    <t>TRK6116995018</t>
  </si>
  <si>
    <t>TRK6198383355</t>
  </si>
  <si>
    <t>TRK6385655234</t>
  </si>
  <si>
    <t>TRK7029733281</t>
  </si>
  <si>
    <t>TRK5031980283</t>
  </si>
  <si>
    <t>TRK5221940301</t>
  </si>
  <si>
    <t>TRK1576406625</t>
  </si>
  <si>
    <t>TRK4913575954</t>
  </si>
  <si>
    <t>TRK1377481284</t>
  </si>
  <si>
    <t>TRK6111435250</t>
  </si>
  <si>
    <t>TRK6862090979</t>
  </si>
  <si>
    <t>TRK4660621143</t>
  </si>
  <si>
    <t>TRK3636716818</t>
  </si>
  <si>
    <t>TRK1397303787</t>
  </si>
  <si>
    <t>TRK7297565657</t>
  </si>
  <si>
    <t>TRK8640713675</t>
  </si>
  <si>
    <t>TRK6118632381</t>
  </si>
  <si>
    <t>TRK7057147909</t>
  </si>
  <si>
    <t>TRK7958777907</t>
  </si>
  <si>
    <t>TRK7773373802</t>
  </si>
  <si>
    <t>TRK7630487336</t>
  </si>
  <si>
    <t>TRK3279919669</t>
  </si>
  <si>
    <t>TRK6980400473</t>
  </si>
  <si>
    <t>TRK6043333481</t>
  </si>
  <si>
    <t>TRK3236942139</t>
  </si>
  <si>
    <t>TRK8021664538</t>
  </si>
  <si>
    <t>TRK5645523800</t>
  </si>
  <si>
    <t>TRK6492849326</t>
  </si>
  <si>
    <t>TRK5955372629</t>
  </si>
  <si>
    <t>TRK4240006555</t>
  </si>
  <si>
    <t>TRK7482573993</t>
  </si>
  <si>
    <t>TRK1081145813</t>
  </si>
  <si>
    <t>TRK6886866352</t>
  </si>
  <si>
    <t>TRK5197849086</t>
  </si>
  <si>
    <t>TRK3562202949</t>
  </si>
  <si>
    <t>TRK1243727888</t>
  </si>
  <si>
    <t>TRK6833625621</t>
  </si>
  <si>
    <t>TRK9316592108</t>
  </si>
  <si>
    <t>TRK4169452515</t>
  </si>
  <si>
    <t>TRK8685878813</t>
  </si>
  <si>
    <t>TRK1262635404</t>
  </si>
  <si>
    <t>TRK6682571147</t>
  </si>
  <si>
    <t>TRK7929018459</t>
  </si>
  <si>
    <t>TRK3905590536</t>
  </si>
  <si>
    <t>TRK3210597158</t>
  </si>
  <si>
    <t>TRK9679304947</t>
  </si>
  <si>
    <t>TRK2649874065</t>
  </si>
  <si>
    <t>TRK9561343562</t>
  </si>
  <si>
    <t>TRK6489567808</t>
  </si>
  <si>
    <t>TRK1189299476</t>
  </si>
  <si>
    <t>TRK9129675640</t>
  </si>
  <si>
    <t>TRK4831410147</t>
  </si>
  <si>
    <t>TRK1560307004</t>
  </si>
  <si>
    <t>TRK8606551005</t>
  </si>
  <si>
    <t>TRK1652750132</t>
  </si>
  <si>
    <t>TRK9438197677</t>
  </si>
  <si>
    <t>TRK6081697258</t>
  </si>
  <si>
    <t>TRK8285256352</t>
  </si>
  <si>
    <t>TRK5269009099</t>
  </si>
  <si>
    <t>TRK5337676004</t>
  </si>
  <si>
    <t>TRK2278701107</t>
  </si>
  <si>
    <t>TRK7979336335</t>
  </si>
  <si>
    <t>TRK4736709238</t>
  </si>
  <si>
    <t>TRK4254965701</t>
  </si>
  <si>
    <t>TRK7791799349</t>
  </si>
  <si>
    <t>TRK8431953486</t>
  </si>
  <si>
    <t>TRK8241286397</t>
  </si>
  <si>
    <t>TRK1807242608</t>
  </si>
  <si>
    <t>TRK4201278860</t>
  </si>
  <si>
    <t>TRK6667085254</t>
  </si>
  <si>
    <t>TRK8061236022</t>
  </si>
  <si>
    <t>TRK5661147287</t>
  </si>
  <si>
    <t>TRK6828025904</t>
  </si>
  <si>
    <t>TRK2424699069</t>
  </si>
  <si>
    <t>TRK4217848061</t>
  </si>
  <si>
    <t>TRK5823131491</t>
  </si>
  <si>
    <t>TRK6303044998</t>
  </si>
  <si>
    <t>TRK7431109330</t>
  </si>
  <si>
    <t>TRK6241939919</t>
  </si>
  <si>
    <t>TRK2025305713</t>
  </si>
  <si>
    <t>TRK2399703065</t>
  </si>
  <si>
    <t>TRK6393776872</t>
  </si>
  <si>
    <t>TRK9326029211</t>
  </si>
  <si>
    <t>TRK8006473982</t>
  </si>
  <si>
    <t>TRK1407637412</t>
  </si>
  <si>
    <t>TRK2277890574</t>
  </si>
  <si>
    <t>TRK5007901723</t>
  </si>
  <si>
    <t>TRK8965485544</t>
  </si>
  <si>
    <t>TRK9637593786</t>
  </si>
  <si>
    <t>TRK3162295262</t>
  </si>
  <si>
    <t>TRK5937259074</t>
  </si>
  <si>
    <t>TRK2362267857</t>
  </si>
  <si>
    <t>TRK4027851508</t>
  </si>
  <si>
    <t>TRK7674028868</t>
  </si>
  <si>
    <t>TRK1632371893</t>
  </si>
  <si>
    <t>TRK9693370240</t>
  </si>
  <si>
    <t>TRK1748948635</t>
  </si>
  <si>
    <t>TRK8576563929</t>
  </si>
  <si>
    <t>TRK2284313488</t>
  </si>
  <si>
    <t>TRK1709140662</t>
  </si>
  <si>
    <t>TRK9076484738</t>
  </si>
  <si>
    <t>TRK2549950400</t>
  </si>
  <si>
    <t>TRK6149705098</t>
  </si>
  <si>
    <t>TRK5842924099</t>
  </si>
  <si>
    <t>TRK1376956311</t>
  </si>
  <si>
    <t>TRK3172827069</t>
  </si>
  <si>
    <t>TRK5289549830</t>
  </si>
  <si>
    <t>TRK4551897809</t>
  </si>
  <si>
    <t>TRK7509997048</t>
  </si>
  <si>
    <t>TRK2674863271</t>
  </si>
  <si>
    <t>TRK4275359144</t>
  </si>
  <si>
    <t>TRK5151792252</t>
  </si>
  <si>
    <t>TRK9747649093</t>
  </si>
  <si>
    <t>TRK4554956622</t>
  </si>
  <si>
    <t>TRK8211810160</t>
  </si>
  <si>
    <t>TRK1405605309</t>
  </si>
  <si>
    <t>TRK4711500904</t>
  </si>
  <si>
    <t>TRK7619828726</t>
  </si>
  <si>
    <t>TRK4287508495</t>
  </si>
  <si>
    <t>TRK9616395046</t>
  </si>
  <si>
    <t>TRK1432457562</t>
  </si>
  <si>
    <t>TRK1966409981</t>
  </si>
  <si>
    <t>TRK7297676272</t>
  </si>
  <si>
    <t>TRK3336973451</t>
  </si>
  <si>
    <t>TRK8692766978</t>
  </si>
  <si>
    <t>TRK7316760631</t>
  </si>
  <si>
    <t>TRK3750374214</t>
  </si>
  <si>
    <t>TRK5483994608</t>
  </si>
  <si>
    <t>TRK5776920290</t>
  </si>
  <si>
    <t>TRK4162448534</t>
  </si>
  <si>
    <t>TRK4696730690</t>
  </si>
  <si>
    <t>TRK2937613533</t>
  </si>
  <si>
    <t>TRK9236595604</t>
  </si>
  <si>
    <t>TRK8514070964</t>
  </si>
  <si>
    <t>TRK8558397609</t>
  </si>
  <si>
    <t>TRK5500002790</t>
  </si>
  <si>
    <t>TRK3983759632</t>
  </si>
  <si>
    <t>TRK6512464864</t>
  </si>
  <si>
    <t>TRK5007038804</t>
  </si>
  <si>
    <t>TRK3379974823</t>
  </si>
  <si>
    <t>TRK9666017605</t>
  </si>
  <si>
    <t>TRK4278037547</t>
  </si>
  <si>
    <t>TRK2826192193</t>
  </si>
  <si>
    <t>TRK1860716785</t>
  </si>
  <si>
    <t>TRK2712625924</t>
  </si>
  <si>
    <t>TRK5176130646</t>
  </si>
  <si>
    <t>TRK5684692299</t>
  </si>
  <si>
    <t>TRK2194282071</t>
  </si>
  <si>
    <t>TRK4291094007</t>
  </si>
  <si>
    <t>TRK7312934917</t>
  </si>
  <si>
    <t>TRK9998866734</t>
  </si>
  <si>
    <t>TRK8947905122</t>
  </si>
  <si>
    <t>TRK8062177477</t>
  </si>
  <si>
    <t>TRK6073489600</t>
  </si>
  <si>
    <t>TRK3850913949</t>
  </si>
  <si>
    <t>TRK9163204506</t>
  </si>
  <si>
    <t>TRK3218532502</t>
  </si>
  <si>
    <t>TRK5995052593</t>
  </si>
  <si>
    <t>TRK5729883700</t>
  </si>
  <si>
    <t>TRK6026460495</t>
  </si>
  <si>
    <t>TRK9510983699</t>
  </si>
  <si>
    <t>TRK4313797911</t>
  </si>
  <si>
    <t>TRK2661693365</t>
  </si>
  <si>
    <t>TRK9020005215</t>
  </si>
  <si>
    <t>TRK6261082088</t>
  </si>
  <si>
    <t>TRK3079489055</t>
  </si>
  <si>
    <t>TRK4893366417</t>
  </si>
  <si>
    <t>TRK5886912300</t>
  </si>
  <si>
    <t>TRK6848978627</t>
  </si>
  <si>
    <t>TRK1214661444</t>
  </si>
  <si>
    <t>TRK5036069324</t>
  </si>
  <si>
    <t>TRK8912695106</t>
  </si>
  <si>
    <t>TRK6596892035</t>
  </si>
  <si>
    <t>TRK9199082799</t>
  </si>
  <si>
    <t>TRK4872056454</t>
  </si>
  <si>
    <t>TRK2571940861</t>
  </si>
  <si>
    <t>TRK9394871924</t>
  </si>
  <si>
    <t>TRK9670940901</t>
  </si>
  <si>
    <t>TRK3485887894</t>
  </si>
  <si>
    <t>TRK7016646820</t>
  </si>
  <si>
    <t>TRK9814663690</t>
  </si>
  <si>
    <t>TRK5203426137</t>
  </si>
  <si>
    <t>TRK5567287130</t>
  </si>
  <si>
    <t>TRK8591755640</t>
  </si>
  <si>
    <t>TRK8294054692</t>
  </si>
  <si>
    <t>TRK4722304130</t>
  </si>
  <si>
    <t>TRK8563417015</t>
  </si>
  <si>
    <t>TRK8413742125</t>
  </si>
  <si>
    <t>TRK3335636831</t>
  </si>
  <si>
    <t>TRK9279085159</t>
  </si>
  <si>
    <t>TRK5865060186</t>
  </si>
  <si>
    <t>TRK1692397841</t>
  </si>
  <si>
    <t>TRK4068414892</t>
  </si>
  <si>
    <t>TRK4511305264</t>
  </si>
  <si>
    <t>TRK1678123046</t>
  </si>
  <si>
    <t>TRK9614692096</t>
  </si>
  <si>
    <t>TRK1805013643</t>
  </si>
  <si>
    <t>TRK3205358895</t>
  </si>
  <si>
    <t>TRK7772804415</t>
  </si>
  <si>
    <t>TRK8942133093</t>
  </si>
  <si>
    <t>TRK6295372867</t>
  </si>
  <si>
    <t>TRK5243109495</t>
  </si>
  <si>
    <t>TRK3350968117</t>
  </si>
  <si>
    <t>TRK2457501690</t>
  </si>
  <si>
    <t>TRK6615424503</t>
  </si>
  <si>
    <t>TRK7517706643</t>
  </si>
  <si>
    <t>TRK9243089835</t>
  </si>
  <si>
    <t>TRK8937395168</t>
  </si>
  <si>
    <t>TRK6922163190</t>
  </si>
  <si>
    <t>TRK5442500463</t>
  </si>
  <si>
    <t>TRK5922935451</t>
  </si>
  <si>
    <t>TRK1837370703</t>
  </si>
  <si>
    <t>TRK8865297624</t>
  </si>
  <si>
    <t>TRK3560744250</t>
  </si>
  <si>
    <t>TRK3502332105</t>
  </si>
  <si>
    <t>TRK1542724373</t>
  </si>
  <si>
    <t>TRK3055018609</t>
  </si>
  <si>
    <t>TRK9351819912</t>
  </si>
  <si>
    <t>TRK5927428350</t>
  </si>
  <si>
    <t>TRK7304859484</t>
  </si>
  <si>
    <t>TRK2642761606</t>
  </si>
  <si>
    <t>TRK8745239470</t>
  </si>
  <si>
    <t>TRK2611991332</t>
  </si>
  <si>
    <t>TRK7530308762</t>
  </si>
  <si>
    <t>TRK1829178817</t>
  </si>
  <si>
    <t>TRK2522663417</t>
  </si>
  <si>
    <t>TRK3825305675</t>
  </si>
  <si>
    <t>TRK8541918492</t>
  </si>
  <si>
    <t>TRK2413683480</t>
  </si>
  <si>
    <t>TRK1457413684</t>
  </si>
  <si>
    <t>TRK2843576159</t>
  </si>
  <si>
    <t>TRK6986318451</t>
  </si>
  <si>
    <t>TRK8449046734</t>
  </si>
  <si>
    <t>TRK1022410102</t>
  </si>
  <si>
    <t>TRK9593389201</t>
  </si>
  <si>
    <t>TRK5053433476</t>
  </si>
  <si>
    <t>TRK4144841603</t>
  </si>
  <si>
    <t>TRK4627678170</t>
  </si>
  <si>
    <t>TRK6569642112</t>
  </si>
  <si>
    <t>TRK7431439011</t>
  </si>
  <si>
    <t>TRK9906310488</t>
  </si>
  <si>
    <t>TRK7060061643</t>
  </si>
  <si>
    <t>TRK3223885848</t>
  </si>
  <si>
    <t>TRK3136667335</t>
  </si>
  <si>
    <t>TRK7938625808</t>
  </si>
  <si>
    <t>TRK6022932813</t>
  </si>
  <si>
    <t>TRK8562840032</t>
  </si>
  <si>
    <t>TRK1991577387</t>
  </si>
  <si>
    <t>TRK1500379583</t>
  </si>
  <si>
    <t>TRK5654910340</t>
  </si>
  <si>
    <t>TRK8604487782</t>
  </si>
  <si>
    <t>TRK4536874322</t>
  </si>
  <si>
    <t>TRK7074052555</t>
  </si>
  <si>
    <t>TRK8570665578</t>
  </si>
  <si>
    <t>TRK4052510271</t>
  </si>
  <si>
    <t>TRK2223348099</t>
  </si>
  <si>
    <t>TRK9786243661</t>
  </si>
  <si>
    <t>TRK8213599027</t>
  </si>
  <si>
    <t>TRK1540129044</t>
  </si>
  <si>
    <t>TRK5485217999</t>
  </si>
  <si>
    <t>TRK7989043737</t>
  </si>
  <si>
    <t>TRK9692822843</t>
  </si>
  <si>
    <t>TRK3852963484</t>
  </si>
  <si>
    <t>TRK6008728231</t>
  </si>
  <si>
    <t>TRK3752112137</t>
  </si>
  <si>
    <t>TRK6292868587</t>
  </si>
  <si>
    <t>TRK1557104679</t>
  </si>
  <si>
    <t>TRK3322329148</t>
  </si>
  <si>
    <t>TRK4610609358</t>
  </si>
  <si>
    <t>TRK9388081334</t>
  </si>
  <si>
    <t>TRK3910792517</t>
  </si>
  <si>
    <t>TRK1034622381</t>
  </si>
  <si>
    <t>TRK7470688650</t>
  </si>
  <si>
    <t>TRK1636651677</t>
  </si>
  <si>
    <t>TRK8977081329</t>
  </si>
  <si>
    <t>TRK2210129973</t>
  </si>
  <si>
    <t>TRK3687190461</t>
  </si>
  <si>
    <t>TRK9321105962</t>
  </si>
  <si>
    <t>TRK9451117731</t>
  </si>
  <si>
    <t>TRK8252045961</t>
  </si>
  <si>
    <t>TRK4655485243</t>
  </si>
  <si>
    <t>TRK3888775560</t>
  </si>
  <si>
    <t>TRK9299764878</t>
  </si>
  <si>
    <t>TRK3305812609</t>
  </si>
  <si>
    <t>TRK6751814832</t>
  </si>
  <si>
    <t>TRK9755209975</t>
  </si>
  <si>
    <t>TRK7818598247</t>
  </si>
  <si>
    <t>TRK3929831322</t>
  </si>
  <si>
    <t>TRK2694706351</t>
  </si>
  <si>
    <t>TRK6335091680</t>
  </si>
  <si>
    <t>TRK9588910054</t>
  </si>
  <si>
    <t>TRK5866861857</t>
  </si>
  <si>
    <t>TRK1313308390</t>
  </si>
  <si>
    <t>TRK7421348061</t>
  </si>
  <si>
    <t>TRK7022191001</t>
  </si>
  <si>
    <t>TRK4810210548</t>
  </si>
  <si>
    <t>TRK2912552917</t>
  </si>
  <si>
    <t>TRK8605690103</t>
  </si>
  <si>
    <t>TRK4265495462</t>
  </si>
  <si>
    <t>TRK6262596774</t>
  </si>
  <si>
    <t>TRK5707439878</t>
  </si>
  <si>
    <t>TRK5424552293</t>
  </si>
  <si>
    <t>TRK5886732692</t>
  </si>
  <si>
    <t>TRK8594232821</t>
  </si>
  <si>
    <t>TRK1607181264</t>
  </si>
  <si>
    <t>TRK3816839354</t>
  </si>
  <si>
    <t>TRK6982163201</t>
  </si>
  <si>
    <t>TRK1785473575</t>
  </si>
  <si>
    <t>TRK6796782149</t>
  </si>
  <si>
    <t>TRK6295203452</t>
  </si>
  <si>
    <t>TRK9215316840</t>
  </si>
  <si>
    <t>TRK9645905313</t>
  </si>
  <si>
    <t>TRK5894375538</t>
  </si>
  <si>
    <t>TRK9519310111</t>
  </si>
  <si>
    <t>TRK4949862807</t>
  </si>
  <si>
    <t>TRK8176209372</t>
  </si>
  <si>
    <t>TRK5592255365</t>
  </si>
  <si>
    <t>TRK3108446485</t>
  </si>
  <si>
    <t>TRK9325542896</t>
  </si>
  <si>
    <t>TRK5488369863</t>
  </si>
  <si>
    <t>TRK8936452076</t>
  </si>
  <si>
    <t>TRK6615606400</t>
  </si>
  <si>
    <t>TRK5404718201</t>
  </si>
  <si>
    <t>TRK2391872801</t>
  </si>
  <si>
    <t>TRK8817106559</t>
  </si>
  <si>
    <t>TRK4768713602</t>
  </si>
  <si>
    <t>TRK8824825552</t>
  </si>
  <si>
    <t>TRK1077745063</t>
  </si>
  <si>
    <t>TRK5907631051</t>
  </si>
  <si>
    <t>TRK5335704853</t>
  </si>
  <si>
    <t>TRK2753810167</t>
  </si>
  <si>
    <t>TRK8641888080</t>
  </si>
  <si>
    <t>TRK8708408520</t>
  </si>
  <si>
    <t>TRK1504797076</t>
  </si>
  <si>
    <t>TRK8514882861</t>
  </si>
  <si>
    <t>TRK7877200712</t>
  </si>
  <si>
    <t>TRK8599476816</t>
  </si>
  <si>
    <t>TRK7371479965</t>
  </si>
  <si>
    <t>TRK3892102883</t>
  </si>
  <si>
    <t>TRK6780674943</t>
  </si>
  <si>
    <t>TRK9723791538</t>
  </si>
  <si>
    <t>TRK6894410260</t>
  </si>
  <si>
    <t>TRK7053828490</t>
  </si>
  <si>
    <t>TRK5658493548</t>
  </si>
  <si>
    <t>TRK8404021942</t>
  </si>
  <si>
    <t>TRK9296874196</t>
  </si>
  <si>
    <t>TRK4880209576</t>
  </si>
  <si>
    <t>TRK5730719350</t>
  </si>
  <si>
    <t>TRK2378963597</t>
  </si>
  <si>
    <t>TRK8071840766</t>
  </si>
  <si>
    <t>TRK4151319963</t>
  </si>
  <si>
    <t>TRK7165703520</t>
  </si>
  <si>
    <t>TRK4581256551</t>
  </si>
  <si>
    <t>TRK5782195703</t>
  </si>
  <si>
    <t>TRK1100484400</t>
  </si>
  <si>
    <t>TRK5190386332</t>
  </si>
  <si>
    <t>TRK8263258732</t>
  </si>
  <si>
    <t>TRK5551789654</t>
  </si>
  <si>
    <t>TRK6057499705</t>
  </si>
  <si>
    <t>TRK2693809539</t>
  </si>
  <si>
    <t>TRK6522635138</t>
  </si>
  <si>
    <t>TRK4210084549</t>
  </si>
  <si>
    <t>TRK5829007961</t>
  </si>
  <si>
    <t>TRK8712769321</t>
  </si>
  <si>
    <t>TRK3744814285</t>
  </si>
  <si>
    <t>TRK3814027184</t>
  </si>
  <si>
    <t>TRK5659831405</t>
  </si>
  <si>
    <t>TRK6402231630</t>
  </si>
  <si>
    <t>TRK8115704980</t>
  </si>
  <si>
    <t>TRK4471991931</t>
  </si>
  <si>
    <t>TRK3330429439</t>
  </si>
  <si>
    <t>TRK5093428981</t>
  </si>
  <si>
    <t>TRK4648294064</t>
  </si>
  <si>
    <t>TRK3582084668</t>
  </si>
  <si>
    <t>TRK3827636088</t>
  </si>
  <si>
    <t>TRK7325739947</t>
  </si>
  <si>
    <t>TRK2403936183</t>
  </si>
  <si>
    <t>TRK2931688776</t>
  </si>
  <si>
    <t>TRK6532083615</t>
  </si>
  <si>
    <t>TRK6185894721</t>
  </si>
  <si>
    <t>TRK8865621294</t>
  </si>
  <si>
    <t>TRK8003478657</t>
  </si>
  <si>
    <t>TRK9643315962</t>
  </si>
  <si>
    <t>TRK6325002555</t>
  </si>
  <si>
    <t>TRK3843602672</t>
  </si>
  <si>
    <t>TRK5911972385</t>
  </si>
  <si>
    <t>Metric</t>
  </si>
  <si>
    <t>TargetValue</t>
  </si>
  <si>
    <t>OnTimeShipRate</t>
  </si>
  <si>
    <t>FillRate</t>
  </si>
  <si>
    <t>InventoryTurnsTarget</t>
  </si>
  <si>
    <t>DaysOfSupplyTarget</t>
  </si>
  <si>
    <t>Central</t>
  </si>
  <si>
    <t>Revenue</t>
  </si>
  <si>
    <t>ActualShipDate</t>
  </si>
  <si>
    <t>QtyShippedTotal</t>
  </si>
  <si>
    <t>OnTimeFlag</t>
  </si>
  <si>
    <t>GrossMargin</t>
  </si>
  <si>
    <t>(blank)</t>
  </si>
  <si>
    <t>Grand Total</t>
  </si>
  <si>
    <t>Sum of Revenue</t>
  </si>
  <si>
    <t>&lt;4/2/2025</t>
  </si>
  <si>
    <t>Apr</t>
  </si>
  <si>
    <t>May</t>
  </si>
  <si>
    <t>Jun</t>
  </si>
  <si>
    <t>Jul</t>
  </si>
  <si>
    <t>Aug</t>
  </si>
  <si>
    <t>Sep</t>
  </si>
  <si>
    <t>Oct</t>
  </si>
  <si>
    <t>Sum of QtyShipped</t>
  </si>
  <si>
    <t>Month</t>
  </si>
  <si>
    <t>Sum of OnHandQty</t>
  </si>
  <si>
    <t>Average of AvgWeeklyDemand</t>
  </si>
  <si>
    <t>On-Time %</t>
  </si>
  <si>
    <t>/</t>
  </si>
  <si>
    <t>Shipment Location</t>
  </si>
  <si>
    <t>Fill Rate</t>
  </si>
  <si>
    <t>Inventory Turns</t>
  </si>
  <si>
    <t>DaysOfSupply</t>
  </si>
  <si>
    <t>FillRate %</t>
  </si>
  <si>
    <t>InventoryTurns</t>
  </si>
  <si>
    <t>Inventory_By_Region</t>
  </si>
  <si>
    <t xml:space="preserve">Target </t>
  </si>
  <si>
    <t>Target</t>
  </si>
  <si>
    <t xml:space="preserve">KPI Actuals vs Targets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</si>
</sst>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0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9" fontId="0" fillId="0" borderId="0" xfId="1" applyFont="1"/>
    <xf numFmtId="9" fontId="0" fillId="0" borderId="0" xfId="0" applyNumberFormat="1"/>
    <xf numFmtId="44" fontId="0" fillId="0" borderId="0" xfId="0" applyNumberFormat="1"/>
    <xf numFmtId="0" fontId="0" fillId="0" borderId="3" xfId="0" applyBorder="1"/>
    <xf numFmtId="9" fontId="0" fillId="0" borderId="4" xfId="0" applyNumberFormat="1" applyBorder="1"/>
    <xf numFmtId="0" fontId="0" fillId="0" borderId="4" xfId="0" applyBorder="1"/>
    <xf numFmtId="9" fontId="0" fillId="0" borderId="4" xfId="1" applyFont="1" applyBorder="1"/>
    <xf numFmtId="170" fontId="0" fillId="0" borderId="5" xfId="0" applyNumberFormat="1" applyBorder="1"/>
    <xf numFmtId="0" fontId="0" fillId="0" borderId="6" xfId="0" applyBorder="1"/>
    <xf numFmtId="9" fontId="0" fillId="0" borderId="7" xfId="1" applyFont="1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Cannarella" refreshedDate="45944.52873391204" createdVersion="8" refreshedVersion="8" minRefreshableVersion="3" recordCount="1201" xr:uid="{5BEECAB4-FAD7-4D19-BDB3-E570D04B8243}">
  <cacheSource type="worksheet">
    <worksheetSource ref="A1:U1048576" sheet="Orders"/>
  </cacheSource>
  <cacheFields count="21">
    <cacheField name="OrderID" numFmtId="0">
      <sharedItems containsString="0" containsBlank="1" containsNumber="1" containsInteger="1" minValue="10000" maxValue="11199"/>
    </cacheField>
    <cacheField name="OrderDate" numFmtId="14">
      <sharedItems containsBlank="1"/>
    </cacheField>
    <cacheField name="SKU" numFmtId="0">
      <sharedItems containsBlank="1"/>
    </cacheField>
    <cacheField name="ProductName" numFmtId="0">
      <sharedItems containsBlank="1"/>
    </cacheField>
    <cacheField name="Category" numFmtId="0">
      <sharedItems containsBlank="1" count="6">
        <s v="Finished Goods"/>
        <s v="Raw Materials"/>
        <s v="Spare Parts"/>
        <s v="Packaging"/>
        <s v="Components"/>
        <m/>
      </sharedItems>
    </cacheField>
    <cacheField name="UnitCost" numFmtId="0">
      <sharedItems containsString="0" containsBlank="1" containsNumber="1" minValue="2.7" maxValue="198.62"/>
    </cacheField>
    <cacheField name="SupplierID" numFmtId="0">
      <sharedItems containsBlank="1"/>
    </cacheField>
    <cacheField name="QtyOrdered" numFmtId="0">
      <sharedItems containsString="0" containsBlank="1" containsNumber="1" containsInteger="1" minValue="5" maxValue="100"/>
    </cacheField>
    <cacheField name="UnitPrice" numFmtId="0">
      <sharedItems containsString="0" containsBlank="1" containsNumber="1" minValue="3.33" maxValue="348.29"/>
    </cacheField>
    <cacheField name="RequestedShipDate" numFmtId="0">
      <sharedItems containsBlank="1"/>
    </cacheField>
    <cacheField name="ShipFromLocationID" numFmtId="0">
      <sharedItems containsBlank="1"/>
    </cacheField>
    <cacheField name="Region" numFmtId="0">
      <sharedItems containsBlank="1" count="8">
        <s v="West"/>
        <s v="Southeast"/>
        <s v="Northeast"/>
        <s v="Midwest"/>
        <s v="Pacific"/>
        <s v="Central"/>
        <s v="Mountain"/>
        <m/>
      </sharedItems>
    </cacheField>
    <cacheField name="State" numFmtId="0">
      <sharedItems containsBlank="1"/>
    </cacheField>
    <cacheField name="CustomerID" numFmtId="0">
      <sharedItems containsBlank="1"/>
    </cacheField>
    <cacheField name="ShipMode" numFmtId="0">
      <sharedItems containsBlank="1"/>
    </cacheField>
    <cacheField name="Revenue" numFmtId="0">
      <sharedItems containsString="0" containsBlank="1" containsNumber="1" minValue="21.349999999999998" maxValue="34829"/>
    </cacheField>
    <cacheField name="ActualShipDate" numFmtId="14">
      <sharedItems containsNonDate="0" containsDate="1" containsString="0" containsBlank="1" minDate="2025-04-02T00:00:00" maxDate="2025-10-11T00:00:00"/>
    </cacheField>
    <cacheField name="QtyShippedTotal" numFmtId="0">
      <sharedItems containsString="0" containsBlank="1" containsNumber="1" containsInteger="1" minValue="5" maxValue="100"/>
    </cacheField>
    <cacheField name="FillRate %" numFmtId="0">
      <sharedItems containsString="0" containsBlank="1" containsNumber="1" containsInteger="1" minValue="1" maxValue="1"/>
    </cacheField>
    <cacheField name="OnTimeFlag" numFmtId="0">
      <sharedItems containsString="0" containsBlank="1" containsNumber="1" containsInteger="1" minValue="0" maxValue="1"/>
    </cacheField>
    <cacheField name="GrossMargin" numFmtId="0">
      <sharedItems containsString="0" containsBlank="1" containsNumber="1" minValue="5.4499999999999975" maxValue="15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Cannarella" refreshedDate="45944.559189236112" createdVersion="8" refreshedVersion="8" minRefreshableVersion="3" recordCount="1494" xr:uid="{2248623C-CEA0-491E-8662-28AD2A2C2286}">
  <cacheSource type="worksheet">
    <worksheetSource ref="A1:F1048576" sheet="Shipments"/>
  </cacheSource>
  <cacheFields count="8">
    <cacheField name="OrderID" numFmtId="0">
      <sharedItems containsString="0" containsBlank="1" containsNumber="1" containsInteger="1" minValue="10000" maxValue="11199"/>
    </cacheField>
    <cacheField name="ShipmentDate" numFmtId="0">
      <sharedItems containsNonDate="0" containsDate="1" containsString="0" containsBlank="1" minDate="2025-04-02T00:00:00" maxDate="2025-10-11T00:00:00" count="193">
        <d v="2025-09-04T00:00:00"/>
        <d v="2025-09-03T00:00:00"/>
        <d v="2025-07-21T00:00:00"/>
        <d v="2025-07-07T00:00:00"/>
        <d v="2025-04-26T00:00:00"/>
        <d v="2025-08-11T00:00:00"/>
        <d v="2025-09-23T00:00:00"/>
        <d v="2025-05-14T00:00:00"/>
        <d v="2025-06-24T00:00:00"/>
        <d v="2025-05-30T00:00:00"/>
        <d v="2025-09-01T00:00:00"/>
        <d v="2025-08-30T00:00:00"/>
        <d v="2025-08-27T00:00:00"/>
        <d v="2025-05-20T00:00:00"/>
        <d v="2025-05-13T00:00:00"/>
        <d v="2025-06-27T00:00:00"/>
        <d v="2025-07-25T00:00:00"/>
        <d v="2025-07-28T00:00:00"/>
        <d v="2025-10-02T00:00:00"/>
        <d v="2025-08-20T00:00:00"/>
        <d v="2025-08-16T00:00:00"/>
        <d v="2025-07-27T00:00:00"/>
        <d v="2025-08-31T00:00:00"/>
        <d v="2025-06-20T00:00:00"/>
        <d v="2025-04-21T00:00:00"/>
        <d v="2025-07-06T00:00:00"/>
        <d v="2025-06-05T00:00:00"/>
        <d v="2025-08-06T00:00:00"/>
        <d v="2025-09-21T00:00:00"/>
        <d v="2025-06-04T00:00:00"/>
        <d v="2025-05-31T00:00:00"/>
        <d v="2025-06-08T00:00:00"/>
        <d v="2025-04-07T00:00:00"/>
        <d v="2025-06-29T00:00:00"/>
        <d v="2025-06-30T00:00:00"/>
        <d v="2025-04-03T00:00:00"/>
        <d v="2025-09-08T00:00:00"/>
        <d v="2025-07-24T00:00:00"/>
        <d v="2025-07-10T00:00:00"/>
        <d v="2025-07-17T00:00:00"/>
        <d v="2025-07-20T00:00:00"/>
        <d v="2025-09-20T00:00:00"/>
        <d v="2025-09-17T00:00:00"/>
        <d v="2025-05-16T00:00:00"/>
        <d v="2025-04-12T00:00:00"/>
        <d v="2025-08-24T00:00:00"/>
        <d v="2025-06-11T00:00:00"/>
        <d v="2025-06-12T00:00:00"/>
        <d v="2025-05-24T00:00:00"/>
        <d v="2025-04-19T00:00:00"/>
        <d v="2025-08-14T00:00:00"/>
        <d v="2025-08-15T00:00:00"/>
        <d v="2025-06-23T00:00:00"/>
        <d v="2025-08-09T00:00:00"/>
        <d v="2025-09-26T00:00:00"/>
        <d v="2025-10-10T00:00:00"/>
        <d v="2025-06-22T00:00:00"/>
        <d v="2025-05-25T00:00:00"/>
        <d v="2025-08-05T00:00:00"/>
        <d v="2025-07-14T00:00:00"/>
        <d v="2025-07-19T00:00:00"/>
        <d v="2025-07-18T00:00:00"/>
        <d v="2025-05-18T00:00:00"/>
        <d v="2025-06-15T00:00:00"/>
        <d v="2025-06-13T00:00:00"/>
        <d v="2025-04-06T00:00:00"/>
        <d v="2025-08-28T00:00:00"/>
        <d v="2025-05-28T00:00:00"/>
        <d v="2025-05-29T00:00:00"/>
        <d v="2025-06-19T00:00:00"/>
        <d v="2025-06-21T00:00:00"/>
        <d v="2025-04-27T00:00:00"/>
        <d v="2025-04-30T00:00:00"/>
        <d v="2025-04-18T00:00:00"/>
        <d v="2025-04-10T00:00:00"/>
        <d v="2025-04-16T00:00:00"/>
        <d v="2025-10-05T00:00:00"/>
        <d v="2025-07-03T00:00:00"/>
        <d v="2025-08-10T00:00:00"/>
        <d v="2025-04-23T00:00:00"/>
        <d v="2025-05-04T00:00:00"/>
        <d v="2025-05-17T00:00:00"/>
        <d v="2025-07-12T00:00:00"/>
        <d v="2025-05-07T00:00:00"/>
        <d v="2025-04-24T00:00:00"/>
        <d v="2025-08-13T00:00:00"/>
        <d v="2025-08-17T00:00:00"/>
        <d v="2025-05-21T00:00:00"/>
        <d v="2025-09-15T00:00:00"/>
        <d v="2025-09-14T00:00:00"/>
        <d v="2025-04-02T00:00:00"/>
        <d v="2025-05-26T00:00:00"/>
        <d v="2025-05-22T00:00:00"/>
        <d v="2025-08-29T00:00:00"/>
        <d v="2025-07-26T00:00:00"/>
        <d v="2025-09-28T00:00:00"/>
        <d v="2025-09-19T00:00:00"/>
        <d v="2025-06-28T00:00:00"/>
        <d v="2025-07-22T00:00:00"/>
        <d v="2025-05-08T00:00:00"/>
        <d v="2025-04-08T00:00:00"/>
        <d v="2025-04-11T00:00:00"/>
        <d v="2025-07-01T00:00:00"/>
        <d v="2025-06-10T00:00:00"/>
        <d v="2025-06-25T00:00:00"/>
        <d v="2025-05-03T00:00:00"/>
        <d v="2025-08-18T00:00:00"/>
        <d v="2025-08-25T00:00:00"/>
        <d v="2025-07-02T00:00:00"/>
        <d v="2025-07-30T00:00:00"/>
        <d v="2025-08-01T00:00:00"/>
        <d v="2025-07-05T00:00:00"/>
        <d v="2025-05-23T00:00:00"/>
        <d v="2025-07-16T00:00:00"/>
        <d v="2025-06-07T00:00:00"/>
        <d v="2025-08-21T00:00:00"/>
        <d v="2025-06-09T00:00:00"/>
        <d v="2025-09-12T00:00:00"/>
        <d v="2025-09-09T00:00:00"/>
        <d v="2025-06-26T00:00:00"/>
        <d v="2025-06-17T00:00:00"/>
        <d v="2025-10-01T00:00:00"/>
        <d v="2025-09-27T00:00:00"/>
        <d v="2025-08-02T00:00:00"/>
        <d v="2025-04-20T00:00:00"/>
        <d v="2025-04-17T00:00:00"/>
        <d v="2025-05-19T00:00:00"/>
        <d v="2025-09-22T00:00:00"/>
        <d v="2025-09-29T00:00:00"/>
        <d v="2025-09-10T00:00:00"/>
        <d v="2025-10-04T00:00:00"/>
        <d v="2025-10-07T00:00:00"/>
        <d v="2025-07-11T00:00:00"/>
        <d v="2025-05-12T00:00:00"/>
        <d v="2025-10-08T00:00:00"/>
        <d v="2025-08-22T00:00:00"/>
        <d v="2025-08-08T00:00:00"/>
        <d v="2025-09-06T00:00:00"/>
        <d v="2025-09-11T00:00:00"/>
        <d v="2025-08-07T00:00:00"/>
        <d v="2025-08-03T00:00:00"/>
        <d v="2025-04-14T00:00:00"/>
        <d v="2025-04-15T00:00:00"/>
        <d v="2025-06-16T00:00:00"/>
        <d v="2025-10-06T00:00:00"/>
        <d v="2025-05-27T00:00:00"/>
        <d v="2025-04-05T00:00:00"/>
        <d v="2025-09-24T00:00:00"/>
        <d v="2025-07-23T00:00:00"/>
        <d v="2025-07-04T00:00:00"/>
        <d v="2025-09-18T00:00:00"/>
        <d v="2025-06-14T00:00:00"/>
        <d v="2025-06-06T00:00:00"/>
        <d v="2025-09-05T00:00:00"/>
        <d v="2025-04-25T00:00:00"/>
        <d v="2025-05-09T00:00:00"/>
        <d v="2025-04-09T00:00:00"/>
        <d v="2025-06-02T00:00:00"/>
        <d v="2025-08-26T00:00:00"/>
        <d v="2025-07-13T00:00:00"/>
        <d v="2025-08-04T00:00:00"/>
        <d v="2025-08-12T00:00:00"/>
        <d v="2025-04-28T00:00:00"/>
        <d v="2025-04-29T00:00:00"/>
        <d v="2025-06-18T00:00:00"/>
        <d v="2025-09-30T00:00:00"/>
        <d v="2025-05-11T00:00:00"/>
        <d v="2025-07-08T00:00:00"/>
        <d v="2025-05-15T00:00:00"/>
        <d v="2025-09-07T00:00:00"/>
        <d v="2025-04-04T00:00:00"/>
        <d v="2025-07-09T00:00:00"/>
        <d v="2025-08-19T00:00:00"/>
        <d v="2025-04-13T00:00:00"/>
        <d v="2025-07-31T00:00:00"/>
        <d v="2025-04-22T00:00:00"/>
        <d v="2025-05-06T00:00:00"/>
        <d v="2025-05-05T00:00:00"/>
        <d v="2025-09-13T00:00:00"/>
        <d v="2025-07-15T00:00:00"/>
        <d v="2025-06-03T00:00:00"/>
        <d v="2025-09-25T00:00:00"/>
        <d v="2025-05-10T00:00:00"/>
        <d v="2025-05-01T00:00:00"/>
        <d v="2025-08-23T00:00:00"/>
        <d v="2025-09-02T00:00:00"/>
        <d v="2025-06-01T00:00:00"/>
        <d v="2025-07-29T00:00:00"/>
        <d v="2025-10-03T00:00:00"/>
        <d v="2025-10-09T00:00:00"/>
        <d v="2025-05-02T00:00:00"/>
        <d v="2025-09-16T00:00:00"/>
        <m/>
      </sharedItems>
      <fieldGroup par="7"/>
    </cacheField>
    <cacheField name="SKU" numFmtId="0">
      <sharedItems containsBlank="1"/>
    </cacheField>
    <cacheField name="QtyShipped" numFmtId="0">
      <sharedItems containsString="0" containsBlank="1" containsNumber="1" containsInteger="1" minValue="1" maxValue="100"/>
    </cacheField>
    <cacheField name="Carrier" numFmtId="0">
      <sharedItems containsBlank="1"/>
    </cacheField>
    <cacheField name="Tracking" numFmtId="0">
      <sharedItems containsBlank="1"/>
    </cacheField>
    <cacheField name="Days (ShipmentDate)" numFmtId="0" databaseField="0">
      <fieldGroup base="1">
        <rangePr groupBy="days" startDate="2025-04-02T00:00:00" endDate="2025-10-11T00:00:00"/>
        <groupItems count="368">
          <s v="&lt;4/2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1/2025"/>
        </groupItems>
      </fieldGroup>
    </cacheField>
    <cacheField name="Months (ShipmentDate)" numFmtId="0" databaseField="0">
      <fieldGroup base="1">
        <rangePr groupBy="months" startDate="2025-04-02T00:00:00" endDate="2025-10-11T00:00:00"/>
        <groupItems count="14">
          <s v="&lt;4/2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Cannarella" refreshedDate="45944.560183449074" createdVersion="8" refreshedVersion="8" minRefreshableVersion="3" recordCount="506" xr:uid="{C0DD3791-8E0B-4C65-B2FF-45996DFC3510}">
  <cacheSource type="worksheet">
    <worksheetSource ref="A1:F1048576" sheet="Inventory"/>
  </cacheSource>
  <cacheFields count="6">
    <cacheField name="LocationID" numFmtId="0">
      <sharedItems containsBlank="1" count="11">
        <s v="DC10"/>
        <s v="DC5"/>
        <s v="DC4"/>
        <s v="DC3"/>
        <s v="DC1"/>
        <s v="DC9"/>
        <s v="DC6"/>
        <s v="DC8"/>
        <s v="DC7"/>
        <s v="DC2"/>
        <m/>
      </sharedItems>
    </cacheField>
    <cacheField name="SKU" numFmtId="0">
      <sharedItems containsBlank="1"/>
    </cacheField>
    <cacheField name="OnHandQty" numFmtId="0">
      <sharedItems containsString="0" containsBlank="1" containsNumber="1" containsInteger="1" minValue="0" maxValue="737"/>
    </cacheField>
    <cacheField name="SafetyStock" numFmtId="0">
      <sharedItems containsString="0" containsBlank="1" containsNumber="1" containsInteger="1" minValue="10" maxValue="292"/>
    </cacheField>
    <cacheField name="ReorderPoint" numFmtId="0">
      <sharedItems containsString="0" containsBlank="1" containsNumber="1" containsInteger="1" minValue="23" maxValue="727"/>
    </cacheField>
    <cacheField name="AvgWeeklyDemand" numFmtId="0">
      <sharedItems containsString="0" containsBlank="1" containsNumber="1" containsInteger="1" minValue="10" maxValue="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1">
  <r>
    <n v="10000"/>
    <s v="2025-09-01"/>
    <s v="SKU-1194"/>
    <s v="Product 195"/>
    <x v="0"/>
    <n v="182.12"/>
    <s v="S011"/>
    <n v="20"/>
    <n v="242.56"/>
    <s v="2025-09-02"/>
    <s v="DC10"/>
    <x v="0"/>
    <s v="CA"/>
    <s v="CUST6086"/>
    <s v="2-Day"/>
    <n v="4851.2"/>
    <d v="2025-09-04T00:00:00"/>
    <n v="20"/>
    <n v="1"/>
    <n v="0"/>
    <n v="1208.7999999999997"/>
  </r>
  <r>
    <n v="10001"/>
    <s v="2025-07-18"/>
    <s v="SKU-1100"/>
    <s v="Product 101"/>
    <x v="1"/>
    <n v="115.29"/>
    <s v="S018"/>
    <n v="25"/>
    <n v="181.73"/>
    <s v="2025-07-19"/>
    <s v="DC3"/>
    <x v="1"/>
    <s v="FL"/>
    <s v="CUST9188"/>
    <s v="Ground"/>
    <n v="4543.25"/>
    <d v="2025-07-21T00:00:00"/>
    <n v="25"/>
    <n v="1"/>
    <n v="0"/>
    <n v="1661"/>
  </r>
  <r>
    <n v="10002"/>
    <s v="2025-07-04"/>
    <s v="SKU-1152"/>
    <s v="Product 153"/>
    <x v="2"/>
    <n v="136.03"/>
    <s v="S003"/>
    <n v="50"/>
    <n v="242.84"/>
    <s v="2025-07-06"/>
    <s v="DC10"/>
    <x v="0"/>
    <s v="CA"/>
    <s v="CUST2312"/>
    <s v="2-Day"/>
    <n v="12142"/>
    <d v="2025-07-07T00:00:00"/>
    <n v="50"/>
    <n v="1"/>
    <n v="0"/>
    <n v="5340.5"/>
  </r>
  <r>
    <n v="10003"/>
    <s v="2025-04-24"/>
    <s v="SKU-1066"/>
    <s v="Product 67"/>
    <x v="3"/>
    <n v="120.29"/>
    <s v="S020"/>
    <n v="50"/>
    <n v="197.02"/>
    <s v="2025-04-26"/>
    <s v="DC5"/>
    <x v="0"/>
    <s v="WA"/>
    <s v="CUST6810"/>
    <s v="2-Day"/>
    <n v="9851"/>
    <d v="2025-04-26T00:00:00"/>
    <n v="50"/>
    <n v="1"/>
    <n v="1"/>
    <n v="3836.5"/>
  </r>
  <r>
    <n v="10004"/>
    <s v="2025-07-31"/>
    <s v="SKU-1073"/>
    <s v="Product 74"/>
    <x v="4"/>
    <n v="155.88"/>
    <s v="S014"/>
    <n v="30"/>
    <n v="234.89"/>
    <s v="2025-08-10"/>
    <s v="DC4"/>
    <x v="2"/>
    <s v="NJ"/>
    <s v="CUST5366"/>
    <s v="Ground"/>
    <n v="7046.7"/>
    <d v="2025-08-11T00:00:00"/>
    <n v="30"/>
    <n v="1"/>
    <n v="0"/>
    <n v="2370.3000000000002"/>
  </r>
  <r>
    <n v="10005"/>
    <s v="2025-09-20"/>
    <s v="SKU-1006"/>
    <s v="Product 7"/>
    <x v="4"/>
    <n v="37.96"/>
    <s v="S005"/>
    <n v="20"/>
    <n v="55.8"/>
    <s v="2025-09-22"/>
    <s v="DC3"/>
    <x v="1"/>
    <s v="FL"/>
    <s v="CUST3587"/>
    <s v="Ground"/>
    <n v="1116"/>
    <d v="2025-09-23T00:00:00"/>
    <n v="20"/>
    <n v="1"/>
    <n v="0"/>
    <n v="356.79999999999995"/>
  </r>
  <r>
    <n v="10006"/>
    <s v="2025-05-06"/>
    <s v="SKU-1198"/>
    <s v="Product 199"/>
    <x v="0"/>
    <n v="89.96"/>
    <s v="S009"/>
    <n v="30"/>
    <n v="152.68"/>
    <s v="2025-05-13"/>
    <s v="DC5"/>
    <x v="0"/>
    <s v="WA"/>
    <s v="CUST6172"/>
    <s v="Overnight"/>
    <n v="4580.4000000000005"/>
    <d v="2025-05-14T00:00:00"/>
    <n v="30"/>
    <n v="1"/>
    <n v="0"/>
    <n v="1881.6000000000008"/>
  </r>
  <r>
    <n v="10007"/>
    <s v="2025-06-22"/>
    <s v="SKU-1056"/>
    <s v="Product 57"/>
    <x v="2"/>
    <n v="22.88"/>
    <s v="S008"/>
    <n v="75"/>
    <n v="35.369999999999997"/>
    <s v="2025-06-24"/>
    <s v="DC10"/>
    <x v="0"/>
    <s v="CA"/>
    <s v="CUST1189"/>
    <s v="Ground"/>
    <n v="2652.75"/>
    <d v="2025-06-24T00:00:00"/>
    <n v="75"/>
    <n v="1"/>
    <n v="1"/>
    <n v="936.75"/>
  </r>
  <r>
    <n v="10008"/>
    <s v="2025-05-26"/>
    <s v="SKU-1069"/>
    <s v="Product 70"/>
    <x v="1"/>
    <n v="7.19"/>
    <s v="S010"/>
    <n v="40"/>
    <n v="10.42"/>
    <s v="2025-05-29"/>
    <s v="DC2"/>
    <x v="3"/>
    <s v="IL"/>
    <s v="CUST3577"/>
    <s v="2-Day"/>
    <n v="416.8"/>
    <d v="2025-05-30T00:00:00"/>
    <n v="40"/>
    <n v="1"/>
    <n v="0"/>
    <n v="129.19999999999999"/>
  </r>
  <r>
    <n v="10009"/>
    <s v="2025-08-28"/>
    <s v="SKU-1053"/>
    <s v="Product 54"/>
    <x v="0"/>
    <n v="48.82"/>
    <s v="S009"/>
    <n v="10"/>
    <n v="80.3"/>
    <s v="2025-08-31"/>
    <s v="DC7"/>
    <x v="4"/>
    <s v="FL"/>
    <s v="CUST3410"/>
    <s v="Ground"/>
    <n v="803"/>
    <d v="2025-09-01T00:00:00"/>
    <n v="10"/>
    <n v="1"/>
    <n v="0"/>
    <n v="314.8"/>
  </r>
  <r>
    <n v="10010"/>
    <s v="2025-08-17"/>
    <s v="SKU-1111"/>
    <s v="Product 112"/>
    <x v="0"/>
    <n v="97.22"/>
    <s v="S020"/>
    <n v="100"/>
    <n v="170.97"/>
    <s v="2025-08-27"/>
    <s v="DC10"/>
    <x v="0"/>
    <s v="CA"/>
    <s v="CUST8961"/>
    <s v="2-Day"/>
    <n v="17097"/>
    <d v="2025-08-27T00:00:00"/>
    <n v="100"/>
    <n v="1"/>
    <n v="1"/>
    <n v="7375"/>
  </r>
  <r>
    <n v="10011"/>
    <s v="2025-05-10"/>
    <s v="SKU-1050"/>
    <s v="Product 51"/>
    <x v="2"/>
    <n v="101.41"/>
    <s v="S005"/>
    <n v="50"/>
    <n v="142.63999999999999"/>
    <s v="2025-05-20"/>
    <s v="DC9"/>
    <x v="0"/>
    <s v="WA"/>
    <s v="CUST1873"/>
    <s v="2-Day"/>
    <n v="7131.9999999999991"/>
    <d v="2025-05-20T00:00:00"/>
    <n v="50"/>
    <n v="1"/>
    <n v="1"/>
    <n v="2061.4999999999991"/>
  </r>
  <r>
    <n v="10012"/>
    <s v="2025-05-09"/>
    <s v="SKU-1152"/>
    <s v="Product 153"/>
    <x v="2"/>
    <n v="136.03"/>
    <s v="S003"/>
    <n v="50"/>
    <n v="189.84"/>
    <s v="2025-05-11"/>
    <s v="DC2"/>
    <x v="3"/>
    <s v="IL"/>
    <s v="CUST6690"/>
    <s v="Ground"/>
    <n v="9492"/>
    <d v="2025-05-13T00:00:00"/>
    <n v="50"/>
    <n v="1"/>
    <n v="0"/>
    <n v="2690.5"/>
  </r>
  <r>
    <n v="10013"/>
    <s v="2025-07-04"/>
    <s v="SKU-1040"/>
    <s v="Product 41"/>
    <x v="4"/>
    <n v="43.23"/>
    <s v="S012"/>
    <n v="100"/>
    <n v="53.9"/>
    <s v="2025-07-06"/>
    <s v="DC9"/>
    <x v="0"/>
    <s v="WA"/>
    <s v="CUST7450"/>
    <s v="Overnight"/>
    <n v="5390"/>
    <d v="2025-07-07T00:00:00"/>
    <n v="100"/>
    <n v="1"/>
    <n v="0"/>
    <n v="1067"/>
  </r>
  <r>
    <n v="10014"/>
    <s v="2025-08-08"/>
    <s v="SKU-1129"/>
    <s v="Product 130"/>
    <x v="3"/>
    <n v="49.96"/>
    <s v="S012"/>
    <n v="25"/>
    <n v="64.09"/>
    <s v="2025-08-13"/>
    <s v="DC1"/>
    <x v="5"/>
    <s v="TX"/>
    <s v="CUST3591"/>
    <s v="Ground"/>
    <n v="1602.25"/>
    <d v="2025-08-11T00:00:00"/>
    <n v="25"/>
    <n v="1"/>
    <n v="1"/>
    <n v="353.25"/>
  </r>
  <r>
    <n v="10015"/>
    <s v="2025-06-24"/>
    <s v="SKU-1192"/>
    <s v="Product 193"/>
    <x v="3"/>
    <n v="186.71"/>
    <s v="S005"/>
    <n v="30"/>
    <n v="288.32"/>
    <s v="2025-06-25"/>
    <s v="DC5"/>
    <x v="0"/>
    <s v="WA"/>
    <s v="CUST3782"/>
    <s v="Ground"/>
    <n v="8649.6"/>
    <d v="2025-06-27T00:00:00"/>
    <n v="30"/>
    <n v="1"/>
    <n v="0"/>
    <n v="3048.3"/>
  </r>
  <r>
    <n v="10016"/>
    <s v="2025-07-26"/>
    <s v="SKU-1024"/>
    <s v="Product 25"/>
    <x v="1"/>
    <n v="179.21"/>
    <s v="S015"/>
    <n v="30"/>
    <n v="279.41000000000003"/>
    <s v="2025-07-27"/>
    <s v="DC4"/>
    <x v="2"/>
    <s v="NJ"/>
    <s v="CUST4583"/>
    <s v="Ground"/>
    <n v="8382.3000000000011"/>
    <d v="2025-07-28T00:00:00"/>
    <n v="30"/>
    <n v="1"/>
    <n v="0"/>
    <n v="3006.0000000000009"/>
  </r>
  <r>
    <n v="10017"/>
    <s v="2025-09-29"/>
    <s v="SKU-1076"/>
    <s v="Product 77"/>
    <x v="4"/>
    <n v="194.27"/>
    <s v="S014"/>
    <n v="50"/>
    <n v="332.1"/>
    <s v="2025-10-02"/>
    <s v="DC7"/>
    <x v="4"/>
    <s v="FL"/>
    <s v="CUST9783"/>
    <s v="Ground"/>
    <n v="16605"/>
    <d v="2025-10-02T00:00:00"/>
    <n v="50"/>
    <n v="1"/>
    <n v="1"/>
    <n v="6891.5"/>
  </r>
  <r>
    <n v="10018"/>
    <s v="2025-08-17"/>
    <s v="SKU-1060"/>
    <s v="Product 61"/>
    <x v="1"/>
    <n v="57.68"/>
    <s v="S019"/>
    <n v="30"/>
    <n v="100.08"/>
    <s v="2025-08-20"/>
    <s v="DC6"/>
    <x v="6"/>
    <s v="IL"/>
    <s v="CUST5527"/>
    <s v="2-Day"/>
    <n v="3002.4"/>
    <d v="2025-08-20T00:00:00"/>
    <n v="30"/>
    <n v="1"/>
    <n v="1"/>
    <n v="1272"/>
  </r>
  <r>
    <n v="10019"/>
    <s v="2025-07-22"/>
    <s v="SKU-1070"/>
    <s v="Product 71"/>
    <x v="3"/>
    <n v="177.74"/>
    <s v="S006"/>
    <n v="10"/>
    <n v="215.48"/>
    <s v="2025-07-25"/>
    <s v="DC9"/>
    <x v="0"/>
    <s v="WA"/>
    <s v="CUST2219"/>
    <s v="Ground"/>
    <n v="2154.7999999999997"/>
    <d v="2025-07-25T00:00:00"/>
    <n v="10"/>
    <n v="1"/>
    <n v="1"/>
    <n v="377.39999999999964"/>
  </r>
  <r>
    <n v="10020"/>
    <s v="2025-08-13"/>
    <s v="SKU-1115"/>
    <s v="Product 116"/>
    <x v="1"/>
    <n v="82.54"/>
    <s v="S014"/>
    <n v="50"/>
    <n v="111.87"/>
    <s v="2025-08-16"/>
    <s v="DC1"/>
    <x v="5"/>
    <s v="TX"/>
    <s v="CUST8403"/>
    <s v="Ground"/>
    <n v="5593.5"/>
    <d v="2025-08-16T00:00:00"/>
    <n v="50"/>
    <n v="1"/>
    <n v="1"/>
    <n v="1466.5"/>
  </r>
  <r>
    <n v="10021"/>
    <s v="2025-07-20"/>
    <s v="SKU-1081"/>
    <s v="Product 82"/>
    <x v="1"/>
    <n v="174.83"/>
    <s v="S015"/>
    <n v="25"/>
    <n v="235.82"/>
    <s v="2025-07-27"/>
    <s v="DC8"/>
    <x v="5"/>
    <s v="TX"/>
    <s v="CUST4419"/>
    <s v="Ground"/>
    <n v="5895.5"/>
    <d v="2025-07-27T00:00:00"/>
    <n v="25"/>
    <n v="1"/>
    <n v="1"/>
    <n v="1524.75"/>
  </r>
  <r>
    <n v="10022"/>
    <s v="2025-08-31"/>
    <s v="SKU-1052"/>
    <s v="Product 53"/>
    <x v="2"/>
    <n v="198.62"/>
    <s v="S002"/>
    <n v="30"/>
    <n v="337.66"/>
    <s v="2025-09-01"/>
    <s v="DC2"/>
    <x v="3"/>
    <s v="IL"/>
    <s v="CUST3150"/>
    <s v="2-Day"/>
    <n v="10129.800000000001"/>
    <d v="2025-08-31T00:00:00"/>
    <n v="30"/>
    <n v="1"/>
    <n v="1"/>
    <n v="4171.2000000000007"/>
  </r>
  <r>
    <n v="10023"/>
    <s v="2025-06-10"/>
    <s v="SKU-1151"/>
    <s v="Product 152"/>
    <x v="3"/>
    <n v="39.880000000000003"/>
    <s v="S010"/>
    <n v="15"/>
    <n v="48.98"/>
    <s v="2025-06-20"/>
    <s v="DC8"/>
    <x v="5"/>
    <s v="TX"/>
    <s v="CUST4088"/>
    <s v="2-Day"/>
    <n v="734.69999999999993"/>
    <d v="2025-06-20T00:00:00"/>
    <n v="15"/>
    <n v="1"/>
    <n v="1"/>
    <n v="136.49999999999989"/>
  </r>
  <r>
    <n v="10024"/>
    <s v="2025-04-20"/>
    <s v="SKU-1080"/>
    <s v="Product 81"/>
    <x v="4"/>
    <n v="87.1"/>
    <s v="S014"/>
    <n v="50"/>
    <n v="117.56"/>
    <s v="2025-04-23"/>
    <s v="DC4"/>
    <x v="2"/>
    <s v="NJ"/>
    <s v="CUST8121"/>
    <s v="2-Day"/>
    <n v="5878"/>
    <d v="2025-04-21T00:00:00"/>
    <n v="50"/>
    <n v="1"/>
    <n v="1"/>
    <n v="1523"/>
  </r>
  <r>
    <n v="10025"/>
    <s v="2025-06-26"/>
    <s v="SKU-1124"/>
    <s v="Product 125"/>
    <x v="2"/>
    <n v="68.44"/>
    <s v="S015"/>
    <n v="30"/>
    <n v="111.43"/>
    <s v="2025-07-06"/>
    <s v="DC5"/>
    <x v="0"/>
    <s v="WA"/>
    <s v="CUST3611"/>
    <s v="2-Day"/>
    <n v="3342.9"/>
    <d v="2025-07-06T00:00:00"/>
    <n v="30"/>
    <n v="1"/>
    <n v="1"/>
    <n v="1289.7000000000003"/>
  </r>
  <r>
    <n v="10026"/>
    <s v="2025-06-01"/>
    <s v="SKU-1073"/>
    <s v="Product 74"/>
    <x v="4"/>
    <n v="155.88"/>
    <s v="S014"/>
    <n v="100"/>
    <n v="229.2"/>
    <s v="2025-06-04"/>
    <s v="DC3"/>
    <x v="1"/>
    <s v="FL"/>
    <s v="CUST9365"/>
    <s v="Ground"/>
    <n v="22920"/>
    <d v="2025-06-05T00:00:00"/>
    <n v="100"/>
    <n v="1"/>
    <n v="0"/>
    <n v="7332"/>
  </r>
  <r>
    <n v="10027"/>
    <s v="2025-07-26"/>
    <s v="SKU-1012"/>
    <s v="Product 13"/>
    <x v="0"/>
    <n v="48.85"/>
    <s v="S018"/>
    <n v="25"/>
    <n v="78.55"/>
    <s v="2025-08-02"/>
    <s v="DC5"/>
    <x v="0"/>
    <s v="WA"/>
    <s v="CUST3488"/>
    <s v="2-Day"/>
    <n v="1963.75"/>
    <d v="2025-08-06T00:00:00"/>
    <n v="25"/>
    <n v="1"/>
    <n v="0"/>
    <n v="742.5"/>
  </r>
  <r>
    <n v="10028"/>
    <s v="2025-09-16"/>
    <s v="SKU-1126"/>
    <s v="Product 127"/>
    <x v="0"/>
    <n v="79.2"/>
    <s v="S004"/>
    <n v="50"/>
    <n v="119.87"/>
    <s v="2025-09-21"/>
    <s v="DC3"/>
    <x v="1"/>
    <s v="FL"/>
    <s v="CUST6084"/>
    <s v="2-Day"/>
    <n v="5993.5"/>
    <d v="2025-09-21T00:00:00"/>
    <n v="50"/>
    <n v="1"/>
    <n v="1"/>
    <n v="2033.5"/>
  </r>
  <r>
    <n v="10029"/>
    <s v="2025-07-17"/>
    <s v="SKU-1035"/>
    <s v="Product 36"/>
    <x v="4"/>
    <n v="93.46"/>
    <s v="S018"/>
    <n v="50"/>
    <n v="154.9"/>
    <s v="2025-07-27"/>
    <s v="DC5"/>
    <x v="0"/>
    <s v="WA"/>
    <s v="CUST9699"/>
    <s v="Ground"/>
    <n v="7745"/>
    <d v="2025-07-27T00:00:00"/>
    <n v="50"/>
    <n v="1"/>
    <n v="1"/>
    <n v="3072"/>
  </r>
  <r>
    <n v="10030"/>
    <s v="2025-05-29"/>
    <s v="SKU-1018"/>
    <s v="Product 19"/>
    <x v="4"/>
    <n v="64.11"/>
    <s v="S008"/>
    <n v="25"/>
    <n v="92.46"/>
    <s v="2025-06-01"/>
    <s v="DC9"/>
    <x v="0"/>
    <s v="WA"/>
    <s v="CUST7688"/>
    <s v="Ground"/>
    <n v="2311.5"/>
    <d v="2025-06-04T00:00:00"/>
    <n v="25"/>
    <n v="1"/>
    <n v="0"/>
    <n v="708.75"/>
  </r>
  <r>
    <n v="10031"/>
    <s v="2025-06-01"/>
    <s v="SKU-1052"/>
    <s v="Product 53"/>
    <x v="2"/>
    <n v="198.62"/>
    <s v="S002"/>
    <n v="100"/>
    <n v="239.35"/>
    <s v="2025-06-06"/>
    <s v="DC8"/>
    <x v="5"/>
    <s v="TX"/>
    <s v="CUST6763"/>
    <s v="Ground"/>
    <n v="23935"/>
    <d v="2025-06-08T00:00:00"/>
    <n v="100"/>
    <n v="1"/>
    <n v="0"/>
    <n v="4073"/>
  </r>
  <r>
    <n v="10032"/>
    <s v="2025-04-24"/>
    <s v="SKU-1120"/>
    <s v="Product 121"/>
    <x v="2"/>
    <n v="136.82"/>
    <s v="S019"/>
    <n v="10"/>
    <n v="226.02"/>
    <s v="2025-04-26"/>
    <s v="DC3"/>
    <x v="1"/>
    <s v="FL"/>
    <s v="CUST4696"/>
    <s v="Ground"/>
    <n v="2260.2000000000003"/>
    <d v="2025-04-26T00:00:00"/>
    <n v="10"/>
    <n v="1"/>
    <n v="1"/>
    <n v="892.00000000000045"/>
  </r>
  <r>
    <n v="10033"/>
    <s v="2025-04-02"/>
    <s v="SKU-1112"/>
    <s v="Product 113"/>
    <x v="0"/>
    <n v="185.64"/>
    <s v="S014"/>
    <n v="20"/>
    <n v="295.25"/>
    <s v="2025-04-07"/>
    <s v="DC2"/>
    <x v="3"/>
    <s v="IL"/>
    <s v="CUST2259"/>
    <s v="Ground"/>
    <n v="5905"/>
    <d v="2025-04-07T00:00:00"/>
    <n v="20"/>
    <n v="1"/>
    <n v="1"/>
    <n v="2192.2000000000003"/>
  </r>
  <r>
    <n v="10034"/>
    <s v="2025-06-25"/>
    <s v="SKU-1174"/>
    <s v="Product 175"/>
    <x v="1"/>
    <n v="138.30000000000001"/>
    <s v="S017"/>
    <n v="15"/>
    <n v="231.27"/>
    <s v="2025-06-30"/>
    <s v="DC6"/>
    <x v="6"/>
    <s v="IL"/>
    <s v="CUST1595"/>
    <s v="2-Day"/>
    <n v="3469.05"/>
    <d v="2025-06-30T00:00:00"/>
    <n v="15"/>
    <n v="1"/>
    <n v="1"/>
    <n v="1394.5500000000002"/>
  </r>
  <r>
    <n v="10035"/>
    <s v="2025-04-01"/>
    <s v="SKU-1063"/>
    <s v="Product 64"/>
    <x v="1"/>
    <n v="74.41"/>
    <s v="S011"/>
    <n v="5"/>
    <n v="112.45"/>
    <s v="2025-04-03"/>
    <s v="DC5"/>
    <x v="0"/>
    <s v="WA"/>
    <s v="CUST7786"/>
    <s v="Ground"/>
    <n v="562.25"/>
    <d v="2025-04-03T00:00:00"/>
    <n v="5"/>
    <n v="1"/>
    <n v="1"/>
    <n v="190.20000000000005"/>
  </r>
  <r>
    <n v="10036"/>
    <s v="2025-09-07"/>
    <s v="SKU-1144"/>
    <s v="Product 145"/>
    <x v="4"/>
    <n v="25.24"/>
    <s v="S008"/>
    <n v="10"/>
    <n v="34.19"/>
    <s v="2025-09-09"/>
    <s v="DC3"/>
    <x v="1"/>
    <s v="FL"/>
    <s v="CUST8617"/>
    <s v="2-Day"/>
    <n v="341.9"/>
    <d v="2025-09-08T00:00:00"/>
    <n v="10"/>
    <n v="1"/>
    <n v="1"/>
    <n v="89.5"/>
  </r>
  <r>
    <n v="10037"/>
    <s v="2025-07-22"/>
    <s v="SKU-1094"/>
    <s v="Product 95"/>
    <x v="4"/>
    <n v="46.65"/>
    <s v="S009"/>
    <n v="100"/>
    <n v="83.89"/>
    <s v="2025-07-23"/>
    <s v="DC7"/>
    <x v="4"/>
    <s v="FL"/>
    <s v="CUST1157"/>
    <s v="Overnight"/>
    <n v="8389"/>
    <d v="2025-07-24T00:00:00"/>
    <n v="100"/>
    <n v="1"/>
    <n v="0"/>
    <n v="3724"/>
  </r>
  <r>
    <n v="10038"/>
    <s v="2025-07-11"/>
    <s v="SKU-1126"/>
    <s v="Product 127"/>
    <x v="0"/>
    <n v="79.2"/>
    <s v="S004"/>
    <n v="30"/>
    <n v="136.79"/>
    <s v="2025-07-12"/>
    <s v="DC9"/>
    <x v="0"/>
    <s v="WA"/>
    <s v="CUST3570"/>
    <s v="Overnight"/>
    <n v="4103.7"/>
    <d v="2025-07-17T00:00:00"/>
    <n v="30"/>
    <n v="1"/>
    <n v="0"/>
    <n v="1727.6999999999998"/>
  </r>
  <r>
    <n v="10039"/>
    <s v="2025-07-10"/>
    <s v="SKU-1041"/>
    <s v="Product 42"/>
    <x v="4"/>
    <n v="89.79"/>
    <s v="S006"/>
    <n v="15"/>
    <n v="118.45"/>
    <s v="2025-07-20"/>
    <s v="DC10"/>
    <x v="0"/>
    <s v="CA"/>
    <s v="CUST8033"/>
    <s v="Ground"/>
    <n v="1776.75"/>
    <d v="2025-07-20T00:00:00"/>
    <n v="15"/>
    <n v="1"/>
    <n v="1"/>
    <n v="429.89999999999986"/>
  </r>
  <r>
    <n v="10040"/>
    <s v="2025-09-17"/>
    <s v="SKU-1022"/>
    <s v="Product 23"/>
    <x v="0"/>
    <n v="49.17"/>
    <s v="S015"/>
    <n v="5"/>
    <n v="80.56"/>
    <s v="2025-09-19"/>
    <s v="DC6"/>
    <x v="6"/>
    <s v="IL"/>
    <s v="CUST1747"/>
    <s v="Ground"/>
    <n v="402.8"/>
    <d v="2025-09-20T00:00:00"/>
    <n v="5"/>
    <n v="1"/>
    <n v="0"/>
    <n v="156.94999999999999"/>
  </r>
  <r>
    <n v="10041"/>
    <s v="2025-09-15"/>
    <s v="SKU-1074"/>
    <s v="Product 75"/>
    <x v="3"/>
    <n v="11.09"/>
    <s v="S017"/>
    <n v="40"/>
    <n v="15.52"/>
    <s v="2025-09-17"/>
    <s v="DC3"/>
    <x v="1"/>
    <s v="FL"/>
    <s v="CUST6805"/>
    <s v="Overnight"/>
    <n v="620.79999999999995"/>
    <d v="2025-09-17T00:00:00"/>
    <n v="40"/>
    <n v="1"/>
    <n v="1"/>
    <n v="177.19999999999993"/>
  </r>
  <r>
    <n v="10042"/>
    <s v="2025-05-16"/>
    <s v="SKU-1098"/>
    <s v="Product 99"/>
    <x v="3"/>
    <n v="114.48"/>
    <s v="S008"/>
    <n v="10"/>
    <n v="203.5"/>
    <s v="2025-05-17"/>
    <s v="DC4"/>
    <x v="2"/>
    <s v="NJ"/>
    <s v="CUST4962"/>
    <s v="Ground"/>
    <n v="2035"/>
    <d v="2025-05-16T00:00:00"/>
    <n v="10"/>
    <n v="1"/>
    <n v="1"/>
    <n v="890.2"/>
  </r>
  <r>
    <n v="10043"/>
    <s v="2025-04-11"/>
    <s v="SKU-1052"/>
    <s v="Product 53"/>
    <x v="2"/>
    <n v="198.62"/>
    <s v="S002"/>
    <n v="15"/>
    <n v="278.99"/>
    <s v="2025-04-12"/>
    <s v="DC3"/>
    <x v="1"/>
    <s v="FL"/>
    <s v="CUST2619"/>
    <s v="2-Day"/>
    <n v="4184.8500000000004"/>
    <d v="2025-04-12T00:00:00"/>
    <n v="15"/>
    <n v="1"/>
    <n v="1"/>
    <n v="1205.5500000000002"/>
  </r>
  <r>
    <n v="10044"/>
    <s v="2025-08-19"/>
    <s v="SKU-1000"/>
    <s v="Product 1"/>
    <x v="2"/>
    <n v="158.88"/>
    <s v="S004"/>
    <n v="75"/>
    <n v="281.08"/>
    <s v="2025-08-20"/>
    <s v="DC4"/>
    <x v="2"/>
    <s v="NJ"/>
    <s v="CUST4422"/>
    <s v="Overnight"/>
    <n v="21081"/>
    <d v="2025-08-24T00:00:00"/>
    <n v="75"/>
    <n v="1"/>
    <n v="0"/>
    <n v="9165"/>
  </r>
  <r>
    <n v="10045"/>
    <s v="2025-06-09"/>
    <s v="SKU-1002"/>
    <s v="Product 3"/>
    <x v="4"/>
    <n v="86.32"/>
    <s v="S003"/>
    <n v="75"/>
    <n v="132.55000000000001"/>
    <s v="2025-06-11"/>
    <s v="DC6"/>
    <x v="6"/>
    <s v="IL"/>
    <s v="CUST3493"/>
    <s v="2-Day"/>
    <n v="9941.25"/>
    <d v="2025-06-12T00:00:00"/>
    <n v="75"/>
    <n v="1"/>
    <n v="0"/>
    <n v="3467.2500000000009"/>
  </r>
  <r>
    <n v="10046"/>
    <s v="2025-05-22"/>
    <s v="SKU-1130"/>
    <s v="Product 131"/>
    <x v="2"/>
    <n v="187.66"/>
    <s v="S007"/>
    <n v="20"/>
    <n v="318.17"/>
    <s v="2025-05-24"/>
    <s v="DC4"/>
    <x v="2"/>
    <s v="NJ"/>
    <s v="CUST8473"/>
    <s v="Ground"/>
    <n v="6363.4000000000005"/>
    <d v="2025-05-24T00:00:00"/>
    <n v="20"/>
    <n v="1"/>
    <n v="1"/>
    <n v="2610.2000000000007"/>
  </r>
  <r>
    <n v="10047"/>
    <s v="2025-05-07"/>
    <s v="SKU-1135"/>
    <s v="Product 136"/>
    <x v="3"/>
    <n v="42.81"/>
    <s v="S013"/>
    <n v="20"/>
    <n v="72.45"/>
    <s v="2025-05-14"/>
    <s v="DC3"/>
    <x v="1"/>
    <s v="FL"/>
    <s v="CUST6999"/>
    <s v="Ground"/>
    <n v="1449"/>
    <d v="2025-05-14T00:00:00"/>
    <n v="20"/>
    <n v="1"/>
    <n v="1"/>
    <n v="592.79999999999995"/>
  </r>
  <r>
    <n v="10048"/>
    <s v="2025-04-15"/>
    <s v="SKU-1057"/>
    <s v="Product 58"/>
    <x v="2"/>
    <n v="48.03"/>
    <s v="S014"/>
    <n v="10"/>
    <n v="84.75"/>
    <s v="2025-04-18"/>
    <s v="DC6"/>
    <x v="6"/>
    <s v="IL"/>
    <s v="CUST2439"/>
    <s v="2-Day"/>
    <n v="847.5"/>
    <d v="2025-04-19T00:00:00"/>
    <n v="10"/>
    <n v="1"/>
    <n v="0"/>
    <n v="367.2"/>
  </r>
  <r>
    <n v="10049"/>
    <s v="2025-05-07"/>
    <s v="SKU-1186"/>
    <s v="Product 187"/>
    <x v="3"/>
    <n v="43.71"/>
    <s v="S001"/>
    <n v="50"/>
    <n v="54.47"/>
    <s v="2025-05-14"/>
    <s v="DC3"/>
    <x v="1"/>
    <s v="FL"/>
    <s v="CUST2073"/>
    <s v="Ground"/>
    <n v="2723.5"/>
    <d v="2025-05-14T00:00:00"/>
    <n v="50"/>
    <n v="1"/>
    <n v="1"/>
    <n v="538"/>
  </r>
  <r>
    <n v="10050"/>
    <s v="2025-08-03"/>
    <s v="SKU-1159"/>
    <s v="Product 160"/>
    <x v="4"/>
    <n v="139.41"/>
    <s v="S011"/>
    <n v="100"/>
    <n v="176.21"/>
    <s v="2025-08-13"/>
    <s v="DC10"/>
    <x v="0"/>
    <s v="CA"/>
    <s v="CUST5175"/>
    <s v="Ground"/>
    <n v="17621"/>
    <d v="2025-08-15T00:00:00"/>
    <n v="100"/>
    <n v="1"/>
    <n v="0"/>
    <n v="3680"/>
  </r>
  <r>
    <n v="10051"/>
    <s v="2025-06-19"/>
    <s v="SKU-1189"/>
    <s v="Product 190"/>
    <x v="2"/>
    <n v="169.46"/>
    <s v="S017"/>
    <n v="50"/>
    <n v="236.33"/>
    <s v="2025-06-24"/>
    <s v="DC10"/>
    <x v="0"/>
    <s v="CA"/>
    <s v="CUST1216"/>
    <s v="Ground"/>
    <n v="11816.5"/>
    <d v="2025-06-23T00:00:00"/>
    <n v="50"/>
    <n v="1"/>
    <n v="1"/>
    <n v="3343.5"/>
  </r>
  <r>
    <n v="10052"/>
    <s v="2025-08-03"/>
    <s v="SKU-1199"/>
    <s v="Product 200"/>
    <x v="4"/>
    <n v="9.19"/>
    <s v="S018"/>
    <n v="40"/>
    <n v="11.33"/>
    <s v="2025-08-04"/>
    <s v="DC10"/>
    <x v="0"/>
    <s v="CA"/>
    <s v="CUST6717"/>
    <s v="2-Day"/>
    <n v="453.2"/>
    <d v="2025-08-09T00:00:00"/>
    <n v="40"/>
    <n v="1"/>
    <n v="0"/>
    <n v="85.600000000000023"/>
  </r>
  <r>
    <n v="10053"/>
    <s v="2025-09-21"/>
    <s v="SKU-1060"/>
    <s v="Product 61"/>
    <x v="1"/>
    <n v="57.68"/>
    <s v="S019"/>
    <n v="30"/>
    <n v="102.96"/>
    <s v="2025-09-26"/>
    <s v="DC10"/>
    <x v="0"/>
    <s v="CA"/>
    <s v="CUST1533"/>
    <s v="2-Day"/>
    <n v="3088.7999999999997"/>
    <d v="2025-09-26T00:00:00"/>
    <n v="30"/>
    <n v="1"/>
    <n v="1"/>
    <n v="1358.3999999999996"/>
  </r>
  <r>
    <n v="10054"/>
    <s v="2025-04-06"/>
    <s v="SKU-1033"/>
    <s v="Product 34"/>
    <x v="2"/>
    <n v="76.290000000000006"/>
    <s v="S016"/>
    <n v="5"/>
    <n v="126.55"/>
    <s v="2025-04-11"/>
    <s v="DC6"/>
    <x v="6"/>
    <s v="IL"/>
    <s v="CUST3766"/>
    <s v="2-Day"/>
    <n v="632.75"/>
    <d v="2025-04-12T00:00:00"/>
    <n v="5"/>
    <n v="1"/>
    <n v="0"/>
    <n v="251.29999999999995"/>
  </r>
  <r>
    <n v="10055"/>
    <s v="2025-09-30"/>
    <s v="SKU-1162"/>
    <s v="Product 163"/>
    <x v="2"/>
    <n v="48.07"/>
    <s v="S009"/>
    <n v="40"/>
    <n v="58.65"/>
    <s v="2025-10-10"/>
    <s v="DC10"/>
    <x v="0"/>
    <s v="CA"/>
    <s v="CUST8986"/>
    <s v="Ground"/>
    <n v="2346"/>
    <d v="2025-10-10T00:00:00"/>
    <n v="40"/>
    <n v="1"/>
    <n v="1"/>
    <n v="423.20000000000005"/>
  </r>
  <r>
    <n v="10056"/>
    <s v="2025-06-20"/>
    <s v="SKU-1189"/>
    <s v="Product 190"/>
    <x v="2"/>
    <n v="169.46"/>
    <s v="S017"/>
    <n v="15"/>
    <n v="273.2"/>
    <s v="2025-06-22"/>
    <s v="DC9"/>
    <x v="0"/>
    <s v="WA"/>
    <s v="CUST8745"/>
    <s v="Ground"/>
    <n v="4098"/>
    <d v="2025-06-22T00:00:00"/>
    <n v="15"/>
    <n v="1"/>
    <n v="1"/>
    <n v="1556.1"/>
  </r>
  <r>
    <n v="10057"/>
    <s v="2025-08-19"/>
    <s v="SKU-1033"/>
    <s v="Product 34"/>
    <x v="2"/>
    <n v="76.290000000000006"/>
    <s v="S016"/>
    <n v="30"/>
    <n v="104.33"/>
    <s v="2025-08-20"/>
    <s v="DC9"/>
    <x v="0"/>
    <s v="WA"/>
    <s v="CUST5458"/>
    <s v="Ground"/>
    <n v="3129.9"/>
    <d v="2025-08-20T00:00:00"/>
    <n v="30"/>
    <n v="1"/>
    <n v="1"/>
    <n v="841.19999999999982"/>
  </r>
  <r>
    <n v="10058"/>
    <s v="2025-05-24"/>
    <s v="SKU-1097"/>
    <s v="Product 98"/>
    <x v="0"/>
    <n v="108.91"/>
    <s v="S007"/>
    <n v="20"/>
    <n v="149.37"/>
    <s v="2025-06-03"/>
    <s v="DC5"/>
    <x v="0"/>
    <s v="WA"/>
    <s v="CUST9779"/>
    <s v="Ground"/>
    <n v="2987.4"/>
    <d v="2025-06-05T00:00:00"/>
    <n v="20"/>
    <n v="1"/>
    <n v="0"/>
    <n v="809.20000000000027"/>
  </r>
  <r>
    <n v="10059"/>
    <s v="2025-05-18"/>
    <s v="SKU-1126"/>
    <s v="Product 127"/>
    <x v="0"/>
    <n v="79.2"/>
    <s v="S004"/>
    <n v="30"/>
    <n v="130.59"/>
    <s v="2025-05-23"/>
    <s v="DC6"/>
    <x v="6"/>
    <s v="IL"/>
    <s v="CUST7350"/>
    <s v="Ground"/>
    <n v="3917.7000000000003"/>
    <d v="2025-05-25T00:00:00"/>
    <n v="30"/>
    <n v="1"/>
    <n v="0"/>
    <n v="1541.7000000000003"/>
  </r>
  <r>
    <n v="10060"/>
    <s v="2025-08-02"/>
    <s v="SKU-1154"/>
    <s v="Product 155"/>
    <x v="1"/>
    <n v="57.05"/>
    <s v="S004"/>
    <n v="10"/>
    <n v="74.239999999999995"/>
    <s v="2025-08-03"/>
    <s v="DC1"/>
    <x v="5"/>
    <s v="TX"/>
    <s v="CUST2665"/>
    <s v="Overnight"/>
    <n v="742.4"/>
    <d v="2025-08-05T00:00:00"/>
    <n v="10"/>
    <n v="1"/>
    <n v="0"/>
    <n v="171.89999999999998"/>
  </r>
  <r>
    <n v="10061"/>
    <s v="2025-09-18"/>
    <s v="SKU-1015"/>
    <s v="Product 16"/>
    <x v="0"/>
    <n v="20.079999999999998"/>
    <s v="S009"/>
    <n v="15"/>
    <n v="35.24"/>
    <s v="2025-09-21"/>
    <s v="DC1"/>
    <x v="5"/>
    <s v="TX"/>
    <s v="CUST8278"/>
    <s v="Overnight"/>
    <n v="528.6"/>
    <d v="2025-09-21T00:00:00"/>
    <n v="15"/>
    <n v="1"/>
    <n v="1"/>
    <n v="227.40000000000003"/>
  </r>
  <r>
    <n v="10062"/>
    <s v="2025-06-22"/>
    <s v="SKU-1183"/>
    <s v="Product 184"/>
    <x v="3"/>
    <n v="99.26"/>
    <s v="S015"/>
    <n v="10"/>
    <n v="163.97"/>
    <s v="2025-06-24"/>
    <s v="DC1"/>
    <x v="5"/>
    <s v="TX"/>
    <s v="CUST1144"/>
    <s v="Ground"/>
    <n v="1639.7"/>
    <d v="2025-06-29T00:00:00"/>
    <n v="10"/>
    <n v="1"/>
    <n v="0"/>
    <n v="647.1"/>
  </r>
  <r>
    <n v="10063"/>
    <s v="2025-07-07"/>
    <s v="SKU-1047"/>
    <s v="Product 48"/>
    <x v="2"/>
    <n v="173.36"/>
    <s v="S015"/>
    <n v="25"/>
    <n v="255.28"/>
    <s v="2025-07-14"/>
    <s v="DC8"/>
    <x v="5"/>
    <s v="TX"/>
    <s v="CUST8038"/>
    <s v="Ground"/>
    <n v="6382"/>
    <d v="2025-07-14T00:00:00"/>
    <n v="25"/>
    <n v="1"/>
    <n v="1"/>
    <n v="2048"/>
  </r>
  <r>
    <n v="10064"/>
    <s v="2025-06-04"/>
    <s v="SKU-1011"/>
    <s v="Product 12"/>
    <x v="1"/>
    <n v="197.83"/>
    <s v="S020"/>
    <n v="5"/>
    <n v="275.3"/>
    <s v="2025-06-05"/>
    <s v="DC2"/>
    <x v="3"/>
    <s v="IL"/>
    <s v="CUST8061"/>
    <s v="Ground"/>
    <n v="1376.5"/>
    <d v="2025-06-05T00:00:00"/>
    <n v="5"/>
    <n v="1"/>
    <n v="1"/>
    <n v="387.34999999999991"/>
  </r>
  <r>
    <n v="10065"/>
    <s v="2025-07-13"/>
    <s v="SKU-1050"/>
    <s v="Product 51"/>
    <x v="2"/>
    <n v="101.41"/>
    <s v="S005"/>
    <n v="15"/>
    <n v="175.4"/>
    <s v="2025-07-20"/>
    <s v="DC7"/>
    <x v="4"/>
    <s v="FL"/>
    <s v="CUST4338"/>
    <s v="2-Day"/>
    <n v="2631"/>
    <d v="2025-07-20T00:00:00"/>
    <n v="15"/>
    <n v="1"/>
    <n v="1"/>
    <n v="1109.8500000000001"/>
  </r>
  <r>
    <n v="10066"/>
    <s v="2025-09-21"/>
    <s v="SKU-1146"/>
    <s v="Product 147"/>
    <x v="0"/>
    <n v="30.76"/>
    <s v="S002"/>
    <n v="5"/>
    <n v="44.02"/>
    <s v="2025-09-23"/>
    <s v="DC4"/>
    <x v="2"/>
    <s v="NJ"/>
    <s v="CUST8756"/>
    <s v="Ground"/>
    <n v="220.10000000000002"/>
    <d v="2025-09-23T00:00:00"/>
    <n v="5"/>
    <n v="1"/>
    <n v="1"/>
    <n v="66.300000000000011"/>
  </r>
  <r>
    <n v="10067"/>
    <s v="2025-07-17"/>
    <s v="SKU-1004"/>
    <s v="Product 5"/>
    <x v="3"/>
    <n v="83.49"/>
    <s v="S010"/>
    <n v="10"/>
    <n v="137.13"/>
    <s v="2025-07-18"/>
    <s v="DC5"/>
    <x v="0"/>
    <s v="WA"/>
    <s v="CUST4317"/>
    <s v="Ground"/>
    <n v="1371.3"/>
    <d v="2025-07-18T00:00:00"/>
    <n v="10"/>
    <n v="1"/>
    <n v="1"/>
    <n v="536.4"/>
  </r>
  <r>
    <n v="10068"/>
    <s v="2025-05-11"/>
    <s v="SKU-1073"/>
    <s v="Product 74"/>
    <x v="4"/>
    <n v="155.88"/>
    <s v="S014"/>
    <n v="100"/>
    <n v="262.27"/>
    <s v="2025-05-18"/>
    <s v="DC10"/>
    <x v="0"/>
    <s v="CA"/>
    <s v="CUST5275"/>
    <s v="Overnight"/>
    <n v="26227"/>
    <d v="2025-05-18T00:00:00"/>
    <n v="100"/>
    <n v="1"/>
    <n v="1"/>
    <n v="10639"/>
  </r>
  <r>
    <n v="10069"/>
    <s v="2025-06-12"/>
    <s v="SKU-1148"/>
    <s v="Product 149"/>
    <x v="4"/>
    <n v="121.38"/>
    <s v="S012"/>
    <n v="40"/>
    <n v="198.51"/>
    <s v="2025-06-14"/>
    <s v="DC10"/>
    <x v="0"/>
    <s v="CA"/>
    <s v="CUST8749"/>
    <s v="Ground"/>
    <n v="7940.4"/>
    <d v="2025-06-15T00:00:00"/>
    <n v="40"/>
    <n v="1"/>
    <n v="0"/>
    <n v="3085.2"/>
  </r>
  <r>
    <n v="10070"/>
    <s v="2025-06-10"/>
    <s v="SKU-1145"/>
    <s v="Product 146"/>
    <x v="0"/>
    <n v="61.61"/>
    <s v="S013"/>
    <n v="40"/>
    <n v="76.489999999999995"/>
    <s v="2025-06-13"/>
    <s v="DC1"/>
    <x v="5"/>
    <s v="TX"/>
    <s v="CUST5816"/>
    <s v="2-Day"/>
    <n v="3059.6"/>
    <d v="2025-06-13T00:00:00"/>
    <n v="40"/>
    <n v="1"/>
    <n v="1"/>
    <n v="595.19999999999982"/>
  </r>
  <r>
    <n v="10071"/>
    <s v="2025-04-04"/>
    <s v="SKU-1124"/>
    <s v="Product 125"/>
    <x v="2"/>
    <n v="68.44"/>
    <s v="S015"/>
    <n v="15"/>
    <n v="91.79"/>
    <s v="2025-04-07"/>
    <s v="DC9"/>
    <x v="0"/>
    <s v="WA"/>
    <s v="CUST3810"/>
    <s v="Ground"/>
    <n v="1376.8500000000001"/>
    <d v="2025-04-06T00:00:00"/>
    <n v="15"/>
    <n v="1"/>
    <n v="1"/>
    <n v="350.25000000000023"/>
  </r>
  <r>
    <n v="10072"/>
    <s v="2025-08-22"/>
    <s v="SKU-1109"/>
    <s v="Product 110"/>
    <x v="4"/>
    <n v="101.11"/>
    <s v="S012"/>
    <n v="75"/>
    <n v="167.22"/>
    <s v="2025-08-27"/>
    <s v="DC2"/>
    <x v="3"/>
    <s v="IL"/>
    <s v="CUST1272"/>
    <s v="2-Day"/>
    <n v="12541.5"/>
    <d v="2025-08-28T00:00:00"/>
    <n v="75"/>
    <n v="1"/>
    <n v="0"/>
    <n v="4958.25"/>
  </r>
  <r>
    <n v="10073"/>
    <s v="2025-05-23"/>
    <s v="SKU-1004"/>
    <s v="Product 5"/>
    <x v="3"/>
    <n v="83.49"/>
    <s v="S010"/>
    <n v="50"/>
    <n v="110.8"/>
    <s v="2025-05-28"/>
    <s v="DC1"/>
    <x v="5"/>
    <s v="TX"/>
    <s v="CUST6967"/>
    <s v="2-Day"/>
    <n v="5540"/>
    <d v="2025-05-29T00:00:00"/>
    <n v="50"/>
    <n v="1"/>
    <n v="0"/>
    <n v="1365.5"/>
  </r>
  <r>
    <n v="10074"/>
    <s v="2025-05-26"/>
    <s v="SKU-1142"/>
    <s v="Product 143"/>
    <x v="1"/>
    <n v="85.66"/>
    <s v="S014"/>
    <n v="50"/>
    <n v="103.07"/>
    <s v="2025-05-27"/>
    <s v="DC5"/>
    <x v="0"/>
    <s v="WA"/>
    <s v="CUST5561"/>
    <s v="Ground"/>
    <n v="5153.5"/>
    <d v="2025-05-28T00:00:00"/>
    <n v="50"/>
    <n v="1"/>
    <n v="0"/>
    <n v="870.5"/>
  </r>
  <r>
    <n v="10075"/>
    <s v="2025-06-09"/>
    <s v="SKU-1083"/>
    <s v="Product 84"/>
    <x v="0"/>
    <n v="186.09"/>
    <s v="S014"/>
    <n v="40"/>
    <n v="295.77"/>
    <s v="2025-06-19"/>
    <s v="DC6"/>
    <x v="6"/>
    <s v="IL"/>
    <s v="CUST8622"/>
    <s v="Ground"/>
    <n v="11830.8"/>
    <d v="2025-06-21T00:00:00"/>
    <n v="40"/>
    <n v="1"/>
    <n v="0"/>
    <n v="4387.1999999999989"/>
  </r>
  <r>
    <n v="10076"/>
    <s v="2025-04-26"/>
    <s v="SKU-1023"/>
    <s v="Product 24"/>
    <x v="0"/>
    <n v="161.94"/>
    <s v="S005"/>
    <n v="50"/>
    <n v="248.81"/>
    <s v="2025-04-27"/>
    <s v="DC7"/>
    <x v="4"/>
    <s v="FL"/>
    <s v="CUST1500"/>
    <s v="Overnight"/>
    <n v="12440.5"/>
    <d v="2025-04-27T00:00:00"/>
    <n v="50"/>
    <n v="1"/>
    <n v="1"/>
    <n v="4343.5"/>
  </r>
  <r>
    <n v="10077"/>
    <s v="2025-04-24"/>
    <s v="SKU-1193"/>
    <s v="Product 194"/>
    <x v="1"/>
    <n v="64.239999999999995"/>
    <s v="S016"/>
    <n v="15"/>
    <n v="95.47"/>
    <s v="2025-04-26"/>
    <s v="DC5"/>
    <x v="0"/>
    <s v="WA"/>
    <s v="CUST1992"/>
    <s v="Ground"/>
    <n v="1432.05"/>
    <d v="2025-04-30T00:00:00"/>
    <n v="15"/>
    <n v="1"/>
    <n v="0"/>
    <n v="468.45000000000005"/>
  </r>
  <r>
    <n v="10078"/>
    <s v="2025-04-15"/>
    <s v="SKU-1010"/>
    <s v="Product 11"/>
    <x v="1"/>
    <n v="84.62"/>
    <s v="S008"/>
    <n v="15"/>
    <n v="111.73"/>
    <s v="2025-04-17"/>
    <s v="DC3"/>
    <x v="1"/>
    <s v="FL"/>
    <s v="CUST3589"/>
    <s v="Ground"/>
    <n v="1675.95"/>
    <d v="2025-04-18T00:00:00"/>
    <n v="15"/>
    <n v="1"/>
    <n v="0"/>
    <n v="406.64999999999986"/>
  </r>
  <r>
    <n v="10079"/>
    <s v="2025-08-30"/>
    <s v="SKU-1052"/>
    <s v="Product 53"/>
    <x v="2"/>
    <n v="198.62"/>
    <s v="S002"/>
    <n v="50"/>
    <n v="263.55"/>
    <s v="2025-08-31"/>
    <s v="DC5"/>
    <x v="0"/>
    <s v="WA"/>
    <s v="CUST9050"/>
    <s v="Overnight"/>
    <n v="13177.5"/>
    <d v="2025-08-31T00:00:00"/>
    <n v="50"/>
    <n v="1"/>
    <n v="1"/>
    <n v="3246.5"/>
  </r>
  <r>
    <n v="10080"/>
    <s v="2025-04-03"/>
    <s v="SKU-1139"/>
    <s v="Product 140"/>
    <x v="3"/>
    <n v="164.82"/>
    <s v="S014"/>
    <n v="20"/>
    <n v="281.08999999999997"/>
    <s v="2025-04-10"/>
    <s v="DC7"/>
    <x v="4"/>
    <s v="FL"/>
    <s v="CUST4447"/>
    <s v="Ground"/>
    <n v="5621.7999999999993"/>
    <d v="2025-04-10T00:00:00"/>
    <n v="20"/>
    <n v="1"/>
    <n v="1"/>
    <n v="2325.3999999999996"/>
  </r>
  <r>
    <n v="10081"/>
    <s v="2025-04-13"/>
    <s v="SKU-1005"/>
    <s v="Product 6"/>
    <x v="4"/>
    <n v="97.24"/>
    <s v="S010"/>
    <n v="30"/>
    <n v="139.09"/>
    <s v="2025-04-16"/>
    <s v="DC2"/>
    <x v="3"/>
    <s v="IL"/>
    <s v="CUST7962"/>
    <s v="2-Day"/>
    <n v="4172.7"/>
    <d v="2025-04-16T00:00:00"/>
    <n v="30"/>
    <n v="1"/>
    <n v="1"/>
    <n v="1255.5"/>
  </r>
  <r>
    <n v="10082"/>
    <s v="2025-09-25"/>
    <s v="SKU-1073"/>
    <s v="Product 74"/>
    <x v="4"/>
    <n v="155.88"/>
    <s v="S014"/>
    <n v="20"/>
    <n v="279.7"/>
    <s v="2025-10-05"/>
    <s v="DC2"/>
    <x v="3"/>
    <s v="IL"/>
    <s v="CUST1065"/>
    <s v="2-Day"/>
    <n v="5594"/>
    <d v="2025-10-05T00:00:00"/>
    <n v="20"/>
    <n v="1"/>
    <n v="1"/>
    <n v="2476.4"/>
  </r>
  <r>
    <n v="10083"/>
    <s v="2025-06-27"/>
    <s v="SKU-1106"/>
    <s v="Product 107"/>
    <x v="0"/>
    <n v="118.32"/>
    <s v="S012"/>
    <n v="25"/>
    <n v="175.26"/>
    <s v="2025-07-04"/>
    <s v="DC3"/>
    <x v="1"/>
    <s v="FL"/>
    <s v="CUST8575"/>
    <s v="2-Day"/>
    <n v="4381.5"/>
    <d v="2025-07-03T00:00:00"/>
    <n v="25"/>
    <n v="1"/>
    <n v="1"/>
    <n v="1423.5"/>
  </r>
  <r>
    <n v="10084"/>
    <s v="2025-04-22"/>
    <s v="SKU-1126"/>
    <s v="Product 127"/>
    <x v="0"/>
    <n v="79.2"/>
    <s v="S004"/>
    <n v="50"/>
    <n v="100.59"/>
    <s v="2025-04-25"/>
    <s v="DC2"/>
    <x v="3"/>
    <s v="IL"/>
    <s v="CUST6026"/>
    <s v="Ground"/>
    <n v="5029.5"/>
    <d v="2025-04-27T00:00:00"/>
    <n v="50"/>
    <n v="1"/>
    <n v="0"/>
    <n v="1069.5"/>
  </r>
  <r>
    <n v="10085"/>
    <s v="2025-08-03"/>
    <s v="SKU-1115"/>
    <s v="Product 116"/>
    <x v="1"/>
    <n v="82.54"/>
    <s v="S014"/>
    <n v="15"/>
    <n v="144.71"/>
    <s v="2025-08-10"/>
    <s v="DC2"/>
    <x v="3"/>
    <s v="IL"/>
    <s v="CUST1885"/>
    <s v="Ground"/>
    <n v="2170.65"/>
    <d v="2025-08-10T00:00:00"/>
    <n v="15"/>
    <n v="1"/>
    <n v="1"/>
    <n v="932.55"/>
  </r>
  <r>
    <n v="10086"/>
    <s v="2025-04-09"/>
    <s v="SKU-1131"/>
    <s v="Product 132"/>
    <x v="0"/>
    <n v="181.79"/>
    <s v="S004"/>
    <n v="75"/>
    <n v="299.18"/>
    <s v="2025-04-19"/>
    <s v="DC7"/>
    <x v="4"/>
    <s v="FL"/>
    <s v="CUST9602"/>
    <s v="Ground"/>
    <n v="22438.5"/>
    <d v="2025-04-19T00:00:00"/>
    <n v="75"/>
    <n v="1"/>
    <n v="1"/>
    <n v="8804.25"/>
  </r>
  <r>
    <n v="10087"/>
    <s v="2025-08-01"/>
    <s v="SKU-1001"/>
    <s v="Product 2"/>
    <x v="1"/>
    <n v="104.71"/>
    <s v="S006"/>
    <n v="50"/>
    <n v="187.6"/>
    <s v="2025-08-08"/>
    <s v="DC4"/>
    <x v="2"/>
    <s v="NJ"/>
    <s v="CUST5506"/>
    <s v="Ground"/>
    <n v="9380"/>
    <d v="2025-08-09T00:00:00"/>
    <n v="50"/>
    <n v="1"/>
    <n v="0"/>
    <n v="4144.5"/>
  </r>
  <r>
    <n v="10088"/>
    <s v="2025-04-11"/>
    <s v="SKU-1082"/>
    <s v="Product 83"/>
    <x v="4"/>
    <n v="72.48"/>
    <s v="S019"/>
    <n v="10"/>
    <n v="91.7"/>
    <s v="2025-04-18"/>
    <s v="DC7"/>
    <x v="4"/>
    <s v="FL"/>
    <s v="CUST5981"/>
    <s v="2-Day"/>
    <n v="917"/>
    <d v="2025-04-23T00:00:00"/>
    <n v="10"/>
    <n v="1"/>
    <n v="0"/>
    <n v="192.19999999999993"/>
  </r>
  <r>
    <n v="10089"/>
    <s v="2025-04-24"/>
    <s v="SKU-1121"/>
    <s v="Product 122"/>
    <x v="4"/>
    <n v="181.04"/>
    <s v="S004"/>
    <n v="10"/>
    <n v="298.93"/>
    <s v="2025-05-04"/>
    <s v="DC1"/>
    <x v="5"/>
    <s v="TX"/>
    <s v="CUST3446"/>
    <s v="2-Day"/>
    <n v="2989.3"/>
    <d v="2025-05-04T00:00:00"/>
    <n v="10"/>
    <n v="1"/>
    <n v="1"/>
    <n v="1178.9000000000003"/>
  </r>
  <r>
    <n v="10090"/>
    <s v="2025-05-12"/>
    <s v="SKU-1151"/>
    <s v="Product 152"/>
    <x v="3"/>
    <n v="39.880000000000003"/>
    <s v="S010"/>
    <n v="10"/>
    <n v="70.33"/>
    <s v="2025-05-17"/>
    <s v="DC5"/>
    <x v="0"/>
    <s v="WA"/>
    <s v="CUST6968"/>
    <s v="Ground"/>
    <n v="703.3"/>
    <d v="2025-05-17T00:00:00"/>
    <n v="10"/>
    <n v="1"/>
    <n v="1"/>
    <n v="304.49999999999994"/>
  </r>
  <r>
    <n v="10091"/>
    <s v="2025-07-07"/>
    <s v="SKU-1000"/>
    <s v="Product 1"/>
    <x v="2"/>
    <n v="158.88"/>
    <s v="S004"/>
    <n v="100"/>
    <n v="260.17"/>
    <s v="2025-07-12"/>
    <s v="DC8"/>
    <x v="5"/>
    <s v="TX"/>
    <s v="CUST3026"/>
    <s v="Ground"/>
    <n v="26017"/>
    <d v="2025-07-12T00:00:00"/>
    <n v="100"/>
    <n v="1"/>
    <n v="1"/>
    <n v="10129"/>
  </r>
  <r>
    <n v="10092"/>
    <s v="2025-06-21"/>
    <s v="SKU-1046"/>
    <s v="Product 47"/>
    <x v="2"/>
    <n v="130.85"/>
    <s v="S009"/>
    <n v="30"/>
    <n v="199.8"/>
    <s v="2025-06-23"/>
    <s v="DC2"/>
    <x v="3"/>
    <s v="IL"/>
    <s v="CUST3576"/>
    <s v="2-Day"/>
    <n v="5994"/>
    <d v="2025-06-24T00:00:00"/>
    <n v="30"/>
    <n v="1"/>
    <n v="0"/>
    <n v="2068.5"/>
  </r>
  <r>
    <n v="10093"/>
    <s v="2025-04-27"/>
    <s v="SKU-1029"/>
    <s v="Product 30"/>
    <x v="0"/>
    <n v="126.01"/>
    <s v="S006"/>
    <n v="25"/>
    <n v="213.35"/>
    <s v="2025-05-04"/>
    <s v="DC10"/>
    <x v="0"/>
    <s v="CA"/>
    <s v="CUST3773"/>
    <s v="Ground"/>
    <n v="5333.75"/>
    <d v="2025-05-07T00:00:00"/>
    <n v="25"/>
    <n v="1"/>
    <n v="0"/>
    <n v="2183.5"/>
  </r>
  <r>
    <n v="10094"/>
    <s v="2025-04-22"/>
    <s v="SKU-1112"/>
    <s v="Product 113"/>
    <x v="0"/>
    <n v="185.64"/>
    <s v="S014"/>
    <n v="25"/>
    <n v="309.22000000000003"/>
    <s v="2025-04-23"/>
    <s v="DC4"/>
    <x v="2"/>
    <s v="NJ"/>
    <s v="CUST6193"/>
    <s v="2-Day"/>
    <n v="7730.5000000000009"/>
    <d v="2025-04-24T00:00:00"/>
    <n v="25"/>
    <n v="1"/>
    <n v="0"/>
    <n v="3089.5000000000009"/>
  </r>
  <r>
    <n v="10095"/>
    <s v="2025-08-14"/>
    <s v="SKU-1040"/>
    <s v="Product 41"/>
    <x v="4"/>
    <n v="43.23"/>
    <s v="S012"/>
    <n v="50"/>
    <n v="62.74"/>
    <s v="2025-08-15"/>
    <s v="DC7"/>
    <x v="4"/>
    <s v="FL"/>
    <s v="CUST9935"/>
    <s v="Overnight"/>
    <n v="3137"/>
    <d v="2025-08-17T00:00:00"/>
    <n v="50"/>
    <n v="1"/>
    <n v="0"/>
    <n v="975.5"/>
  </r>
  <r>
    <n v="10096"/>
    <s v="2025-07-17"/>
    <s v="SKU-1135"/>
    <s v="Product 136"/>
    <x v="3"/>
    <n v="42.81"/>
    <s v="S013"/>
    <n v="75"/>
    <n v="56.64"/>
    <s v="2025-07-20"/>
    <s v="DC1"/>
    <x v="5"/>
    <s v="TX"/>
    <s v="CUST2767"/>
    <s v="2-Day"/>
    <n v="4248"/>
    <d v="2025-07-19T00:00:00"/>
    <n v="75"/>
    <n v="1"/>
    <n v="1"/>
    <n v="1037.25"/>
  </r>
  <r>
    <n v="10097"/>
    <s v="2025-05-02"/>
    <s v="SKU-1028"/>
    <s v="Product 29"/>
    <x v="2"/>
    <n v="108.82"/>
    <s v="S015"/>
    <n v="50"/>
    <n v="173.48"/>
    <s v="2025-05-12"/>
    <s v="DC6"/>
    <x v="6"/>
    <s v="IL"/>
    <s v="CUST1837"/>
    <s v="2-Day"/>
    <n v="8674"/>
    <d v="2025-05-13T00:00:00"/>
    <n v="50"/>
    <n v="1"/>
    <n v="0"/>
    <n v="3233"/>
  </r>
  <r>
    <n v="10098"/>
    <s v="2025-05-18"/>
    <s v="SKU-1048"/>
    <s v="Product 49"/>
    <x v="4"/>
    <n v="7"/>
    <s v="S010"/>
    <n v="30"/>
    <n v="11.93"/>
    <s v="2025-05-20"/>
    <s v="DC8"/>
    <x v="5"/>
    <s v="TX"/>
    <s v="CUST3682"/>
    <s v="2-Day"/>
    <n v="357.9"/>
    <d v="2025-05-21T00:00:00"/>
    <n v="30"/>
    <n v="1"/>
    <n v="0"/>
    <n v="147.89999999999998"/>
  </r>
  <r>
    <n v="10099"/>
    <s v="2025-09-09"/>
    <s v="SKU-1197"/>
    <s v="Product 198"/>
    <x v="0"/>
    <n v="97.81"/>
    <s v="S014"/>
    <n v="20"/>
    <n v="175.38"/>
    <s v="2025-09-14"/>
    <s v="DC9"/>
    <x v="0"/>
    <s v="WA"/>
    <s v="CUST7415"/>
    <s v="Ground"/>
    <n v="3507.6"/>
    <d v="2025-09-15T00:00:00"/>
    <n v="20"/>
    <n v="1"/>
    <n v="0"/>
    <n v="1551.3999999999999"/>
  </r>
  <r>
    <n v="10100"/>
    <s v="2025-09-13"/>
    <s v="SKU-1034"/>
    <s v="Product 35"/>
    <x v="0"/>
    <n v="21.21"/>
    <s v="S017"/>
    <n v="25"/>
    <n v="34.33"/>
    <s v="2025-09-14"/>
    <s v="DC1"/>
    <x v="5"/>
    <s v="TX"/>
    <s v="CUST3358"/>
    <s v="Ground"/>
    <n v="858.25"/>
    <d v="2025-09-14T00:00:00"/>
    <n v="25"/>
    <n v="1"/>
    <n v="1"/>
    <n v="328"/>
  </r>
  <r>
    <n v="10101"/>
    <s v="2025-09-17"/>
    <s v="SKU-1179"/>
    <s v="Product 180"/>
    <x v="1"/>
    <n v="3.19"/>
    <s v="S020"/>
    <n v="30"/>
    <n v="5.38"/>
    <s v="2025-09-19"/>
    <s v="DC1"/>
    <x v="5"/>
    <s v="TX"/>
    <s v="CUST3076"/>
    <s v="Overnight"/>
    <n v="161.4"/>
    <d v="2025-09-20T00:00:00"/>
    <n v="30"/>
    <n v="1"/>
    <n v="0"/>
    <n v="65.7"/>
  </r>
  <r>
    <n v="10102"/>
    <s v="2025-08-03"/>
    <s v="SKU-1192"/>
    <s v="Product 193"/>
    <x v="3"/>
    <n v="186.71"/>
    <s v="S005"/>
    <n v="50"/>
    <n v="292.05"/>
    <s v="2025-08-06"/>
    <s v="DC5"/>
    <x v="0"/>
    <s v="WA"/>
    <s v="CUST1632"/>
    <s v="Ground"/>
    <n v="14602.5"/>
    <d v="2025-08-06T00:00:00"/>
    <n v="50"/>
    <n v="1"/>
    <n v="1"/>
    <n v="5267"/>
  </r>
  <r>
    <n v="10103"/>
    <s v="2025-04-02"/>
    <s v="SKU-1159"/>
    <s v="Product 160"/>
    <x v="4"/>
    <n v="139.41"/>
    <s v="S011"/>
    <n v="30"/>
    <n v="198.71"/>
    <s v="2025-04-03"/>
    <s v="DC1"/>
    <x v="5"/>
    <s v="TX"/>
    <s v="CUST3582"/>
    <s v="2-Day"/>
    <n v="5961.3"/>
    <d v="2025-04-02T00:00:00"/>
    <n v="30"/>
    <n v="1"/>
    <n v="1"/>
    <n v="1779"/>
  </r>
  <r>
    <n v="10104"/>
    <s v="2025-09-10"/>
    <s v="SKU-1154"/>
    <s v="Product 155"/>
    <x v="1"/>
    <n v="57.05"/>
    <s v="S004"/>
    <n v="15"/>
    <n v="80"/>
    <s v="2025-09-20"/>
    <s v="DC9"/>
    <x v="0"/>
    <s v="WA"/>
    <s v="CUST3608"/>
    <s v="Ground"/>
    <n v="1200"/>
    <d v="2025-09-20T00:00:00"/>
    <n v="15"/>
    <n v="1"/>
    <n v="1"/>
    <n v="344.25"/>
  </r>
  <r>
    <n v="10105"/>
    <s v="2025-05-21"/>
    <s v="SKU-1189"/>
    <s v="Product 190"/>
    <x v="2"/>
    <n v="169.46"/>
    <s v="S017"/>
    <n v="40"/>
    <n v="213.86"/>
    <s v="2025-05-26"/>
    <s v="DC1"/>
    <x v="5"/>
    <s v="TX"/>
    <s v="CUST8003"/>
    <s v="2-Day"/>
    <n v="8554.4000000000015"/>
    <d v="2025-05-26T00:00:00"/>
    <n v="40"/>
    <n v="1"/>
    <n v="1"/>
    <n v="1776.0000000000009"/>
  </r>
  <r>
    <n v="10106"/>
    <s v="2025-04-02"/>
    <s v="SKU-1094"/>
    <s v="Product 95"/>
    <x v="4"/>
    <n v="46.65"/>
    <s v="S009"/>
    <n v="15"/>
    <n v="56.91"/>
    <s v="2025-04-03"/>
    <s v="DC4"/>
    <x v="2"/>
    <s v="NJ"/>
    <s v="CUST7288"/>
    <s v="Ground"/>
    <n v="853.65"/>
    <d v="2025-04-03T00:00:00"/>
    <n v="15"/>
    <n v="1"/>
    <n v="1"/>
    <n v="153.89999999999998"/>
  </r>
  <r>
    <n v="10107"/>
    <s v="2025-05-21"/>
    <s v="SKU-1146"/>
    <s v="Product 147"/>
    <x v="0"/>
    <n v="30.76"/>
    <s v="S002"/>
    <n v="75"/>
    <n v="39.229999999999997"/>
    <s v="2025-05-22"/>
    <s v="DC9"/>
    <x v="0"/>
    <s v="WA"/>
    <s v="CUST6252"/>
    <s v="Ground"/>
    <n v="2942.2499999999995"/>
    <d v="2025-05-22T00:00:00"/>
    <n v="75"/>
    <n v="1"/>
    <n v="1"/>
    <n v="635.24999999999955"/>
  </r>
  <r>
    <n v="10108"/>
    <s v="2025-08-09"/>
    <s v="SKU-1075"/>
    <s v="Product 76"/>
    <x v="0"/>
    <n v="142.78"/>
    <s v="S010"/>
    <n v="100"/>
    <n v="244.28"/>
    <s v="2025-08-14"/>
    <s v="DC4"/>
    <x v="2"/>
    <s v="NJ"/>
    <s v="CUST3089"/>
    <s v="Ground"/>
    <n v="24428"/>
    <d v="2025-08-14T00:00:00"/>
    <n v="100"/>
    <n v="1"/>
    <n v="1"/>
    <n v="10150"/>
  </r>
  <r>
    <n v="10109"/>
    <s v="2025-05-25"/>
    <s v="SKU-1006"/>
    <s v="Product 7"/>
    <x v="4"/>
    <n v="37.96"/>
    <s v="S005"/>
    <n v="25"/>
    <n v="58.53"/>
    <s v="2025-05-30"/>
    <s v="DC10"/>
    <x v="0"/>
    <s v="CA"/>
    <s v="CUST9039"/>
    <s v="2-Day"/>
    <n v="1463.25"/>
    <d v="2025-05-30T00:00:00"/>
    <n v="25"/>
    <n v="1"/>
    <n v="1"/>
    <n v="514.25"/>
  </r>
  <r>
    <n v="10110"/>
    <s v="2025-04-14"/>
    <s v="SKU-1124"/>
    <s v="Product 125"/>
    <x v="2"/>
    <n v="68.44"/>
    <s v="S015"/>
    <n v="10"/>
    <n v="117.57"/>
    <s v="2025-04-24"/>
    <s v="DC9"/>
    <x v="0"/>
    <s v="WA"/>
    <s v="CUST8754"/>
    <s v="Ground"/>
    <n v="1175.6999999999998"/>
    <d v="2025-04-26T00:00:00"/>
    <n v="10"/>
    <n v="1"/>
    <n v="0"/>
    <n v="491.29999999999984"/>
  </r>
  <r>
    <n v="10111"/>
    <s v="2025-08-14"/>
    <s v="SKU-1109"/>
    <s v="Product 110"/>
    <x v="4"/>
    <n v="101.11"/>
    <s v="S012"/>
    <n v="50"/>
    <n v="126.63"/>
    <s v="2025-08-16"/>
    <s v="DC9"/>
    <x v="0"/>
    <s v="WA"/>
    <s v="CUST5946"/>
    <s v="2-Day"/>
    <n v="6331.5"/>
    <d v="2025-08-16T00:00:00"/>
    <n v="50"/>
    <n v="1"/>
    <n v="1"/>
    <n v="1276"/>
  </r>
  <r>
    <n v="10112"/>
    <s v="2025-08-22"/>
    <s v="SKU-1067"/>
    <s v="Product 68"/>
    <x v="1"/>
    <n v="60.04"/>
    <s v="S019"/>
    <n v="100"/>
    <n v="74.42"/>
    <s v="2025-08-29"/>
    <s v="DC9"/>
    <x v="0"/>
    <s v="WA"/>
    <s v="CUST7469"/>
    <s v="Ground"/>
    <n v="7442"/>
    <d v="2025-08-29T00:00:00"/>
    <n v="100"/>
    <n v="1"/>
    <n v="1"/>
    <n v="1438"/>
  </r>
  <r>
    <n v="10113"/>
    <s v="2025-06-08"/>
    <s v="SKU-1188"/>
    <s v="Product 189"/>
    <x v="1"/>
    <n v="45.17"/>
    <s v="S001"/>
    <n v="25"/>
    <n v="63.17"/>
    <s v="2025-06-10"/>
    <s v="DC5"/>
    <x v="0"/>
    <s v="WA"/>
    <s v="CUST6585"/>
    <s v="Ground"/>
    <n v="1579.25"/>
    <d v="2025-06-12T00:00:00"/>
    <n v="25"/>
    <n v="1"/>
    <n v="0"/>
    <n v="450"/>
  </r>
  <r>
    <n v="10114"/>
    <s v="2025-07-22"/>
    <s v="SKU-1162"/>
    <s v="Product 163"/>
    <x v="2"/>
    <n v="48.07"/>
    <s v="S009"/>
    <n v="20"/>
    <n v="64.09"/>
    <s v="2025-07-27"/>
    <s v="DC6"/>
    <x v="6"/>
    <s v="IL"/>
    <s v="CUST1065"/>
    <s v="Ground"/>
    <n v="1281.8000000000002"/>
    <d v="2025-07-26T00:00:00"/>
    <n v="20"/>
    <n v="1"/>
    <n v="1"/>
    <n v="320.4000000000002"/>
  </r>
  <r>
    <n v="10115"/>
    <s v="2025-09-27"/>
    <s v="SKU-1082"/>
    <s v="Product 83"/>
    <x v="4"/>
    <n v="72.48"/>
    <s v="S019"/>
    <n v="15"/>
    <n v="129.30000000000001"/>
    <s v="2025-09-28"/>
    <s v="DC3"/>
    <x v="1"/>
    <s v="FL"/>
    <s v="CUST8801"/>
    <s v="Ground"/>
    <n v="1939.5000000000002"/>
    <d v="2025-09-28T00:00:00"/>
    <n v="15"/>
    <n v="1"/>
    <n v="1"/>
    <n v="852.30000000000018"/>
  </r>
  <r>
    <n v="10116"/>
    <s v="2025-04-19"/>
    <s v="SKU-1051"/>
    <s v="Product 52"/>
    <x v="0"/>
    <n v="15.35"/>
    <s v="S013"/>
    <n v="30"/>
    <n v="23.39"/>
    <s v="2025-04-21"/>
    <s v="DC1"/>
    <x v="5"/>
    <s v="TX"/>
    <s v="CUST7583"/>
    <s v="Ground"/>
    <n v="701.7"/>
    <d v="2025-04-21T00:00:00"/>
    <n v="30"/>
    <n v="1"/>
    <n v="1"/>
    <n v="241.20000000000005"/>
  </r>
  <r>
    <n v="10117"/>
    <s v="2025-08-12"/>
    <s v="SKU-1058"/>
    <s v="Product 59"/>
    <x v="2"/>
    <n v="61.52"/>
    <s v="S018"/>
    <n v="15"/>
    <n v="75.739999999999995"/>
    <s v="2025-08-14"/>
    <s v="DC6"/>
    <x v="6"/>
    <s v="IL"/>
    <s v="CUST7979"/>
    <s v="Ground"/>
    <n v="1136.0999999999999"/>
    <d v="2025-08-14T00:00:00"/>
    <n v="15"/>
    <n v="1"/>
    <n v="1"/>
    <n v="213.29999999999984"/>
  </r>
  <r>
    <n v="10118"/>
    <s v="2025-09-09"/>
    <s v="SKU-1159"/>
    <s v="Product 160"/>
    <x v="4"/>
    <n v="139.41"/>
    <s v="S011"/>
    <n v="30"/>
    <n v="203.25"/>
    <s v="2025-09-19"/>
    <s v="DC1"/>
    <x v="5"/>
    <s v="TX"/>
    <s v="CUST7925"/>
    <s v="Ground"/>
    <n v="6097.5"/>
    <d v="2025-09-19T00:00:00"/>
    <n v="30"/>
    <n v="1"/>
    <n v="1"/>
    <n v="1915.1999999999998"/>
  </r>
  <r>
    <n v="10119"/>
    <s v="2025-05-28"/>
    <s v="SKU-1125"/>
    <s v="Product 126"/>
    <x v="4"/>
    <n v="71.209999999999994"/>
    <s v="S017"/>
    <n v="10"/>
    <n v="96.22"/>
    <s v="2025-05-29"/>
    <s v="DC10"/>
    <x v="0"/>
    <s v="CA"/>
    <s v="CUST4001"/>
    <s v="Ground"/>
    <n v="962.2"/>
    <d v="2025-05-29T00:00:00"/>
    <n v="10"/>
    <n v="1"/>
    <n v="1"/>
    <n v="250.10000000000014"/>
  </r>
  <r>
    <n v="10120"/>
    <s v="2025-06-24"/>
    <s v="SKU-1178"/>
    <s v="Product 179"/>
    <x v="2"/>
    <n v="135.66"/>
    <s v="S019"/>
    <n v="20"/>
    <n v="189.21"/>
    <s v="2025-06-27"/>
    <s v="DC2"/>
    <x v="3"/>
    <s v="IL"/>
    <s v="CUST1335"/>
    <s v="2-Day"/>
    <n v="3784.2000000000003"/>
    <d v="2025-06-28T00:00:00"/>
    <n v="20"/>
    <n v="1"/>
    <n v="0"/>
    <n v="1071.0000000000005"/>
  </r>
  <r>
    <n v="10121"/>
    <s v="2025-07-19"/>
    <s v="SKU-1044"/>
    <s v="Product 45"/>
    <x v="4"/>
    <n v="39.82"/>
    <s v="S006"/>
    <n v="15"/>
    <n v="59.16"/>
    <s v="2025-07-22"/>
    <s v="DC6"/>
    <x v="6"/>
    <s v="IL"/>
    <s v="CUST5731"/>
    <s v="Overnight"/>
    <n v="887.4"/>
    <d v="2025-07-22T00:00:00"/>
    <n v="15"/>
    <n v="1"/>
    <n v="1"/>
    <n v="290.10000000000002"/>
  </r>
  <r>
    <n v="10122"/>
    <s v="2025-05-06"/>
    <s v="SKU-1021"/>
    <s v="Product 22"/>
    <x v="0"/>
    <n v="20.91"/>
    <s v="S007"/>
    <n v="100"/>
    <n v="26.94"/>
    <s v="2025-05-07"/>
    <s v="DC9"/>
    <x v="0"/>
    <s v="WA"/>
    <s v="CUST9338"/>
    <s v="2-Day"/>
    <n v="2694"/>
    <d v="2025-05-08T00:00:00"/>
    <n v="100"/>
    <n v="1"/>
    <n v="0"/>
    <n v="603"/>
  </r>
  <r>
    <n v="10123"/>
    <s v="2025-06-19"/>
    <s v="SKU-1009"/>
    <s v="Product 10"/>
    <x v="4"/>
    <n v="39.01"/>
    <s v="S006"/>
    <n v="30"/>
    <n v="67.34"/>
    <s v="2025-06-22"/>
    <s v="DC1"/>
    <x v="5"/>
    <s v="TX"/>
    <s v="CUST4703"/>
    <s v="Ground"/>
    <n v="2020.2"/>
    <d v="2025-06-22T00:00:00"/>
    <n v="30"/>
    <n v="1"/>
    <n v="1"/>
    <n v="849.90000000000009"/>
  </r>
  <r>
    <n v="10124"/>
    <s v="2025-07-23"/>
    <s v="SKU-1035"/>
    <s v="Product 36"/>
    <x v="4"/>
    <n v="93.46"/>
    <s v="S018"/>
    <n v="20"/>
    <n v="166.1"/>
    <s v="2025-07-26"/>
    <s v="DC3"/>
    <x v="1"/>
    <s v="FL"/>
    <s v="CUST7879"/>
    <s v="Ground"/>
    <n v="3322"/>
    <d v="2025-07-28T00:00:00"/>
    <n v="20"/>
    <n v="1"/>
    <n v="0"/>
    <n v="1452.8000000000002"/>
  </r>
  <r>
    <n v="10125"/>
    <s v="2025-08-06"/>
    <s v="SKU-1068"/>
    <s v="Product 69"/>
    <x v="4"/>
    <n v="127.15"/>
    <s v="S003"/>
    <n v="10"/>
    <n v="201.38"/>
    <s v="2025-08-09"/>
    <s v="DC6"/>
    <x v="6"/>
    <s v="IL"/>
    <s v="CUST6237"/>
    <s v="2-Day"/>
    <n v="2013.8"/>
    <d v="2025-08-09T00:00:00"/>
    <n v="10"/>
    <n v="1"/>
    <n v="1"/>
    <n v="742.3"/>
  </r>
  <r>
    <n v="10126"/>
    <s v="2025-04-07"/>
    <s v="SKU-1062"/>
    <s v="Product 63"/>
    <x v="1"/>
    <n v="3.18"/>
    <s v="S013"/>
    <n v="25"/>
    <n v="5.35"/>
    <s v="2025-04-08"/>
    <s v="DC4"/>
    <x v="2"/>
    <s v="NJ"/>
    <s v="CUST4787"/>
    <s v="Ground"/>
    <n v="133.75"/>
    <d v="2025-04-08T00:00:00"/>
    <n v="25"/>
    <n v="1"/>
    <n v="1"/>
    <n v="54.25"/>
  </r>
  <r>
    <n v="10127"/>
    <s v="2025-04-09"/>
    <s v="SKU-1014"/>
    <s v="Product 15"/>
    <x v="0"/>
    <n v="183.84"/>
    <s v="S004"/>
    <n v="100"/>
    <n v="329.07"/>
    <s v="2025-04-11"/>
    <s v="DC8"/>
    <x v="5"/>
    <s v="TX"/>
    <s v="CUST5351"/>
    <s v="Overnight"/>
    <n v="32907"/>
    <d v="2025-04-11T00:00:00"/>
    <n v="100"/>
    <n v="1"/>
    <n v="1"/>
    <n v="14523"/>
  </r>
  <r>
    <n v="10128"/>
    <s v="2025-06-26"/>
    <s v="SKU-1177"/>
    <s v="Product 178"/>
    <x v="3"/>
    <n v="162.16999999999999"/>
    <s v="S018"/>
    <n v="15"/>
    <n v="279.48"/>
    <s v="2025-07-01"/>
    <s v="DC4"/>
    <x v="2"/>
    <s v="NJ"/>
    <s v="CUST9376"/>
    <s v="Overnight"/>
    <n v="4192.2000000000007"/>
    <d v="2025-07-01T00:00:00"/>
    <n v="15"/>
    <n v="1"/>
    <n v="1"/>
    <n v="1759.650000000001"/>
  </r>
  <r>
    <n v="10129"/>
    <s v="2025-06-10"/>
    <s v="SKU-1174"/>
    <s v="Product 175"/>
    <x v="1"/>
    <n v="138.30000000000001"/>
    <s v="S017"/>
    <n v="5"/>
    <n v="235.54"/>
    <s v="2025-06-12"/>
    <s v="DC6"/>
    <x v="6"/>
    <s v="IL"/>
    <s v="CUST5957"/>
    <s v="Ground"/>
    <n v="1177.7"/>
    <d v="2025-06-10T00:00:00"/>
    <n v="5"/>
    <n v="1"/>
    <n v="1"/>
    <n v="486.20000000000005"/>
  </r>
  <r>
    <n v="10130"/>
    <s v="2025-04-22"/>
    <s v="SKU-1147"/>
    <s v="Product 148"/>
    <x v="0"/>
    <n v="20.25"/>
    <s v="S013"/>
    <n v="30"/>
    <n v="32.01"/>
    <s v="2025-04-23"/>
    <s v="DC8"/>
    <x v="5"/>
    <s v="TX"/>
    <s v="CUST4687"/>
    <s v="2-Day"/>
    <n v="960.3"/>
    <d v="2025-04-23T00:00:00"/>
    <n v="30"/>
    <n v="1"/>
    <n v="1"/>
    <n v="352.79999999999995"/>
  </r>
  <r>
    <n v="10131"/>
    <s v="2025-06-24"/>
    <s v="SKU-1179"/>
    <s v="Product 180"/>
    <x v="1"/>
    <n v="3.19"/>
    <s v="S020"/>
    <n v="100"/>
    <n v="3.97"/>
    <s v="2025-06-25"/>
    <s v="DC1"/>
    <x v="5"/>
    <s v="TX"/>
    <s v="CUST9587"/>
    <s v="Overnight"/>
    <n v="397"/>
    <d v="2025-06-25T00:00:00"/>
    <n v="100"/>
    <n v="1"/>
    <n v="1"/>
    <n v="78"/>
  </r>
  <r>
    <n v="10132"/>
    <s v="2025-07-21"/>
    <s v="SKU-1163"/>
    <s v="Product 164"/>
    <x v="2"/>
    <n v="149.85"/>
    <s v="S006"/>
    <n v="40"/>
    <n v="246.46"/>
    <s v="2025-07-24"/>
    <s v="DC6"/>
    <x v="6"/>
    <s v="IL"/>
    <s v="CUST5125"/>
    <s v="Ground"/>
    <n v="9858.4"/>
    <d v="2025-07-26T00:00:00"/>
    <n v="40"/>
    <n v="1"/>
    <n v="0"/>
    <n v="3864.3999999999996"/>
  </r>
  <r>
    <n v="10133"/>
    <s v="2025-05-02"/>
    <s v="SKU-1118"/>
    <s v="Product 119"/>
    <x v="1"/>
    <n v="7.27"/>
    <s v="S002"/>
    <n v="75"/>
    <n v="11.18"/>
    <s v="2025-05-04"/>
    <s v="DC5"/>
    <x v="0"/>
    <s v="WA"/>
    <s v="CUST1508"/>
    <s v="Ground"/>
    <n v="838.5"/>
    <d v="2025-05-04T00:00:00"/>
    <n v="75"/>
    <n v="1"/>
    <n v="1"/>
    <n v="293.25"/>
  </r>
  <r>
    <n v="10134"/>
    <s v="2025-05-03"/>
    <s v="SKU-1031"/>
    <s v="Product 32"/>
    <x v="3"/>
    <n v="98.01"/>
    <s v="S020"/>
    <n v="10"/>
    <n v="144.82"/>
    <s v="2025-05-04"/>
    <s v="DC8"/>
    <x v="5"/>
    <s v="TX"/>
    <s v="CUST7107"/>
    <s v="2-Day"/>
    <n v="1448.1999999999998"/>
    <d v="2025-05-04T00:00:00"/>
    <n v="10"/>
    <n v="1"/>
    <n v="1"/>
    <n v="468.0999999999998"/>
  </r>
  <r>
    <n v="10135"/>
    <s v="2025-04-22"/>
    <s v="SKU-1183"/>
    <s v="Product 184"/>
    <x v="3"/>
    <n v="99.26"/>
    <s v="S015"/>
    <n v="5"/>
    <n v="143.13999999999999"/>
    <s v="2025-05-02"/>
    <s v="DC7"/>
    <x v="4"/>
    <s v="FL"/>
    <s v="CUST7613"/>
    <s v="Ground"/>
    <n v="715.69999999999993"/>
    <d v="2025-05-03T00:00:00"/>
    <n v="5"/>
    <n v="1"/>
    <n v="0"/>
    <n v="219.39999999999992"/>
  </r>
  <r>
    <n v="10136"/>
    <s v="2025-05-13"/>
    <s v="SKU-1061"/>
    <s v="Product 62"/>
    <x v="4"/>
    <n v="73.73"/>
    <s v="S007"/>
    <n v="100"/>
    <n v="123.28"/>
    <s v="2025-05-18"/>
    <s v="DC4"/>
    <x v="2"/>
    <s v="NJ"/>
    <s v="CUST4550"/>
    <s v="Ground"/>
    <n v="12328"/>
    <d v="2025-05-21T00:00:00"/>
    <n v="100"/>
    <n v="1"/>
    <n v="0"/>
    <n v="4955"/>
  </r>
  <r>
    <n v="10137"/>
    <s v="2025-09-29"/>
    <s v="SKU-1091"/>
    <s v="Product 92"/>
    <x v="0"/>
    <n v="144.79"/>
    <s v="S016"/>
    <n v="10"/>
    <n v="191.16"/>
    <s v="2025-10-09"/>
    <s v="DC2"/>
    <x v="3"/>
    <s v="IL"/>
    <s v="CUST1138"/>
    <s v="Ground"/>
    <n v="1911.6"/>
    <d v="2025-10-10T00:00:00"/>
    <n v="10"/>
    <n v="1"/>
    <n v="0"/>
    <n v="463.70000000000005"/>
  </r>
  <r>
    <n v="10138"/>
    <s v="2025-07-24"/>
    <s v="SKU-1078"/>
    <s v="Product 79"/>
    <x v="0"/>
    <n v="142.61000000000001"/>
    <s v="S004"/>
    <n v="75"/>
    <n v="210.97"/>
    <s v="2025-07-27"/>
    <s v="DC5"/>
    <x v="0"/>
    <s v="WA"/>
    <s v="CUST8594"/>
    <s v="2-Day"/>
    <n v="15822.75"/>
    <d v="2025-07-27T00:00:00"/>
    <n v="75"/>
    <n v="1"/>
    <n v="1"/>
    <n v="5126.9999999999982"/>
  </r>
  <r>
    <n v="10139"/>
    <s v="2025-08-16"/>
    <s v="SKU-1156"/>
    <s v="Product 157"/>
    <x v="2"/>
    <n v="112.83"/>
    <s v="S019"/>
    <n v="5"/>
    <n v="200"/>
    <s v="2025-08-18"/>
    <s v="DC3"/>
    <x v="1"/>
    <s v="FL"/>
    <s v="CUST7908"/>
    <s v="2-Day"/>
    <n v="1000"/>
    <d v="2025-08-18T00:00:00"/>
    <n v="5"/>
    <n v="1"/>
    <n v="1"/>
    <n v="435.85"/>
  </r>
  <r>
    <n v="10140"/>
    <s v="2025-08-24"/>
    <s v="SKU-1142"/>
    <s v="Product 143"/>
    <x v="1"/>
    <n v="85.66"/>
    <s v="S014"/>
    <n v="25"/>
    <n v="107.51"/>
    <s v="2025-08-25"/>
    <s v="DC3"/>
    <x v="1"/>
    <s v="FL"/>
    <s v="CUST8185"/>
    <s v="Ground"/>
    <n v="2687.75"/>
    <d v="2025-08-27T00:00:00"/>
    <n v="25"/>
    <n v="1"/>
    <n v="0"/>
    <n v="546.25"/>
  </r>
  <r>
    <n v="10141"/>
    <s v="2025-05-18"/>
    <s v="SKU-1049"/>
    <s v="Product 50"/>
    <x v="2"/>
    <n v="54.85"/>
    <s v="S008"/>
    <n v="75"/>
    <n v="78.790000000000006"/>
    <s v="2025-05-23"/>
    <s v="DC10"/>
    <x v="0"/>
    <s v="CA"/>
    <s v="CUST1621"/>
    <s v="Ground"/>
    <n v="5909.2500000000009"/>
    <d v="2025-05-22T00:00:00"/>
    <n v="75"/>
    <n v="1"/>
    <n v="1"/>
    <n v="1795.5000000000009"/>
  </r>
  <r>
    <n v="10142"/>
    <s v="2025-04-06"/>
    <s v="SKU-1001"/>
    <s v="Product 2"/>
    <x v="1"/>
    <n v="104.71"/>
    <s v="S006"/>
    <n v="30"/>
    <n v="181.67"/>
    <s v="2025-04-11"/>
    <s v="DC7"/>
    <x v="4"/>
    <s v="FL"/>
    <s v="CUST2830"/>
    <s v="2-Day"/>
    <n v="5450.0999999999995"/>
    <d v="2025-04-10T00:00:00"/>
    <n v="30"/>
    <n v="1"/>
    <n v="1"/>
    <n v="2308.7999999999997"/>
  </r>
  <r>
    <n v="10143"/>
    <s v="2025-06-25"/>
    <s v="SKU-1068"/>
    <s v="Product 69"/>
    <x v="4"/>
    <n v="127.15"/>
    <s v="S003"/>
    <n v="50"/>
    <n v="164.9"/>
    <s v="2025-07-02"/>
    <s v="DC7"/>
    <x v="4"/>
    <s v="FL"/>
    <s v="CUST6412"/>
    <s v="Ground"/>
    <n v="8245"/>
    <d v="2025-07-02T00:00:00"/>
    <n v="50"/>
    <n v="1"/>
    <n v="1"/>
    <n v="1887.5"/>
  </r>
  <r>
    <n v="10144"/>
    <s v="2025-07-20"/>
    <s v="SKU-1191"/>
    <s v="Product 192"/>
    <x v="4"/>
    <n v="57.4"/>
    <s v="S003"/>
    <n v="25"/>
    <n v="98.72"/>
    <s v="2025-07-30"/>
    <s v="DC1"/>
    <x v="5"/>
    <s v="TX"/>
    <s v="CUST1163"/>
    <s v="Ground"/>
    <n v="2468"/>
    <d v="2025-08-01T00:00:00"/>
    <n v="25"/>
    <n v="1"/>
    <n v="0"/>
    <n v="1033"/>
  </r>
  <r>
    <n v="10145"/>
    <s v="2025-06-19"/>
    <s v="SKU-1035"/>
    <s v="Product 36"/>
    <x v="4"/>
    <n v="93.46"/>
    <s v="S018"/>
    <n v="20"/>
    <n v="147.03"/>
    <s v="2025-06-29"/>
    <s v="DC9"/>
    <x v="0"/>
    <s v="WA"/>
    <s v="CUST4424"/>
    <s v="Ground"/>
    <n v="2940.6"/>
    <d v="2025-06-30T00:00:00"/>
    <n v="20"/>
    <n v="1"/>
    <n v="0"/>
    <n v="1071.4000000000001"/>
  </r>
  <r>
    <n v="10146"/>
    <s v="2025-06-03"/>
    <s v="SKU-1152"/>
    <s v="Product 153"/>
    <x v="2"/>
    <n v="136.03"/>
    <s v="S003"/>
    <n v="30"/>
    <n v="194.19"/>
    <s v="2025-06-04"/>
    <s v="DC6"/>
    <x v="6"/>
    <s v="IL"/>
    <s v="CUST8032"/>
    <s v="Ground"/>
    <n v="5825.7"/>
    <d v="2025-06-04T00:00:00"/>
    <n v="30"/>
    <n v="1"/>
    <n v="1"/>
    <n v="1744.7999999999997"/>
  </r>
  <r>
    <n v="10147"/>
    <s v="2025-07-02"/>
    <s v="SKU-1192"/>
    <s v="Product 193"/>
    <x v="3"/>
    <n v="186.71"/>
    <s v="S005"/>
    <n v="75"/>
    <n v="255.71"/>
    <s v="2025-07-05"/>
    <s v="DC2"/>
    <x v="3"/>
    <s v="IL"/>
    <s v="CUST1199"/>
    <s v="2-Day"/>
    <n v="19178.25"/>
    <d v="2025-07-05T00:00:00"/>
    <n v="75"/>
    <n v="1"/>
    <n v="1"/>
    <n v="5175"/>
  </r>
  <r>
    <n v="10148"/>
    <s v="2025-07-10"/>
    <s v="SKU-1022"/>
    <s v="Product 23"/>
    <x v="0"/>
    <n v="49.17"/>
    <s v="S015"/>
    <n v="25"/>
    <n v="82.91"/>
    <s v="2025-07-20"/>
    <s v="DC1"/>
    <x v="5"/>
    <s v="TX"/>
    <s v="CUST3483"/>
    <s v="Ground"/>
    <n v="2072.75"/>
    <d v="2025-07-21T00:00:00"/>
    <n v="25"/>
    <n v="1"/>
    <n v="0"/>
    <n v="843.5"/>
  </r>
  <r>
    <n v="10149"/>
    <s v="2025-06-19"/>
    <s v="SKU-1132"/>
    <s v="Product 133"/>
    <x v="1"/>
    <n v="71.06"/>
    <s v="S006"/>
    <n v="100"/>
    <n v="92.09"/>
    <s v="2025-06-20"/>
    <s v="DC1"/>
    <x v="5"/>
    <s v="TX"/>
    <s v="CUST2561"/>
    <s v="Ground"/>
    <n v="9209"/>
    <d v="2025-06-20T00:00:00"/>
    <n v="100"/>
    <n v="1"/>
    <n v="1"/>
    <n v="2103"/>
  </r>
  <r>
    <n v="10150"/>
    <s v="2025-05-22"/>
    <s v="SKU-1063"/>
    <s v="Product 64"/>
    <x v="1"/>
    <n v="74.41"/>
    <s v="S011"/>
    <n v="40"/>
    <n v="116.01"/>
    <s v="2025-05-23"/>
    <s v="DC2"/>
    <x v="3"/>
    <s v="IL"/>
    <s v="CUST8514"/>
    <s v="Ground"/>
    <n v="4640.4000000000005"/>
    <d v="2025-05-23T00:00:00"/>
    <n v="40"/>
    <n v="1"/>
    <n v="1"/>
    <n v="1664.0000000000009"/>
  </r>
  <r>
    <n v="10151"/>
    <s v="2025-07-14"/>
    <s v="SKU-1094"/>
    <s v="Product 95"/>
    <x v="4"/>
    <n v="46.65"/>
    <s v="S009"/>
    <n v="30"/>
    <n v="74.91"/>
    <s v="2025-07-15"/>
    <s v="DC4"/>
    <x v="2"/>
    <s v="NJ"/>
    <s v="CUST6451"/>
    <s v="Ground"/>
    <n v="2247.2999999999997"/>
    <d v="2025-07-16T00:00:00"/>
    <n v="30"/>
    <n v="1"/>
    <n v="0"/>
    <n v="847.79999999999973"/>
  </r>
  <r>
    <n v="10152"/>
    <s v="2025-07-09"/>
    <s v="SKU-1181"/>
    <s v="Product 182"/>
    <x v="3"/>
    <n v="70.67"/>
    <s v="S016"/>
    <n v="40"/>
    <n v="116.94"/>
    <s v="2025-07-16"/>
    <s v="DC6"/>
    <x v="6"/>
    <s v="IL"/>
    <s v="CUST7554"/>
    <s v="Ground"/>
    <n v="4677.6000000000004"/>
    <d v="2025-07-17T00:00:00"/>
    <n v="40"/>
    <n v="1"/>
    <n v="0"/>
    <n v="1850.8000000000002"/>
  </r>
  <r>
    <n v="10153"/>
    <s v="2025-09-27"/>
    <s v="SKU-1040"/>
    <s v="Product 41"/>
    <x v="4"/>
    <n v="43.23"/>
    <s v="S012"/>
    <n v="5"/>
    <n v="56.43"/>
    <s v="2025-10-02"/>
    <s v="DC9"/>
    <x v="0"/>
    <s v="WA"/>
    <s v="CUST1353"/>
    <s v="Ground"/>
    <n v="282.14999999999998"/>
    <d v="2025-10-02T00:00:00"/>
    <n v="5"/>
    <n v="1"/>
    <n v="1"/>
    <n v="66"/>
  </r>
  <r>
    <n v="10154"/>
    <s v="2025-06-05"/>
    <s v="SKU-1134"/>
    <s v="Product 135"/>
    <x v="0"/>
    <n v="56.22"/>
    <s v="S009"/>
    <n v="100"/>
    <n v="68.53"/>
    <s v="2025-06-08"/>
    <s v="DC1"/>
    <x v="5"/>
    <s v="TX"/>
    <s v="CUST9282"/>
    <s v="2-Day"/>
    <n v="6853"/>
    <d v="2025-06-07T00:00:00"/>
    <n v="100"/>
    <n v="1"/>
    <n v="1"/>
    <n v="1231"/>
  </r>
  <r>
    <n v="10155"/>
    <s v="2025-08-19"/>
    <s v="SKU-1033"/>
    <s v="Product 34"/>
    <x v="2"/>
    <n v="76.290000000000006"/>
    <s v="S016"/>
    <n v="100"/>
    <n v="122.59"/>
    <s v="2025-08-20"/>
    <s v="DC1"/>
    <x v="5"/>
    <s v="TX"/>
    <s v="CUST7639"/>
    <s v="Ground"/>
    <n v="12259"/>
    <d v="2025-08-21T00:00:00"/>
    <n v="100"/>
    <n v="1"/>
    <n v="0"/>
    <n v="4629.9999999999991"/>
  </r>
  <r>
    <n v="10156"/>
    <s v="2025-04-15"/>
    <s v="SKU-1148"/>
    <s v="Product 149"/>
    <x v="4"/>
    <n v="121.38"/>
    <s v="S012"/>
    <n v="10"/>
    <n v="196.15"/>
    <s v="2025-04-20"/>
    <s v="DC4"/>
    <x v="2"/>
    <s v="NJ"/>
    <s v="CUST5459"/>
    <s v="Ground"/>
    <n v="1961.5"/>
    <d v="2025-04-23T00:00:00"/>
    <n v="10"/>
    <n v="1"/>
    <n v="0"/>
    <n v="747.7"/>
  </r>
  <r>
    <n v="10157"/>
    <s v="2025-05-30"/>
    <s v="SKU-1094"/>
    <s v="Product 95"/>
    <x v="4"/>
    <n v="46.65"/>
    <s v="S009"/>
    <n v="75"/>
    <n v="78.680000000000007"/>
    <s v="2025-06-09"/>
    <s v="DC6"/>
    <x v="6"/>
    <s v="IL"/>
    <s v="CUST4760"/>
    <s v="Ground"/>
    <n v="5901.0000000000009"/>
    <d v="2025-06-09T00:00:00"/>
    <n v="75"/>
    <n v="1"/>
    <n v="1"/>
    <n v="2402.2500000000009"/>
  </r>
  <r>
    <n v="10158"/>
    <s v="2025-06-19"/>
    <s v="SKU-1019"/>
    <s v="Product 20"/>
    <x v="3"/>
    <n v="11.37"/>
    <s v="S018"/>
    <n v="50"/>
    <n v="16.11"/>
    <s v="2025-06-24"/>
    <s v="DC7"/>
    <x v="4"/>
    <s v="FL"/>
    <s v="CUST7622"/>
    <s v="2-Day"/>
    <n v="805.5"/>
    <d v="2025-06-24T00:00:00"/>
    <n v="50"/>
    <n v="1"/>
    <n v="1"/>
    <n v="237"/>
  </r>
  <r>
    <n v="10159"/>
    <s v="2025-09-07"/>
    <s v="SKU-1074"/>
    <s v="Product 75"/>
    <x v="3"/>
    <n v="11.09"/>
    <s v="S017"/>
    <n v="10"/>
    <n v="16.62"/>
    <s v="2025-09-12"/>
    <s v="DC3"/>
    <x v="1"/>
    <s v="FL"/>
    <s v="CUST4717"/>
    <s v="2-Day"/>
    <n v="166.20000000000002"/>
    <d v="2025-09-12T00:00:00"/>
    <n v="10"/>
    <n v="1"/>
    <n v="1"/>
    <n v="55.300000000000011"/>
  </r>
  <r>
    <n v="10160"/>
    <s v="2025-05-14"/>
    <s v="SKU-1045"/>
    <s v="Product 46"/>
    <x v="0"/>
    <n v="193.56"/>
    <s v="S015"/>
    <n v="10"/>
    <n v="339.57"/>
    <s v="2025-05-17"/>
    <s v="DC9"/>
    <x v="0"/>
    <s v="WA"/>
    <s v="CUST8334"/>
    <s v="Ground"/>
    <n v="3395.7"/>
    <d v="2025-05-17T00:00:00"/>
    <n v="10"/>
    <n v="1"/>
    <n v="1"/>
    <n v="1460.1"/>
  </r>
  <r>
    <n v="10161"/>
    <s v="2025-09-06"/>
    <s v="SKU-1165"/>
    <s v="Product 166"/>
    <x v="0"/>
    <n v="41.68"/>
    <s v="S012"/>
    <n v="5"/>
    <n v="50.24"/>
    <s v="2025-09-08"/>
    <s v="DC3"/>
    <x v="1"/>
    <s v="FL"/>
    <s v="CUST4400"/>
    <s v="Ground"/>
    <n v="251.20000000000002"/>
    <d v="2025-09-09T00:00:00"/>
    <n v="5"/>
    <n v="1"/>
    <n v="0"/>
    <n v="42.800000000000011"/>
  </r>
  <r>
    <n v="10162"/>
    <s v="2025-06-19"/>
    <s v="SKU-1196"/>
    <s v="Product 197"/>
    <x v="0"/>
    <n v="142.01"/>
    <s v="S010"/>
    <n v="100"/>
    <n v="197.45"/>
    <s v="2025-06-26"/>
    <s v="DC1"/>
    <x v="5"/>
    <s v="TX"/>
    <s v="CUST5291"/>
    <s v="Ground"/>
    <n v="19745"/>
    <d v="2025-06-27T00:00:00"/>
    <n v="100"/>
    <n v="1"/>
    <n v="0"/>
    <n v="5544"/>
  </r>
  <r>
    <n v="10163"/>
    <s v="2025-06-24"/>
    <s v="SKU-1154"/>
    <s v="Product 155"/>
    <x v="1"/>
    <n v="57.05"/>
    <s v="S004"/>
    <n v="15"/>
    <n v="79.459999999999994"/>
    <s v="2025-06-27"/>
    <s v="DC9"/>
    <x v="0"/>
    <s v="WA"/>
    <s v="CUST4148"/>
    <s v="Ground"/>
    <n v="1191.8999999999999"/>
    <d v="2025-06-28T00:00:00"/>
    <n v="15"/>
    <n v="1"/>
    <n v="0"/>
    <n v="336.14999999999986"/>
  </r>
  <r>
    <n v="10164"/>
    <s v="2025-08-29"/>
    <s v="SKU-1160"/>
    <s v="Product 161"/>
    <x v="3"/>
    <n v="182.6"/>
    <s v="S008"/>
    <n v="75"/>
    <n v="264.92"/>
    <s v="2025-09-03"/>
    <s v="DC1"/>
    <x v="5"/>
    <s v="TX"/>
    <s v="CUST1071"/>
    <s v="Ground"/>
    <n v="19869"/>
    <d v="2025-09-04T00:00:00"/>
    <n v="75"/>
    <n v="1"/>
    <n v="0"/>
    <n v="6174"/>
  </r>
  <r>
    <n v="10165"/>
    <s v="2025-05-20"/>
    <s v="SKU-1134"/>
    <s v="Product 135"/>
    <x v="0"/>
    <n v="56.22"/>
    <s v="S009"/>
    <n v="50"/>
    <n v="72.25"/>
    <s v="2025-05-25"/>
    <s v="DC2"/>
    <x v="3"/>
    <s v="IL"/>
    <s v="CUST4738"/>
    <s v="2-Day"/>
    <n v="3612.5"/>
    <d v="2025-05-26T00:00:00"/>
    <n v="50"/>
    <n v="1"/>
    <n v="0"/>
    <n v="801.5"/>
  </r>
  <r>
    <n v="10166"/>
    <s v="2025-06-12"/>
    <s v="SKU-1199"/>
    <s v="Product 200"/>
    <x v="4"/>
    <n v="9.19"/>
    <s v="S018"/>
    <n v="15"/>
    <n v="15.65"/>
    <s v="2025-06-17"/>
    <s v="DC8"/>
    <x v="5"/>
    <s v="TX"/>
    <s v="CUST9533"/>
    <s v="2-Day"/>
    <n v="234.75"/>
    <d v="2025-06-17T00:00:00"/>
    <n v="15"/>
    <n v="1"/>
    <n v="1"/>
    <n v="96.9"/>
  </r>
  <r>
    <n v="10167"/>
    <s v="2025-09-28"/>
    <s v="SKU-1171"/>
    <s v="Product 172"/>
    <x v="1"/>
    <n v="190.83"/>
    <s v="S001"/>
    <n v="50"/>
    <n v="238.41"/>
    <s v="2025-09-30"/>
    <s v="DC3"/>
    <x v="1"/>
    <s v="FL"/>
    <s v="CUST4722"/>
    <s v="2-Day"/>
    <n v="11920.5"/>
    <d v="2025-10-01T00:00:00"/>
    <n v="50"/>
    <n v="1"/>
    <n v="0"/>
    <n v="2379"/>
  </r>
  <r>
    <n v="10168"/>
    <s v="2025-09-24"/>
    <s v="SKU-1108"/>
    <s v="Product 109"/>
    <x v="0"/>
    <n v="112.09"/>
    <s v="S002"/>
    <n v="10"/>
    <n v="174.84"/>
    <s v="2025-09-26"/>
    <s v="DC1"/>
    <x v="5"/>
    <s v="TX"/>
    <s v="CUST8968"/>
    <s v="2-Day"/>
    <n v="1748.4"/>
    <d v="2025-09-27T00:00:00"/>
    <n v="10"/>
    <n v="1"/>
    <n v="0"/>
    <n v="627.5"/>
  </r>
  <r>
    <n v="10169"/>
    <s v="2025-04-30"/>
    <s v="SKU-1044"/>
    <s v="Product 45"/>
    <x v="4"/>
    <n v="39.82"/>
    <s v="S006"/>
    <n v="5"/>
    <n v="61.43"/>
    <s v="2025-05-05"/>
    <s v="DC7"/>
    <x v="4"/>
    <s v="FL"/>
    <s v="CUST8503"/>
    <s v="Ground"/>
    <n v="307.14999999999998"/>
    <d v="2025-05-03T00:00:00"/>
    <n v="5"/>
    <n v="1"/>
    <n v="1"/>
    <n v="108.04999999999998"/>
  </r>
  <r>
    <n v="10170"/>
    <s v="2025-07-22"/>
    <s v="SKU-1141"/>
    <s v="Product 142"/>
    <x v="3"/>
    <n v="191.95"/>
    <s v="S018"/>
    <n v="40"/>
    <n v="321.18"/>
    <s v="2025-08-01"/>
    <s v="DC3"/>
    <x v="1"/>
    <s v="FL"/>
    <s v="CUST1684"/>
    <s v="2-Day"/>
    <n v="12847.2"/>
    <d v="2025-08-02T00:00:00"/>
    <n v="40"/>
    <n v="1"/>
    <n v="0"/>
    <n v="5169.2000000000007"/>
  </r>
  <r>
    <n v="10171"/>
    <s v="2025-05-28"/>
    <s v="SKU-1021"/>
    <s v="Product 22"/>
    <x v="0"/>
    <n v="20.91"/>
    <s v="S007"/>
    <n v="50"/>
    <n v="35.6"/>
    <s v="2025-06-04"/>
    <s v="DC6"/>
    <x v="6"/>
    <s v="IL"/>
    <s v="CUST6662"/>
    <s v="Ground"/>
    <n v="1780"/>
    <d v="2025-06-05T00:00:00"/>
    <n v="50"/>
    <n v="1"/>
    <n v="0"/>
    <n v="734.5"/>
  </r>
  <r>
    <n v="10172"/>
    <s v="2025-05-25"/>
    <s v="SKU-1079"/>
    <s v="Product 80"/>
    <x v="4"/>
    <n v="191.78"/>
    <s v="S002"/>
    <n v="10"/>
    <n v="328.4"/>
    <s v="2025-05-30"/>
    <s v="DC9"/>
    <x v="0"/>
    <s v="WA"/>
    <s v="CUST2318"/>
    <s v="Ground"/>
    <n v="3284"/>
    <d v="2025-05-30T00:00:00"/>
    <n v="10"/>
    <n v="1"/>
    <n v="1"/>
    <n v="1366.2"/>
  </r>
  <r>
    <n v="10173"/>
    <s v="2025-04-12"/>
    <s v="SKU-1162"/>
    <s v="Product 163"/>
    <x v="2"/>
    <n v="48.07"/>
    <s v="S009"/>
    <n v="25"/>
    <n v="71.569999999999993"/>
    <s v="2025-04-19"/>
    <s v="DC7"/>
    <x v="4"/>
    <s v="FL"/>
    <s v="CUST2070"/>
    <s v="Ground"/>
    <n v="1789.2499999999998"/>
    <d v="2025-04-20T00:00:00"/>
    <n v="25"/>
    <n v="1"/>
    <n v="0"/>
    <n v="587.49999999999977"/>
  </r>
  <r>
    <n v="10174"/>
    <s v="2025-04-09"/>
    <s v="SKU-1091"/>
    <s v="Product 92"/>
    <x v="0"/>
    <n v="144.79"/>
    <s v="S016"/>
    <n v="10"/>
    <n v="255.29"/>
    <s v="2025-04-16"/>
    <s v="DC4"/>
    <x v="2"/>
    <s v="NJ"/>
    <s v="CUST4088"/>
    <s v="2-Day"/>
    <n v="2552.9"/>
    <d v="2025-04-17T00:00:00"/>
    <n v="10"/>
    <n v="1"/>
    <n v="0"/>
    <n v="1105.0000000000002"/>
  </r>
  <r>
    <n v="10175"/>
    <s v="2025-05-15"/>
    <s v="SKU-1044"/>
    <s v="Product 45"/>
    <x v="4"/>
    <n v="39.82"/>
    <s v="S006"/>
    <n v="75"/>
    <n v="48.51"/>
    <s v="2025-05-20"/>
    <s v="DC1"/>
    <x v="5"/>
    <s v="TX"/>
    <s v="CUST5159"/>
    <s v="Ground"/>
    <n v="3638.25"/>
    <d v="2025-05-21T00:00:00"/>
    <n v="75"/>
    <n v="1"/>
    <n v="0"/>
    <n v="651.75"/>
  </r>
  <r>
    <n v="10176"/>
    <s v="2025-05-18"/>
    <s v="SKU-1087"/>
    <s v="Product 88"/>
    <x v="3"/>
    <n v="169.52"/>
    <s v="S018"/>
    <n v="20"/>
    <n v="263.48"/>
    <s v="2025-05-25"/>
    <s v="DC3"/>
    <x v="1"/>
    <s v="FL"/>
    <s v="CUST1127"/>
    <s v="2-Day"/>
    <n v="5269.6"/>
    <d v="2025-05-25T00:00:00"/>
    <n v="20"/>
    <n v="1"/>
    <n v="1"/>
    <n v="1879.2000000000003"/>
  </r>
  <r>
    <n v="10177"/>
    <s v="2025-06-03"/>
    <s v="SKU-1179"/>
    <s v="Product 180"/>
    <x v="1"/>
    <n v="3.19"/>
    <s v="S020"/>
    <n v="25"/>
    <n v="4.21"/>
    <s v="2025-06-05"/>
    <s v="DC1"/>
    <x v="5"/>
    <s v="TX"/>
    <s v="CUST5192"/>
    <s v="Ground"/>
    <n v="105.25"/>
    <d v="2025-06-09T00:00:00"/>
    <n v="25"/>
    <n v="1"/>
    <n v="0"/>
    <n v="25.5"/>
  </r>
  <r>
    <n v="10178"/>
    <s v="2025-09-20"/>
    <s v="SKU-1087"/>
    <s v="Product 88"/>
    <x v="3"/>
    <n v="169.52"/>
    <s v="S018"/>
    <n v="40"/>
    <n v="239.18"/>
    <s v="2025-09-21"/>
    <s v="DC6"/>
    <x v="6"/>
    <s v="IL"/>
    <s v="CUST3494"/>
    <s v="Ground"/>
    <n v="9567.2000000000007"/>
    <d v="2025-09-22T00:00:00"/>
    <n v="40"/>
    <n v="1"/>
    <n v="0"/>
    <n v="2786.4000000000005"/>
  </r>
  <r>
    <n v="10179"/>
    <s v="2025-09-19"/>
    <s v="SKU-1172"/>
    <s v="Product 173"/>
    <x v="1"/>
    <n v="132.25"/>
    <s v="S001"/>
    <n v="20"/>
    <n v="221.65"/>
    <s v="2025-09-29"/>
    <s v="DC4"/>
    <x v="2"/>
    <s v="NJ"/>
    <s v="CUST4736"/>
    <s v="Ground"/>
    <n v="4433"/>
    <d v="2025-09-29T00:00:00"/>
    <n v="20"/>
    <n v="1"/>
    <n v="1"/>
    <n v="1788"/>
  </r>
  <r>
    <n v="10180"/>
    <s v="2025-06-21"/>
    <s v="SKU-1074"/>
    <s v="Product 75"/>
    <x v="3"/>
    <n v="11.09"/>
    <s v="S017"/>
    <n v="40"/>
    <n v="13.41"/>
    <s v="2025-06-28"/>
    <s v="DC1"/>
    <x v="5"/>
    <s v="TX"/>
    <s v="CUST5994"/>
    <s v="Overnight"/>
    <n v="536.4"/>
    <d v="2025-06-28T00:00:00"/>
    <n v="40"/>
    <n v="1"/>
    <n v="1"/>
    <n v="92.799999999999955"/>
  </r>
  <r>
    <n v="10181"/>
    <s v="2025-07-31"/>
    <s v="SKU-1140"/>
    <s v="Product 141"/>
    <x v="3"/>
    <n v="142.51"/>
    <s v="S006"/>
    <n v="25"/>
    <n v="229.77"/>
    <s v="2025-08-02"/>
    <s v="DC4"/>
    <x v="2"/>
    <s v="NJ"/>
    <s v="CUST1512"/>
    <s v="2-Day"/>
    <n v="5744.25"/>
    <d v="2025-08-02T00:00:00"/>
    <n v="25"/>
    <n v="1"/>
    <n v="1"/>
    <n v="2181.5"/>
  </r>
  <r>
    <n v="10182"/>
    <s v="2025-08-27"/>
    <s v="SKU-1089"/>
    <s v="Product 90"/>
    <x v="3"/>
    <n v="120.1"/>
    <s v="S008"/>
    <n v="100"/>
    <n v="150.61000000000001"/>
    <s v="2025-09-03"/>
    <s v="DC6"/>
    <x v="6"/>
    <s v="IL"/>
    <s v="CUST6524"/>
    <s v="Ground"/>
    <n v="15061.000000000002"/>
    <d v="2025-09-04T00:00:00"/>
    <n v="100"/>
    <n v="1"/>
    <n v="0"/>
    <n v="3051.0000000000018"/>
  </r>
  <r>
    <n v="10183"/>
    <s v="2025-09-02"/>
    <s v="SKU-1119"/>
    <s v="Product 120"/>
    <x v="1"/>
    <n v="184.19"/>
    <s v="S004"/>
    <n v="25"/>
    <n v="299.81"/>
    <s v="2025-09-09"/>
    <s v="DC7"/>
    <x v="4"/>
    <s v="FL"/>
    <s v="CUST9375"/>
    <s v="Overnight"/>
    <n v="7495.25"/>
    <d v="2025-09-10T00:00:00"/>
    <n v="25"/>
    <n v="1"/>
    <n v="0"/>
    <n v="2890.5"/>
  </r>
  <r>
    <n v="10184"/>
    <s v="2025-08-26"/>
    <s v="SKU-1090"/>
    <s v="Product 91"/>
    <x v="4"/>
    <n v="5.25"/>
    <s v="S008"/>
    <n v="30"/>
    <n v="9.24"/>
    <s v="2025-08-27"/>
    <s v="DC6"/>
    <x v="6"/>
    <s v="IL"/>
    <s v="CUST5682"/>
    <s v="Ground"/>
    <n v="277.2"/>
    <d v="2025-08-27T00:00:00"/>
    <n v="30"/>
    <n v="1"/>
    <n v="1"/>
    <n v="119.69999999999999"/>
  </r>
  <r>
    <n v="10185"/>
    <s v="2025-05-03"/>
    <s v="SKU-1082"/>
    <s v="Product 83"/>
    <x v="4"/>
    <n v="72.48"/>
    <s v="S019"/>
    <n v="40"/>
    <n v="89.62"/>
    <s v="2025-05-13"/>
    <s v="DC2"/>
    <x v="3"/>
    <s v="IL"/>
    <s v="CUST1237"/>
    <s v="Ground"/>
    <n v="3584.8"/>
    <d v="2025-05-14T00:00:00"/>
    <n v="40"/>
    <n v="1"/>
    <n v="0"/>
    <n v="685.59999999999991"/>
  </r>
  <r>
    <n v="10186"/>
    <s v="2025-07-02"/>
    <s v="SKU-1005"/>
    <s v="Product 6"/>
    <x v="4"/>
    <n v="97.24"/>
    <s v="S010"/>
    <n v="25"/>
    <n v="164.14"/>
    <s v="2025-07-03"/>
    <s v="DC5"/>
    <x v="0"/>
    <s v="WA"/>
    <s v="CUST9350"/>
    <s v="2-Day"/>
    <n v="4103.5"/>
    <d v="2025-07-06T00:00:00"/>
    <n v="25"/>
    <n v="1"/>
    <n v="0"/>
    <n v="1672.5"/>
  </r>
  <r>
    <n v="10187"/>
    <s v="2025-09-25"/>
    <s v="SKU-1126"/>
    <s v="Product 127"/>
    <x v="0"/>
    <n v="79.2"/>
    <s v="S004"/>
    <n v="75"/>
    <n v="97.89"/>
    <s v="2025-10-02"/>
    <s v="DC2"/>
    <x v="3"/>
    <s v="IL"/>
    <s v="CUST1701"/>
    <s v="Ground"/>
    <n v="7341.75"/>
    <d v="2025-10-04T00:00:00"/>
    <n v="75"/>
    <n v="1"/>
    <n v="0"/>
    <n v="1401.75"/>
  </r>
  <r>
    <n v="10188"/>
    <s v="2025-06-06"/>
    <s v="SKU-1113"/>
    <s v="Product 114"/>
    <x v="0"/>
    <n v="41.28"/>
    <s v="S008"/>
    <n v="30"/>
    <n v="55.28"/>
    <s v="2025-06-13"/>
    <s v="DC7"/>
    <x v="4"/>
    <s v="FL"/>
    <s v="CUST3337"/>
    <s v="Overnight"/>
    <n v="1658.4"/>
    <d v="2025-06-15T00:00:00"/>
    <n v="30"/>
    <n v="1"/>
    <n v="0"/>
    <n v="420"/>
  </r>
  <r>
    <n v="10189"/>
    <s v="2025-09-29"/>
    <s v="SKU-1022"/>
    <s v="Product 23"/>
    <x v="0"/>
    <n v="49.17"/>
    <s v="S015"/>
    <n v="25"/>
    <n v="64.33"/>
    <s v="2025-10-01"/>
    <s v="DC2"/>
    <x v="3"/>
    <s v="IL"/>
    <s v="CUST8475"/>
    <s v="Ground"/>
    <n v="1608.25"/>
    <d v="2025-10-01T00:00:00"/>
    <n v="25"/>
    <n v="1"/>
    <n v="1"/>
    <n v="379"/>
  </r>
  <r>
    <n v="10190"/>
    <s v="2025-04-13"/>
    <s v="SKU-1192"/>
    <s v="Product 193"/>
    <x v="3"/>
    <n v="186.71"/>
    <s v="S005"/>
    <n v="20"/>
    <n v="294.67"/>
    <s v="2025-04-16"/>
    <s v="DC4"/>
    <x v="2"/>
    <s v="NJ"/>
    <s v="CUST8625"/>
    <s v="Ground"/>
    <n v="5893.4000000000005"/>
    <d v="2025-04-16T00:00:00"/>
    <n v="20"/>
    <n v="1"/>
    <n v="1"/>
    <n v="2159.2000000000003"/>
  </r>
  <r>
    <n v="10191"/>
    <s v="2025-07-17"/>
    <s v="SKU-1088"/>
    <s v="Product 89"/>
    <x v="3"/>
    <n v="26.54"/>
    <s v="S017"/>
    <n v="40"/>
    <n v="35.979999999999997"/>
    <s v="2025-07-27"/>
    <s v="DC5"/>
    <x v="0"/>
    <s v="WA"/>
    <s v="CUST8342"/>
    <s v="Overnight"/>
    <n v="1439.1999999999998"/>
    <d v="2025-07-27T00:00:00"/>
    <n v="40"/>
    <n v="1"/>
    <n v="1"/>
    <n v="377.59999999999991"/>
  </r>
  <r>
    <n v="10192"/>
    <s v="2025-07-27"/>
    <s v="SKU-1114"/>
    <s v="Product 115"/>
    <x v="1"/>
    <n v="12.31"/>
    <s v="S008"/>
    <n v="5"/>
    <n v="21.49"/>
    <s v="2025-07-30"/>
    <s v="DC5"/>
    <x v="0"/>
    <s v="WA"/>
    <s v="CUST7513"/>
    <s v="Ground"/>
    <n v="107.44999999999999"/>
    <d v="2025-07-30T00:00:00"/>
    <n v="5"/>
    <n v="1"/>
    <n v="1"/>
    <n v="45.899999999999984"/>
  </r>
  <r>
    <n v="10193"/>
    <s v="2025-04-19"/>
    <s v="SKU-1163"/>
    <s v="Product 164"/>
    <x v="2"/>
    <n v="149.85"/>
    <s v="S006"/>
    <n v="15"/>
    <n v="185.1"/>
    <s v="2025-04-26"/>
    <s v="DC4"/>
    <x v="2"/>
    <s v="NJ"/>
    <s v="CUST2297"/>
    <s v="2-Day"/>
    <n v="2776.5"/>
    <d v="2025-04-26T00:00:00"/>
    <n v="15"/>
    <n v="1"/>
    <n v="1"/>
    <n v="528.75"/>
  </r>
  <r>
    <n v="10194"/>
    <s v="2025-09-30"/>
    <s v="SKU-1196"/>
    <s v="Product 197"/>
    <x v="0"/>
    <n v="142.01"/>
    <s v="S010"/>
    <n v="50"/>
    <n v="245.33"/>
    <s v="2025-10-07"/>
    <s v="DC4"/>
    <x v="2"/>
    <s v="NJ"/>
    <s v="CUST3734"/>
    <s v="Ground"/>
    <n v="12266.5"/>
    <d v="2025-10-07T00:00:00"/>
    <n v="50"/>
    <n v="1"/>
    <n v="1"/>
    <n v="5166"/>
  </r>
  <r>
    <n v="10195"/>
    <s v="2025-04-09"/>
    <s v="SKU-1064"/>
    <s v="Product 65"/>
    <x v="2"/>
    <n v="107.71"/>
    <s v="S017"/>
    <n v="15"/>
    <n v="152.35"/>
    <s v="2025-04-16"/>
    <s v="DC4"/>
    <x v="2"/>
    <s v="NJ"/>
    <s v="CUST2254"/>
    <s v="Ground"/>
    <n v="2285.25"/>
    <d v="2025-04-21T00:00:00"/>
    <n v="15"/>
    <n v="1"/>
    <n v="0"/>
    <n v="669.60000000000014"/>
  </r>
  <r>
    <n v="10196"/>
    <s v="2025-07-04"/>
    <s v="SKU-1037"/>
    <s v="Product 38"/>
    <x v="1"/>
    <n v="69.680000000000007"/>
    <s v="S003"/>
    <n v="100"/>
    <n v="124.77"/>
    <s v="2025-07-09"/>
    <s v="DC5"/>
    <x v="0"/>
    <s v="WA"/>
    <s v="CUST1586"/>
    <s v="Ground"/>
    <n v="12477"/>
    <d v="2025-07-11T00:00:00"/>
    <n v="100"/>
    <n v="1"/>
    <n v="0"/>
    <n v="5508.9999999999991"/>
  </r>
  <r>
    <n v="10197"/>
    <s v="2025-05-10"/>
    <s v="SKU-1126"/>
    <s v="Product 127"/>
    <x v="0"/>
    <n v="79.2"/>
    <s v="S004"/>
    <n v="75"/>
    <n v="96.68"/>
    <s v="2025-05-12"/>
    <s v="DC2"/>
    <x v="3"/>
    <s v="IL"/>
    <s v="CUST6984"/>
    <s v="Ground"/>
    <n v="7251.0000000000009"/>
    <d v="2025-05-12T00:00:00"/>
    <n v="75"/>
    <n v="1"/>
    <n v="1"/>
    <n v="1311.0000000000009"/>
  </r>
  <r>
    <n v="10198"/>
    <s v="2025-04-29"/>
    <s v="SKU-1162"/>
    <s v="Product 163"/>
    <x v="2"/>
    <n v="48.07"/>
    <s v="S009"/>
    <n v="15"/>
    <n v="70.53"/>
    <s v="2025-05-06"/>
    <s v="DC6"/>
    <x v="6"/>
    <s v="IL"/>
    <s v="CUST7031"/>
    <s v="Ground"/>
    <n v="1057.95"/>
    <d v="2025-05-07T00:00:00"/>
    <n v="15"/>
    <n v="1"/>
    <n v="0"/>
    <n v="336.90000000000009"/>
  </r>
  <r>
    <n v="10199"/>
    <s v="2025-05-31"/>
    <s v="SKU-1051"/>
    <s v="Product 52"/>
    <x v="0"/>
    <n v="15.35"/>
    <s v="S013"/>
    <n v="75"/>
    <n v="22.36"/>
    <s v="2025-06-05"/>
    <s v="DC9"/>
    <x v="0"/>
    <s v="WA"/>
    <s v="CUST5614"/>
    <s v="Ground"/>
    <n v="1677"/>
    <d v="2025-06-05T00:00:00"/>
    <n v="75"/>
    <n v="1"/>
    <n v="1"/>
    <n v="525.75"/>
  </r>
  <r>
    <n v="10200"/>
    <s v="2025-09-28"/>
    <s v="SKU-1102"/>
    <s v="Product 103"/>
    <x v="3"/>
    <n v="61.05"/>
    <s v="S015"/>
    <n v="10"/>
    <n v="75.02"/>
    <s v="2025-10-08"/>
    <s v="DC4"/>
    <x v="2"/>
    <s v="NJ"/>
    <s v="CUST8218"/>
    <s v="2-Day"/>
    <n v="750.19999999999993"/>
    <d v="2025-10-08T00:00:00"/>
    <n v="10"/>
    <n v="1"/>
    <n v="1"/>
    <n v="139.69999999999993"/>
  </r>
  <r>
    <n v="10201"/>
    <s v="2025-08-16"/>
    <s v="SKU-1189"/>
    <s v="Product 190"/>
    <x v="2"/>
    <n v="169.46"/>
    <s v="S017"/>
    <n v="10"/>
    <n v="212.85"/>
    <s v="2025-08-21"/>
    <s v="DC6"/>
    <x v="6"/>
    <s v="IL"/>
    <s v="CUST7200"/>
    <s v="Ground"/>
    <n v="2128.5"/>
    <d v="2025-08-22T00:00:00"/>
    <n v="10"/>
    <n v="1"/>
    <n v="0"/>
    <n v="433.89999999999986"/>
  </r>
  <r>
    <n v="10202"/>
    <s v="2025-09-16"/>
    <s v="SKU-1006"/>
    <s v="Product 7"/>
    <x v="4"/>
    <n v="37.96"/>
    <s v="S005"/>
    <n v="15"/>
    <n v="64.599999999999994"/>
    <s v="2025-09-17"/>
    <s v="DC7"/>
    <x v="4"/>
    <s v="FL"/>
    <s v="CUST5573"/>
    <s v="Overnight"/>
    <n v="968.99999999999989"/>
    <d v="2025-09-17T00:00:00"/>
    <n v="15"/>
    <n v="1"/>
    <n v="1"/>
    <n v="399.59999999999991"/>
  </r>
  <r>
    <n v="10203"/>
    <s v="2025-08-04"/>
    <s v="SKU-1075"/>
    <s v="Product 76"/>
    <x v="0"/>
    <n v="142.78"/>
    <s v="S010"/>
    <n v="30"/>
    <n v="232.43"/>
    <s v="2025-08-06"/>
    <s v="DC3"/>
    <x v="1"/>
    <s v="FL"/>
    <s v="CUST4039"/>
    <s v="2-Day"/>
    <n v="6972.9000000000005"/>
    <d v="2025-08-08T00:00:00"/>
    <n v="30"/>
    <n v="1"/>
    <n v="0"/>
    <n v="2689.5000000000009"/>
  </r>
  <r>
    <n v="10204"/>
    <s v="2025-05-05"/>
    <s v="SKU-1003"/>
    <s v="Product 4"/>
    <x v="2"/>
    <n v="158.06"/>
    <s v="S014"/>
    <n v="75"/>
    <n v="221.12"/>
    <s v="2025-05-08"/>
    <s v="DC5"/>
    <x v="0"/>
    <s v="WA"/>
    <s v="CUST7044"/>
    <s v="Ground"/>
    <n v="16584"/>
    <d v="2025-05-08T00:00:00"/>
    <n v="75"/>
    <n v="1"/>
    <n v="1"/>
    <n v="4729.5"/>
  </r>
  <r>
    <n v="10205"/>
    <s v="2025-08-28"/>
    <s v="SKU-1108"/>
    <s v="Product 109"/>
    <x v="0"/>
    <n v="112.09"/>
    <s v="S002"/>
    <n v="30"/>
    <n v="176.66"/>
    <s v="2025-09-04"/>
    <s v="DC3"/>
    <x v="1"/>
    <s v="FL"/>
    <s v="CUST2759"/>
    <s v="Ground"/>
    <n v="5299.8"/>
    <d v="2025-09-06T00:00:00"/>
    <n v="30"/>
    <n v="1"/>
    <n v="0"/>
    <n v="1937.1"/>
  </r>
  <r>
    <n v="10206"/>
    <s v="2025-04-04"/>
    <s v="SKU-1092"/>
    <s v="Product 93"/>
    <x v="3"/>
    <n v="3.53"/>
    <s v="S006"/>
    <n v="30"/>
    <n v="4.32"/>
    <s v="2025-04-06"/>
    <s v="DC7"/>
    <x v="4"/>
    <s v="FL"/>
    <s v="CUST2358"/>
    <s v="2-Day"/>
    <n v="129.60000000000002"/>
    <d v="2025-04-08T00:00:00"/>
    <n v="30"/>
    <n v="1"/>
    <n v="0"/>
    <n v="23.700000000000031"/>
  </r>
  <r>
    <n v="10207"/>
    <s v="2025-04-17"/>
    <s v="SKU-1163"/>
    <s v="Product 164"/>
    <x v="2"/>
    <n v="149.85"/>
    <s v="S006"/>
    <n v="5"/>
    <n v="238.75"/>
    <s v="2025-04-27"/>
    <s v="DC5"/>
    <x v="0"/>
    <s v="WA"/>
    <s v="CUST4750"/>
    <s v="Ground"/>
    <n v="1193.75"/>
    <d v="2025-04-27T00:00:00"/>
    <n v="5"/>
    <n v="1"/>
    <n v="1"/>
    <n v="444.5"/>
  </r>
  <r>
    <n v="10208"/>
    <s v="2025-06-19"/>
    <s v="SKU-1000"/>
    <s v="Product 1"/>
    <x v="2"/>
    <n v="158.88"/>
    <s v="S004"/>
    <n v="75"/>
    <n v="210.35"/>
    <s v="2025-06-22"/>
    <s v="DC5"/>
    <x v="0"/>
    <s v="WA"/>
    <s v="CUST9975"/>
    <s v="2-Day"/>
    <n v="15776.25"/>
    <d v="2025-06-23T00:00:00"/>
    <n v="75"/>
    <n v="1"/>
    <n v="0"/>
    <n v="3860.25"/>
  </r>
  <r>
    <n v="10209"/>
    <s v="2025-08-15"/>
    <s v="SKU-1086"/>
    <s v="Product 87"/>
    <x v="4"/>
    <n v="166.88"/>
    <s v="S001"/>
    <n v="40"/>
    <n v="224.22"/>
    <s v="2025-08-17"/>
    <s v="DC3"/>
    <x v="1"/>
    <s v="FL"/>
    <s v="CUST5373"/>
    <s v="2-Day"/>
    <n v="8968.7999999999993"/>
    <d v="2025-08-18T00:00:00"/>
    <n v="40"/>
    <n v="1"/>
    <n v="0"/>
    <n v="2293.5999999999995"/>
  </r>
  <r>
    <n v="10210"/>
    <s v="2025-05-23"/>
    <s v="SKU-1103"/>
    <s v="Product 104"/>
    <x v="0"/>
    <n v="84.89"/>
    <s v="S003"/>
    <n v="10"/>
    <n v="129.91"/>
    <s v="2025-05-25"/>
    <s v="DC5"/>
    <x v="0"/>
    <s v="WA"/>
    <s v="CUST4352"/>
    <s v="Ground"/>
    <n v="1299.0999999999999"/>
    <d v="2025-05-25T00:00:00"/>
    <n v="10"/>
    <n v="1"/>
    <n v="1"/>
    <n v="450.19999999999993"/>
  </r>
  <r>
    <n v="10211"/>
    <s v="2025-08-16"/>
    <s v="SKU-1036"/>
    <s v="Product 37"/>
    <x v="1"/>
    <n v="192.67"/>
    <s v="S008"/>
    <n v="100"/>
    <n v="255.42"/>
    <s v="2025-08-26"/>
    <s v="DC9"/>
    <x v="0"/>
    <s v="WA"/>
    <s v="CUST4999"/>
    <s v="Overnight"/>
    <n v="25542"/>
    <d v="2025-08-25T00:00:00"/>
    <n v="100"/>
    <n v="1"/>
    <n v="1"/>
    <n v="6275"/>
  </r>
  <r>
    <n v="10212"/>
    <s v="2025-09-07"/>
    <s v="SKU-1021"/>
    <s v="Product 22"/>
    <x v="0"/>
    <n v="20.91"/>
    <s v="S007"/>
    <n v="30"/>
    <n v="36.32"/>
    <s v="2025-09-10"/>
    <s v="DC4"/>
    <x v="2"/>
    <s v="NJ"/>
    <s v="CUST9447"/>
    <s v="Ground"/>
    <n v="1089.5999999999999"/>
    <d v="2025-09-11T00:00:00"/>
    <n v="30"/>
    <n v="1"/>
    <n v="0"/>
    <n v="462.29999999999995"/>
  </r>
  <r>
    <n v="10213"/>
    <s v="2025-08-31"/>
    <s v="SKU-1141"/>
    <s v="Product 142"/>
    <x v="3"/>
    <n v="191.95"/>
    <s v="S018"/>
    <n v="75"/>
    <n v="253.2"/>
    <s v="2025-09-03"/>
    <s v="DC6"/>
    <x v="6"/>
    <s v="IL"/>
    <s v="CUST4532"/>
    <s v="Ground"/>
    <n v="18990"/>
    <d v="2025-09-04T00:00:00"/>
    <n v="75"/>
    <n v="1"/>
    <n v="0"/>
    <n v="4593.75"/>
  </r>
  <r>
    <n v="10214"/>
    <s v="2025-07-08"/>
    <s v="SKU-1097"/>
    <s v="Product 98"/>
    <x v="0"/>
    <n v="108.91"/>
    <s v="S007"/>
    <n v="15"/>
    <n v="189.1"/>
    <s v="2025-07-18"/>
    <s v="DC8"/>
    <x v="5"/>
    <s v="TX"/>
    <s v="CUST4680"/>
    <s v="Ground"/>
    <n v="2836.5"/>
    <d v="2025-07-18T00:00:00"/>
    <n v="15"/>
    <n v="1"/>
    <n v="1"/>
    <n v="1202.8500000000001"/>
  </r>
  <r>
    <n v="10215"/>
    <s v="2025-04-13"/>
    <s v="SKU-1096"/>
    <s v="Product 97"/>
    <x v="0"/>
    <n v="73.989999999999995"/>
    <s v="S006"/>
    <n v="75"/>
    <n v="121.81"/>
    <s v="2025-04-23"/>
    <s v="DC10"/>
    <x v="0"/>
    <s v="CA"/>
    <s v="CUST4030"/>
    <s v="Ground"/>
    <n v="9135.75"/>
    <d v="2025-04-26T00:00:00"/>
    <n v="75"/>
    <n v="1"/>
    <n v="0"/>
    <n v="3586.5"/>
  </r>
  <r>
    <n v="10216"/>
    <s v="2025-08-31"/>
    <s v="SKU-1075"/>
    <s v="Product 76"/>
    <x v="0"/>
    <n v="142.78"/>
    <s v="S010"/>
    <n v="75"/>
    <n v="237.41"/>
    <s v="2025-09-07"/>
    <s v="DC4"/>
    <x v="2"/>
    <s v="NJ"/>
    <s v="CUST5415"/>
    <s v="Ground"/>
    <n v="17805.75"/>
    <d v="2025-09-06T00:00:00"/>
    <n v="75"/>
    <n v="1"/>
    <n v="1"/>
    <n v="7097.25"/>
  </r>
  <r>
    <n v="10217"/>
    <s v="2025-07-28"/>
    <s v="SKU-1091"/>
    <s v="Product 92"/>
    <x v="0"/>
    <n v="144.79"/>
    <s v="S016"/>
    <n v="30"/>
    <n v="253.2"/>
    <s v="2025-08-07"/>
    <s v="DC5"/>
    <x v="0"/>
    <s v="WA"/>
    <s v="CUST3684"/>
    <s v="Overnight"/>
    <n v="7596"/>
    <d v="2025-08-07T00:00:00"/>
    <n v="30"/>
    <n v="1"/>
    <n v="1"/>
    <n v="3252.3"/>
  </r>
  <r>
    <n v="10218"/>
    <s v="2025-09-16"/>
    <s v="SKU-1095"/>
    <s v="Product 96"/>
    <x v="4"/>
    <n v="175.27"/>
    <s v="S002"/>
    <n v="50"/>
    <n v="296.73"/>
    <s v="2025-09-18"/>
    <s v="DC7"/>
    <x v="4"/>
    <s v="FL"/>
    <s v="CUST8943"/>
    <s v="Ground"/>
    <n v="14836.5"/>
    <d v="2025-09-23T00:00:00"/>
    <n v="50"/>
    <n v="1"/>
    <n v="0"/>
    <n v="6073"/>
  </r>
  <r>
    <n v="10219"/>
    <s v="2025-07-01"/>
    <s v="SKU-1131"/>
    <s v="Product 132"/>
    <x v="0"/>
    <n v="181.79"/>
    <s v="S004"/>
    <n v="50"/>
    <n v="265.29000000000002"/>
    <s v="2025-07-11"/>
    <s v="DC8"/>
    <x v="5"/>
    <s v="TX"/>
    <s v="CUST9481"/>
    <s v="2-Day"/>
    <n v="13264.500000000002"/>
    <d v="2025-07-12T00:00:00"/>
    <n v="50"/>
    <n v="1"/>
    <n v="0"/>
    <n v="4175.0000000000018"/>
  </r>
  <r>
    <n v="10220"/>
    <s v="2025-04-18"/>
    <s v="SKU-1138"/>
    <s v="Product 139"/>
    <x v="4"/>
    <n v="176.69"/>
    <s v="S014"/>
    <n v="75"/>
    <n v="300.83"/>
    <s v="2025-04-21"/>
    <s v="DC7"/>
    <x v="4"/>
    <s v="FL"/>
    <s v="CUST6366"/>
    <s v="Overnight"/>
    <n v="22562.25"/>
    <d v="2025-04-21T00:00:00"/>
    <n v="75"/>
    <n v="1"/>
    <n v="1"/>
    <n v="9310.5"/>
  </r>
  <r>
    <n v="10221"/>
    <s v="2025-07-24"/>
    <s v="SKU-1172"/>
    <s v="Product 173"/>
    <x v="1"/>
    <n v="132.25"/>
    <s v="S001"/>
    <n v="15"/>
    <n v="222.56"/>
    <s v="2025-08-03"/>
    <s v="DC3"/>
    <x v="1"/>
    <s v="FL"/>
    <s v="CUST1103"/>
    <s v="Ground"/>
    <n v="3338.4"/>
    <d v="2025-08-03T00:00:00"/>
    <n v="15"/>
    <n v="1"/>
    <n v="1"/>
    <n v="1354.65"/>
  </r>
  <r>
    <n v="10222"/>
    <s v="2025-04-10"/>
    <s v="SKU-1016"/>
    <s v="Product 17"/>
    <x v="0"/>
    <n v="93.8"/>
    <s v="S004"/>
    <n v="10"/>
    <n v="150.01"/>
    <s v="2025-04-15"/>
    <s v="DC1"/>
    <x v="5"/>
    <s v="TX"/>
    <s v="CUST1754"/>
    <s v="Ground"/>
    <n v="1500.1"/>
    <d v="2025-04-15T00:00:00"/>
    <n v="10"/>
    <n v="1"/>
    <n v="1"/>
    <n v="562.09999999999991"/>
  </r>
  <r>
    <n v="10223"/>
    <s v="2025-09-16"/>
    <s v="SKU-1131"/>
    <s v="Product 132"/>
    <x v="0"/>
    <n v="181.79"/>
    <s v="S004"/>
    <n v="30"/>
    <n v="298.31"/>
    <s v="2025-09-26"/>
    <s v="DC2"/>
    <x v="3"/>
    <s v="IL"/>
    <s v="CUST7536"/>
    <s v="2-Day"/>
    <n v="8949.2999999999993"/>
    <d v="2025-09-26T00:00:00"/>
    <n v="30"/>
    <n v="1"/>
    <n v="1"/>
    <n v="3495.5999999999995"/>
  </r>
  <r>
    <n v="10224"/>
    <s v="2025-06-04"/>
    <s v="SKU-1054"/>
    <s v="Product 55"/>
    <x v="1"/>
    <n v="76.11"/>
    <s v="S016"/>
    <n v="75"/>
    <n v="115.18"/>
    <s v="2025-06-14"/>
    <s v="DC2"/>
    <x v="3"/>
    <s v="IL"/>
    <s v="CUST8108"/>
    <s v="Ground"/>
    <n v="8638.5"/>
    <d v="2025-06-16T00:00:00"/>
    <n v="75"/>
    <n v="1"/>
    <n v="0"/>
    <n v="2930.25"/>
  </r>
  <r>
    <n v="10225"/>
    <s v="2025-04-18"/>
    <s v="SKU-1047"/>
    <s v="Product 48"/>
    <x v="2"/>
    <n v="173.36"/>
    <s v="S015"/>
    <n v="10"/>
    <n v="302.29000000000002"/>
    <s v="2025-04-20"/>
    <s v="DC6"/>
    <x v="6"/>
    <s v="IL"/>
    <s v="CUST8046"/>
    <s v="Ground"/>
    <n v="3022.9"/>
    <d v="2025-04-20T00:00:00"/>
    <n v="10"/>
    <n v="1"/>
    <n v="1"/>
    <n v="1289.3"/>
  </r>
  <r>
    <n v="10226"/>
    <s v="2025-06-13"/>
    <s v="SKU-1153"/>
    <s v="Product 154"/>
    <x v="4"/>
    <n v="44.67"/>
    <s v="S012"/>
    <n v="30"/>
    <n v="67.88"/>
    <s v="2025-06-20"/>
    <s v="DC10"/>
    <x v="0"/>
    <s v="CA"/>
    <s v="CUST7126"/>
    <s v="Ground"/>
    <n v="2036.3999999999999"/>
    <d v="2025-06-23T00:00:00"/>
    <n v="30"/>
    <n v="1"/>
    <n v="0"/>
    <n v="696.29999999999973"/>
  </r>
  <r>
    <n v="10227"/>
    <s v="2025-08-18"/>
    <s v="SKU-1099"/>
    <s v="Product 100"/>
    <x v="2"/>
    <n v="46.64"/>
    <s v="S017"/>
    <n v="75"/>
    <n v="75.569999999999993"/>
    <s v="2025-08-25"/>
    <s v="DC10"/>
    <x v="0"/>
    <s v="CA"/>
    <s v="CUST9783"/>
    <s v="2-Day"/>
    <n v="5667.7499999999991"/>
    <d v="2025-08-24T00:00:00"/>
    <n v="75"/>
    <n v="1"/>
    <n v="1"/>
    <n v="2169.7499999999991"/>
  </r>
  <r>
    <n v="10228"/>
    <s v="2025-08-29"/>
    <s v="SKU-1073"/>
    <s v="Product 74"/>
    <x v="4"/>
    <n v="155.88"/>
    <s v="S014"/>
    <n v="20"/>
    <n v="266.74"/>
    <s v="2025-09-05"/>
    <s v="DC7"/>
    <x v="4"/>
    <s v="FL"/>
    <s v="CUST5145"/>
    <s v="Overnight"/>
    <n v="5334.8"/>
    <d v="2025-09-04T00:00:00"/>
    <n v="20"/>
    <n v="1"/>
    <n v="1"/>
    <n v="2217.2000000000003"/>
  </r>
  <r>
    <n v="10229"/>
    <s v="2025-08-18"/>
    <s v="SKU-1161"/>
    <s v="Product 162"/>
    <x v="2"/>
    <n v="116.98"/>
    <s v="S010"/>
    <n v="40"/>
    <n v="167.31"/>
    <s v="2025-08-25"/>
    <s v="DC4"/>
    <x v="2"/>
    <s v="NJ"/>
    <s v="CUST8189"/>
    <s v="Ground"/>
    <n v="6692.4"/>
    <d v="2025-08-25T00:00:00"/>
    <n v="40"/>
    <n v="1"/>
    <n v="1"/>
    <n v="2013.1999999999998"/>
  </r>
  <r>
    <n v="10230"/>
    <s v="2025-06-23"/>
    <s v="SKU-1096"/>
    <s v="Product 97"/>
    <x v="0"/>
    <n v="73.989999999999995"/>
    <s v="S006"/>
    <n v="50"/>
    <n v="89.56"/>
    <s v="2025-06-28"/>
    <s v="DC3"/>
    <x v="1"/>
    <s v="FL"/>
    <s v="CUST5608"/>
    <s v="2-Day"/>
    <n v="4478"/>
    <d v="2025-06-30T00:00:00"/>
    <n v="50"/>
    <n v="1"/>
    <n v="0"/>
    <n v="778.50000000000045"/>
  </r>
  <r>
    <n v="10231"/>
    <s v="2025-09-16"/>
    <s v="SKU-1098"/>
    <s v="Product 99"/>
    <x v="3"/>
    <n v="114.48"/>
    <s v="S008"/>
    <n v="30"/>
    <n v="160.02000000000001"/>
    <s v="2025-09-21"/>
    <s v="DC8"/>
    <x v="5"/>
    <s v="TX"/>
    <s v="CUST9501"/>
    <s v="Ground"/>
    <n v="4800.6000000000004"/>
    <d v="2025-09-21T00:00:00"/>
    <n v="30"/>
    <n v="1"/>
    <n v="1"/>
    <n v="1366.2000000000003"/>
  </r>
  <r>
    <n v="10232"/>
    <s v="2025-09-30"/>
    <s v="SKU-1107"/>
    <s v="Product 108"/>
    <x v="4"/>
    <n v="189.75"/>
    <s v="S018"/>
    <n v="30"/>
    <n v="252.84"/>
    <s v="2025-10-01"/>
    <s v="DC1"/>
    <x v="5"/>
    <s v="TX"/>
    <s v="CUST8141"/>
    <s v="2-Day"/>
    <n v="7585.2"/>
    <d v="2025-10-01T00:00:00"/>
    <n v="30"/>
    <n v="1"/>
    <n v="1"/>
    <n v="1892.6999999999998"/>
  </r>
  <r>
    <n v="10233"/>
    <s v="2025-09-28"/>
    <s v="SKU-1063"/>
    <s v="Product 64"/>
    <x v="1"/>
    <n v="74.41"/>
    <s v="S011"/>
    <n v="25"/>
    <n v="105.18"/>
    <s v="2025-10-03"/>
    <s v="DC8"/>
    <x v="5"/>
    <s v="TX"/>
    <s v="CUST6040"/>
    <s v="Ground"/>
    <n v="2629.5"/>
    <d v="2025-10-06T00:00:00"/>
    <n v="25"/>
    <n v="1"/>
    <n v="0"/>
    <n v="769.25"/>
  </r>
  <r>
    <n v="10234"/>
    <s v="2025-06-21"/>
    <s v="SKU-1142"/>
    <s v="Product 143"/>
    <x v="1"/>
    <n v="85.66"/>
    <s v="S014"/>
    <n v="15"/>
    <n v="110.06"/>
    <s v="2025-06-23"/>
    <s v="DC9"/>
    <x v="0"/>
    <s v="WA"/>
    <s v="CUST8603"/>
    <s v="Ground"/>
    <n v="1650.9"/>
    <d v="2025-06-27T00:00:00"/>
    <n v="15"/>
    <n v="1"/>
    <n v="0"/>
    <n v="366.00000000000023"/>
  </r>
  <r>
    <n v="10235"/>
    <s v="2025-04-17"/>
    <s v="SKU-1147"/>
    <s v="Product 148"/>
    <x v="0"/>
    <n v="20.25"/>
    <s v="S013"/>
    <n v="40"/>
    <n v="26.99"/>
    <s v="2025-04-24"/>
    <s v="DC8"/>
    <x v="5"/>
    <s v="TX"/>
    <s v="CUST9389"/>
    <s v="2-Day"/>
    <n v="1079.5999999999999"/>
    <d v="2025-04-23T00:00:00"/>
    <n v="40"/>
    <n v="1"/>
    <n v="1"/>
    <n v="269.59999999999991"/>
  </r>
  <r>
    <n v="10236"/>
    <s v="2025-06-17"/>
    <s v="SKU-1084"/>
    <s v="Product 85"/>
    <x v="4"/>
    <n v="31.46"/>
    <s v="S015"/>
    <n v="40"/>
    <n v="46.53"/>
    <s v="2025-06-27"/>
    <s v="DC8"/>
    <x v="5"/>
    <s v="TX"/>
    <s v="CUST5419"/>
    <s v="Overnight"/>
    <n v="1861.2"/>
    <d v="2025-06-29T00:00:00"/>
    <n v="40"/>
    <n v="1"/>
    <n v="0"/>
    <n v="602.79999999999995"/>
  </r>
  <r>
    <n v="10237"/>
    <s v="2025-05-23"/>
    <s v="SKU-1109"/>
    <s v="Product 110"/>
    <x v="4"/>
    <n v="101.11"/>
    <s v="S012"/>
    <n v="15"/>
    <n v="164.68"/>
    <s v="2025-05-24"/>
    <s v="DC3"/>
    <x v="1"/>
    <s v="FL"/>
    <s v="CUST5124"/>
    <s v="Ground"/>
    <n v="2470.2000000000003"/>
    <d v="2025-05-27T00:00:00"/>
    <n v="15"/>
    <n v="1"/>
    <n v="0"/>
    <n v="953.55000000000018"/>
  </r>
  <r>
    <n v="10238"/>
    <s v="2025-04-02"/>
    <s v="SKU-1082"/>
    <s v="Product 83"/>
    <x v="4"/>
    <n v="72.48"/>
    <s v="S019"/>
    <n v="40"/>
    <n v="108.52"/>
    <s v="2025-04-04"/>
    <s v="DC3"/>
    <x v="1"/>
    <s v="FL"/>
    <s v="CUST6097"/>
    <s v="Ground"/>
    <n v="4340.8"/>
    <d v="2025-04-05T00:00:00"/>
    <n v="40"/>
    <n v="1"/>
    <n v="0"/>
    <n v="1441.6"/>
  </r>
  <r>
    <n v="10239"/>
    <s v="2025-06-20"/>
    <s v="SKU-1011"/>
    <s v="Product 12"/>
    <x v="1"/>
    <n v="197.83"/>
    <s v="S020"/>
    <n v="100"/>
    <n v="315.83999999999997"/>
    <s v="2025-06-30"/>
    <s v="DC6"/>
    <x v="6"/>
    <s v="IL"/>
    <s v="CUST2324"/>
    <s v="Ground"/>
    <n v="31583.999999999996"/>
    <d v="2025-06-29T00:00:00"/>
    <n v="100"/>
    <n v="1"/>
    <n v="1"/>
    <n v="11800.999999999996"/>
  </r>
  <r>
    <n v="10240"/>
    <s v="2025-09-20"/>
    <s v="SKU-1152"/>
    <s v="Product 153"/>
    <x v="2"/>
    <n v="136.03"/>
    <s v="S003"/>
    <n v="5"/>
    <n v="180.72"/>
    <s v="2025-09-23"/>
    <s v="DC3"/>
    <x v="1"/>
    <s v="FL"/>
    <s v="CUST2986"/>
    <s v="Overnight"/>
    <n v="903.6"/>
    <d v="2025-09-24T00:00:00"/>
    <n v="5"/>
    <n v="1"/>
    <n v="0"/>
    <n v="223.45000000000005"/>
  </r>
  <r>
    <n v="10241"/>
    <s v="2025-07-05"/>
    <s v="SKU-1156"/>
    <s v="Product 157"/>
    <x v="2"/>
    <n v="112.83"/>
    <s v="S019"/>
    <n v="20"/>
    <n v="186.77"/>
    <s v="2025-07-10"/>
    <s v="DC10"/>
    <x v="0"/>
    <s v="CA"/>
    <s v="CUST9160"/>
    <s v="2-Day"/>
    <n v="3735.4"/>
    <d v="2025-07-10T00:00:00"/>
    <n v="20"/>
    <n v="1"/>
    <n v="1"/>
    <n v="1478.8000000000002"/>
  </r>
  <r>
    <n v="10242"/>
    <s v="2025-04-12"/>
    <s v="SKU-1085"/>
    <s v="Product 86"/>
    <x v="1"/>
    <n v="188.13"/>
    <s v="S006"/>
    <n v="100"/>
    <n v="290.45999999999998"/>
    <s v="2025-04-14"/>
    <s v="DC8"/>
    <x v="5"/>
    <s v="TX"/>
    <s v="CUST4534"/>
    <s v="Ground"/>
    <n v="29045.999999999996"/>
    <d v="2025-04-12T00:00:00"/>
    <n v="100"/>
    <n v="1"/>
    <n v="1"/>
    <n v="10232.999999999996"/>
  </r>
  <r>
    <n v="10243"/>
    <s v="2025-07-16"/>
    <s v="SKU-1000"/>
    <s v="Product 1"/>
    <x v="2"/>
    <n v="158.88"/>
    <s v="S004"/>
    <n v="25"/>
    <n v="198.06"/>
    <s v="2025-07-23"/>
    <s v="DC10"/>
    <x v="0"/>
    <s v="CA"/>
    <s v="CUST5681"/>
    <s v="Ground"/>
    <n v="4951.5"/>
    <d v="2025-07-23T00:00:00"/>
    <n v="25"/>
    <n v="1"/>
    <n v="1"/>
    <n v="979.5"/>
  </r>
  <r>
    <n v="10244"/>
    <s v="2025-06-13"/>
    <s v="SKU-1105"/>
    <s v="Product 106"/>
    <x v="3"/>
    <n v="186.61"/>
    <s v="S001"/>
    <n v="15"/>
    <n v="332.97"/>
    <s v="2025-06-16"/>
    <s v="DC9"/>
    <x v="0"/>
    <s v="WA"/>
    <s v="CUST6515"/>
    <s v="Overnight"/>
    <n v="4994.55"/>
    <d v="2025-06-16T00:00:00"/>
    <n v="15"/>
    <n v="1"/>
    <n v="1"/>
    <n v="2195.4"/>
  </r>
  <r>
    <n v="10245"/>
    <s v="2025-07-01"/>
    <s v="SKU-1118"/>
    <s v="Product 119"/>
    <x v="1"/>
    <n v="7.27"/>
    <s v="S002"/>
    <n v="5"/>
    <n v="11.74"/>
    <s v="2025-07-04"/>
    <s v="DC10"/>
    <x v="0"/>
    <s v="CA"/>
    <s v="CUST3512"/>
    <s v="2-Day"/>
    <n v="58.7"/>
    <d v="2025-07-04T00:00:00"/>
    <n v="5"/>
    <n v="1"/>
    <n v="1"/>
    <n v="22.350000000000009"/>
  </r>
  <r>
    <n v="10246"/>
    <s v="2025-08-01"/>
    <s v="SKU-1078"/>
    <s v="Product 79"/>
    <x v="0"/>
    <n v="142.61000000000001"/>
    <s v="S004"/>
    <n v="15"/>
    <n v="226.43"/>
    <s v="2025-08-06"/>
    <s v="DC5"/>
    <x v="0"/>
    <s v="WA"/>
    <s v="CUST8429"/>
    <s v="Ground"/>
    <n v="3396.4500000000003"/>
    <d v="2025-08-11T00:00:00"/>
    <n v="15"/>
    <n v="1"/>
    <n v="0"/>
    <n v="1257.3000000000002"/>
  </r>
  <r>
    <n v="10247"/>
    <s v="2025-06-30"/>
    <s v="SKU-1122"/>
    <s v="Product 123"/>
    <x v="3"/>
    <n v="122.29"/>
    <s v="S009"/>
    <n v="5"/>
    <n v="197.24"/>
    <s v="2025-07-07"/>
    <s v="DC8"/>
    <x v="5"/>
    <s v="TX"/>
    <s v="CUST3404"/>
    <s v="Ground"/>
    <n v="986.2"/>
    <d v="2025-07-07T00:00:00"/>
    <n v="5"/>
    <n v="1"/>
    <n v="1"/>
    <n v="374.75"/>
  </r>
  <r>
    <n v="10248"/>
    <s v="2025-06-11"/>
    <s v="SKU-1195"/>
    <s v="Product 196"/>
    <x v="4"/>
    <n v="10.6"/>
    <s v="S002"/>
    <n v="50"/>
    <n v="14.56"/>
    <s v="2025-06-13"/>
    <s v="DC1"/>
    <x v="5"/>
    <s v="TX"/>
    <s v="CUST9768"/>
    <s v="2-Day"/>
    <n v="728"/>
    <d v="2025-06-13T00:00:00"/>
    <n v="50"/>
    <n v="1"/>
    <n v="1"/>
    <n v="198"/>
  </r>
  <r>
    <n v="10249"/>
    <s v="2025-05-31"/>
    <s v="SKU-1070"/>
    <s v="Product 71"/>
    <x v="3"/>
    <n v="177.74"/>
    <s v="S006"/>
    <n v="40"/>
    <n v="299.47000000000003"/>
    <s v="2025-06-07"/>
    <s v="DC9"/>
    <x v="0"/>
    <s v="WA"/>
    <s v="CUST9272"/>
    <s v="Ground"/>
    <n v="11978.800000000001"/>
    <d v="2025-06-10T00:00:00"/>
    <n v="40"/>
    <n v="1"/>
    <n v="0"/>
    <n v="4869.2000000000007"/>
  </r>
  <r>
    <n v="10250"/>
    <s v="2025-09-13"/>
    <s v="SKU-1020"/>
    <s v="Product 21"/>
    <x v="0"/>
    <n v="49.85"/>
    <s v="S002"/>
    <n v="10"/>
    <n v="67.92"/>
    <s v="2025-09-15"/>
    <s v="DC8"/>
    <x v="5"/>
    <s v="TX"/>
    <s v="CUST9000"/>
    <s v="Ground"/>
    <n v="679.2"/>
    <d v="2025-09-18T00:00:00"/>
    <n v="10"/>
    <n v="1"/>
    <n v="0"/>
    <n v="180.70000000000005"/>
  </r>
  <r>
    <n v="10251"/>
    <s v="2025-07-22"/>
    <s v="SKU-1120"/>
    <s v="Product 121"/>
    <x v="2"/>
    <n v="136.82"/>
    <s v="S019"/>
    <n v="100"/>
    <n v="192.22"/>
    <s v="2025-07-25"/>
    <s v="DC1"/>
    <x v="5"/>
    <s v="TX"/>
    <s v="CUST1503"/>
    <s v="Ground"/>
    <n v="19222"/>
    <d v="2025-07-26T00:00:00"/>
    <n v="100"/>
    <n v="1"/>
    <n v="0"/>
    <n v="5540"/>
  </r>
  <r>
    <n v="10252"/>
    <s v="2025-09-27"/>
    <s v="SKU-1191"/>
    <s v="Product 192"/>
    <x v="4"/>
    <n v="57.4"/>
    <s v="S003"/>
    <n v="5"/>
    <n v="92.81"/>
    <s v="2025-09-28"/>
    <s v="DC6"/>
    <x v="6"/>
    <s v="IL"/>
    <s v="CUST4943"/>
    <s v="Ground"/>
    <n v="464.05"/>
    <d v="2025-10-02T00:00:00"/>
    <n v="5"/>
    <n v="1"/>
    <n v="0"/>
    <n v="177.05"/>
  </r>
  <r>
    <n v="10253"/>
    <s v="2025-08-17"/>
    <s v="SKU-1019"/>
    <s v="Product 20"/>
    <x v="3"/>
    <n v="11.37"/>
    <s v="S018"/>
    <n v="30"/>
    <n v="14.95"/>
    <s v="2025-08-22"/>
    <s v="DC1"/>
    <x v="5"/>
    <s v="TX"/>
    <s v="CUST5904"/>
    <s v="Ground"/>
    <n v="448.5"/>
    <d v="2025-08-22T00:00:00"/>
    <n v="30"/>
    <n v="1"/>
    <n v="1"/>
    <n v="107.40000000000003"/>
  </r>
  <r>
    <n v="10254"/>
    <s v="2025-04-16"/>
    <s v="SKU-1113"/>
    <s v="Product 114"/>
    <x v="0"/>
    <n v="41.28"/>
    <s v="S008"/>
    <n v="50"/>
    <n v="60.84"/>
    <s v="2025-04-23"/>
    <s v="DC9"/>
    <x v="0"/>
    <s v="WA"/>
    <s v="CUST3402"/>
    <s v="2-Day"/>
    <n v="3042"/>
    <d v="2025-04-21T00:00:00"/>
    <n v="50"/>
    <n v="1"/>
    <n v="1"/>
    <n v="978"/>
  </r>
  <r>
    <n v="10255"/>
    <s v="2025-04-16"/>
    <s v="SKU-1196"/>
    <s v="Product 197"/>
    <x v="0"/>
    <n v="142.01"/>
    <s v="S010"/>
    <n v="20"/>
    <n v="239.6"/>
    <s v="2025-04-21"/>
    <s v="DC3"/>
    <x v="1"/>
    <s v="FL"/>
    <s v="CUST6254"/>
    <s v="Ground"/>
    <n v="4792"/>
    <d v="2025-04-23T00:00:00"/>
    <n v="20"/>
    <n v="1"/>
    <n v="0"/>
    <n v="1951.8000000000002"/>
  </r>
  <r>
    <n v="10256"/>
    <s v="2025-07-22"/>
    <s v="SKU-1033"/>
    <s v="Product 34"/>
    <x v="2"/>
    <n v="76.290000000000006"/>
    <s v="S016"/>
    <n v="25"/>
    <n v="134.91999999999999"/>
    <s v="2025-08-01"/>
    <s v="DC2"/>
    <x v="3"/>
    <s v="IL"/>
    <s v="CUST1860"/>
    <s v="2-Day"/>
    <n v="3372.9999999999995"/>
    <d v="2025-08-03T00:00:00"/>
    <n v="25"/>
    <n v="1"/>
    <n v="0"/>
    <n v="1465.7499999999993"/>
  </r>
  <r>
    <n v="10257"/>
    <s v="2025-06-06"/>
    <s v="SKU-1159"/>
    <s v="Product 160"/>
    <x v="4"/>
    <n v="139.41"/>
    <s v="S011"/>
    <n v="15"/>
    <n v="193.73"/>
    <s v="2025-06-08"/>
    <s v="DC6"/>
    <x v="6"/>
    <s v="IL"/>
    <s v="CUST6946"/>
    <s v="2-Day"/>
    <n v="2905.95"/>
    <d v="2025-06-13T00:00:00"/>
    <n v="15"/>
    <n v="1"/>
    <n v="0"/>
    <n v="814.79999999999973"/>
  </r>
  <r>
    <n v="10258"/>
    <s v="2025-08-18"/>
    <s v="SKU-1137"/>
    <s v="Product 138"/>
    <x v="4"/>
    <n v="66.77"/>
    <s v="S016"/>
    <n v="15"/>
    <n v="92.3"/>
    <s v="2025-08-28"/>
    <s v="DC6"/>
    <x v="6"/>
    <s v="IL"/>
    <s v="CUST2749"/>
    <s v="Ground"/>
    <n v="1384.5"/>
    <d v="2025-08-31T00:00:00"/>
    <n v="15"/>
    <n v="1"/>
    <n v="0"/>
    <n v="382.95000000000005"/>
  </r>
  <r>
    <n v="10259"/>
    <s v="2025-04-02"/>
    <s v="SKU-1180"/>
    <s v="Product 181"/>
    <x v="4"/>
    <n v="19.309999999999999"/>
    <s v="S001"/>
    <n v="15"/>
    <n v="23.29"/>
    <s v="2025-04-12"/>
    <s v="DC5"/>
    <x v="0"/>
    <s v="WA"/>
    <s v="CUST5868"/>
    <s v="Ground"/>
    <n v="349.34999999999997"/>
    <d v="2025-04-12T00:00:00"/>
    <n v="15"/>
    <n v="1"/>
    <n v="1"/>
    <n v="59.699999999999989"/>
  </r>
  <r>
    <n v="10260"/>
    <s v="2025-07-03"/>
    <s v="SKU-1180"/>
    <s v="Product 181"/>
    <x v="4"/>
    <n v="19.309999999999999"/>
    <s v="S001"/>
    <n v="20"/>
    <n v="28.49"/>
    <s v="2025-07-06"/>
    <s v="DC1"/>
    <x v="5"/>
    <s v="TX"/>
    <s v="CUST8418"/>
    <s v="Ground"/>
    <n v="569.79999999999995"/>
    <d v="2025-07-06T00:00:00"/>
    <n v="20"/>
    <n v="1"/>
    <n v="1"/>
    <n v="183.59999999999997"/>
  </r>
  <r>
    <n v="10261"/>
    <s v="2025-08-21"/>
    <s v="SKU-1033"/>
    <s v="Product 34"/>
    <x v="2"/>
    <n v="76.290000000000006"/>
    <s v="S016"/>
    <n v="5"/>
    <n v="98.84"/>
    <s v="2025-08-24"/>
    <s v="DC9"/>
    <x v="0"/>
    <s v="WA"/>
    <s v="CUST2101"/>
    <s v="Ground"/>
    <n v="494.20000000000005"/>
    <d v="2025-08-24T00:00:00"/>
    <n v="5"/>
    <n v="1"/>
    <n v="1"/>
    <n v="112.75"/>
  </r>
  <r>
    <n v="10262"/>
    <s v="2025-09-28"/>
    <s v="SKU-1072"/>
    <s v="Product 73"/>
    <x v="2"/>
    <n v="27.14"/>
    <s v="S017"/>
    <n v="50"/>
    <n v="45.34"/>
    <s v="2025-10-01"/>
    <s v="DC1"/>
    <x v="5"/>
    <s v="TX"/>
    <s v="CUST4655"/>
    <s v="2-Day"/>
    <n v="2267"/>
    <d v="2025-10-02T00:00:00"/>
    <n v="50"/>
    <n v="1"/>
    <n v="0"/>
    <n v="910"/>
  </r>
  <r>
    <n v="10263"/>
    <s v="2025-09-05"/>
    <s v="SKU-1173"/>
    <s v="Product 174"/>
    <x v="4"/>
    <n v="155.03"/>
    <s v="S015"/>
    <n v="20"/>
    <n v="266.3"/>
    <s v="2025-09-07"/>
    <s v="DC4"/>
    <x v="2"/>
    <s v="NJ"/>
    <s v="CUST9712"/>
    <s v="Ground"/>
    <n v="5326"/>
    <d v="2025-09-06T00:00:00"/>
    <n v="20"/>
    <n v="1"/>
    <n v="1"/>
    <n v="2225.4"/>
  </r>
  <r>
    <n v="10264"/>
    <s v="2025-08-28"/>
    <s v="SKU-1006"/>
    <s v="Product 7"/>
    <x v="4"/>
    <n v="37.96"/>
    <s v="S005"/>
    <n v="50"/>
    <n v="66.510000000000005"/>
    <s v="2025-08-31"/>
    <s v="DC10"/>
    <x v="0"/>
    <s v="CA"/>
    <s v="CUST1529"/>
    <s v="Ground"/>
    <n v="3325.5000000000005"/>
    <d v="2025-09-03T00:00:00"/>
    <n v="50"/>
    <n v="1"/>
    <n v="0"/>
    <n v="1427.5000000000005"/>
  </r>
  <r>
    <n v="10265"/>
    <s v="2025-09-17"/>
    <s v="SKU-1188"/>
    <s v="Product 189"/>
    <x v="1"/>
    <n v="45.17"/>
    <s v="S001"/>
    <n v="40"/>
    <n v="78.77"/>
    <s v="2025-09-22"/>
    <s v="DC10"/>
    <x v="0"/>
    <s v="CA"/>
    <s v="CUST2198"/>
    <s v="Ground"/>
    <n v="3150.7999999999997"/>
    <d v="2025-09-26T00:00:00"/>
    <n v="40"/>
    <n v="1"/>
    <n v="0"/>
    <n v="1343.9999999999995"/>
  </r>
  <r>
    <n v="10266"/>
    <s v="2025-06-11"/>
    <s v="SKU-1103"/>
    <s v="Product 104"/>
    <x v="0"/>
    <n v="84.89"/>
    <s v="S003"/>
    <n v="15"/>
    <n v="103.04"/>
    <s v="2025-06-14"/>
    <s v="DC10"/>
    <x v="0"/>
    <s v="CA"/>
    <s v="CUST3195"/>
    <s v="2-Day"/>
    <n v="1545.6000000000001"/>
    <d v="2025-06-14T00:00:00"/>
    <n v="15"/>
    <n v="1"/>
    <n v="1"/>
    <n v="272.25000000000023"/>
  </r>
  <r>
    <n v="10267"/>
    <s v="2025-06-04"/>
    <s v="SKU-1092"/>
    <s v="Product 93"/>
    <x v="3"/>
    <n v="3.53"/>
    <s v="S006"/>
    <n v="50"/>
    <n v="4.53"/>
    <s v="2025-06-06"/>
    <s v="DC6"/>
    <x v="6"/>
    <s v="IL"/>
    <s v="CUST8513"/>
    <s v="Ground"/>
    <n v="226.5"/>
    <d v="2025-06-06T00:00:00"/>
    <n v="50"/>
    <n v="1"/>
    <n v="1"/>
    <n v="50"/>
  </r>
  <r>
    <n v="10268"/>
    <s v="2025-08-25"/>
    <s v="SKU-1143"/>
    <s v="Product 144"/>
    <x v="1"/>
    <n v="50.52"/>
    <s v="S019"/>
    <n v="75"/>
    <n v="70.62"/>
    <s v="2025-08-27"/>
    <s v="DC3"/>
    <x v="1"/>
    <s v="FL"/>
    <s v="CUST2330"/>
    <s v="Overnight"/>
    <n v="5296.5"/>
    <d v="2025-08-31T00:00:00"/>
    <n v="75"/>
    <n v="1"/>
    <n v="0"/>
    <n v="1507.4999999999995"/>
  </r>
  <r>
    <n v="10269"/>
    <s v="2025-05-17"/>
    <s v="SKU-1166"/>
    <s v="Product 167"/>
    <x v="4"/>
    <n v="164.47"/>
    <s v="S006"/>
    <n v="50"/>
    <n v="217.31"/>
    <s v="2025-05-19"/>
    <s v="DC1"/>
    <x v="5"/>
    <s v="TX"/>
    <s v="CUST8321"/>
    <s v="2-Day"/>
    <n v="10865.5"/>
    <d v="2025-05-21T00:00:00"/>
    <n v="50"/>
    <n v="1"/>
    <n v="0"/>
    <n v="2642"/>
  </r>
  <r>
    <n v="10270"/>
    <s v="2025-08-31"/>
    <s v="SKU-1112"/>
    <s v="Product 113"/>
    <x v="0"/>
    <n v="185.64"/>
    <s v="S014"/>
    <n v="20"/>
    <n v="300.23"/>
    <s v="2025-09-03"/>
    <s v="DC9"/>
    <x v="0"/>
    <s v="WA"/>
    <s v="CUST5348"/>
    <s v="Ground"/>
    <n v="6004.6"/>
    <d v="2025-09-05T00:00:00"/>
    <n v="20"/>
    <n v="1"/>
    <n v="0"/>
    <n v="2291.8000000000006"/>
  </r>
  <r>
    <n v="10271"/>
    <s v="2025-09-22"/>
    <s v="SKU-1002"/>
    <s v="Product 3"/>
    <x v="4"/>
    <n v="86.32"/>
    <s v="S003"/>
    <n v="50"/>
    <n v="148.69"/>
    <s v="2025-09-29"/>
    <s v="DC1"/>
    <x v="5"/>
    <s v="TX"/>
    <s v="CUST8200"/>
    <s v="2-Day"/>
    <n v="7434.5"/>
    <d v="2025-09-29T00:00:00"/>
    <n v="50"/>
    <n v="1"/>
    <n v="1"/>
    <n v="3118.5"/>
  </r>
  <r>
    <n v="10272"/>
    <s v="2025-06-09"/>
    <s v="SKU-1000"/>
    <s v="Product 1"/>
    <x v="2"/>
    <n v="158.88"/>
    <s v="S004"/>
    <n v="30"/>
    <n v="193.39"/>
    <s v="2025-06-10"/>
    <s v="DC4"/>
    <x v="2"/>
    <s v="NJ"/>
    <s v="CUST8151"/>
    <s v="Ground"/>
    <n v="5801.7"/>
    <d v="2025-06-12T00:00:00"/>
    <n v="30"/>
    <n v="1"/>
    <n v="0"/>
    <n v="1035.3000000000002"/>
  </r>
  <r>
    <n v="10273"/>
    <s v="2025-08-03"/>
    <s v="SKU-1101"/>
    <s v="Product 102"/>
    <x v="0"/>
    <n v="132.87"/>
    <s v="S003"/>
    <n v="30"/>
    <n v="225.78"/>
    <s v="2025-08-13"/>
    <s v="DC7"/>
    <x v="4"/>
    <s v="FL"/>
    <s v="CUST8942"/>
    <s v="Ground"/>
    <n v="6773.4"/>
    <d v="2025-08-13T00:00:00"/>
    <n v="30"/>
    <n v="1"/>
    <n v="1"/>
    <n v="2787.2999999999993"/>
  </r>
  <r>
    <n v="10274"/>
    <s v="2025-04-16"/>
    <s v="SKU-1018"/>
    <s v="Product 19"/>
    <x v="4"/>
    <n v="64.11"/>
    <s v="S008"/>
    <n v="25"/>
    <n v="107.72"/>
    <s v="2025-04-19"/>
    <s v="DC4"/>
    <x v="2"/>
    <s v="NJ"/>
    <s v="CUST3523"/>
    <s v="Ground"/>
    <n v="2693"/>
    <d v="2025-04-21T00:00:00"/>
    <n v="25"/>
    <n v="1"/>
    <n v="0"/>
    <n v="1090.25"/>
  </r>
  <r>
    <n v="10275"/>
    <s v="2025-08-09"/>
    <s v="SKU-1112"/>
    <s v="Product 113"/>
    <x v="0"/>
    <n v="185.64"/>
    <s v="S014"/>
    <n v="10"/>
    <n v="272.04000000000002"/>
    <s v="2025-08-14"/>
    <s v="DC4"/>
    <x v="2"/>
    <s v="NJ"/>
    <s v="CUST7915"/>
    <s v="Ground"/>
    <n v="2720.4"/>
    <d v="2025-08-14T00:00:00"/>
    <n v="10"/>
    <n v="1"/>
    <n v="1"/>
    <n v="864.00000000000023"/>
  </r>
  <r>
    <n v="10276"/>
    <s v="2025-09-14"/>
    <s v="SKU-1061"/>
    <s v="Product 62"/>
    <x v="4"/>
    <n v="73.73"/>
    <s v="S007"/>
    <n v="15"/>
    <n v="114.64"/>
    <s v="2025-09-21"/>
    <s v="DC6"/>
    <x v="6"/>
    <s v="IL"/>
    <s v="CUST9201"/>
    <s v="Ground"/>
    <n v="1719.6"/>
    <d v="2025-09-21T00:00:00"/>
    <n v="15"/>
    <n v="1"/>
    <n v="1"/>
    <n v="613.64999999999986"/>
  </r>
  <r>
    <n v="10277"/>
    <s v="2025-04-19"/>
    <s v="SKU-1130"/>
    <s v="Product 131"/>
    <x v="2"/>
    <n v="187.66"/>
    <s v="S007"/>
    <n v="40"/>
    <n v="328.78"/>
    <s v="2025-04-26"/>
    <s v="DC2"/>
    <x v="3"/>
    <s v="IL"/>
    <s v="CUST3162"/>
    <s v="Ground"/>
    <n v="13151.199999999999"/>
    <d v="2025-04-26T00:00:00"/>
    <n v="40"/>
    <n v="1"/>
    <n v="1"/>
    <n v="5644.7999999999993"/>
  </r>
  <r>
    <n v="10278"/>
    <s v="2025-08-12"/>
    <s v="SKU-1025"/>
    <s v="Product 26"/>
    <x v="4"/>
    <n v="10.56"/>
    <s v="S001"/>
    <n v="10"/>
    <n v="18.100000000000001"/>
    <s v="2025-08-13"/>
    <s v="DC3"/>
    <x v="1"/>
    <s v="FL"/>
    <s v="CUST8360"/>
    <s v="Ground"/>
    <n v="181"/>
    <d v="2025-08-13T00:00:00"/>
    <n v="10"/>
    <n v="1"/>
    <n v="1"/>
    <n v="75.399999999999991"/>
  </r>
  <r>
    <n v="10279"/>
    <s v="2025-05-13"/>
    <s v="SKU-1015"/>
    <s v="Product 16"/>
    <x v="0"/>
    <n v="20.079999999999998"/>
    <s v="S009"/>
    <n v="5"/>
    <n v="28.35"/>
    <s v="2025-05-18"/>
    <s v="DC1"/>
    <x v="5"/>
    <s v="TX"/>
    <s v="CUST7291"/>
    <s v="2-Day"/>
    <n v="141.75"/>
    <d v="2025-05-16T00:00:00"/>
    <n v="5"/>
    <n v="1"/>
    <n v="1"/>
    <n v="41.350000000000009"/>
  </r>
  <r>
    <n v="10280"/>
    <s v="2025-04-18"/>
    <s v="SKU-1136"/>
    <s v="Product 137"/>
    <x v="4"/>
    <n v="68.599999999999994"/>
    <s v="S011"/>
    <n v="20"/>
    <n v="117.54"/>
    <s v="2025-04-23"/>
    <s v="DC8"/>
    <x v="5"/>
    <s v="TX"/>
    <s v="CUST6421"/>
    <s v="2-Day"/>
    <n v="2350.8000000000002"/>
    <d v="2025-04-25T00:00:00"/>
    <n v="20"/>
    <n v="1"/>
    <n v="0"/>
    <n v="978.80000000000018"/>
  </r>
  <r>
    <n v="10281"/>
    <s v="2025-09-18"/>
    <s v="SKU-1104"/>
    <s v="Product 105"/>
    <x v="3"/>
    <n v="91.71"/>
    <s v="S002"/>
    <n v="25"/>
    <n v="141.91"/>
    <s v="2025-09-21"/>
    <s v="DC9"/>
    <x v="0"/>
    <s v="WA"/>
    <s v="CUST2764"/>
    <s v="Ground"/>
    <n v="3547.75"/>
    <d v="2025-09-21T00:00:00"/>
    <n v="25"/>
    <n v="1"/>
    <n v="1"/>
    <n v="1255"/>
  </r>
  <r>
    <n v="10282"/>
    <s v="2025-08-14"/>
    <s v="SKU-1194"/>
    <s v="Product 195"/>
    <x v="0"/>
    <n v="182.12"/>
    <s v="S011"/>
    <n v="5"/>
    <n v="290.72000000000003"/>
    <s v="2025-08-16"/>
    <s v="DC6"/>
    <x v="6"/>
    <s v="IL"/>
    <s v="CUST6168"/>
    <s v="Ground"/>
    <n v="1453.6000000000001"/>
    <d v="2025-08-17T00:00:00"/>
    <n v="5"/>
    <n v="1"/>
    <n v="0"/>
    <n v="543.00000000000011"/>
  </r>
  <r>
    <n v="10283"/>
    <s v="2025-05-15"/>
    <s v="SKU-1189"/>
    <s v="Product 190"/>
    <x v="2"/>
    <n v="169.46"/>
    <s v="S017"/>
    <n v="50"/>
    <n v="203.6"/>
    <s v="2025-05-25"/>
    <s v="DC2"/>
    <x v="3"/>
    <s v="IL"/>
    <s v="CUST8834"/>
    <s v="Ground"/>
    <n v="10180"/>
    <d v="2025-05-26T00:00:00"/>
    <n v="50"/>
    <n v="1"/>
    <n v="0"/>
    <n v="1707"/>
  </r>
  <r>
    <n v="10284"/>
    <s v="2025-05-07"/>
    <s v="SKU-1089"/>
    <s v="Product 90"/>
    <x v="3"/>
    <n v="120.1"/>
    <s v="S008"/>
    <n v="25"/>
    <n v="152.9"/>
    <s v="2025-05-09"/>
    <s v="DC5"/>
    <x v="0"/>
    <s v="WA"/>
    <s v="CUST1040"/>
    <s v="Ground"/>
    <n v="3822.5"/>
    <d v="2025-05-09T00:00:00"/>
    <n v="25"/>
    <n v="1"/>
    <n v="1"/>
    <n v="820"/>
  </r>
  <r>
    <n v="10285"/>
    <s v="2025-06-15"/>
    <s v="SKU-1192"/>
    <s v="Product 193"/>
    <x v="3"/>
    <n v="186.71"/>
    <s v="S005"/>
    <n v="10"/>
    <n v="326.14999999999998"/>
    <s v="2025-06-16"/>
    <s v="DC8"/>
    <x v="5"/>
    <s v="TX"/>
    <s v="CUST6127"/>
    <s v="2-Day"/>
    <n v="3261.5"/>
    <d v="2025-06-17T00:00:00"/>
    <n v="10"/>
    <n v="1"/>
    <n v="0"/>
    <n v="1394.3999999999999"/>
  </r>
  <r>
    <n v="10286"/>
    <s v="2025-04-04"/>
    <s v="SKU-1165"/>
    <s v="Product 166"/>
    <x v="0"/>
    <n v="41.68"/>
    <s v="S012"/>
    <n v="10"/>
    <n v="54.55"/>
    <s v="2025-04-09"/>
    <s v="DC6"/>
    <x v="6"/>
    <s v="IL"/>
    <s v="CUST4759"/>
    <s v="Ground"/>
    <n v="545.5"/>
    <d v="2025-04-10T00:00:00"/>
    <n v="10"/>
    <n v="1"/>
    <n v="0"/>
    <n v="128.69999999999999"/>
  </r>
  <r>
    <n v="10287"/>
    <s v="2025-07-29"/>
    <s v="SKU-1028"/>
    <s v="Product 29"/>
    <x v="2"/>
    <n v="108.82"/>
    <s v="S015"/>
    <n v="5"/>
    <n v="176.32"/>
    <s v="2025-08-05"/>
    <s v="DC7"/>
    <x v="4"/>
    <s v="FL"/>
    <s v="CUST2648"/>
    <s v="Ground"/>
    <n v="881.59999999999991"/>
    <d v="2025-08-05T00:00:00"/>
    <n v="5"/>
    <n v="1"/>
    <n v="1"/>
    <n v="337.5"/>
  </r>
  <r>
    <n v="10288"/>
    <s v="2025-04-15"/>
    <s v="SKU-1179"/>
    <s v="Product 180"/>
    <x v="1"/>
    <n v="3.19"/>
    <s v="S020"/>
    <n v="100"/>
    <n v="5.32"/>
    <s v="2025-04-16"/>
    <s v="DC1"/>
    <x v="5"/>
    <s v="TX"/>
    <s v="CUST1875"/>
    <s v="Overnight"/>
    <n v="532"/>
    <d v="2025-04-15T00:00:00"/>
    <n v="100"/>
    <n v="1"/>
    <n v="1"/>
    <n v="213"/>
  </r>
  <r>
    <n v="10289"/>
    <s v="2025-05-15"/>
    <s v="SKU-1155"/>
    <s v="Product 156"/>
    <x v="4"/>
    <n v="148.87"/>
    <s v="S005"/>
    <n v="30"/>
    <n v="191.84"/>
    <s v="2025-05-20"/>
    <s v="DC4"/>
    <x v="2"/>
    <s v="NJ"/>
    <s v="CUST1365"/>
    <s v="Ground"/>
    <n v="5755.2"/>
    <d v="2025-05-20T00:00:00"/>
    <n v="30"/>
    <n v="1"/>
    <n v="1"/>
    <n v="1289.0999999999995"/>
  </r>
  <r>
    <n v="10290"/>
    <s v="2025-06-01"/>
    <s v="SKU-1046"/>
    <s v="Product 47"/>
    <x v="2"/>
    <n v="130.85"/>
    <s v="S009"/>
    <n v="5"/>
    <n v="210.62"/>
    <s v="2025-06-02"/>
    <s v="DC2"/>
    <x v="3"/>
    <s v="IL"/>
    <s v="CUST3586"/>
    <s v="Ground"/>
    <n v="1053.0999999999999"/>
    <d v="2025-06-02T00:00:00"/>
    <n v="5"/>
    <n v="1"/>
    <n v="1"/>
    <n v="398.84999999999991"/>
  </r>
  <r>
    <n v="10291"/>
    <s v="2025-08-24"/>
    <s v="SKU-1137"/>
    <s v="Product 138"/>
    <x v="4"/>
    <n v="66.77"/>
    <s v="S016"/>
    <n v="50"/>
    <n v="82.84"/>
    <s v="2025-08-26"/>
    <s v="DC2"/>
    <x v="3"/>
    <s v="IL"/>
    <s v="CUST4139"/>
    <s v="2-Day"/>
    <n v="4142"/>
    <d v="2025-08-26T00:00:00"/>
    <n v="50"/>
    <n v="1"/>
    <n v="1"/>
    <n v="803.5"/>
  </r>
  <r>
    <n v="10292"/>
    <s v="2025-07-31"/>
    <s v="SKU-1014"/>
    <s v="Product 15"/>
    <x v="0"/>
    <n v="183.84"/>
    <s v="S004"/>
    <n v="100"/>
    <n v="313.10000000000002"/>
    <s v="2025-08-07"/>
    <s v="DC5"/>
    <x v="0"/>
    <s v="WA"/>
    <s v="CUST9733"/>
    <s v="2-Day"/>
    <n v="31310.000000000004"/>
    <d v="2025-08-07T00:00:00"/>
    <n v="100"/>
    <n v="1"/>
    <n v="1"/>
    <n v="12926.000000000004"/>
  </r>
  <r>
    <n v="10293"/>
    <s v="2025-07-11"/>
    <s v="SKU-1099"/>
    <s v="Product 100"/>
    <x v="2"/>
    <n v="46.64"/>
    <s v="S017"/>
    <n v="20"/>
    <n v="80.98"/>
    <s v="2025-07-13"/>
    <s v="DC9"/>
    <x v="0"/>
    <s v="WA"/>
    <s v="CUST7718"/>
    <s v="Ground"/>
    <n v="1619.6000000000001"/>
    <d v="2025-07-13T00:00:00"/>
    <n v="20"/>
    <n v="1"/>
    <n v="1"/>
    <n v="686.80000000000018"/>
  </r>
  <r>
    <n v="10294"/>
    <s v="2025-07-25"/>
    <s v="SKU-1146"/>
    <s v="Product 147"/>
    <x v="0"/>
    <n v="30.76"/>
    <s v="S002"/>
    <n v="20"/>
    <n v="46.49"/>
    <s v="2025-08-04"/>
    <s v="DC7"/>
    <x v="4"/>
    <s v="FL"/>
    <s v="CUST3322"/>
    <s v="Ground"/>
    <n v="929.80000000000007"/>
    <d v="2025-08-04T00:00:00"/>
    <n v="20"/>
    <n v="1"/>
    <n v="1"/>
    <n v="314.60000000000002"/>
  </r>
  <r>
    <n v="10295"/>
    <s v="2025-09-18"/>
    <s v="SKU-1154"/>
    <s v="Product 155"/>
    <x v="1"/>
    <n v="57.05"/>
    <s v="S004"/>
    <n v="75"/>
    <n v="80.63"/>
    <s v="2025-09-28"/>
    <s v="DC7"/>
    <x v="4"/>
    <s v="FL"/>
    <s v="CUST7568"/>
    <s v="Ground"/>
    <n v="6047.25"/>
    <d v="2025-09-29T00:00:00"/>
    <n v="75"/>
    <n v="1"/>
    <n v="0"/>
    <n v="1768.5"/>
  </r>
  <r>
    <n v="10296"/>
    <s v="2025-06-01"/>
    <s v="SKU-1199"/>
    <s v="Product 200"/>
    <x v="4"/>
    <n v="9.19"/>
    <s v="S018"/>
    <n v="100"/>
    <n v="11.04"/>
    <s v="2025-06-03"/>
    <s v="DC7"/>
    <x v="4"/>
    <s v="FL"/>
    <s v="CUST9645"/>
    <s v="2-Day"/>
    <n v="1104"/>
    <d v="2025-06-07T00:00:00"/>
    <n v="100"/>
    <n v="1"/>
    <n v="0"/>
    <n v="185"/>
  </r>
  <r>
    <n v="10297"/>
    <s v="2025-07-24"/>
    <s v="SKU-1051"/>
    <s v="Product 52"/>
    <x v="0"/>
    <n v="15.35"/>
    <s v="S013"/>
    <n v="75"/>
    <n v="22.86"/>
    <s v="2025-07-26"/>
    <s v="DC6"/>
    <x v="6"/>
    <s v="IL"/>
    <s v="CUST7849"/>
    <s v="Ground"/>
    <n v="1714.5"/>
    <d v="2025-07-26T00:00:00"/>
    <n v="75"/>
    <n v="1"/>
    <n v="1"/>
    <n v="563.25"/>
  </r>
  <r>
    <n v="10298"/>
    <s v="2025-04-13"/>
    <s v="SKU-1005"/>
    <s v="Product 6"/>
    <x v="4"/>
    <n v="97.24"/>
    <s v="S010"/>
    <n v="100"/>
    <n v="124.97"/>
    <s v="2025-04-20"/>
    <s v="DC10"/>
    <x v="0"/>
    <s v="CA"/>
    <s v="CUST4407"/>
    <s v="Overnight"/>
    <n v="12497"/>
    <d v="2025-04-23T00:00:00"/>
    <n v="100"/>
    <n v="1"/>
    <n v="0"/>
    <n v="2773"/>
  </r>
  <r>
    <n v="10299"/>
    <s v="2025-06-12"/>
    <s v="SKU-1018"/>
    <s v="Product 19"/>
    <x v="4"/>
    <n v="64.11"/>
    <s v="S008"/>
    <n v="25"/>
    <n v="86.08"/>
    <s v="2025-06-15"/>
    <s v="DC8"/>
    <x v="5"/>
    <s v="TX"/>
    <s v="CUST2075"/>
    <s v="2-Day"/>
    <n v="2152"/>
    <d v="2025-06-15T00:00:00"/>
    <n v="25"/>
    <n v="1"/>
    <n v="1"/>
    <n v="549.25"/>
  </r>
  <r>
    <n v="10300"/>
    <s v="2025-09-15"/>
    <s v="SKU-1065"/>
    <s v="Product 66"/>
    <x v="3"/>
    <n v="34.08"/>
    <s v="S016"/>
    <n v="5"/>
    <n v="43.27"/>
    <s v="2025-09-22"/>
    <s v="DC8"/>
    <x v="5"/>
    <s v="TX"/>
    <s v="CUST5542"/>
    <s v="Ground"/>
    <n v="216.35000000000002"/>
    <d v="2025-09-22T00:00:00"/>
    <n v="5"/>
    <n v="1"/>
    <n v="1"/>
    <n v="45.950000000000045"/>
  </r>
  <r>
    <n v="10301"/>
    <s v="2025-09-16"/>
    <s v="SKU-1077"/>
    <s v="Product 78"/>
    <x v="2"/>
    <n v="174.59"/>
    <s v="S015"/>
    <n v="15"/>
    <n v="238.98"/>
    <s v="2025-09-26"/>
    <s v="DC7"/>
    <x v="4"/>
    <s v="FL"/>
    <s v="CUST7511"/>
    <s v="2-Day"/>
    <n v="3584.7"/>
    <d v="2025-09-29T00:00:00"/>
    <n v="15"/>
    <n v="1"/>
    <n v="0"/>
    <n v="965.84999999999991"/>
  </r>
  <r>
    <n v="10302"/>
    <s v="2025-08-06"/>
    <s v="SKU-1146"/>
    <s v="Product 147"/>
    <x v="0"/>
    <n v="30.76"/>
    <s v="S002"/>
    <n v="100"/>
    <n v="45.8"/>
    <s v="2025-08-13"/>
    <s v="DC2"/>
    <x v="3"/>
    <s v="IL"/>
    <s v="CUST2634"/>
    <s v="Ground"/>
    <n v="4580"/>
    <d v="2025-08-12T00:00:00"/>
    <n v="100"/>
    <n v="1"/>
    <n v="1"/>
    <n v="1504"/>
  </r>
  <r>
    <n v="10303"/>
    <s v="2025-05-26"/>
    <s v="SKU-1045"/>
    <s v="Product 46"/>
    <x v="0"/>
    <n v="193.56"/>
    <s v="S015"/>
    <n v="20"/>
    <n v="286.48"/>
    <s v="2025-05-28"/>
    <s v="DC7"/>
    <x v="4"/>
    <s v="FL"/>
    <s v="CUST6281"/>
    <s v="2-Day"/>
    <n v="5729.6"/>
    <d v="2025-05-28T00:00:00"/>
    <n v="20"/>
    <n v="1"/>
    <n v="1"/>
    <n v="1858.4000000000005"/>
  </r>
  <r>
    <n v="10304"/>
    <s v="2025-08-04"/>
    <s v="SKU-1164"/>
    <s v="Product 165"/>
    <x v="0"/>
    <n v="156"/>
    <s v="S017"/>
    <n v="20"/>
    <n v="267.27999999999997"/>
    <s v="2025-08-07"/>
    <s v="DC6"/>
    <x v="6"/>
    <s v="IL"/>
    <s v="CUST4360"/>
    <s v="Ground"/>
    <n v="5345.5999999999995"/>
    <d v="2025-08-08T00:00:00"/>
    <n v="20"/>
    <n v="1"/>
    <n v="0"/>
    <n v="2225.5999999999995"/>
  </r>
  <r>
    <n v="10305"/>
    <s v="2025-07-06"/>
    <s v="SKU-1171"/>
    <s v="Product 172"/>
    <x v="1"/>
    <n v="190.83"/>
    <s v="S001"/>
    <n v="40"/>
    <n v="266.12"/>
    <s v="2025-07-08"/>
    <s v="DC3"/>
    <x v="1"/>
    <s v="FL"/>
    <s v="CUST4132"/>
    <s v="2-Day"/>
    <n v="10644.8"/>
    <d v="2025-07-10T00:00:00"/>
    <n v="40"/>
    <n v="1"/>
    <n v="0"/>
    <n v="3011.5999999999985"/>
  </r>
  <r>
    <n v="10306"/>
    <s v="2025-07-05"/>
    <s v="SKU-1037"/>
    <s v="Product 38"/>
    <x v="1"/>
    <n v="69.680000000000007"/>
    <s v="S003"/>
    <n v="5"/>
    <n v="114.77"/>
    <s v="2025-07-10"/>
    <s v="DC1"/>
    <x v="5"/>
    <s v="TX"/>
    <s v="CUST3422"/>
    <s v="Ground"/>
    <n v="573.85"/>
    <d v="2025-07-10T00:00:00"/>
    <n v="5"/>
    <n v="1"/>
    <n v="1"/>
    <n v="225.45"/>
  </r>
  <r>
    <n v="10307"/>
    <s v="2025-09-12"/>
    <s v="SKU-1154"/>
    <s v="Product 155"/>
    <x v="1"/>
    <n v="57.05"/>
    <s v="S004"/>
    <n v="100"/>
    <n v="100.45"/>
    <s v="2025-09-22"/>
    <s v="DC4"/>
    <x v="2"/>
    <s v="NJ"/>
    <s v="CUST3520"/>
    <s v="2-Day"/>
    <n v="10045"/>
    <d v="2025-09-21T00:00:00"/>
    <n v="100"/>
    <n v="1"/>
    <n v="1"/>
    <n v="4340"/>
  </r>
  <r>
    <n v="10308"/>
    <s v="2025-04-16"/>
    <s v="SKU-1188"/>
    <s v="Product 189"/>
    <x v="1"/>
    <n v="45.17"/>
    <s v="S001"/>
    <n v="20"/>
    <n v="76.73"/>
    <s v="2025-04-26"/>
    <s v="DC4"/>
    <x v="2"/>
    <s v="NJ"/>
    <s v="CUST6154"/>
    <s v="2-Day"/>
    <n v="1534.6000000000001"/>
    <d v="2025-04-28T00:00:00"/>
    <n v="20"/>
    <n v="1"/>
    <n v="0"/>
    <n v="631.20000000000005"/>
  </r>
  <r>
    <n v="10309"/>
    <s v="2025-05-04"/>
    <s v="SKU-1083"/>
    <s v="Product 84"/>
    <x v="0"/>
    <n v="186.09"/>
    <s v="S014"/>
    <n v="100"/>
    <n v="265.45"/>
    <s v="2025-05-09"/>
    <s v="DC3"/>
    <x v="1"/>
    <s v="FL"/>
    <s v="CUST3574"/>
    <s v="Overnight"/>
    <n v="26545"/>
    <d v="2025-05-09T00:00:00"/>
    <n v="100"/>
    <n v="1"/>
    <n v="1"/>
    <n v="7936"/>
  </r>
  <r>
    <n v="10310"/>
    <s v="2025-09-02"/>
    <s v="SKU-1126"/>
    <s v="Product 127"/>
    <x v="0"/>
    <n v="79.2"/>
    <s v="S004"/>
    <n v="5"/>
    <n v="127.02"/>
    <s v="2025-09-03"/>
    <s v="DC5"/>
    <x v="0"/>
    <s v="WA"/>
    <s v="CUST6176"/>
    <s v="Ground"/>
    <n v="635.1"/>
    <d v="2025-09-04T00:00:00"/>
    <n v="5"/>
    <n v="1"/>
    <n v="0"/>
    <n v="239.10000000000002"/>
  </r>
  <r>
    <n v="10311"/>
    <s v="2025-04-19"/>
    <s v="SKU-1018"/>
    <s v="Product 19"/>
    <x v="4"/>
    <n v="64.11"/>
    <s v="S008"/>
    <n v="40"/>
    <n v="81.88"/>
    <s v="2025-04-29"/>
    <s v="DC4"/>
    <x v="2"/>
    <s v="NJ"/>
    <s v="CUST3609"/>
    <s v="Ground"/>
    <n v="3275.2"/>
    <d v="2025-04-29T00:00:00"/>
    <n v="40"/>
    <n v="1"/>
    <n v="1"/>
    <n v="710.79999999999973"/>
  </r>
  <r>
    <n v="10312"/>
    <s v="2025-06-11"/>
    <s v="SKU-1118"/>
    <s v="Product 119"/>
    <x v="1"/>
    <n v="7.27"/>
    <s v="S002"/>
    <n v="10"/>
    <n v="10.32"/>
    <s v="2025-06-18"/>
    <s v="DC7"/>
    <x v="4"/>
    <s v="FL"/>
    <s v="CUST4394"/>
    <s v="Ground"/>
    <n v="103.2"/>
    <d v="2025-06-18T00:00:00"/>
    <n v="10"/>
    <n v="1"/>
    <n v="1"/>
    <n v="30.500000000000014"/>
  </r>
  <r>
    <n v="10313"/>
    <s v="2025-09-25"/>
    <s v="SKU-1128"/>
    <s v="Product 129"/>
    <x v="3"/>
    <n v="75.12"/>
    <s v="S015"/>
    <n v="20"/>
    <n v="118.59"/>
    <s v="2025-09-30"/>
    <s v="DC9"/>
    <x v="0"/>
    <s v="WA"/>
    <s v="CUST5071"/>
    <s v="Overnight"/>
    <n v="2371.8000000000002"/>
    <d v="2025-09-30T00:00:00"/>
    <n v="20"/>
    <n v="1"/>
    <n v="1"/>
    <n v="869.40000000000009"/>
  </r>
  <r>
    <n v="10314"/>
    <s v="2025-07-10"/>
    <s v="SKU-1068"/>
    <s v="Product 69"/>
    <x v="4"/>
    <n v="127.15"/>
    <s v="S003"/>
    <n v="20"/>
    <n v="195.38"/>
    <s v="2025-07-12"/>
    <s v="DC8"/>
    <x v="5"/>
    <s v="TX"/>
    <s v="CUST9555"/>
    <s v="Ground"/>
    <n v="3907.6"/>
    <d v="2025-07-13T00:00:00"/>
    <n v="20"/>
    <n v="1"/>
    <n v="0"/>
    <n v="1364.6"/>
  </r>
  <r>
    <n v="10315"/>
    <s v="2025-04-12"/>
    <s v="SKU-1097"/>
    <s v="Product 98"/>
    <x v="0"/>
    <n v="108.91"/>
    <s v="S007"/>
    <n v="75"/>
    <n v="161.84"/>
    <s v="2025-04-19"/>
    <s v="DC5"/>
    <x v="0"/>
    <s v="WA"/>
    <s v="CUST8219"/>
    <s v="Ground"/>
    <n v="12138"/>
    <d v="2025-04-19T00:00:00"/>
    <n v="75"/>
    <n v="1"/>
    <n v="1"/>
    <n v="3969.75"/>
  </r>
  <r>
    <n v="10316"/>
    <s v="2025-05-23"/>
    <s v="SKU-1016"/>
    <s v="Product 17"/>
    <x v="0"/>
    <n v="93.8"/>
    <s v="S004"/>
    <n v="20"/>
    <n v="142.78"/>
    <s v="2025-05-30"/>
    <s v="DC1"/>
    <x v="5"/>
    <s v="TX"/>
    <s v="CUST2955"/>
    <s v="2-Day"/>
    <n v="2855.6"/>
    <d v="2025-05-30T00:00:00"/>
    <n v="20"/>
    <n v="1"/>
    <n v="1"/>
    <n v="979.59999999999991"/>
  </r>
  <r>
    <n v="10317"/>
    <s v="2025-07-29"/>
    <s v="SKU-1022"/>
    <s v="Product 23"/>
    <x v="0"/>
    <n v="49.17"/>
    <s v="S015"/>
    <n v="100"/>
    <n v="79.94"/>
    <s v="2025-07-31"/>
    <s v="DC2"/>
    <x v="3"/>
    <s v="IL"/>
    <s v="CUST7621"/>
    <s v="Ground"/>
    <n v="7994"/>
    <d v="2025-08-02T00:00:00"/>
    <n v="100"/>
    <n v="1"/>
    <n v="0"/>
    <n v="3077"/>
  </r>
  <r>
    <n v="10318"/>
    <s v="2025-09-26"/>
    <s v="SKU-1023"/>
    <s v="Product 24"/>
    <x v="0"/>
    <n v="161.94"/>
    <s v="S005"/>
    <n v="30"/>
    <n v="246.24"/>
    <s v="2025-10-06"/>
    <s v="DC10"/>
    <x v="0"/>
    <s v="CA"/>
    <s v="CUST7491"/>
    <s v="2-Day"/>
    <n v="7387.2000000000007"/>
    <d v="2025-10-04T00:00:00"/>
    <n v="30"/>
    <n v="1"/>
    <n v="1"/>
    <n v="2529.0000000000009"/>
  </r>
  <r>
    <n v="10319"/>
    <s v="2025-04-27"/>
    <s v="SKU-1199"/>
    <s v="Product 200"/>
    <x v="4"/>
    <n v="9.19"/>
    <s v="S018"/>
    <n v="15"/>
    <n v="15.76"/>
    <s v="2025-04-28"/>
    <s v="DC8"/>
    <x v="5"/>
    <s v="TX"/>
    <s v="CUST5093"/>
    <s v="Ground"/>
    <n v="236.4"/>
    <d v="2025-04-28T00:00:00"/>
    <n v="15"/>
    <n v="1"/>
    <n v="1"/>
    <n v="98.550000000000011"/>
  </r>
  <r>
    <n v="10320"/>
    <s v="2025-06-30"/>
    <s v="SKU-1047"/>
    <s v="Product 48"/>
    <x v="2"/>
    <n v="173.36"/>
    <s v="S015"/>
    <n v="75"/>
    <n v="266.58"/>
    <s v="2025-07-05"/>
    <s v="DC8"/>
    <x v="5"/>
    <s v="TX"/>
    <s v="CUST4710"/>
    <s v="Ground"/>
    <n v="19993.5"/>
    <d v="2025-07-06T00:00:00"/>
    <n v="75"/>
    <n v="1"/>
    <n v="0"/>
    <n v="6991.4999999999982"/>
  </r>
  <r>
    <n v="10321"/>
    <s v="2025-06-05"/>
    <s v="SKU-1053"/>
    <s v="Product 54"/>
    <x v="0"/>
    <n v="48.82"/>
    <s v="S009"/>
    <n v="15"/>
    <n v="70.319999999999993"/>
    <s v="2025-06-07"/>
    <s v="DC9"/>
    <x v="0"/>
    <s v="WA"/>
    <s v="CUST1164"/>
    <s v="Ground"/>
    <n v="1054.8"/>
    <d v="2025-06-08T00:00:00"/>
    <n v="15"/>
    <n v="1"/>
    <n v="0"/>
    <n v="322.5"/>
  </r>
  <r>
    <n v="10322"/>
    <s v="2025-08-09"/>
    <s v="SKU-1081"/>
    <s v="Product 82"/>
    <x v="1"/>
    <n v="174.83"/>
    <s v="S015"/>
    <n v="25"/>
    <n v="238.91"/>
    <s v="2025-08-16"/>
    <s v="DC7"/>
    <x v="4"/>
    <s v="FL"/>
    <s v="CUST8954"/>
    <s v="Ground"/>
    <n v="5972.75"/>
    <d v="2025-08-21T00:00:00"/>
    <n v="25"/>
    <n v="1"/>
    <n v="0"/>
    <n v="1602"/>
  </r>
  <r>
    <n v="10323"/>
    <s v="2025-04-10"/>
    <s v="SKU-1105"/>
    <s v="Product 106"/>
    <x v="3"/>
    <n v="186.61"/>
    <s v="S001"/>
    <n v="15"/>
    <n v="249.34"/>
    <s v="2025-04-17"/>
    <s v="DC4"/>
    <x v="2"/>
    <s v="NJ"/>
    <s v="CUST7146"/>
    <s v="2-Day"/>
    <n v="3740.1"/>
    <d v="2025-04-17T00:00:00"/>
    <n v="15"/>
    <n v="1"/>
    <n v="1"/>
    <n v="940.94999999999982"/>
  </r>
  <r>
    <n v="10324"/>
    <s v="2025-05-26"/>
    <s v="SKU-1079"/>
    <s v="Product 80"/>
    <x v="4"/>
    <n v="191.78"/>
    <s v="S002"/>
    <n v="20"/>
    <n v="269.20999999999998"/>
    <s v="2025-05-28"/>
    <s v="DC2"/>
    <x v="3"/>
    <s v="IL"/>
    <s v="CUST4289"/>
    <s v="Overnight"/>
    <n v="5384.2"/>
    <d v="2025-05-28T00:00:00"/>
    <n v="20"/>
    <n v="1"/>
    <n v="1"/>
    <n v="1548.6"/>
  </r>
  <r>
    <n v="10325"/>
    <s v="2025-05-23"/>
    <s v="SKU-1163"/>
    <s v="Product 164"/>
    <x v="2"/>
    <n v="149.85"/>
    <s v="S006"/>
    <n v="75"/>
    <n v="255.51"/>
    <s v="2025-05-25"/>
    <s v="DC9"/>
    <x v="0"/>
    <s v="WA"/>
    <s v="CUST6184"/>
    <s v="2-Day"/>
    <n v="19163.25"/>
    <d v="2025-05-25T00:00:00"/>
    <n v="75"/>
    <n v="1"/>
    <n v="1"/>
    <n v="7924.5"/>
  </r>
  <r>
    <n v="10326"/>
    <s v="2025-07-04"/>
    <s v="SKU-1196"/>
    <s v="Product 197"/>
    <x v="0"/>
    <n v="142.01"/>
    <s v="S010"/>
    <n v="30"/>
    <n v="178.39"/>
    <s v="2025-07-06"/>
    <s v="DC7"/>
    <x v="4"/>
    <s v="FL"/>
    <s v="CUST6582"/>
    <s v="2-Day"/>
    <n v="5351.7"/>
    <d v="2025-07-06T00:00:00"/>
    <n v="30"/>
    <n v="1"/>
    <n v="1"/>
    <n v="1091.4000000000005"/>
  </r>
  <r>
    <n v="10327"/>
    <s v="2025-08-02"/>
    <s v="SKU-1133"/>
    <s v="Product 134"/>
    <x v="0"/>
    <n v="127.66"/>
    <s v="S016"/>
    <n v="25"/>
    <n v="190.1"/>
    <s v="2025-08-05"/>
    <s v="DC7"/>
    <x v="4"/>
    <s v="FL"/>
    <s v="CUST4265"/>
    <s v="Overnight"/>
    <n v="4752.5"/>
    <d v="2025-08-05T00:00:00"/>
    <n v="25"/>
    <n v="1"/>
    <n v="1"/>
    <n v="1561"/>
  </r>
  <r>
    <n v="10328"/>
    <s v="2025-09-03"/>
    <s v="SKU-1008"/>
    <s v="Product 9"/>
    <x v="2"/>
    <n v="169.42"/>
    <s v="S007"/>
    <n v="50"/>
    <n v="292.18"/>
    <s v="2025-09-06"/>
    <s v="DC1"/>
    <x v="5"/>
    <s v="TX"/>
    <s v="CUST8472"/>
    <s v="2-Day"/>
    <n v="14609"/>
    <d v="2025-09-06T00:00:00"/>
    <n v="50"/>
    <n v="1"/>
    <n v="1"/>
    <n v="6138"/>
  </r>
  <r>
    <n v="10329"/>
    <s v="2025-05-01"/>
    <s v="SKU-1097"/>
    <s v="Product 98"/>
    <x v="0"/>
    <n v="108.91"/>
    <s v="S007"/>
    <n v="25"/>
    <n v="188.53"/>
    <s v="2025-05-11"/>
    <s v="DC4"/>
    <x v="2"/>
    <s v="NJ"/>
    <s v="CUST3105"/>
    <s v="Ground"/>
    <n v="4713.25"/>
    <d v="2025-05-12T00:00:00"/>
    <n v="25"/>
    <n v="1"/>
    <n v="0"/>
    <n v="1990.5"/>
  </r>
  <r>
    <n v="10330"/>
    <s v="2025-04-10"/>
    <s v="SKU-1162"/>
    <s v="Product 163"/>
    <x v="2"/>
    <n v="48.07"/>
    <s v="S009"/>
    <n v="25"/>
    <n v="74.91"/>
    <s v="2025-04-20"/>
    <s v="DC2"/>
    <x v="3"/>
    <s v="IL"/>
    <s v="CUST4736"/>
    <s v="2-Day"/>
    <n v="1872.75"/>
    <d v="2025-04-19T00:00:00"/>
    <n v="25"/>
    <n v="1"/>
    <n v="1"/>
    <n v="671"/>
  </r>
  <r>
    <n v="10331"/>
    <s v="2025-07-15"/>
    <s v="SKU-1175"/>
    <s v="Product 176"/>
    <x v="2"/>
    <n v="42.45"/>
    <s v="S011"/>
    <n v="40"/>
    <n v="64.62"/>
    <s v="2025-07-18"/>
    <s v="DC4"/>
    <x v="2"/>
    <s v="NJ"/>
    <s v="CUST7172"/>
    <s v="Overnight"/>
    <n v="2584.8000000000002"/>
    <d v="2025-07-19T00:00:00"/>
    <n v="40"/>
    <n v="1"/>
    <n v="0"/>
    <n v="886.80000000000018"/>
  </r>
  <r>
    <n v="10332"/>
    <s v="2025-07-24"/>
    <s v="SKU-1158"/>
    <s v="Product 159"/>
    <x v="1"/>
    <n v="109.51"/>
    <s v="S017"/>
    <n v="100"/>
    <n v="146.1"/>
    <s v="2025-07-27"/>
    <s v="DC2"/>
    <x v="3"/>
    <s v="IL"/>
    <s v="CUST2865"/>
    <s v="Ground"/>
    <n v="14610"/>
    <d v="2025-07-27T00:00:00"/>
    <n v="100"/>
    <n v="1"/>
    <n v="1"/>
    <n v="3659"/>
  </r>
  <r>
    <n v="10333"/>
    <s v="2025-05-17"/>
    <s v="SKU-1189"/>
    <s v="Product 190"/>
    <x v="2"/>
    <n v="169.46"/>
    <s v="S017"/>
    <n v="20"/>
    <n v="282.67"/>
    <s v="2025-05-19"/>
    <s v="DC5"/>
    <x v="0"/>
    <s v="WA"/>
    <s v="CUST4244"/>
    <s v="Ground"/>
    <n v="5653.4000000000005"/>
    <d v="2025-05-20T00:00:00"/>
    <n v="20"/>
    <n v="1"/>
    <n v="0"/>
    <n v="2264.2000000000003"/>
  </r>
  <r>
    <n v="10334"/>
    <s v="2025-08-09"/>
    <s v="SKU-1093"/>
    <s v="Product 94"/>
    <x v="0"/>
    <n v="18.79"/>
    <s v="S012"/>
    <n v="50"/>
    <n v="27.01"/>
    <s v="2025-08-10"/>
    <s v="DC9"/>
    <x v="0"/>
    <s v="WA"/>
    <s v="CUST4271"/>
    <s v="2-Day"/>
    <n v="1350.5"/>
    <d v="2025-08-10T00:00:00"/>
    <n v="50"/>
    <n v="1"/>
    <n v="1"/>
    <n v="411"/>
  </r>
  <r>
    <n v="10335"/>
    <s v="2025-08-20"/>
    <s v="SKU-1067"/>
    <s v="Product 68"/>
    <x v="1"/>
    <n v="60.04"/>
    <s v="S019"/>
    <n v="5"/>
    <n v="105.37"/>
    <s v="2025-08-30"/>
    <s v="DC6"/>
    <x v="6"/>
    <s v="IL"/>
    <s v="CUST5820"/>
    <s v="Ground"/>
    <n v="526.85"/>
    <d v="2025-08-30T00:00:00"/>
    <n v="5"/>
    <n v="1"/>
    <n v="1"/>
    <n v="226.65000000000003"/>
  </r>
  <r>
    <n v="10336"/>
    <s v="2025-06-29"/>
    <s v="SKU-1153"/>
    <s v="Product 154"/>
    <x v="4"/>
    <n v="44.67"/>
    <s v="S012"/>
    <n v="100"/>
    <n v="79.69"/>
    <s v="2025-07-09"/>
    <s v="DC1"/>
    <x v="5"/>
    <s v="TX"/>
    <s v="CUST9344"/>
    <s v="Ground"/>
    <n v="7969"/>
    <d v="2025-07-08T00:00:00"/>
    <n v="100"/>
    <n v="1"/>
    <n v="1"/>
    <n v="3502"/>
  </r>
  <r>
    <n v="10337"/>
    <s v="2025-04-26"/>
    <s v="SKU-1010"/>
    <s v="Product 11"/>
    <x v="1"/>
    <n v="84.62"/>
    <s v="S008"/>
    <n v="15"/>
    <n v="126.44"/>
    <s v="2025-04-29"/>
    <s v="DC4"/>
    <x v="2"/>
    <s v="NJ"/>
    <s v="CUST4565"/>
    <s v="Ground"/>
    <n v="1896.6"/>
    <d v="2025-04-28T00:00:00"/>
    <n v="15"/>
    <n v="1"/>
    <n v="1"/>
    <n v="627.29999999999973"/>
  </r>
  <r>
    <n v="10338"/>
    <s v="2025-05-04"/>
    <s v="SKU-1118"/>
    <s v="Product 119"/>
    <x v="1"/>
    <n v="7.27"/>
    <s v="S002"/>
    <n v="30"/>
    <n v="9.98"/>
    <s v="2025-05-05"/>
    <s v="DC8"/>
    <x v="5"/>
    <s v="TX"/>
    <s v="CUST2448"/>
    <s v="2-Day"/>
    <n v="299.40000000000003"/>
    <d v="2025-05-04T00:00:00"/>
    <n v="30"/>
    <n v="1"/>
    <n v="1"/>
    <n v="81.30000000000004"/>
  </r>
  <r>
    <n v="10339"/>
    <s v="2025-05-18"/>
    <s v="SKU-1138"/>
    <s v="Product 139"/>
    <x v="4"/>
    <n v="176.69"/>
    <s v="S014"/>
    <n v="10"/>
    <n v="255.44"/>
    <s v="2025-05-23"/>
    <s v="DC8"/>
    <x v="5"/>
    <s v="TX"/>
    <s v="CUST9748"/>
    <s v="Ground"/>
    <n v="2554.4"/>
    <d v="2025-05-23T00:00:00"/>
    <n v="10"/>
    <n v="1"/>
    <n v="1"/>
    <n v="787.5"/>
  </r>
  <r>
    <n v="10340"/>
    <s v="2025-07-19"/>
    <s v="SKU-1197"/>
    <s v="Product 198"/>
    <x v="0"/>
    <n v="97.81"/>
    <s v="S014"/>
    <n v="10"/>
    <n v="173.5"/>
    <s v="2025-07-21"/>
    <s v="DC10"/>
    <x v="0"/>
    <s v="CA"/>
    <s v="CUST4943"/>
    <s v="2-Day"/>
    <n v="1735"/>
    <d v="2025-07-22T00:00:00"/>
    <n v="10"/>
    <n v="1"/>
    <n v="0"/>
    <n v="756.9"/>
  </r>
  <r>
    <n v="10341"/>
    <s v="2025-05-03"/>
    <s v="SKU-1031"/>
    <s v="Product 32"/>
    <x v="3"/>
    <n v="98.01"/>
    <s v="S020"/>
    <n v="10"/>
    <n v="164.03"/>
    <s v="2025-05-04"/>
    <s v="DC5"/>
    <x v="0"/>
    <s v="WA"/>
    <s v="CUST1595"/>
    <s v="Overnight"/>
    <n v="1640.3"/>
    <d v="2025-05-04T00:00:00"/>
    <n v="10"/>
    <n v="1"/>
    <n v="1"/>
    <n v="660.19999999999993"/>
  </r>
  <r>
    <n v="10342"/>
    <s v="2025-05-14"/>
    <s v="SKU-1058"/>
    <s v="Product 59"/>
    <x v="2"/>
    <n v="61.52"/>
    <s v="S018"/>
    <n v="5"/>
    <n v="79.069999999999993"/>
    <s v="2025-05-15"/>
    <s v="DC5"/>
    <x v="0"/>
    <s v="WA"/>
    <s v="CUST5060"/>
    <s v="Ground"/>
    <n v="395.34999999999997"/>
    <d v="2025-05-15T00:00:00"/>
    <n v="5"/>
    <n v="1"/>
    <n v="1"/>
    <n v="87.749999999999943"/>
  </r>
  <r>
    <n v="10343"/>
    <s v="2025-06-22"/>
    <s v="SKU-1042"/>
    <s v="Product 43"/>
    <x v="1"/>
    <n v="143.69"/>
    <s v="S001"/>
    <n v="25"/>
    <n v="200.88"/>
    <s v="2025-06-25"/>
    <s v="DC9"/>
    <x v="0"/>
    <s v="WA"/>
    <s v="CUST4359"/>
    <s v="Ground"/>
    <n v="5022"/>
    <d v="2025-06-26T00:00:00"/>
    <n v="25"/>
    <n v="1"/>
    <n v="0"/>
    <n v="1429.75"/>
  </r>
  <r>
    <n v="10344"/>
    <s v="2025-05-23"/>
    <s v="SKU-1034"/>
    <s v="Product 35"/>
    <x v="0"/>
    <n v="21.21"/>
    <s v="S017"/>
    <n v="75"/>
    <n v="28.57"/>
    <s v="2025-06-02"/>
    <s v="DC7"/>
    <x v="4"/>
    <s v="FL"/>
    <s v="CUST6125"/>
    <s v="Ground"/>
    <n v="2142.75"/>
    <d v="2025-06-02T00:00:00"/>
    <n v="75"/>
    <n v="1"/>
    <n v="1"/>
    <n v="552"/>
  </r>
  <r>
    <n v="10345"/>
    <s v="2025-06-23"/>
    <s v="SKU-1074"/>
    <s v="Product 75"/>
    <x v="3"/>
    <n v="11.09"/>
    <s v="S017"/>
    <n v="5"/>
    <n v="19.63"/>
    <s v="2025-06-26"/>
    <s v="DC6"/>
    <x v="6"/>
    <s v="IL"/>
    <s v="CUST1099"/>
    <s v="Ground"/>
    <n v="98.149999999999991"/>
    <d v="2025-06-26T00:00:00"/>
    <n v="5"/>
    <n v="1"/>
    <n v="1"/>
    <n v="42.699999999999989"/>
  </r>
  <r>
    <n v="10346"/>
    <s v="2025-09-03"/>
    <s v="SKU-1000"/>
    <s v="Product 1"/>
    <x v="2"/>
    <n v="158.88"/>
    <s v="S004"/>
    <n v="75"/>
    <n v="244.85"/>
    <s v="2025-09-04"/>
    <s v="DC9"/>
    <x v="0"/>
    <s v="WA"/>
    <s v="CUST6116"/>
    <s v="2-Day"/>
    <n v="18363.75"/>
    <d v="2025-09-07T00:00:00"/>
    <n v="75"/>
    <n v="1"/>
    <n v="0"/>
    <n v="6447.75"/>
  </r>
  <r>
    <n v="10347"/>
    <s v="2025-09-04"/>
    <s v="SKU-1078"/>
    <s v="Product 79"/>
    <x v="0"/>
    <n v="142.61000000000001"/>
    <s v="S004"/>
    <n v="25"/>
    <n v="207.89"/>
    <s v="2025-09-09"/>
    <s v="DC3"/>
    <x v="1"/>
    <s v="FL"/>
    <s v="CUST3009"/>
    <s v="2-Day"/>
    <n v="5197.25"/>
    <d v="2025-09-09T00:00:00"/>
    <n v="25"/>
    <n v="1"/>
    <n v="1"/>
    <n v="1631.9999999999995"/>
  </r>
  <r>
    <n v="10348"/>
    <s v="2025-07-09"/>
    <s v="SKU-1114"/>
    <s v="Product 115"/>
    <x v="1"/>
    <n v="12.31"/>
    <s v="S008"/>
    <n v="100"/>
    <n v="20.64"/>
    <s v="2025-07-11"/>
    <s v="DC1"/>
    <x v="5"/>
    <s v="TX"/>
    <s v="CUST1823"/>
    <s v="2-Day"/>
    <n v="2064"/>
    <d v="2025-07-11T00:00:00"/>
    <n v="100"/>
    <n v="1"/>
    <n v="1"/>
    <n v="833"/>
  </r>
  <r>
    <n v="10349"/>
    <s v="2025-06-18"/>
    <s v="SKU-1055"/>
    <s v="Product 56"/>
    <x v="2"/>
    <n v="44.37"/>
    <s v="S003"/>
    <n v="20"/>
    <n v="75.38"/>
    <s v="2025-06-28"/>
    <s v="DC1"/>
    <x v="5"/>
    <s v="TX"/>
    <s v="CUST2902"/>
    <s v="Ground"/>
    <n v="1507.6"/>
    <d v="2025-07-01T00:00:00"/>
    <n v="20"/>
    <n v="1"/>
    <n v="0"/>
    <n v="620.19999999999993"/>
  </r>
  <r>
    <n v="10350"/>
    <s v="2025-08-13"/>
    <s v="SKU-1115"/>
    <s v="Product 116"/>
    <x v="1"/>
    <n v="82.54"/>
    <s v="S014"/>
    <n v="5"/>
    <n v="111.5"/>
    <s v="2025-08-14"/>
    <s v="DC10"/>
    <x v="0"/>
    <s v="CA"/>
    <s v="CUST3299"/>
    <s v="Ground"/>
    <n v="557.5"/>
    <d v="2025-08-14T00:00:00"/>
    <n v="5"/>
    <n v="1"/>
    <n v="1"/>
    <n v="144.79999999999995"/>
  </r>
  <r>
    <n v="10351"/>
    <s v="2025-08-17"/>
    <s v="SKU-1121"/>
    <s v="Product 122"/>
    <x v="4"/>
    <n v="181.04"/>
    <s v="S004"/>
    <n v="25"/>
    <n v="308.83"/>
    <s v="2025-08-20"/>
    <s v="DC10"/>
    <x v="0"/>
    <s v="CA"/>
    <s v="CUST2707"/>
    <s v="Ground"/>
    <n v="7720.75"/>
    <d v="2025-08-20T00:00:00"/>
    <n v="25"/>
    <n v="1"/>
    <n v="1"/>
    <n v="3194.75"/>
  </r>
  <r>
    <n v="10352"/>
    <s v="2025-09-19"/>
    <s v="SKU-1093"/>
    <s v="Product 94"/>
    <x v="0"/>
    <n v="18.79"/>
    <s v="S012"/>
    <n v="15"/>
    <n v="28.74"/>
    <s v="2025-09-29"/>
    <s v="DC6"/>
    <x v="6"/>
    <s v="IL"/>
    <s v="CUST7399"/>
    <s v="Ground"/>
    <n v="431.09999999999997"/>
    <d v="2025-09-29T00:00:00"/>
    <n v="15"/>
    <n v="1"/>
    <n v="1"/>
    <n v="149.25"/>
  </r>
  <r>
    <n v="10353"/>
    <s v="2025-06-02"/>
    <s v="SKU-1124"/>
    <s v="Product 125"/>
    <x v="2"/>
    <n v="68.44"/>
    <s v="S015"/>
    <n v="40"/>
    <n v="107.41"/>
    <s v="2025-06-09"/>
    <s v="DC4"/>
    <x v="2"/>
    <s v="NJ"/>
    <s v="CUST1568"/>
    <s v="2-Day"/>
    <n v="4296.3999999999996"/>
    <d v="2025-06-11T00:00:00"/>
    <n v="40"/>
    <n v="1"/>
    <n v="0"/>
    <n v="1558.7999999999997"/>
  </r>
  <r>
    <n v="10354"/>
    <s v="2025-04-06"/>
    <s v="SKU-1027"/>
    <s v="Product 28"/>
    <x v="4"/>
    <n v="196.16"/>
    <s v="S020"/>
    <n v="75"/>
    <n v="242.52"/>
    <s v="2025-04-16"/>
    <s v="DC10"/>
    <x v="0"/>
    <s v="CA"/>
    <s v="CUST3611"/>
    <s v="Ground"/>
    <n v="18189"/>
    <d v="2025-04-17T00:00:00"/>
    <n v="75"/>
    <n v="1"/>
    <n v="0"/>
    <n v="3477"/>
  </r>
  <r>
    <n v="10355"/>
    <s v="2025-04-01"/>
    <s v="SKU-1053"/>
    <s v="Product 54"/>
    <x v="0"/>
    <n v="48.82"/>
    <s v="S009"/>
    <n v="25"/>
    <n v="68.27"/>
    <s v="2025-04-04"/>
    <s v="DC6"/>
    <x v="6"/>
    <s v="IL"/>
    <s v="CUST3137"/>
    <s v="Ground"/>
    <n v="1706.75"/>
    <d v="2025-04-04T00:00:00"/>
    <n v="25"/>
    <n v="1"/>
    <n v="1"/>
    <n v="486.25"/>
  </r>
  <r>
    <n v="10356"/>
    <s v="2025-05-11"/>
    <s v="SKU-1112"/>
    <s v="Product 113"/>
    <x v="0"/>
    <n v="185.64"/>
    <s v="S014"/>
    <n v="50"/>
    <n v="332.95"/>
    <s v="2025-05-21"/>
    <s v="DC5"/>
    <x v="0"/>
    <s v="WA"/>
    <s v="CUST7319"/>
    <s v="Ground"/>
    <n v="16647.5"/>
    <d v="2025-05-22T00:00:00"/>
    <n v="50"/>
    <n v="1"/>
    <n v="0"/>
    <n v="7365.5"/>
  </r>
  <r>
    <n v="10357"/>
    <s v="2025-07-23"/>
    <s v="SKU-1161"/>
    <s v="Product 162"/>
    <x v="2"/>
    <n v="116.98"/>
    <s v="S010"/>
    <n v="15"/>
    <n v="184.62"/>
    <s v="2025-07-24"/>
    <s v="DC1"/>
    <x v="5"/>
    <s v="TX"/>
    <s v="CUST4629"/>
    <s v="Ground"/>
    <n v="2769.3"/>
    <d v="2025-07-24T00:00:00"/>
    <n v="15"/>
    <n v="1"/>
    <n v="1"/>
    <n v="1014.6000000000001"/>
  </r>
  <r>
    <n v="10358"/>
    <s v="2025-05-02"/>
    <s v="SKU-1014"/>
    <s v="Product 15"/>
    <x v="0"/>
    <n v="183.84"/>
    <s v="S004"/>
    <n v="5"/>
    <n v="299.95"/>
    <s v="2025-05-09"/>
    <s v="DC5"/>
    <x v="0"/>
    <s v="WA"/>
    <s v="CUST3505"/>
    <s v="2-Day"/>
    <n v="1499.75"/>
    <d v="2025-05-09T00:00:00"/>
    <n v="5"/>
    <n v="1"/>
    <n v="1"/>
    <n v="580.54999999999995"/>
  </r>
  <r>
    <n v="10359"/>
    <s v="2025-09-20"/>
    <s v="SKU-1194"/>
    <s v="Product 195"/>
    <x v="0"/>
    <n v="182.12"/>
    <s v="S011"/>
    <n v="20"/>
    <n v="296.16000000000003"/>
    <s v="2025-09-23"/>
    <s v="DC7"/>
    <x v="4"/>
    <s v="FL"/>
    <s v="CUST7149"/>
    <s v="Overnight"/>
    <n v="5923.2000000000007"/>
    <d v="2025-09-23T00:00:00"/>
    <n v="20"/>
    <n v="1"/>
    <n v="1"/>
    <n v="2280.8000000000006"/>
  </r>
  <r>
    <n v="10360"/>
    <s v="2025-09-15"/>
    <s v="SKU-1017"/>
    <s v="Product 18"/>
    <x v="4"/>
    <n v="101.44"/>
    <s v="S013"/>
    <n v="30"/>
    <n v="174.94"/>
    <s v="2025-09-20"/>
    <s v="DC7"/>
    <x v="4"/>
    <s v="FL"/>
    <s v="CUST4556"/>
    <s v="Ground"/>
    <n v="5248.2"/>
    <d v="2025-09-21T00:00:00"/>
    <n v="30"/>
    <n v="1"/>
    <n v="0"/>
    <n v="2205"/>
  </r>
  <r>
    <n v="10361"/>
    <s v="2025-07-02"/>
    <s v="SKU-1113"/>
    <s v="Product 114"/>
    <x v="0"/>
    <n v="41.28"/>
    <s v="S008"/>
    <n v="30"/>
    <n v="55.63"/>
    <s v="2025-07-09"/>
    <s v="DC4"/>
    <x v="2"/>
    <s v="NJ"/>
    <s v="CUST3565"/>
    <s v="Ground"/>
    <n v="1668.9"/>
    <d v="2025-07-09T00:00:00"/>
    <n v="30"/>
    <n v="1"/>
    <n v="1"/>
    <n v="430.5"/>
  </r>
  <r>
    <n v="10362"/>
    <s v="2025-06-09"/>
    <s v="SKU-1001"/>
    <s v="Product 2"/>
    <x v="1"/>
    <n v="104.71"/>
    <s v="S006"/>
    <n v="40"/>
    <n v="127.53"/>
    <s v="2025-06-16"/>
    <s v="DC2"/>
    <x v="3"/>
    <s v="IL"/>
    <s v="CUST1409"/>
    <s v="Ground"/>
    <n v="5101.2"/>
    <d v="2025-06-18T00:00:00"/>
    <n v="40"/>
    <n v="1"/>
    <n v="0"/>
    <n v="912.80000000000018"/>
  </r>
  <r>
    <n v="10363"/>
    <s v="2025-06-27"/>
    <s v="SKU-1164"/>
    <s v="Product 165"/>
    <x v="0"/>
    <n v="156"/>
    <s v="S017"/>
    <n v="50"/>
    <n v="249.75"/>
    <s v="2025-06-30"/>
    <s v="DC1"/>
    <x v="5"/>
    <s v="TX"/>
    <s v="CUST1004"/>
    <s v="Ground"/>
    <n v="12487.5"/>
    <d v="2025-07-01T00:00:00"/>
    <n v="50"/>
    <n v="1"/>
    <n v="0"/>
    <n v="4687.5"/>
  </r>
  <r>
    <n v="10364"/>
    <s v="2025-04-28"/>
    <s v="SKU-1062"/>
    <s v="Product 63"/>
    <x v="1"/>
    <n v="3.18"/>
    <s v="S013"/>
    <n v="40"/>
    <n v="5.2"/>
    <s v="2025-05-05"/>
    <s v="DC10"/>
    <x v="0"/>
    <s v="CA"/>
    <s v="CUST7190"/>
    <s v="Ground"/>
    <n v="208"/>
    <d v="2025-05-04T00:00:00"/>
    <n v="40"/>
    <n v="1"/>
    <n v="1"/>
    <n v="80.8"/>
  </r>
  <r>
    <n v="10365"/>
    <s v="2025-08-02"/>
    <s v="SKU-1154"/>
    <s v="Product 155"/>
    <x v="1"/>
    <n v="57.05"/>
    <s v="S004"/>
    <n v="100"/>
    <n v="69.13"/>
    <s v="2025-08-04"/>
    <s v="DC9"/>
    <x v="0"/>
    <s v="WA"/>
    <s v="CUST2886"/>
    <s v="2-Day"/>
    <n v="6913"/>
    <d v="2025-08-04T00:00:00"/>
    <n v="100"/>
    <n v="1"/>
    <n v="1"/>
    <n v="1208"/>
  </r>
  <r>
    <n v="10366"/>
    <s v="2025-05-17"/>
    <s v="SKU-1060"/>
    <s v="Product 61"/>
    <x v="1"/>
    <n v="57.68"/>
    <s v="S019"/>
    <n v="10"/>
    <n v="78.64"/>
    <s v="2025-05-27"/>
    <s v="DC2"/>
    <x v="3"/>
    <s v="IL"/>
    <s v="CUST2467"/>
    <s v="Ground"/>
    <n v="786.4"/>
    <d v="2025-05-27T00:00:00"/>
    <n v="10"/>
    <n v="1"/>
    <n v="1"/>
    <n v="209.60000000000002"/>
  </r>
  <r>
    <n v="10367"/>
    <s v="2025-05-29"/>
    <s v="SKU-1069"/>
    <s v="Product 70"/>
    <x v="1"/>
    <n v="7.19"/>
    <s v="S010"/>
    <n v="10"/>
    <n v="9.1300000000000008"/>
    <s v="2025-06-08"/>
    <s v="DC3"/>
    <x v="1"/>
    <s v="FL"/>
    <s v="CUST1374"/>
    <s v="Ground"/>
    <n v="91.300000000000011"/>
    <d v="2025-06-11T00:00:00"/>
    <n v="10"/>
    <n v="1"/>
    <n v="0"/>
    <n v="19.400000000000006"/>
  </r>
  <r>
    <n v="10368"/>
    <s v="2025-07-03"/>
    <s v="SKU-1009"/>
    <s v="Product 10"/>
    <x v="4"/>
    <n v="39.01"/>
    <s v="S006"/>
    <n v="100"/>
    <n v="62.69"/>
    <s v="2025-07-10"/>
    <s v="DC9"/>
    <x v="0"/>
    <s v="WA"/>
    <s v="CUST5868"/>
    <s v="Ground"/>
    <n v="6269"/>
    <d v="2025-07-11T00:00:00"/>
    <n v="100"/>
    <n v="1"/>
    <n v="0"/>
    <n v="2368"/>
  </r>
  <r>
    <n v="10369"/>
    <s v="2025-06-08"/>
    <s v="SKU-1174"/>
    <s v="Product 175"/>
    <x v="1"/>
    <n v="138.30000000000001"/>
    <s v="S017"/>
    <n v="20"/>
    <n v="239.1"/>
    <s v="2025-06-13"/>
    <s v="DC9"/>
    <x v="0"/>
    <s v="WA"/>
    <s v="CUST2735"/>
    <s v="2-Day"/>
    <n v="4782"/>
    <d v="2025-06-14T00:00:00"/>
    <n v="20"/>
    <n v="1"/>
    <n v="0"/>
    <n v="2016"/>
  </r>
  <r>
    <n v="10370"/>
    <s v="2025-07-16"/>
    <s v="SKU-1078"/>
    <s v="Product 79"/>
    <x v="0"/>
    <n v="142.61000000000001"/>
    <s v="S004"/>
    <n v="10"/>
    <n v="188.56"/>
    <s v="2025-07-21"/>
    <s v="DC2"/>
    <x v="3"/>
    <s v="IL"/>
    <s v="CUST4729"/>
    <s v="Ground"/>
    <n v="1885.6"/>
    <d v="2025-07-21T00:00:00"/>
    <n v="10"/>
    <n v="1"/>
    <n v="1"/>
    <n v="459.49999999999977"/>
  </r>
  <r>
    <n v="10371"/>
    <s v="2025-07-31"/>
    <s v="SKU-1194"/>
    <s v="Product 195"/>
    <x v="0"/>
    <n v="182.12"/>
    <s v="S011"/>
    <n v="30"/>
    <n v="227.82"/>
    <s v="2025-08-02"/>
    <s v="DC1"/>
    <x v="5"/>
    <s v="TX"/>
    <s v="CUST5599"/>
    <s v="Ground"/>
    <n v="6834.5999999999995"/>
    <d v="2025-08-03T00:00:00"/>
    <n v="30"/>
    <n v="1"/>
    <n v="0"/>
    <n v="1370.9999999999991"/>
  </r>
  <r>
    <n v="10372"/>
    <s v="2025-05-07"/>
    <s v="SKU-1089"/>
    <s v="Product 90"/>
    <x v="3"/>
    <n v="120.1"/>
    <s v="S008"/>
    <n v="15"/>
    <n v="152.86000000000001"/>
    <s v="2025-05-09"/>
    <s v="DC7"/>
    <x v="4"/>
    <s v="FL"/>
    <s v="CUST3525"/>
    <s v="Ground"/>
    <n v="2292.9"/>
    <d v="2025-05-14T00:00:00"/>
    <n v="15"/>
    <n v="1"/>
    <n v="0"/>
    <n v="491.40000000000009"/>
  </r>
  <r>
    <n v="10373"/>
    <s v="2025-07-25"/>
    <s v="SKU-1127"/>
    <s v="Product 128"/>
    <x v="2"/>
    <n v="151.44999999999999"/>
    <s v="S004"/>
    <n v="100"/>
    <n v="188.08"/>
    <s v="2025-07-27"/>
    <s v="DC9"/>
    <x v="0"/>
    <s v="WA"/>
    <s v="CUST1274"/>
    <s v="Ground"/>
    <n v="18808"/>
    <d v="2025-07-27T00:00:00"/>
    <n v="100"/>
    <n v="1"/>
    <n v="1"/>
    <n v="3663.0000000000018"/>
  </r>
  <r>
    <n v="10374"/>
    <s v="2025-08-28"/>
    <s v="SKU-1136"/>
    <s v="Product 137"/>
    <x v="4"/>
    <n v="68.599999999999994"/>
    <s v="S011"/>
    <n v="75"/>
    <n v="108.5"/>
    <s v="2025-09-02"/>
    <s v="DC3"/>
    <x v="1"/>
    <s v="FL"/>
    <s v="CUST9733"/>
    <s v="2-Day"/>
    <n v="8137.5"/>
    <d v="2025-09-06T00:00:00"/>
    <n v="75"/>
    <n v="1"/>
    <n v="0"/>
    <n v="2992.5"/>
  </r>
  <r>
    <n v="10375"/>
    <s v="2025-06-13"/>
    <s v="SKU-1077"/>
    <s v="Product 78"/>
    <x v="2"/>
    <n v="174.59"/>
    <s v="S015"/>
    <n v="5"/>
    <n v="232.65"/>
    <s v="2025-06-18"/>
    <s v="DC3"/>
    <x v="1"/>
    <s v="FL"/>
    <s v="CUST4440"/>
    <s v="Ground"/>
    <n v="1163.25"/>
    <d v="2025-06-21T00:00:00"/>
    <n v="5"/>
    <n v="1"/>
    <n v="0"/>
    <n v="290.29999999999995"/>
  </r>
  <r>
    <n v="10376"/>
    <s v="2025-09-23"/>
    <s v="SKU-1053"/>
    <s v="Product 54"/>
    <x v="0"/>
    <n v="48.82"/>
    <s v="S009"/>
    <n v="100"/>
    <n v="80.8"/>
    <s v="2025-09-24"/>
    <s v="DC7"/>
    <x v="4"/>
    <s v="FL"/>
    <s v="CUST3127"/>
    <s v="Overnight"/>
    <n v="8080"/>
    <d v="2025-09-23T00:00:00"/>
    <n v="100"/>
    <n v="1"/>
    <n v="1"/>
    <n v="3198"/>
  </r>
  <r>
    <n v="10377"/>
    <s v="2025-07-17"/>
    <s v="SKU-1124"/>
    <s v="Product 125"/>
    <x v="2"/>
    <n v="68.44"/>
    <s v="S015"/>
    <n v="40"/>
    <n v="104.93"/>
    <s v="2025-07-19"/>
    <s v="DC9"/>
    <x v="0"/>
    <s v="WA"/>
    <s v="CUST9725"/>
    <s v="Ground"/>
    <n v="4197.2000000000007"/>
    <d v="2025-07-19T00:00:00"/>
    <n v="40"/>
    <n v="1"/>
    <n v="1"/>
    <n v="1459.6000000000008"/>
  </r>
  <r>
    <n v="10378"/>
    <s v="2025-05-07"/>
    <s v="SKU-1067"/>
    <s v="Product 68"/>
    <x v="1"/>
    <n v="60.04"/>
    <s v="S019"/>
    <n v="75"/>
    <n v="97.44"/>
    <s v="2025-05-17"/>
    <s v="DC3"/>
    <x v="1"/>
    <s v="FL"/>
    <s v="CUST6255"/>
    <s v="Ground"/>
    <n v="7308"/>
    <d v="2025-05-18T00:00:00"/>
    <n v="75"/>
    <n v="1"/>
    <n v="0"/>
    <n v="2805"/>
  </r>
  <r>
    <n v="10379"/>
    <s v="2025-06-05"/>
    <s v="SKU-1125"/>
    <s v="Product 126"/>
    <x v="4"/>
    <n v="71.209999999999994"/>
    <s v="S017"/>
    <n v="25"/>
    <n v="112.5"/>
    <s v="2025-06-07"/>
    <s v="DC6"/>
    <x v="6"/>
    <s v="IL"/>
    <s v="CUST6130"/>
    <s v="2-Day"/>
    <n v="2812.5"/>
    <d v="2025-06-08T00:00:00"/>
    <n v="25"/>
    <n v="1"/>
    <n v="0"/>
    <n v="1032.2500000000002"/>
  </r>
  <r>
    <n v="10380"/>
    <s v="2025-07-10"/>
    <s v="SKU-1018"/>
    <s v="Product 19"/>
    <x v="4"/>
    <n v="64.11"/>
    <s v="S008"/>
    <n v="20"/>
    <n v="94.64"/>
    <s v="2025-07-12"/>
    <s v="DC6"/>
    <x v="6"/>
    <s v="IL"/>
    <s v="CUST2553"/>
    <s v="Ground"/>
    <n v="1892.8"/>
    <d v="2025-07-12T00:00:00"/>
    <n v="20"/>
    <n v="1"/>
    <n v="1"/>
    <n v="610.59999999999991"/>
  </r>
  <r>
    <n v="10381"/>
    <s v="2025-08-17"/>
    <s v="SKU-1172"/>
    <s v="Product 173"/>
    <x v="1"/>
    <n v="132.25"/>
    <s v="S001"/>
    <n v="20"/>
    <n v="172.46"/>
    <s v="2025-08-24"/>
    <s v="DC2"/>
    <x v="3"/>
    <s v="IL"/>
    <s v="CUST3893"/>
    <s v="Ground"/>
    <n v="3449.2000000000003"/>
    <d v="2025-08-24T00:00:00"/>
    <n v="20"/>
    <n v="1"/>
    <n v="1"/>
    <n v="804.20000000000027"/>
  </r>
  <r>
    <n v="10382"/>
    <s v="2025-08-18"/>
    <s v="SKU-1171"/>
    <s v="Product 172"/>
    <x v="1"/>
    <n v="190.83"/>
    <s v="S001"/>
    <n v="50"/>
    <n v="239.22"/>
    <s v="2025-08-20"/>
    <s v="DC8"/>
    <x v="5"/>
    <s v="TX"/>
    <s v="CUST2681"/>
    <s v="Ground"/>
    <n v="11961"/>
    <d v="2025-08-20T00:00:00"/>
    <n v="50"/>
    <n v="1"/>
    <n v="1"/>
    <n v="2419.5"/>
  </r>
  <r>
    <n v="10383"/>
    <s v="2025-07-19"/>
    <s v="SKU-1084"/>
    <s v="Product 85"/>
    <x v="4"/>
    <n v="31.46"/>
    <s v="S015"/>
    <n v="5"/>
    <n v="43.97"/>
    <s v="2025-07-26"/>
    <s v="DC3"/>
    <x v="1"/>
    <s v="FL"/>
    <s v="CUST3070"/>
    <s v="Ground"/>
    <n v="219.85"/>
    <d v="2025-07-26T00:00:00"/>
    <n v="5"/>
    <n v="1"/>
    <n v="1"/>
    <n v="62.549999999999983"/>
  </r>
  <r>
    <n v="10384"/>
    <s v="2025-08-09"/>
    <s v="SKU-1042"/>
    <s v="Product 43"/>
    <x v="1"/>
    <n v="143.69"/>
    <s v="S001"/>
    <n v="25"/>
    <n v="237.35"/>
    <s v="2025-08-11"/>
    <s v="DC2"/>
    <x v="3"/>
    <s v="IL"/>
    <s v="CUST9222"/>
    <s v="Ground"/>
    <n v="5933.75"/>
    <d v="2025-08-12T00:00:00"/>
    <n v="25"/>
    <n v="1"/>
    <n v="0"/>
    <n v="2341.5"/>
  </r>
  <r>
    <n v="10385"/>
    <s v="2025-05-14"/>
    <s v="SKU-1033"/>
    <s v="Product 34"/>
    <x v="2"/>
    <n v="76.290000000000006"/>
    <s v="S016"/>
    <n v="10"/>
    <n v="106.93"/>
    <s v="2025-05-16"/>
    <s v="DC9"/>
    <x v="0"/>
    <s v="WA"/>
    <s v="CUST1330"/>
    <s v="2-Day"/>
    <n v="1069.3000000000002"/>
    <d v="2025-05-17T00:00:00"/>
    <n v="10"/>
    <n v="1"/>
    <n v="0"/>
    <n v="306.40000000000009"/>
  </r>
  <r>
    <n v="10386"/>
    <s v="2025-06-26"/>
    <s v="SKU-1145"/>
    <s v="Product 146"/>
    <x v="0"/>
    <n v="61.61"/>
    <s v="S013"/>
    <n v="40"/>
    <n v="83.12"/>
    <s v="2025-06-29"/>
    <s v="DC6"/>
    <x v="6"/>
    <s v="IL"/>
    <s v="CUST1607"/>
    <s v="Ground"/>
    <n v="3324.8"/>
    <d v="2025-06-28T00:00:00"/>
    <n v="40"/>
    <n v="1"/>
    <n v="1"/>
    <n v="860.40000000000009"/>
  </r>
  <r>
    <n v="10387"/>
    <s v="2025-08-14"/>
    <s v="SKU-1092"/>
    <s v="Product 93"/>
    <x v="3"/>
    <n v="3.53"/>
    <s v="S006"/>
    <n v="30"/>
    <n v="6.16"/>
    <s v="2025-08-19"/>
    <s v="DC3"/>
    <x v="1"/>
    <s v="FL"/>
    <s v="CUST6586"/>
    <s v="Ground"/>
    <n v="184.8"/>
    <d v="2025-08-20T00:00:00"/>
    <n v="30"/>
    <n v="1"/>
    <n v="0"/>
    <n v="78.90000000000002"/>
  </r>
  <r>
    <n v="10388"/>
    <s v="2025-08-29"/>
    <s v="SKU-1166"/>
    <s v="Product 167"/>
    <x v="4"/>
    <n v="164.47"/>
    <s v="S006"/>
    <n v="25"/>
    <n v="285.62"/>
    <s v="2025-08-31"/>
    <s v="DC9"/>
    <x v="0"/>
    <s v="WA"/>
    <s v="CUST6823"/>
    <s v="Ground"/>
    <n v="7140.5"/>
    <d v="2025-08-31T00:00:00"/>
    <n v="25"/>
    <n v="1"/>
    <n v="1"/>
    <n v="3028.75"/>
  </r>
  <r>
    <n v="10389"/>
    <s v="2025-08-28"/>
    <s v="SKU-1196"/>
    <s v="Product 197"/>
    <x v="0"/>
    <n v="142.01"/>
    <s v="S010"/>
    <n v="15"/>
    <n v="176.36"/>
    <s v="2025-08-29"/>
    <s v="DC10"/>
    <x v="0"/>
    <s v="CA"/>
    <s v="CUST8296"/>
    <s v="Overnight"/>
    <n v="2645.4"/>
    <d v="2025-08-29T00:00:00"/>
    <n v="15"/>
    <n v="1"/>
    <n v="1"/>
    <n v="515.25000000000045"/>
  </r>
  <r>
    <n v="10390"/>
    <s v="2025-08-26"/>
    <s v="SKU-1160"/>
    <s v="Product 161"/>
    <x v="3"/>
    <n v="182.6"/>
    <s v="S008"/>
    <n v="40"/>
    <n v="326.07"/>
    <s v="2025-08-31"/>
    <s v="DC3"/>
    <x v="1"/>
    <s v="FL"/>
    <s v="CUST5728"/>
    <s v="2-Day"/>
    <n v="13042.8"/>
    <d v="2025-09-01T00:00:00"/>
    <n v="40"/>
    <n v="1"/>
    <n v="0"/>
    <n v="5738.7999999999993"/>
  </r>
  <r>
    <n v="10391"/>
    <s v="2025-04-05"/>
    <s v="SKU-1017"/>
    <s v="Product 18"/>
    <x v="4"/>
    <n v="101.44"/>
    <s v="S013"/>
    <n v="25"/>
    <n v="161.32"/>
    <s v="2025-04-12"/>
    <s v="DC2"/>
    <x v="3"/>
    <s v="IL"/>
    <s v="CUST1022"/>
    <s v="Overnight"/>
    <n v="4033"/>
    <d v="2025-04-13T00:00:00"/>
    <n v="25"/>
    <n v="1"/>
    <n v="0"/>
    <n v="1497"/>
  </r>
  <r>
    <n v="10392"/>
    <s v="2025-08-23"/>
    <s v="SKU-1008"/>
    <s v="Product 9"/>
    <x v="2"/>
    <n v="169.42"/>
    <s v="S007"/>
    <n v="10"/>
    <n v="280.73"/>
    <s v="2025-08-26"/>
    <s v="DC4"/>
    <x v="2"/>
    <s v="NJ"/>
    <s v="CUST1773"/>
    <s v="Ground"/>
    <n v="2807.3"/>
    <d v="2025-08-26T00:00:00"/>
    <n v="10"/>
    <n v="1"/>
    <n v="1"/>
    <n v="1113.1000000000004"/>
  </r>
  <r>
    <n v="10393"/>
    <s v="2025-07-06"/>
    <s v="SKU-1056"/>
    <s v="Product 57"/>
    <x v="2"/>
    <n v="22.88"/>
    <s v="S008"/>
    <n v="100"/>
    <n v="38.78"/>
    <s v="2025-07-13"/>
    <s v="DC8"/>
    <x v="5"/>
    <s v="TX"/>
    <s v="CUST2719"/>
    <s v="Ground"/>
    <n v="3878"/>
    <d v="2025-07-13T00:00:00"/>
    <n v="100"/>
    <n v="1"/>
    <n v="1"/>
    <n v="1590"/>
  </r>
  <r>
    <n v="10394"/>
    <s v="2025-05-21"/>
    <s v="SKU-1185"/>
    <s v="Product 186"/>
    <x v="0"/>
    <n v="73.36"/>
    <s v="S009"/>
    <n v="100"/>
    <n v="122.36"/>
    <s v="2025-05-23"/>
    <s v="DC9"/>
    <x v="0"/>
    <s v="WA"/>
    <s v="CUST1367"/>
    <s v="Overnight"/>
    <n v="12236"/>
    <d v="2025-05-24T00:00:00"/>
    <n v="100"/>
    <n v="1"/>
    <n v="0"/>
    <n v="4900"/>
  </r>
  <r>
    <n v="10395"/>
    <s v="2025-08-11"/>
    <s v="SKU-1109"/>
    <s v="Product 110"/>
    <x v="4"/>
    <n v="101.11"/>
    <s v="S012"/>
    <n v="75"/>
    <n v="146.16999999999999"/>
    <s v="2025-08-16"/>
    <s v="DC10"/>
    <x v="0"/>
    <s v="CA"/>
    <s v="CUST9878"/>
    <s v="Ground"/>
    <n v="10962.749999999998"/>
    <d v="2025-08-16T00:00:00"/>
    <n v="75"/>
    <n v="1"/>
    <n v="1"/>
    <n v="3379.4999999999982"/>
  </r>
  <r>
    <n v="10396"/>
    <s v="2025-08-20"/>
    <s v="SKU-1184"/>
    <s v="Product 185"/>
    <x v="3"/>
    <n v="55.49"/>
    <s v="S005"/>
    <n v="50"/>
    <n v="90.54"/>
    <s v="2025-08-23"/>
    <s v="DC3"/>
    <x v="1"/>
    <s v="FL"/>
    <s v="CUST5315"/>
    <s v="2-Day"/>
    <n v="4527"/>
    <d v="2025-08-28T00:00:00"/>
    <n v="50"/>
    <n v="1"/>
    <n v="0"/>
    <n v="1752.5"/>
  </r>
  <r>
    <n v="10397"/>
    <s v="2025-07-21"/>
    <s v="SKU-1050"/>
    <s v="Product 51"/>
    <x v="2"/>
    <n v="101.41"/>
    <s v="S005"/>
    <n v="5"/>
    <n v="137.36000000000001"/>
    <s v="2025-07-31"/>
    <s v="DC9"/>
    <x v="0"/>
    <s v="WA"/>
    <s v="CUST7442"/>
    <s v="Ground"/>
    <n v="686.80000000000007"/>
    <d v="2025-07-31T00:00:00"/>
    <n v="5"/>
    <n v="1"/>
    <n v="1"/>
    <n v="179.75000000000011"/>
  </r>
  <r>
    <n v="10398"/>
    <s v="2025-08-14"/>
    <s v="SKU-1046"/>
    <s v="Product 47"/>
    <x v="2"/>
    <n v="130.85"/>
    <s v="S009"/>
    <n v="50"/>
    <n v="212.27"/>
    <s v="2025-08-24"/>
    <s v="DC6"/>
    <x v="6"/>
    <s v="IL"/>
    <s v="CUST8076"/>
    <s v="Ground"/>
    <n v="10613.5"/>
    <d v="2025-08-25T00:00:00"/>
    <n v="50"/>
    <n v="1"/>
    <n v="0"/>
    <n v="4071"/>
  </r>
  <r>
    <n v="10399"/>
    <s v="2025-04-17"/>
    <s v="SKU-1195"/>
    <s v="Product 196"/>
    <x v="4"/>
    <n v="10.6"/>
    <s v="S002"/>
    <n v="100"/>
    <n v="13.76"/>
    <s v="2025-04-22"/>
    <s v="DC3"/>
    <x v="1"/>
    <s v="FL"/>
    <s v="CUST9110"/>
    <s v="Overnight"/>
    <n v="1376"/>
    <d v="2025-04-23T00:00:00"/>
    <n v="100"/>
    <n v="1"/>
    <n v="0"/>
    <n v="316"/>
  </r>
  <r>
    <n v="10400"/>
    <s v="2025-07-27"/>
    <s v="SKU-1045"/>
    <s v="Product 46"/>
    <x v="0"/>
    <n v="193.56"/>
    <s v="S015"/>
    <n v="40"/>
    <n v="265.58"/>
    <s v="2025-08-06"/>
    <s v="DC10"/>
    <x v="0"/>
    <s v="CA"/>
    <s v="CUST3954"/>
    <s v="2-Day"/>
    <n v="10623.199999999999"/>
    <d v="2025-08-08T00:00:00"/>
    <n v="40"/>
    <n v="1"/>
    <n v="0"/>
    <n v="2880.7999999999993"/>
  </r>
  <r>
    <n v="10401"/>
    <s v="2025-05-13"/>
    <s v="SKU-1128"/>
    <s v="Product 129"/>
    <x v="3"/>
    <n v="75.12"/>
    <s v="S015"/>
    <n v="50"/>
    <n v="122.49"/>
    <s v="2025-05-23"/>
    <s v="DC5"/>
    <x v="0"/>
    <s v="WA"/>
    <s v="CUST1859"/>
    <s v="2-Day"/>
    <n v="6124.5"/>
    <d v="2025-05-25T00:00:00"/>
    <n v="50"/>
    <n v="1"/>
    <n v="0"/>
    <n v="2368.5"/>
  </r>
  <r>
    <n v="10402"/>
    <s v="2025-04-03"/>
    <s v="SKU-1052"/>
    <s v="Product 53"/>
    <x v="2"/>
    <n v="198.62"/>
    <s v="S002"/>
    <n v="75"/>
    <n v="313.56"/>
    <s v="2025-04-10"/>
    <s v="DC2"/>
    <x v="3"/>
    <s v="IL"/>
    <s v="CUST9252"/>
    <s v="2-Day"/>
    <n v="23517"/>
    <d v="2025-04-10T00:00:00"/>
    <n v="75"/>
    <n v="1"/>
    <n v="1"/>
    <n v="8620.5"/>
  </r>
  <r>
    <n v="10403"/>
    <s v="2025-08-03"/>
    <s v="SKU-1010"/>
    <s v="Product 11"/>
    <x v="1"/>
    <n v="84.62"/>
    <s v="S008"/>
    <n v="75"/>
    <n v="106.36"/>
    <s v="2025-08-05"/>
    <s v="DC4"/>
    <x v="2"/>
    <s v="NJ"/>
    <s v="CUST8371"/>
    <s v="2-Day"/>
    <n v="7977"/>
    <d v="2025-08-07T00:00:00"/>
    <n v="75"/>
    <n v="1"/>
    <n v="0"/>
    <n v="1630.5"/>
  </r>
  <r>
    <n v="10404"/>
    <s v="2025-08-05"/>
    <s v="SKU-1163"/>
    <s v="Product 164"/>
    <x v="2"/>
    <n v="149.85"/>
    <s v="S006"/>
    <n v="40"/>
    <n v="265.87"/>
    <s v="2025-08-15"/>
    <s v="DC9"/>
    <x v="0"/>
    <s v="WA"/>
    <s v="CUST9247"/>
    <s v="Ground"/>
    <n v="10634.8"/>
    <d v="2025-08-16T00:00:00"/>
    <n v="40"/>
    <n v="1"/>
    <n v="0"/>
    <n v="4640.7999999999993"/>
  </r>
  <r>
    <n v="10405"/>
    <s v="2025-09-01"/>
    <s v="SKU-1120"/>
    <s v="Product 121"/>
    <x v="2"/>
    <n v="136.82"/>
    <s v="S019"/>
    <n v="15"/>
    <n v="198.58"/>
    <s v="2025-09-11"/>
    <s v="DC8"/>
    <x v="5"/>
    <s v="TX"/>
    <s v="CUST8001"/>
    <s v="2-Day"/>
    <n v="2978.7000000000003"/>
    <d v="2025-09-11T00:00:00"/>
    <n v="15"/>
    <n v="1"/>
    <n v="1"/>
    <n v="926.40000000000055"/>
  </r>
  <r>
    <n v="10406"/>
    <s v="2025-08-02"/>
    <s v="SKU-1035"/>
    <s v="Product 36"/>
    <x v="4"/>
    <n v="93.46"/>
    <s v="S018"/>
    <n v="40"/>
    <n v="137.54"/>
    <s v="2025-08-04"/>
    <s v="DC1"/>
    <x v="5"/>
    <s v="TX"/>
    <s v="CUST9604"/>
    <s v="2-Day"/>
    <n v="5501.5999999999995"/>
    <d v="2025-08-07T00:00:00"/>
    <n v="40"/>
    <n v="1"/>
    <n v="0"/>
    <n v="1763.1999999999998"/>
  </r>
  <r>
    <n v="10407"/>
    <s v="2025-08-26"/>
    <s v="SKU-1075"/>
    <s v="Product 76"/>
    <x v="0"/>
    <n v="142.78"/>
    <s v="S010"/>
    <n v="30"/>
    <n v="251.18"/>
    <s v="2025-08-29"/>
    <s v="DC4"/>
    <x v="2"/>
    <s v="NJ"/>
    <s v="CUST7579"/>
    <s v="Ground"/>
    <n v="7535.4000000000005"/>
    <d v="2025-08-28T00:00:00"/>
    <n v="30"/>
    <n v="1"/>
    <n v="1"/>
    <n v="3252.0000000000009"/>
  </r>
  <r>
    <n v="10408"/>
    <s v="2025-09-04"/>
    <s v="SKU-1050"/>
    <s v="Product 51"/>
    <x v="2"/>
    <n v="101.41"/>
    <s v="S005"/>
    <n v="100"/>
    <n v="127.97"/>
    <s v="2025-09-07"/>
    <s v="DC1"/>
    <x v="5"/>
    <s v="TX"/>
    <s v="CUST6590"/>
    <s v="2-Day"/>
    <n v="12797"/>
    <d v="2025-09-08T00:00:00"/>
    <n v="100"/>
    <n v="1"/>
    <n v="0"/>
    <n v="2656"/>
  </r>
  <r>
    <n v="10409"/>
    <s v="2025-04-29"/>
    <s v="SKU-1172"/>
    <s v="Product 173"/>
    <x v="1"/>
    <n v="132.25"/>
    <s v="S001"/>
    <n v="50"/>
    <n v="202.56"/>
    <s v="2025-05-06"/>
    <s v="DC1"/>
    <x v="5"/>
    <s v="TX"/>
    <s v="CUST5500"/>
    <s v="Ground"/>
    <n v="10128"/>
    <d v="2025-05-06T00:00:00"/>
    <n v="50"/>
    <n v="1"/>
    <n v="1"/>
    <n v="3515.5"/>
  </r>
  <r>
    <n v="10410"/>
    <s v="2025-06-22"/>
    <s v="SKU-1101"/>
    <s v="Product 102"/>
    <x v="0"/>
    <n v="132.87"/>
    <s v="S003"/>
    <n v="25"/>
    <n v="211.9"/>
    <s v="2025-07-02"/>
    <s v="DC1"/>
    <x v="5"/>
    <s v="TX"/>
    <s v="CUST9299"/>
    <s v="Ground"/>
    <n v="5297.5"/>
    <d v="2025-07-02T00:00:00"/>
    <n v="25"/>
    <n v="1"/>
    <n v="1"/>
    <n v="1975.75"/>
  </r>
  <r>
    <n v="10411"/>
    <s v="2025-04-24"/>
    <s v="SKU-1171"/>
    <s v="Product 172"/>
    <x v="1"/>
    <n v="190.83"/>
    <s v="S001"/>
    <n v="50"/>
    <n v="285.22000000000003"/>
    <s v="2025-04-26"/>
    <s v="DC7"/>
    <x v="4"/>
    <s v="FL"/>
    <s v="CUST2320"/>
    <s v="Ground"/>
    <n v="14261.000000000002"/>
    <d v="2025-04-30T00:00:00"/>
    <n v="50"/>
    <n v="1"/>
    <n v="0"/>
    <n v="4719.5000000000018"/>
  </r>
  <r>
    <n v="10412"/>
    <s v="2025-07-28"/>
    <s v="SKU-1032"/>
    <s v="Product 33"/>
    <x v="0"/>
    <n v="197.69"/>
    <s v="S009"/>
    <n v="75"/>
    <n v="320"/>
    <s v="2025-07-29"/>
    <s v="DC5"/>
    <x v="0"/>
    <s v="WA"/>
    <s v="CUST8243"/>
    <s v="Ground"/>
    <n v="24000"/>
    <d v="2025-07-30T00:00:00"/>
    <n v="75"/>
    <n v="1"/>
    <n v="0"/>
    <n v="9173.25"/>
  </r>
  <r>
    <n v="10413"/>
    <s v="2025-07-02"/>
    <s v="SKU-1010"/>
    <s v="Product 11"/>
    <x v="1"/>
    <n v="84.62"/>
    <s v="S008"/>
    <n v="15"/>
    <n v="142.52000000000001"/>
    <s v="2025-07-09"/>
    <s v="DC1"/>
    <x v="5"/>
    <s v="TX"/>
    <s v="CUST9937"/>
    <s v="2-Day"/>
    <n v="2137.8000000000002"/>
    <d v="2025-07-09T00:00:00"/>
    <n v="15"/>
    <n v="1"/>
    <n v="1"/>
    <n v="868.5"/>
  </r>
  <r>
    <n v="10414"/>
    <s v="2025-06-18"/>
    <s v="SKU-1186"/>
    <s v="Product 187"/>
    <x v="3"/>
    <n v="43.71"/>
    <s v="S001"/>
    <n v="75"/>
    <n v="71.69"/>
    <s v="2025-06-20"/>
    <s v="DC7"/>
    <x v="4"/>
    <s v="FL"/>
    <s v="CUST1356"/>
    <s v="Overnight"/>
    <n v="5376.75"/>
    <d v="2025-06-21T00:00:00"/>
    <n v="75"/>
    <n v="1"/>
    <n v="0"/>
    <n v="2098.5"/>
  </r>
  <r>
    <n v="10415"/>
    <s v="2025-09-04"/>
    <s v="SKU-1167"/>
    <s v="Product 168"/>
    <x v="2"/>
    <n v="94.06"/>
    <s v="S011"/>
    <n v="100"/>
    <n v="124.77"/>
    <s v="2025-09-14"/>
    <s v="DC6"/>
    <x v="6"/>
    <s v="IL"/>
    <s v="CUST4024"/>
    <s v="2-Day"/>
    <n v="12477"/>
    <d v="2025-09-14T00:00:00"/>
    <n v="100"/>
    <n v="1"/>
    <n v="1"/>
    <n v="3071"/>
  </r>
  <r>
    <n v="10416"/>
    <s v="2025-09-24"/>
    <s v="SKU-1078"/>
    <s v="Product 79"/>
    <x v="0"/>
    <n v="142.61000000000001"/>
    <s v="S004"/>
    <n v="75"/>
    <n v="246.32"/>
    <s v="2025-09-29"/>
    <s v="DC1"/>
    <x v="5"/>
    <s v="TX"/>
    <s v="CUST9562"/>
    <s v="Overnight"/>
    <n v="18474"/>
    <d v="2025-09-29T00:00:00"/>
    <n v="75"/>
    <n v="1"/>
    <n v="1"/>
    <n v="7778.2499999999982"/>
  </r>
  <r>
    <n v="10417"/>
    <s v="2025-07-11"/>
    <s v="SKU-1096"/>
    <s v="Product 97"/>
    <x v="0"/>
    <n v="73.989999999999995"/>
    <s v="S006"/>
    <n v="50"/>
    <n v="90.54"/>
    <s v="2025-07-21"/>
    <s v="DC7"/>
    <x v="4"/>
    <s v="FL"/>
    <s v="CUST3233"/>
    <s v="2-Day"/>
    <n v="4527"/>
    <d v="2025-07-20T00:00:00"/>
    <n v="50"/>
    <n v="1"/>
    <n v="1"/>
    <n v="827.50000000000045"/>
  </r>
  <r>
    <n v="10418"/>
    <s v="2025-06-24"/>
    <s v="SKU-1119"/>
    <s v="Product 120"/>
    <x v="1"/>
    <n v="184.19"/>
    <s v="S004"/>
    <n v="10"/>
    <n v="278.83999999999997"/>
    <s v="2025-06-26"/>
    <s v="DC8"/>
    <x v="5"/>
    <s v="TX"/>
    <s v="CUST5979"/>
    <s v="Ground"/>
    <n v="2788.3999999999996"/>
    <d v="2025-06-26T00:00:00"/>
    <n v="10"/>
    <n v="1"/>
    <n v="1"/>
    <n v="946.49999999999955"/>
  </r>
  <r>
    <n v="10419"/>
    <s v="2025-04-28"/>
    <s v="SKU-1108"/>
    <s v="Product 109"/>
    <x v="0"/>
    <n v="112.09"/>
    <s v="S002"/>
    <n v="75"/>
    <n v="142.58000000000001"/>
    <s v="2025-05-01"/>
    <s v="DC6"/>
    <x v="6"/>
    <s v="IL"/>
    <s v="CUST8533"/>
    <s v="Ground"/>
    <n v="10693.500000000002"/>
    <d v="2025-05-05T00:00:00"/>
    <n v="75"/>
    <n v="1"/>
    <n v="0"/>
    <n v="2286.7500000000018"/>
  </r>
  <r>
    <n v="10420"/>
    <s v="2025-06-22"/>
    <s v="SKU-1142"/>
    <s v="Product 143"/>
    <x v="1"/>
    <n v="85.66"/>
    <s v="S014"/>
    <n v="5"/>
    <n v="135.72999999999999"/>
    <s v="2025-06-29"/>
    <s v="DC7"/>
    <x v="4"/>
    <s v="FL"/>
    <s v="CUST5768"/>
    <s v="Ground"/>
    <n v="678.65"/>
    <d v="2025-06-29T00:00:00"/>
    <n v="5"/>
    <n v="1"/>
    <n v="1"/>
    <n v="250.35000000000002"/>
  </r>
  <r>
    <n v="10421"/>
    <s v="2025-09-05"/>
    <s v="SKU-1123"/>
    <s v="Product 124"/>
    <x v="4"/>
    <n v="162.77000000000001"/>
    <s v="S016"/>
    <n v="15"/>
    <n v="254.7"/>
    <s v="2025-09-12"/>
    <s v="DC1"/>
    <x v="5"/>
    <s v="TX"/>
    <s v="CUST6798"/>
    <s v="Ground"/>
    <n v="3820.5"/>
    <d v="2025-09-14T00:00:00"/>
    <n v="15"/>
    <n v="1"/>
    <n v="0"/>
    <n v="1378.9499999999998"/>
  </r>
  <r>
    <n v="10422"/>
    <s v="2025-06-18"/>
    <s v="SKU-1043"/>
    <s v="Product 44"/>
    <x v="0"/>
    <n v="83.28"/>
    <s v="S019"/>
    <n v="100"/>
    <n v="106.6"/>
    <s v="2025-06-28"/>
    <s v="DC2"/>
    <x v="3"/>
    <s v="IL"/>
    <s v="CUST6265"/>
    <s v="2-Day"/>
    <n v="10660"/>
    <d v="2025-06-30T00:00:00"/>
    <n v="100"/>
    <n v="1"/>
    <n v="0"/>
    <n v="2332"/>
  </r>
  <r>
    <n v="10423"/>
    <s v="2025-09-19"/>
    <s v="SKU-1192"/>
    <s v="Product 193"/>
    <x v="3"/>
    <n v="186.71"/>
    <s v="S005"/>
    <n v="30"/>
    <n v="232.47"/>
    <s v="2025-09-21"/>
    <s v="DC4"/>
    <x v="2"/>
    <s v="NJ"/>
    <s v="CUST3114"/>
    <s v="2-Day"/>
    <n v="6974.1"/>
    <d v="2025-09-22T00:00:00"/>
    <n v="30"/>
    <n v="1"/>
    <n v="0"/>
    <n v="1372.8000000000002"/>
  </r>
  <r>
    <n v="10424"/>
    <s v="2025-09-02"/>
    <s v="SKU-1091"/>
    <s v="Product 92"/>
    <x v="0"/>
    <n v="144.79"/>
    <s v="S016"/>
    <n v="20"/>
    <n v="211.04"/>
    <s v="2025-09-05"/>
    <s v="DC6"/>
    <x v="6"/>
    <s v="IL"/>
    <s v="CUST6263"/>
    <s v="2-Day"/>
    <n v="4220.8"/>
    <d v="2025-09-07T00:00:00"/>
    <n v="20"/>
    <n v="1"/>
    <n v="0"/>
    <n v="1325.0000000000005"/>
  </r>
  <r>
    <n v="10425"/>
    <s v="2025-09-02"/>
    <s v="SKU-1025"/>
    <s v="Product 26"/>
    <x v="4"/>
    <n v="10.56"/>
    <s v="S001"/>
    <n v="100"/>
    <n v="18.670000000000002"/>
    <s v="2025-09-03"/>
    <s v="DC9"/>
    <x v="0"/>
    <s v="WA"/>
    <s v="CUST3182"/>
    <s v="Overnight"/>
    <n v="1867.0000000000002"/>
    <d v="2025-09-03T00:00:00"/>
    <n v="100"/>
    <n v="1"/>
    <n v="1"/>
    <n v="811.00000000000023"/>
  </r>
  <r>
    <n v="10426"/>
    <s v="2025-09-07"/>
    <s v="SKU-1106"/>
    <s v="Product 107"/>
    <x v="0"/>
    <n v="118.32"/>
    <s v="S012"/>
    <n v="50"/>
    <n v="191.3"/>
    <s v="2025-09-12"/>
    <s v="DC6"/>
    <x v="6"/>
    <s v="IL"/>
    <s v="CUST5983"/>
    <s v="Ground"/>
    <n v="9565"/>
    <d v="2025-09-13T00:00:00"/>
    <n v="50"/>
    <n v="1"/>
    <n v="0"/>
    <n v="3649"/>
  </r>
  <r>
    <n v="10427"/>
    <s v="2025-07-24"/>
    <s v="SKU-1043"/>
    <s v="Product 44"/>
    <x v="0"/>
    <n v="83.28"/>
    <s v="S019"/>
    <n v="25"/>
    <n v="114.89"/>
    <s v="2025-07-26"/>
    <s v="DC3"/>
    <x v="1"/>
    <s v="FL"/>
    <s v="CUST7390"/>
    <s v="Ground"/>
    <n v="2872.25"/>
    <d v="2025-07-26T00:00:00"/>
    <n v="25"/>
    <n v="1"/>
    <n v="1"/>
    <n v="790.25"/>
  </r>
  <r>
    <n v="10428"/>
    <s v="2025-04-16"/>
    <s v="SKU-1036"/>
    <s v="Product 37"/>
    <x v="1"/>
    <n v="192.67"/>
    <s v="S008"/>
    <n v="15"/>
    <n v="295.58"/>
    <s v="2025-04-23"/>
    <s v="DC1"/>
    <x v="5"/>
    <s v="TX"/>
    <s v="CUST4670"/>
    <s v="2-Day"/>
    <n v="4433.7"/>
    <d v="2025-04-23T00:00:00"/>
    <n v="15"/>
    <n v="1"/>
    <n v="1"/>
    <n v="1543.65"/>
  </r>
  <r>
    <n v="10429"/>
    <s v="2025-04-03"/>
    <s v="SKU-1183"/>
    <s v="Product 184"/>
    <x v="3"/>
    <n v="99.26"/>
    <s v="S015"/>
    <n v="30"/>
    <n v="171.39"/>
    <s v="2025-04-10"/>
    <s v="DC4"/>
    <x v="2"/>
    <s v="NJ"/>
    <s v="CUST8289"/>
    <s v="Ground"/>
    <n v="5141.7"/>
    <d v="2025-04-11T00:00:00"/>
    <n v="30"/>
    <n v="1"/>
    <n v="0"/>
    <n v="2163.8999999999996"/>
  </r>
  <r>
    <n v="10430"/>
    <s v="2025-05-04"/>
    <s v="SKU-1080"/>
    <s v="Product 81"/>
    <x v="4"/>
    <n v="87.1"/>
    <s v="S014"/>
    <n v="25"/>
    <n v="147.94999999999999"/>
    <s v="2025-05-07"/>
    <s v="DC1"/>
    <x v="5"/>
    <s v="TX"/>
    <s v="CUST7515"/>
    <s v="Ground"/>
    <n v="3698.7499999999995"/>
    <d v="2025-05-09T00:00:00"/>
    <n v="25"/>
    <n v="1"/>
    <n v="0"/>
    <n v="1521.2499999999995"/>
  </r>
  <r>
    <n v="10431"/>
    <s v="2025-06-10"/>
    <s v="SKU-1050"/>
    <s v="Product 51"/>
    <x v="2"/>
    <n v="101.41"/>
    <s v="S005"/>
    <n v="50"/>
    <n v="126.72"/>
    <s v="2025-06-11"/>
    <s v="DC1"/>
    <x v="5"/>
    <s v="TX"/>
    <s v="CUST9017"/>
    <s v="2-Day"/>
    <n v="6336"/>
    <d v="2025-06-16T00:00:00"/>
    <n v="50"/>
    <n v="1"/>
    <n v="0"/>
    <n v="1265.5"/>
  </r>
  <r>
    <n v="10432"/>
    <s v="2025-05-14"/>
    <s v="SKU-1130"/>
    <s v="Product 131"/>
    <x v="2"/>
    <n v="187.66"/>
    <s v="S007"/>
    <n v="40"/>
    <n v="318.83999999999997"/>
    <s v="2025-05-19"/>
    <s v="DC2"/>
    <x v="3"/>
    <s v="IL"/>
    <s v="CUST6490"/>
    <s v="Ground"/>
    <n v="12753.599999999999"/>
    <d v="2025-05-19T00:00:00"/>
    <n v="40"/>
    <n v="1"/>
    <n v="1"/>
    <n v="5247.1999999999989"/>
  </r>
  <r>
    <n v="10433"/>
    <s v="2025-07-13"/>
    <s v="SKU-1153"/>
    <s v="Product 154"/>
    <x v="4"/>
    <n v="44.67"/>
    <s v="S012"/>
    <n v="100"/>
    <n v="68.62"/>
    <s v="2025-07-15"/>
    <s v="DC4"/>
    <x v="2"/>
    <s v="NJ"/>
    <s v="CUST4732"/>
    <s v="Ground"/>
    <n v="6862"/>
    <d v="2025-07-18T00:00:00"/>
    <n v="100"/>
    <n v="1"/>
    <n v="0"/>
    <n v="2395"/>
  </r>
  <r>
    <n v="10434"/>
    <s v="2025-07-30"/>
    <s v="SKU-1153"/>
    <s v="Product 154"/>
    <x v="4"/>
    <n v="44.67"/>
    <s v="S012"/>
    <n v="10"/>
    <n v="58.02"/>
    <s v="2025-08-04"/>
    <s v="DC8"/>
    <x v="5"/>
    <s v="TX"/>
    <s v="CUST5379"/>
    <s v="Overnight"/>
    <n v="580.20000000000005"/>
    <d v="2025-08-04T00:00:00"/>
    <n v="10"/>
    <n v="1"/>
    <n v="1"/>
    <n v="133.5"/>
  </r>
  <r>
    <n v="10435"/>
    <s v="2025-05-14"/>
    <s v="SKU-1134"/>
    <s v="Product 135"/>
    <x v="0"/>
    <n v="56.22"/>
    <s v="S009"/>
    <n v="40"/>
    <n v="99.7"/>
    <s v="2025-05-17"/>
    <s v="DC3"/>
    <x v="1"/>
    <s v="FL"/>
    <s v="CUST4311"/>
    <s v="Ground"/>
    <n v="3988"/>
    <d v="2025-05-17T00:00:00"/>
    <n v="40"/>
    <n v="1"/>
    <n v="1"/>
    <n v="1739.1999999999998"/>
  </r>
  <r>
    <n v="10436"/>
    <s v="2025-09-11"/>
    <s v="SKU-1124"/>
    <s v="Product 125"/>
    <x v="2"/>
    <n v="68.44"/>
    <s v="S015"/>
    <n v="20"/>
    <n v="100.92"/>
    <s v="2025-09-12"/>
    <s v="DC9"/>
    <x v="0"/>
    <s v="WA"/>
    <s v="CUST3215"/>
    <s v="2-Day"/>
    <n v="2018.4"/>
    <d v="2025-09-12T00:00:00"/>
    <n v="20"/>
    <n v="1"/>
    <n v="1"/>
    <n v="649.60000000000014"/>
  </r>
  <r>
    <n v="10437"/>
    <s v="2025-08-25"/>
    <s v="SKU-1033"/>
    <s v="Product 34"/>
    <x v="2"/>
    <n v="76.290000000000006"/>
    <s v="S016"/>
    <n v="5"/>
    <n v="125.16"/>
    <s v="2025-08-28"/>
    <s v="DC1"/>
    <x v="5"/>
    <s v="TX"/>
    <s v="CUST5633"/>
    <s v="Ground"/>
    <n v="625.79999999999995"/>
    <d v="2025-08-30T00:00:00"/>
    <n v="5"/>
    <n v="1"/>
    <n v="0"/>
    <n v="244.34999999999991"/>
  </r>
  <r>
    <n v="10438"/>
    <s v="2025-09-13"/>
    <s v="SKU-1067"/>
    <s v="Product 68"/>
    <x v="1"/>
    <n v="60.04"/>
    <s v="S019"/>
    <n v="5"/>
    <n v="97.52"/>
    <s v="2025-09-20"/>
    <s v="DC6"/>
    <x v="6"/>
    <s v="IL"/>
    <s v="CUST5048"/>
    <s v="2-Day"/>
    <n v="487.59999999999997"/>
    <d v="2025-09-20T00:00:00"/>
    <n v="5"/>
    <n v="1"/>
    <n v="1"/>
    <n v="187.39999999999998"/>
  </r>
  <r>
    <n v="10439"/>
    <s v="2025-05-18"/>
    <s v="SKU-1181"/>
    <s v="Product 182"/>
    <x v="3"/>
    <n v="70.67"/>
    <s v="S016"/>
    <n v="75"/>
    <n v="111.13"/>
    <s v="2025-05-19"/>
    <s v="DC7"/>
    <x v="4"/>
    <s v="FL"/>
    <s v="CUST4865"/>
    <s v="2-Day"/>
    <n v="8334.75"/>
    <d v="2025-05-20T00:00:00"/>
    <n v="75"/>
    <n v="1"/>
    <n v="0"/>
    <n v="3034.5"/>
  </r>
  <r>
    <n v="10440"/>
    <s v="2025-09-03"/>
    <s v="SKU-1145"/>
    <s v="Product 146"/>
    <x v="0"/>
    <n v="61.61"/>
    <s v="S013"/>
    <n v="25"/>
    <n v="85.66"/>
    <s v="2025-09-06"/>
    <s v="DC3"/>
    <x v="1"/>
    <s v="FL"/>
    <s v="CUST4467"/>
    <s v="Overnight"/>
    <n v="2141.5"/>
    <d v="2025-09-04T00:00:00"/>
    <n v="25"/>
    <n v="1"/>
    <n v="1"/>
    <n v="601.25"/>
  </r>
  <r>
    <n v="10441"/>
    <s v="2025-08-12"/>
    <s v="SKU-1001"/>
    <s v="Product 2"/>
    <x v="1"/>
    <n v="104.71"/>
    <s v="S006"/>
    <n v="15"/>
    <n v="150.77000000000001"/>
    <s v="2025-08-14"/>
    <s v="DC7"/>
    <x v="4"/>
    <s v="FL"/>
    <s v="CUST5290"/>
    <s v="Ground"/>
    <n v="2261.5500000000002"/>
    <d v="2025-08-15T00:00:00"/>
    <n v="15"/>
    <n v="1"/>
    <n v="0"/>
    <n v="690.90000000000032"/>
  </r>
  <r>
    <n v="10442"/>
    <s v="2025-05-31"/>
    <s v="SKU-1138"/>
    <s v="Product 139"/>
    <x v="4"/>
    <n v="176.69"/>
    <s v="S014"/>
    <n v="10"/>
    <n v="256.35000000000002"/>
    <s v="2025-06-05"/>
    <s v="DC3"/>
    <x v="1"/>
    <s v="FL"/>
    <s v="CUST8924"/>
    <s v="Ground"/>
    <n v="2563.5"/>
    <d v="2025-06-05T00:00:00"/>
    <n v="10"/>
    <n v="1"/>
    <n v="1"/>
    <n v="796.59999999999991"/>
  </r>
  <r>
    <n v="10443"/>
    <s v="2025-04-07"/>
    <s v="SKU-1142"/>
    <s v="Product 143"/>
    <x v="1"/>
    <n v="85.66"/>
    <s v="S014"/>
    <n v="30"/>
    <n v="106.56"/>
    <s v="2025-04-09"/>
    <s v="DC3"/>
    <x v="1"/>
    <s v="FL"/>
    <s v="CUST9343"/>
    <s v="Ground"/>
    <n v="3196.8"/>
    <d v="2025-04-09T00:00:00"/>
    <n v="30"/>
    <n v="1"/>
    <n v="1"/>
    <n v="627.00000000000045"/>
  </r>
  <r>
    <n v="10444"/>
    <s v="2025-04-14"/>
    <s v="SKU-1154"/>
    <s v="Product 155"/>
    <x v="1"/>
    <n v="57.05"/>
    <s v="S004"/>
    <n v="15"/>
    <n v="85.99"/>
    <s v="2025-04-19"/>
    <s v="DC3"/>
    <x v="1"/>
    <s v="FL"/>
    <s v="CUST1039"/>
    <s v="2-Day"/>
    <n v="1289.8499999999999"/>
    <d v="2025-04-19T00:00:00"/>
    <n v="15"/>
    <n v="1"/>
    <n v="1"/>
    <n v="434.09999999999991"/>
  </r>
  <r>
    <n v="10445"/>
    <s v="2025-07-31"/>
    <s v="SKU-1053"/>
    <s v="Product 54"/>
    <x v="0"/>
    <n v="48.82"/>
    <s v="S009"/>
    <n v="10"/>
    <n v="86.29"/>
    <s v="2025-08-01"/>
    <s v="DC8"/>
    <x v="5"/>
    <s v="TX"/>
    <s v="CUST2565"/>
    <s v="Overnight"/>
    <n v="862.90000000000009"/>
    <d v="2025-08-01T00:00:00"/>
    <n v="10"/>
    <n v="1"/>
    <n v="1"/>
    <n v="374.7000000000001"/>
  </r>
  <r>
    <n v="10446"/>
    <s v="2025-07-06"/>
    <s v="SKU-1145"/>
    <s v="Product 146"/>
    <x v="0"/>
    <n v="61.61"/>
    <s v="S013"/>
    <n v="75"/>
    <n v="79.05"/>
    <s v="2025-07-07"/>
    <s v="DC10"/>
    <x v="0"/>
    <s v="CA"/>
    <s v="CUST9691"/>
    <s v="Ground"/>
    <n v="5928.75"/>
    <d v="2025-07-07T00:00:00"/>
    <n v="75"/>
    <n v="1"/>
    <n v="1"/>
    <n v="1308"/>
  </r>
  <r>
    <n v="10447"/>
    <s v="2025-06-08"/>
    <s v="SKU-1071"/>
    <s v="Product 72"/>
    <x v="2"/>
    <n v="5.19"/>
    <s v="S006"/>
    <n v="20"/>
    <n v="9.0399999999999991"/>
    <s v="2025-06-15"/>
    <s v="DC1"/>
    <x v="5"/>
    <s v="TX"/>
    <s v="CUST9383"/>
    <s v="Ground"/>
    <n v="180.79999999999998"/>
    <d v="2025-06-16T00:00:00"/>
    <n v="20"/>
    <n v="1"/>
    <n v="0"/>
    <n v="76.999999999999972"/>
  </r>
  <r>
    <n v="10448"/>
    <s v="2025-06-29"/>
    <s v="SKU-1064"/>
    <s v="Product 65"/>
    <x v="2"/>
    <n v="107.71"/>
    <s v="S017"/>
    <n v="25"/>
    <n v="170.96"/>
    <s v="2025-07-06"/>
    <s v="DC10"/>
    <x v="0"/>
    <s v="CA"/>
    <s v="CUST7329"/>
    <s v="2-Day"/>
    <n v="4274"/>
    <d v="2025-07-06T00:00:00"/>
    <n v="25"/>
    <n v="1"/>
    <n v="1"/>
    <n v="1581.25"/>
  </r>
  <r>
    <n v="10449"/>
    <s v="2025-07-30"/>
    <s v="SKU-1144"/>
    <s v="Product 145"/>
    <x v="4"/>
    <n v="25.24"/>
    <s v="S008"/>
    <n v="10"/>
    <n v="44.76"/>
    <s v="2025-08-02"/>
    <s v="DC7"/>
    <x v="4"/>
    <s v="FL"/>
    <s v="CUST4704"/>
    <s v="2-Day"/>
    <n v="447.59999999999997"/>
    <d v="2025-08-06T00:00:00"/>
    <n v="10"/>
    <n v="1"/>
    <n v="0"/>
    <n v="195.2"/>
  </r>
  <r>
    <n v="10450"/>
    <s v="2025-04-26"/>
    <s v="SKU-1134"/>
    <s v="Product 135"/>
    <x v="0"/>
    <n v="56.22"/>
    <s v="S009"/>
    <n v="20"/>
    <n v="68.739999999999995"/>
    <s v="2025-05-03"/>
    <s v="DC4"/>
    <x v="2"/>
    <s v="NJ"/>
    <s v="CUST4878"/>
    <s v="Ground"/>
    <n v="1374.8"/>
    <d v="2025-05-04T00:00:00"/>
    <n v="20"/>
    <n v="1"/>
    <n v="0"/>
    <n v="250.39999999999986"/>
  </r>
  <r>
    <n v="10451"/>
    <s v="2025-07-02"/>
    <s v="SKU-1015"/>
    <s v="Product 16"/>
    <x v="0"/>
    <n v="20.079999999999998"/>
    <s v="S009"/>
    <n v="25"/>
    <n v="34.39"/>
    <s v="2025-07-05"/>
    <s v="DC1"/>
    <x v="5"/>
    <s v="TX"/>
    <s v="CUST8046"/>
    <s v="Ground"/>
    <n v="859.75"/>
    <d v="2025-07-05T00:00:00"/>
    <n v="25"/>
    <n v="1"/>
    <n v="1"/>
    <n v="357.75000000000006"/>
  </r>
  <r>
    <n v="10452"/>
    <s v="2025-06-14"/>
    <s v="SKU-1057"/>
    <s v="Product 58"/>
    <x v="2"/>
    <n v="48.03"/>
    <s v="S014"/>
    <n v="100"/>
    <n v="65.47"/>
    <s v="2025-06-17"/>
    <s v="DC8"/>
    <x v="5"/>
    <s v="TX"/>
    <s v="CUST7218"/>
    <s v="Ground"/>
    <n v="6547"/>
    <d v="2025-06-17T00:00:00"/>
    <n v="100"/>
    <n v="1"/>
    <n v="1"/>
    <n v="1744"/>
  </r>
  <r>
    <n v="10453"/>
    <s v="2025-06-04"/>
    <s v="SKU-1157"/>
    <s v="Product 158"/>
    <x v="3"/>
    <n v="68.3"/>
    <s v="S012"/>
    <n v="50"/>
    <n v="84.85"/>
    <s v="2025-06-09"/>
    <s v="DC2"/>
    <x v="3"/>
    <s v="IL"/>
    <s v="CUST7700"/>
    <s v="Ground"/>
    <n v="4242.5"/>
    <d v="2025-06-11T00:00:00"/>
    <n v="50"/>
    <n v="1"/>
    <n v="0"/>
    <n v="827.5"/>
  </r>
  <r>
    <n v="10454"/>
    <s v="2025-09-21"/>
    <s v="SKU-1136"/>
    <s v="Product 137"/>
    <x v="4"/>
    <n v="68.599999999999994"/>
    <s v="S011"/>
    <n v="50"/>
    <n v="89.89"/>
    <s v="2025-09-24"/>
    <s v="DC6"/>
    <x v="6"/>
    <s v="IL"/>
    <s v="CUST7367"/>
    <s v="Ground"/>
    <n v="4494.5"/>
    <d v="2025-09-24T00:00:00"/>
    <n v="50"/>
    <n v="1"/>
    <n v="1"/>
    <n v="1064.5000000000005"/>
  </r>
  <r>
    <n v="10455"/>
    <s v="2025-05-28"/>
    <s v="SKU-1090"/>
    <s v="Product 91"/>
    <x v="4"/>
    <n v="5.25"/>
    <s v="S008"/>
    <n v="50"/>
    <n v="6.83"/>
    <s v="2025-06-02"/>
    <s v="DC8"/>
    <x v="5"/>
    <s v="TX"/>
    <s v="CUST7461"/>
    <s v="Ground"/>
    <n v="341.5"/>
    <d v="2025-06-03T00:00:00"/>
    <n v="50"/>
    <n v="1"/>
    <n v="0"/>
    <n v="79"/>
  </r>
  <r>
    <n v="10456"/>
    <s v="2025-05-03"/>
    <s v="SKU-1004"/>
    <s v="Product 5"/>
    <x v="3"/>
    <n v="83.49"/>
    <s v="S010"/>
    <n v="20"/>
    <n v="126.31"/>
    <s v="2025-05-13"/>
    <s v="DC9"/>
    <x v="0"/>
    <s v="WA"/>
    <s v="CUST2429"/>
    <s v="2-Day"/>
    <n v="2526.1999999999998"/>
    <d v="2025-05-15T00:00:00"/>
    <n v="20"/>
    <n v="1"/>
    <n v="0"/>
    <n v="856.39999999999986"/>
  </r>
  <r>
    <n v="10457"/>
    <s v="2025-07-20"/>
    <s v="SKU-1002"/>
    <s v="Product 3"/>
    <x v="4"/>
    <n v="86.32"/>
    <s v="S003"/>
    <n v="15"/>
    <n v="106.37"/>
    <s v="2025-07-22"/>
    <s v="DC7"/>
    <x v="4"/>
    <s v="FL"/>
    <s v="CUST4167"/>
    <s v="2-Day"/>
    <n v="1595.5500000000002"/>
    <d v="2025-07-22T00:00:00"/>
    <n v="15"/>
    <n v="1"/>
    <n v="1"/>
    <n v="300.75000000000023"/>
  </r>
  <r>
    <n v="10458"/>
    <s v="2025-06-25"/>
    <s v="SKU-1155"/>
    <s v="Product 156"/>
    <x v="4"/>
    <n v="148.87"/>
    <s v="S005"/>
    <n v="100"/>
    <n v="244.34"/>
    <s v="2025-06-26"/>
    <s v="DC6"/>
    <x v="6"/>
    <s v="IL"/>
    <s v="CUST1640"/>
    <s v="2-Day"/>
    <n v="24434"/>
    <d v="2025-07-01T00:00:00"/>
    <n v="100"/>
    <n v="1"/>
    <n v="0"/>
    <n v="9547"/>
  </r>
  <r>
    <n v="10459"/>
    <s v="2025-06-22"/>
    <s v="SKU-1119"/>
    <s v="Product 120"/>
    <x v="1"/>
    <n v="184.19"/>
    <s v="S004"/>
    <n v="15"/>
    <n v="271.41000000000003"/>
    <s v="2025-06-23"/>
    <s v="DC4"/>
    <x v="2"/>
    <s v="NJ"/>
    <s v="CUST9725"/>
    <s v="Ground"/>
    <n v="4071.1500000000005"/>
    <d v="2025-06-27T00:00:00"/>
    <n v="15"/>
    <n v="1"/>
    <n v="0"/>
    <n v="1308.3000000000006"/>
  </r>
  <r>
    <n v="10460"/>
    <s v="2025-04-17"/>
    <s v="SKU-1137"/>
    <s v="Product 138"/>
    <x v="4"/>
    <n v="66.77"/>
    <s v="S016"/>
    <n v="50"/>
    <n v="81.53"/>
    <s v="2025-04-18"/>
    <s v="DC10"/>
    <x v="0"/>
    <s v="CA"/>
    <s v="CUST2234"/>
    <s v="2-Day"/>
    <n v="4076.5"/>
    <d v="2025-04-18T00:00:00"/>
    <n v="50"/>
    <n v="1"/>
    <n v="1"/>
    <n v="738"/>
  </r>
  <r>
    <n v="10461"/>
    <s v="2025-09-15"/>
    <s v="SKU-1076"/>
    <s v="Product 77"/>
    <x v="4"/>
    <n v="194.27"/>
    <s v="S014"/>
    <n v="75"/>
    <n v="265.89"/>
    <s v="2025-09-22"/>
    <s v="DC1"/>
    <x v="5"/>
    <s v="TX"/>
    <s v="CUST4825"/>
    <s v="Overnight"/>
    <n v="19941.75"/>
    <d v="2025-09-23T00:00:00"/>
    <n v="75"/>
    <n v="1"/>
    <n v="0"/>
    <n v="5371.5"/>
  </r>
  <r>
    <n v="10462"/>
    <s v="2025-09-27"/>
    <s v="SKU-1011"/>
    <s v="Product 12"/>
    <x v="1"/>
    <n v="197.83"/>
    <s v="S020"/>
    <n v="30"/>
    <n v="289.33"/>
    <s v="2025-10-04"/>
    <s v="DC10"/>
    <x v="0"/>
    <s v="CA"/>
    <s v="CUST7830"/>
    <s v="2-Day"/>
    <n v="8679.9"/>
    <d v="2025-10-02T00:00:00"/>
    <n v="30"/>
    <n v="1"/>
    <n v="1"/>
    <n v="2744.9999999999991"/>
  </r>
  <r>
    <n v="10463"/>
    <s v="2025-08-20"/>
    <s v="SKU-1069"/>
    <s v="Product 70"/>
    <x v="1"/>
    <n v="7.19"/>
    <s v="S010"/>
    <n v="20"/>
    <n v="11.32"/>
    <s v="2025-08-21"/>
    <s v="DC7"/>
    <x v="4"/>
    <s v="FL"/>
    <s v="CUST2611"/>
    <s v="Ground"/>
    <n v="226.4"/>
    <d v="2025-08-21T00:00:00"/>
    <n v="20"/>
    <n v="1"/>
    <n v="1"/>
    <n v="82.6"/>
  </r>
  <r>
    <n v="10464"/>
    <s v="2025-08-01"/>
    <s v="SKU-1121"/>
    <s v="Product 122"/>
    <x v="4"/>
    <n v="181.04"/>
    <s v="S004"/>
    <n v="100"/>
    <n v="241.58"/>
    <s v="2025-08-02"/>
    <s v="DC8"/>
    <x v="5"/>
    <s v="TX"/>
    <s v="CUST4353"/>
    <s v="Ground"/>
    <n v="24158"/>
    <d v="2025-08-02T00:00:00"/>
    <n v="100"/>
    <n v="1"/>
    <n v="1"/>
    <n v="6054"/>
  </r>
  <r>
    <n v="10465"/>
    <s v="2025-06-29"/>
    <s v="SKU-1089"/>
    <s v="Product 90"/>
    <x v="3"/>
    <n v="120.1"/>
    <s v="S008"/>
    <n v="100"/>
    <n v="210.5"/>
    <s v="2025-07-06"/>
    <s v="DC9"/>
    <x v="0"/>
    <s v="WA"/>
    <s v="CUST3819"/>
    <s v="Ground"/>
    <n v="21050"/>
    <d v="2025-07-10T00:00:00"/>
    <n v="100"/>
    <n v="1"/>
    <n v="0"/>
    <n v="9040"/>
  </r>
  <r>
    <n v="10466"/>
    <s v="2025-07-19"/>
    <s v="SKU-1111"/>
    <s v="Product 112"/>
    <x v="0"/>
    <n v="97.22"/>
    <s v="S020"/>
    <n v="5"/>
    <n v="121.85"/>
    <s v="2025-07-24"/>
    <s v="DC8"/>
    <x v="5"/>
    <s v="TX"/>
    <s v="CUST7860"/>
    <s v="2-Day"/>
    <n v="609.25"/>
    <d v="2025-07-24T00:00:00"/>
    <n v="5"/>
    <n v="1"/>
    <n v="1"/>
    <n v="123.14999999999998"/>
  </r>
  <r>
    <n v="10467"/>
    <s v="2025-08-29"/>
    <s v="SKU-1013"/>
    <s v="Product 14"/>
    <x v="4"/>
    <n v="183.53"/>
    <s v="S004"/>
    <n v="5"/>
    <n v="310.58999999999997"/>
    <s v="2025-08-30"/>
    <s v="DC7"/>
    <x v="4"/>
    <s v="FL"/>
    <s v="CUST7043"/>
    <s v="2-Day"/>
    <n v="1552.9499999999998"/>
    <d v="2025-08-30T00:00:00"/>
    <n v="5"/>
    <n v="1"/>
    <n v="1"/>
    <n v="635.29999999999984"/>
  </r>
  <r>
    <n v="10468"/>
    <s v="2025-06-02"/>
    <s v="SKU-1136"/>
    <s v="Product 137"/>
    <x v="4"/>
    <n v="68.599999999999994"/>
    <s v="S011"/>
    <n v="30"/>
    <n v="108.58"/>
    <s v="2025-06-04"/>
    <s v="DC2"/>
    <x v="3"/>
    <s v="IL"/>
    <s v="CUST1496"/>
    <s v="2-Day"/>
    <n v="3257.4"/>
    <d v="2025-06-05T00:00:00"/>
    <n v="30"/>
    <n v="1"/>
    <n v="0"/>
    <n v="1199.4000000000001"/>
  </r>
  <r>
    <n v="10469"/>
    <s v="2025-08-08"/>
    <s v="SKU-1012"/>
    <s v="Product 13"/>
    <x v="0"/>
    <n v="48.85"/>
    <s v="S018"/>
    <n v="5"/>
    <n v="69.209999999999994"/>
    <s v="2025-08-10"/>
    <s v="DC1"/>
    <x v="5"/>
    <s v="TX"/>
    <s v="CUST5028"/>
    <s v="2-Day"/>
    <n v="346.04999999999995"/>
    <d v="2025-08-10T00:00:00"/>
    <n v="5"/>
    <n v="1"/>
    <n v="1"/>
    <n v="101.79999999999995"/>
  </r>
  <r>
    <n v="10470"/>
    <s v="2025-08-15"/>
    <s v="SKU-1183"/>
    <s v="Product 184"/>
    <x v="3"/>
    <n v="99.26"/>
    <s v="S015"/>
    <n v="30"/>
    <n v="148.91"/>
    <s v="2025-08-25"/>
    <s v="DC2"/>
    <x v="3"/>
    <s v="IL"/>
    <s v="CUST6634"/>
    <s v="Ground"/>
    <n v="4467.3"/>
    <d v="2025-08-26T00:00:00"/>
    <n v="30"/>
    <n v="1"/>
    <n v="0"/>
    <n v="1489.5"/>
  </r>
  <r>
    <n v="10471"/>
    <s v="2025-04-08"/>
    <s v="SKU-1161"/>
    <s v="Product 162"/>
    <x v="2"/>
    <n v="116.98"/>
    <s v="S010"/>
    <n v="10"/>
    <n v="146.54"/>
    <s v="2025-04-13"/>
    <s v="DC3"/>
    <x v="1"/>
    <s v="FL"/>
    <s v="CUST8082"/>
    <s v="Overnight"/>
    <n v="1465.3999999999999"/>
    <d v="2025-04-11T00:00:00"/>
    <n v="10"/>
    <n v="1"/>
    <n v="1"/>
    <n v="295.59999999999991"/>
  </r>
  <r>
    <n v="10472"/>
    <s v="2025-09-21"/>
    <s v="SKU-1190"/>
    <s v="Product 191"/>
    <x v="4"/>
    <n v="92.34"/>
    <s v="S012"/>
    <n v="5"/>
    <n v="131.41"/>
    <s v="2025-09-24"/>
    <s v="DC3"/>
    <x v="1"/>
    <s v="FL"/>
    <s v="CUST7402"/>
    <s v="2-Day"/>
    <n v="657.05"/>
    <d v="2025-09-25T00:00:00"/>
    <n v="5"/>
    <n v="1"/>
    <n v="0"/>
    <n v="195.34999999999991"/>
  </r>
  <r>
    <n v="10473"/>
    <s v="2025-04-05"/>
    <s v="SKU-1029"/>
    <s v="Product 30"/>
    <x v="0"/>
    <n v="126.01"/>
    <s v="S006"/>
    <n v="5"/>
    <n v="223.52"/>
    <s v="2025-04-15"/>
    <s v="DC7"/>
    <x v="4"/>
    <s v="FL"/>
    <s v="CUST1944"/>
    <s v="Ground"/>
    <n v="1117.6000000000001"/>
    <d v="2025-04-19T00:00:00"/>
    <n v="5"/>
    <n v="1"/>
    <n v="0"/>
    <n v="487.55000000000007"/>
  </r>
  <r>
    <n v="10474"/>
    <s v="2025-08-26"/>
    <s v="SKU-1016"/>
    <s v="Product 17"/>
    <x v="0"/>
    <n v="93.8"/>
    <s v="S004"/>
    <n v="75"/>
    <n v="157.66"/>
    <s v="2025-08-28"/>
    <s v="DC4"/>
    <x v="2"/>
    <s v="NJ"/>
    <s v="CUST9809"/>
    <s v="Ground"/>
    <n v="11824.5"/>
    <d v="2025-08-28T00:00:00"/>
    <n v="75"/>
    <n v="1"/>
    <n v="1"/>
    <n v="4789.5"/>
  </r>
  <r>
    <n v="10475"/>
    <s v="2025-07-11"/>
    <s v="SKU-1085"/>
    <s v="Product 86"/>
    <x v="1"/>
    <n v="188.13"/>
    <s v="S006"/>
    <n v="40"/>
    <n v="260.57"/>
    <s v="2025-07-21"/>
    <s v="DC3"/>
    <x v="1"/>
    <s v="FL"/>
    <s v="CUST1194"/>
    <s v="Ground"/>
    <n v="10422.799999999999"/>
    <d v="2025-07-23T00:00:00"/>
    <n v="40"/>
    <n v="1"/>
    <n v="0"/>
    <n v="2897.5999999999995"/>
  </r>
  <r>
    <n v="10476"/>
    <s v="2025-05-26"/>
    <s v="SKU-1014"/>
    <s v="Product 15"/>
    <x v="0"/>
    <n v="183.84"/>
    <s v="S004"/>
    <n v="40"/>
    <n v="242.97"/>
    <s v="2025-05-29"/>
    <s v="DC7"/>
    <x v="4"/>
    <s v="FL"/>
    <s v="CUST7394"/>
    <s v="Ground"/>
    <n v="9718.7999999999993"/>
    <d v="2025-05-30T00:00:00"/>
    <n v="40"/>
    <n v="1"/>
    <n v="0"/>
    <n v="2365.1999999999989"/>
  </r>
  <r>
    <n v="10477"/>
    <s v="2025-07-08"/>
    <s v="SKU-1052"/>
    <s v="Product 53"/>
    <x v="2"/>
    <n v="198.62"/>
    <s v="S002"/>
    <n v="40"/>
    <n v="262.18"/>
    <s v="2025-07-13"/>
    <s v="DC8"/>
    <x v="5"/>
    <s v="TX"/>
    <s v="CUST7732"/>
    <s v="Ground"/>
    <n v="10487.2"/>
    <d v="2025-07-14T00:00:00"/>
    <n v="40"/>
    <n v="1"/>
    <n v="0"/>
    <n v="2542.4000000000005"/>
  </r>
  <r>
    <n v="10478"/>
    <s v="2025-08-23"/>
    <s v="SKU-1134"/>
    <s v="Product 135"/>
    <x v="0"/>
    <n v="56.22"/>
    <s v="S009"/>
    <n v="100"/>
    <n v="85.55"/>
    <s v="2025-08-25"/>
    <s v="DC7"/>
    <x v="4"/>
    <s v="FL"/>
    <s v="CUST8997"/>
    <s v="Ground"/>
    <n v="8555"/>
    <d v="2025-08-27T00:00:00"/>
    <n v="100"/>
    <n v="1"/>
    <n v="0"/>
    <n v="2933"/>
  </r>
  <r>
    <n v="10479"/>
    <s v="2025-08-10"/>
    <s v="SKU-1043"/>
    <s v="Product 44"/>
    <x v="0"/>
    <n v="83.28"/>
    <s v="S019"/>
    <n v="100"/>
    <n v="115.53"/>
    <s v="2025-08-15"/>
    <s v="DC5"/>
    <x v="0"/>
    <s v="WA"/>
    <s v="CUST3963"/>
    <s v="Ground"/>
    <n v="11553"/>
    <d v="2025-08-15T00:00:00"/>
    <n v="100"/>
    <n v="1"/>
    <n v="1"/>
    <n v="3225"/>
  </r>
  <r>
    <n v="10480"/>
    <s v="2025-07-11"/>
    <s v="SKU-1050"/>
    <s v="Product 51"/>
    <x v="2"/>
    <n v="101.41"/>
    <s v="S005"/>
    <n v="30"/>
    <n v="156.6"/>
    <s v="2025-07-16"/>
    <s v="DC8"/>
    <x v="5"/>
    <s v="TX"/>
    <s v="CUST1099"/>
    <s v="2-Day"/>
    <n v="4698"/>
    <d v="2025-07-16T00:00:00"/>
    <n v="30"/>
    <n v="1"/>
    <n v="1"/>
    <n v="1655.7000000000003"/>
  </r>
  <r>
    <n v="10481"/>
    <s v="2025-05-04"/>
    <s v="SKU-1128"/>
    <s v="Product 129"/>
    <x v="3"/>
    <n v="75.12"/>
    <s v="S015"/>
    <n v="100"/>
    <n v="111.15"/>
    <s v="2025-05-09"/>
    <s v="DC1"/>
    <x v="5"/>
    <s v="TX"/>
    <s v="CUST3146"/>
    <s v="Ground"/>
    <n v="11115"/>
    <d v="2025-05-10T00:00:00"/>
    <n v="100"/>
    <n v="1"/>
    <n v="0"/>
    <n v="3603"/>
  </r>
  <r>
    <n v="10482"/>
    <s v="2025-07-11"/>
    <s v="SKU-1014"/>
    <s v="Product 15"/>
    <x v="0"/>
    <n v="183.84"/>
    <s v="S004"/>
    <n v="25"/>
    <n v="283.27999999999997"/>
    <s v="2025-07-18"/>
    <s v="DC8"/>
    <x v="5"/>
    <s v="TX"/>
    <s v="CUST3074"/>
    <s v="Ground"/>
    <n v="7081.9999999999991"/>
    <d v="2025-07-18T00:00:00"/>
    <n v="25"/>
    <n v="1"/>
    <n v="1"/>
    <n v="2485.9999999999991"/>
  </r>
  <r>
    <n v="10483"/>
    <s v="2025-06-01"/>
    <s v="SKU-1001"/>
    <s v="Product 2"/>
    <x v="1"/>
    <n v="104.71"/>
    <s v="S006"/>
    <n v="5"/>
    <n v="137.4"/>
    <s v="2025-06-11"/>
    <s v="DC3"/>
    <x v="1"/>
    <s v="FL"/>
    <s v="CUST5457"/>
    <s v="Ground"/>
    <n v="687"/>
    <d v="2025-06-16T00:00:00"/>
    <n v="5"/>
    <n v="1"/>
    <n v="0"/>
    <n v="163.45000000000005"/>
  </r>
  <r>
    <n v="10484"/>
    <s v="2025-06-02"/>
    <s v="SKU-1168"/>
    <s v="Product 169"/>
    <x v="1"/>
    <n v="156.38999999999999"/>
    <s v="S018"/>
    <n v="30"/>
    <n v="220.54"/>
    <s v="2025-06-09"/>
    <s v="DC5"/>
    <x v="0"/>
    <s v="WA"/>
    <s v="CUST4593"/>
    <s v="Ground"/>
    <n v="6616.2"/>
    <d v="2025-06-13T00:00:00"/>
    <n v="30"/>
    <n v="1"/>
    <n v="0"/>
    <n v="1924.5"/>
  </r>
  <r>
    <n v="10485"/>
    <s v="2025-07-22"/>
    <s v="SKU-1078"/>
    <s v="Product 79"/>
    <x v="0"/>
    <n v="142.61000000000001"/>
    <s v="S004"/>
    <n v="30"/>
    <n v="225.32"/>
    <s v="2025-08-01"/>
    <s v="DC8"/>
    <x v="5"/>
    <s v="TX"/>
    <s v="CUST6679"/>
    <s v="2-Day"/>
    <n v="6759.5999999999995"/>
    <d v="2025-08-06T00:00:00"/>
    <n v="30"/>
    <n v="1"/>
    <n v="0"/>
    <n v="2481.2999999999993"/>
  </r>
  <r>
    <n v="10486"/>
    <s v="2025-08-21"/>
    <s v="SKU-1062"/>
    <s v="Product 63"/>
    <x v="1"/>
    <n v="3.18"/>
    <s v="S013"/>
    <n v="75"/>
    <n v="3.99"/>
    <s v="2025-08-26"/>
    <s v="DC9"/>
    <x v="0"/>
    <s v="WA"/>
    <s v="CUST7948"/>
    <s v="Ground"/>
    <n v="299.25"/>
    <d v="2025-08-26T00:00:00"/>
    <n v="75"/>
    <n v="1"/>
    <n v="1"/>
    <n v="60.75"/>
  </r>
  <r>
    <n v="10487"/>
    <s v="2025-09-03"/>
    <s v="SKU-1136"/>
    <s v="Product 137"/>
    <x v="4"/>
    <n v="68.599999999999994"/>
    <s v="S011"/>
    <n v="100"/>
    <n v="92.87"/>
    <s v="2025-09-08"/>
    <s v="DC3"/>
    <x v="1"/>
    <s v="FL"/>
    <s v="CUST3962"/>
    <s v="2-Day"/>
    <n v="9287"/>
    <d v="2025-09-09T00:00:00"/>
    <n v="100"/>
    <n v="1"/>
    <n v="0"/>
    <n v="2427.0000000000009"/>
  </r>
  <r>
    <n v="10488"/>
    <s v="2025-05-28"/>
    <s v="SKU-1075"/>
    <s v="Product 76"/>
    <x v="0"/>
    <n v="142.78"/>
    <s v="S010"/>
    <n v="30"/>
    <n v="219.98"/>
    <s v="2025-05-30"/>
    <s v="DC6"/>
    <x v="6"/>
    <s v="IL"/>
    <s v="CUST9712"/>
    <s v="Ground"/>
    <n v="6599.4"/>
    <d v="2025-05-31T00:00:00"/>
    <n v="30"/>
    <n v="1"/>
    <n v="0"/>
    <n v="2316"/>
  </r>
  <r>
    <n v="10489"/>
    <s v="2025-09-24"/>
    <s v="SKU-1112"/>
    <s v="Product 113"/>
    <x v="0"/>
    <n v="185.64"/>
    <s v="S014"/>
    <n v="40"/>
    <n v="316.55"/>
    <s v="2025-10-01"/>
    <s v="DC3"/>
    <x v="1"/>
    <s v="FL"/>
    <s v="CUST2459"/>
    <s v="Ground"/>
    <n v="12662"/>
    <d v="2025-10-01T00:00:00"/>
    <n v="40"/>
    <n v="1"/>
    <n v="1"/>
    <n v="5236.4000000000005"/>
  </r>
  <r>
    <n v="10490"/>
    <s v="2025-04-30"/>
    <s v="SKU-1165"/>
    <s v="Product 166"/>
    <x v="0"/>
    <n v="41.68"/>
    <s v="S012"/>
    <n v="10"/>
    <n v="51.68"/>
    <s v="2025-05-03"/>
    <s v="DC9"/>
    <x v="0"/>
    <s v="WA"/>
    <s v="CUST6782"/>
    <s v="Ground"/>
    <n v="516.79999999999995"/>
    <d v="2025-05-05T00:00:00"/>
    <n v="10"/>
    <n v="1"/>
    <n v="0"/>
    <n v="99.999999999999943"/>
  </r>
  <r>
    <n v="10491"/>
    <s v="2025-09-30"/>
    <s v="SKU-1122"/>
    <s v="Product 123"/>
    <x v="3"/>
    <n v="122.29"/>
    <s v="S009"/>
    <n v="20"/>
    <n v="188.38"/>
    <s v="2025-10-03"/>
    <s v="DC1"/>
    <x v="5"/>
    <s v="TX"/>
    <s v="CUST7488"/>
    <s v="Ground"/>
    <n v="3767.6"/>
    <d v="2025-10-04T00:00:00"/>
    <n v="20"/>
    <n v="1"/>
    <n v="0"/>
    <n v="1321.7999999999997"/>
  </r>
  <r>
    <n v="10492"/>
    <s v="2025-07-29"/>
    <s v="SKU-1063"/>
    <s v="Product 64"/>
    <x v="1"/>
    <n v="74.41"/>
    <s v="S011"/>
    <n v="15"/>
    <n v="131.19"/>
    <s v="2025-08-03"/>
    <s v="DC4"/>
    <x v="2"/>
    <s v="NJ"/>
    <s v="CUST6362"/>
    <s v="Ground"/>
    <n v="1967.85"/>
    <d v="2025-08-04T00:00:00"/>
    <n v="15"/>
    <n v="1"/>
    <n v="0"/>
    <n v="851.7"/>
  </r>
  <r>
    <n v="10493"/>
    <s v="2025-06-21"/>
    <s v="SKU-1069"/>
    <s v="Product 70"/>
    <x v="1"/>
    <n v="7.19"/>
    <s v="S010"/>
    <n v="10"/>
    <n v="9.7100000000000009"/>
    <s v="2025-06-22"/>
    <s v="DC6"/>
    <x v="6"/>
    <s v="IL"/>
    <s v="CUST3156"/>
    <s v="Ground"/>
    <n v="97.100000000000009"/>
    <d v="2025-06-22T00:00:00"/>
    <n v="10"/>
    <n v="1"/>
    <n v="1"/>
    <n v="25.200000000000003"/>
  </r>
  <r>
    <n v="10494"/>
    <s v="2025-07-06"/>
    <s v="SKU-1156"/>
    <s v="Product 157"/>
    <x v="2"/>
    <n v="112.83"/>
    <s v="S019"/>
    <n v="50"/>
    <n v="164.97"/>
    <s v="2025-07-13"/>
    <s v="DC7"/>
    <x v="4"/>
    <s v="FL"/>
    <s v="CUST4600"/>
    <s v="Ground"/>
    <n v="8248.5"/>
    <d v="2025-07-13T00:00:00"/>
    <n v="50"/>
    <n v="1"/>
    <n v="1"/>
    <n v="2607"/>
  </r>
  <r>
    <n v="10495"/>
    <s v="2025-09-20"/>
    <s v="SKU-1131"/>
    <s v="Product 132"/>
    <x v="0"/>
    <n v="181.79"/>
    <s v="S004"/>
    <n v="25"/>
    <n v="282.02"/>
    <s v="2025-09-23"/>
    <s v="DC1"/>
    <x v="5"/>
    <s v="TX"/>
    <s v="CUST8252"/>
    <s v="Ground"/>
    <n v="7050.5"/>
    <d v="2025-09-22T00:00:00"/>
    <n v="25"/>
    <n v="1"/>
    <n v="1"/>
    <n v="2505.75"/>
  </r>
  <r>
    <n v="10496"/>
    <s v="2025-05-31"/>
    <s v="SKU-1033"/>
    <s v="Product 34"/>
    <x v="2"/>
    <n v="76.290000000000006"/>
    <s v="S016"/>
    <n v="40"/>
    <n v="104.26"/>
    <s v="2025-06-03"/>
    <s v="DC10"/>
    <x v="0"/>
    <s v="CA"/>
    <s v="CUST2116"/>
    <s v="2-Day"/>
    <n v="4170.4000000000005"/>
    <d v="2025-06-03T00:00:00"/>
    <n v="40"/>
    <n v="1"/>
    <n v="1"/>
    <n v="1118.8000000000002"/>
  </r>
  <r>
    <n v="10497"/>
    <s v="2025-04-29"/>
    <s v="SKU-1173"/>
    <s v="Product 174"/>
    <x v="4"/>
    <n v="155.03"/>
    <s v="S015"/>
    <n v="75"/>
    <n v="236.77"/>
    <s v="2025-05-01"/>
    <s v="DC5"/>
    <x v="0"/>
    <s v="WA"/>
    <s v="CUST7275"/>
    <s v="2-Day"/>
    <n v="17757.75"/>
    <d v="2025-05-01T00:00:00"/>
    <n v="75"/>
    <n v="1"/>
    <n v="1"/>
    <n v="6130.5"/>
  </r>
  <r>
    <n v="10498"/>
    <s v="2025-06-09"/>
    <s v="SKU-1139"/>
    <s v="Product 140"/>
    <x v="3"/>
    <n v="164.82"/>
    <s v="S014"/>
    <n v="15"/>
    <n v="258.72000000000003"/>
    <s v="2025-06-19"/>
    <s v="DC9"/>
    <x v="0"/>
    <s v="WA"/>
    <s v="CUST4042"/>
    <s v="Ground"/>
    <n v="3880.8"/>
    <d v="2025-06-19T00:00:00"/>
    <n v="15"/>
    <n v="1"/>
    <n v="1"/>
    <n v="1408.5000000000005"/>
  </r>
  <r>
    <n v="10499"/>
    <s v="2025-06-04"/>
    <s v="SKU-1126"/>
    <s v="Product 127"/>
    <x v="0"/>
    <n v="79.2"/>
    <s v="S004"/>
    <n v="10"/>
    <n v="123"/>
    <s v="2025-06-06"/>
    <s v="DC9"/>
    <x v="0"/>
    <s v="WA"/>
    <s v="CUST6691"/>
    <s v="2-Day"/>
    <n v="1230"/>
    <d v="2025-06-06T00:00:00"/>
    <n v="10"/>
    <n v="1"/>
    <n v="1"/>
    <n v="438"/>
  </r>
  <r>
    <n v="10500"/>
    <s v="2025-04-01"/>
    <s v="SKU-1015"/>
    <s v="Product 16"/>
    <x v="0"/>
    <n v="20.079999999999998"/>
    <s v="S009"/>
    <n v="40"/>
    <n v="36"/>
    <s v="2025-04-08"/>
    <s v="DC4"/>
    <x v="2"/>
    <s v="NJ"/>
    <s v="CUST4831"/>
    <s v="2-Day"/>
    <n v="1440"/>
    <d v="2025-04-08T00:00:00"/>
    <n v="40"/>
    <n v="1"/>
    <n v="1"/>
    <n v="636.80000000000007"/>
  </r>
  <r>
    <n v="10501"/>
    <s v="2025-06-02"/>
    <s v="SKU-1113"/>
    <s v="Product 114"/>
    <x v="0"/>
    <n v="41.28"/>
    <s v="S008"/>
    <n v="75"/>
    <n v="58.07"/>
    <s v="2025-06-04"/>
    <s v="DC7"/>
    <x v="4"/>
    <s v="FL"/>
    <s v="CUST9194"/>
    <s v="2-Day"/>
    <n v="4355.25"/>
    <d v="2025-06-04T00:00:00"/>
    <n v="75"/>
    <n v="1"/>
    <n v="1"/>
    <n v="1259.25"/>
  </r>
  <r>
    <n v="10502"/>
    <s v="2025-05-21"/>
    <s v="SKU-1012"/>
    <s v="Product 13"/>
    <x v="0"/>
    <n v="48.85"/>
    <s v="S018"/>
    <n v="25"/>
    <n v="80.489999999999995"/>
    <s v="2025-05-26"/>
    <s v="DC5"/>
    <x v="0"/>
    <s v="WA"/>
    <s v="CUST1280"/>
    <s v="2-Day"/>
    <n v="2012.2499999999998"/>
    <d v="2025-05-26T00:00:00"/>
    <n v="25"/>
    <n v="1"/>
    <n v="1"/>
    <n v="790.99999999999977"/>
  </r>
  <r>
    <n v="10503"/>
    <s v="2025-06-21"/>
    <s v="SKU-1051"/>
    <s v="Product 52"/>
    <x v="0"/>
    <n v="15.35"/>
    <s v="S013"/>
    <n v="75"/>
    <n v="21.31"/>
    <s v="2025-06-23"/>
    <s v="DC3"/>
    <x v="1"/>
    <s v="FL"/>
    <s v="CUST2049"/>
    <s v="2-Day"/>
    <n v="1598.25"/>
    <d v="2025-06-22T00:00:00"/>
    <n v="75"/>
    <n v="1"/>
    <n v="1"/>
    <n v="447"/>
  </r>
  <r>
    <n v="10504"/>
    <s v="2025-06-16"/>
    <s v="SKU-1023"/>
    <s v="Product 24"/>
    <x v="0"/>
    <n v="161.94"/>
    <s v="S005"/>
    <n v="5"/>
    <n v="263.02999999999997"/>
    <s v="2025-06-23"/>
    <s v="DC7"/>
    <x v="4"/>
    <s v="FL"/>
    <s v="CUST1917"/>
    <s v="2-Day"/>
    <n v="1315.1499999999999"/>
    <d v="2025-06-25T00:00:00"/>
    <n v="5"/>
    <n v="1"/>
    <n v="0"/>
    <n v="505.44999999999982"/>
  </r>
  <r>
    <n v="10505"/>
    <s v="2025-07-21"/>
    <s v="SKU-1187"/>
    <s v="Product 188"/>
    <x v="4"/>
    <n v="85.4"/>
    <s v="S015"/>
    <n v="15"/>
    <n v="111.88"/>
    <s v="2025-07-28"/>
    <s v="DC5"/>
    <x v="0"/>
    <s v="WA"/>
    <s v="CUST7529"/>
    <s v="2-Day"/>
    <n v="1678.1999999999998"/>
    <d v="2025-07-28T00:00:00"/>
    <n v="15"/>
    <n v="1"/>
    <n v="1"/>
    <n v="397.19999999999982"/>
  </r>
  <r>
    <n v="10506"/>
    <s v="2025-04-25"/>
    <s v="SKU-1054"/>
    <s v="Product 55"/>
    <x v="1"/>
    <n v="76.11"/>
    <s v="S016"/>
    <n v="50"/>
    <n v="116.43"/>
    <s v="2025-04-28"/>
    <s v="DC2"/>
    <x v="3"/>
    <s v="IL"/>
    <s v="CUST6841"/>
    <s v="Ground"/>
    <n v="5821.5"/>
    <d v="2025-04-29T00:00:00"/>
    <n v="50"/>
    <n v="1"/>
    <n v="0"/>
    <n v="2016"/>
  </r>
  <r>
    <n v="10507"/>
    <s v="2025-06-06"/>
    <s v="SKU-1015"/>
    <s v="Product 16"/>
    <x v="0"/>
    <n v="20.079999999999998"/>
    <s v="S009"/>
    <n v="25"/>
    <n v="33.78"/>
    <s v="2025-06-13"/>
    <s v="DC6"/>
    <x v="6"/>
    <s v="IL"/>
    <s v="CUST4543"/>
    <s v="Ground"/>
    <n v="844.5"/>
    <d v="2025-06-13T00:00:00"/>
    <n v="25"/>
    <n v="1"/>
    <n v="1"/>
    <n v="342.50000000000006"/>
  </r>
  <r>
    <n v="10508"/>
    <s v="2025-04-26"/>
    <s v="SKU-1172"/>
    <s v="Product 173"/>
    <x v="1"/>
    <n v="132.25"/>
    <s v="S001"/>
    <n v="75"/>
    <n v="210.02"/>
    <s v="2025-05-06"/>
    <s v="DC6"/>
    <x v="6"/>
    <s v="IL"/>
    <s v="CUST1361"/>
    <s v="Ground"/>
    <n v="15751.5"/>
    <d v="2025-05-06T00:00:00"/>
    <n v="75"/>
    <n v="1"/>
    <n v="1"/>
    <n v="5832.75"/>
  </r>
  <r>
    <n v="10509"/>
    <s v="2025-07-13"/>
    <s v="SKU-1126"/>
    <s v="Product 127"/>
    <x v="0"/>
    <n v="79.2"/>
    <s v="S004"/>
    <n v="20"/>
    <n v="110.67"/>
    <s v="2025-07-15"/>
    <s v="DC6"/>
    <x v="6"/>
    <s v="IL"/>
    <s v="CUST7764"/>
    <s v="2-Day"/>
    <n v="2213.4"/>
    <d v="2025-07-16T00:00:00"/>
    <n v="20"/>
    <n v="1"/>
    <n v="0"/>
    <n v="629.40000000000009"/>
  </r>
  <r>
    <n v="10510"/>
    <s v="2025-05-27"/>
    <s v="SKU-1005"/>
    <s v="Product 6"/>
    <x v="4"/>
    <n v="97.24"/>
    <s v="S010"/>
    <n v="10"/>
    <n v="157.28"/>
    <s v="2025-05-29"/>
    <s v="DC3"/>
    <x v="1"/>
    <s v="FL"/>
    <s v="CUST8536"/>
    <s v="2-Day"/>
    <n v="1572.8"/>
    <d v="2025-05-29T00:00:00"/>
    <n v="10"/>
    <n v="1"/>
    <n v="1"/>
    <n v="600.4"/>
  </r>
  <r>
    <n v="10511"/>
    <s v="2025-06-05"/>
    <s v="SKU-1140"/>
    <s v="Product 141"/>
    <x v="3"/>
    <n v="142.51"/>
    <s v="S006"/>
    <n v="50"/>
    <n v="178.99"/>
    <s v="2025-06-08"/>
    <s v="DC3"/>
    <x v="1"/>
    <s v="FL"/>
    <s v="CUST5264"/>
    <s v="Ground"/>
    <n v="8949.5"/>
    <d v="2025-06-10T00:00:00"/>
    <n v="50"/>
    <n v="1"/>
    <n v="0"/>
    <n v="1824"/>
  </r>
  <r>
    <n v="10512"/>
    <s v="2025-07-28"/>
    <s v="SKU-1199"/>
    <s v="Product 200"/>
    <x v="4"/>
    <n v="9.19"/>
    <s v="S018"/>
    <n v="25"/>
    <n v="13.64"/>
    <s v="2025-07-30"/>
    <s v="DC9"/>
    <x v="0"/>
    <s v="WA"/>
    <s v="CUST4961"/>
    <s v="2-Day"/>
    <n v="341"/>
    <d v="2025-07-30T00:00:00"/>
    <n v="25"/>
    <n v="1"/>
    <n v="1"/>
    <n v="111.25"/>
  </r>
  <r>
    <n v="10513"/>
    <s v="2025-08-03"/>
    <s v="SKU-1133"/>
    <s v="Product 134"/>
    <x v="0"/>
    <n v="127.66"/>
    <s v="S016"/>
    <n v="25"/>
    <n v="181.73"/>
    <s v="2025-08-08"/>
    <s v="DC6"/>
    <x v="6"/>
    <s v="IL"/>
    <s v="CUST9479"/>
    <s v="2-Day"/>
    <n v="4543.25"/>
    <d v="2025-08-11T00:00:00"/>
    <n v="25"/>
    <n v="1"/>
    <n v="0"/>
    <n v="1351.75"/>
  </r>
  <r>
    <n v="10514"/>
    <s v="2025-07-03"/>
    <s v="SKU-1094"/>
    <s v="Product 95"/>
    <x v="4"/>
    <n v="46.65"/>
    <s v="S009"/>
    <n v="5"/>
    <n v="71.63"/>
    <s v="2025-07-10"/>
    <s v="DC7"/>
    <x v="4"/>
    <s v="FL"/>
    <s v="CUST2816"/>
    <s v="Ground"/>
    <n v="358.15"/>
    <d v="2025-07-10T00:00:00"/>
    <n v="5"/>
    <n v="1"/>
    <n v="1"/>
    <n v="124.89999999999998"/>
  </r>
  <r>
    <n v="10515"/>
    <s v="2025-05-14"/>
    <s v="SKU-1161"/>
    <s v="Product 162"/>
    <x v="2"/>
    <n v="116.98"/>
    <s v="S010"/>
    <n v="75"/>
    <n v="174.18"/>
    <s v="2025-05-19"/>
    <s v="DC3"/>
    <x v="1"/>
    <s v="FL"/>
    <s v="CUST6460"/>
    <s v="Ground"/>
    <n v="13063.5"/>
    <d v="2025-05-20T00:00:00"/>
    <n v="75"/>
    <n v="1"/>
    <n v="0"/>
    <n v="4290"/>
  </r>
  <r>
    <n v="10516"/>
    <s v="2025-09-20"/>
    <s v="SKU-1123"/>
    <s v="Product 124"/>
    <x v="4"/>
    <n v="162.77000000000001"/>
    <s v="S016"/>
    <n v="10"/>
    <n v="226.87"/>
    <s v="2025-09-22"/>
    <s v="DC1"/>
    <x v="5"/>
    <s v="TX"/>
    <s v="CUST8356"/>
    <s v="Ground"/>
    <n v="2268.6999999999998"/>
    <d v="2025-09-23T00:00:00"/>
    <n v="10"/>
    <n v="1"/>
    <n v="0"/>
    <n v="640.99999999999977"/>
  </r>
  <r>
    <n v="10517"/>
    <s v="2025-09-05"/>
    <s v="SKU-1091"/>
    <s v="Product 92"/>
    <x v="0"/>
    <n v="144.79"/>
    <s v="S016"/>
    <n v="5"/>
    <n v="201.82"/>
    <s v="2025-09-12"/>
    <s v="DC10"/>
    <x v="0"/>
    <s v="CA"/>
    <s v="CUST5412"/>
    <s v="Ground"/>
    <n v="1009.0999999999999"/>
    <d v="2025-09-14T00:00:00"/>
    <n v="5"/>
    <n v="1"/>
    <n v="0"/>
    <n v="285.14999999999998"/>
  </r>
  <r>
    <n v="10518"/>
    <s v="2025-04-04"/>
    <s v="SKU-1107"/>
    <s v="Product 108"/>
    <x v="4"/>
    <n v="189.75"/>
    <s v="S018"/>
    <n v="50"/>
    <n v="248.74"/>
    <s v="2025-04-09"/>
    <s v="DC8"/>
    <x v="5"/>
    <s v="TX"/>
    <s v="CUST1650"/>
    <s v="Ground"/>
    <n v="12437"/>
    <d v="2025-04-11T00:00:00"/>
    <n v="50"/>
    <n v="1"/>
    <n v="0"/>
    <n v="2949.5"/>
  </r>
  <r>
    <n v="10519"/>
    <s v="2025-08-14"/>
    <s v="SKU-1043"/>
    <s v="Product 44"/>
    <x v="0"/>
    <n v="83.28"/>
    <s v="S019"/>
    <n v="5"/>
    <n v="140.22999999999999"/>
    <s v="2025-08-24"/>
    <s v="DC7"/>
    <x v="4"/>
    <s v="FL"/>
    <s v="CUST6758"/>
    <s v="Ground"/>
    <n v="701.15"/>
    <d v="2025-08-25T00:00:00"/>
    <n v="5"/>
    <n v="1"/>
    <n v="0"/>
    <n v="284.75"/>
  </r>
  <r>
    <n v="10520"/>
    <s v="2025-08-20"/>
    <s v="SKU-1099"/>
    <s v="Product 100"/>
    <x v="2"/>
    <n v="46.64"/>
    <s v="S017"/>
    <n v="75"/>
    <n v="68.38"/>
    <s v="2025-08-21"/>
    <s v="DC3"/>
    <x v="1"/>
    <s v="FL"/>
    <s v="CUST9444"/>
    <s v="Ground"/>
    <n v="5128.5"/>
    <d v="2025-08-24T00:00:00"/>
    <n v="75"/>
    <n v="1"/>
    <n v="0"/>
    <n v="1630.5"/>
  </r>
  <r>
    <n v="10521"/>
    <s v="2025-06-08"/>
    <s v="SKU-1075"/>
    <s v="Product 76"/>
    <x v="0"/>
    <n v="142.78"/>
    <s v="S010"/>
    <n v="15"/>
    <n v="241"/>
    <s v="2025-06-11"/>
    <s v="DC6"/>
    <x v="6"/>
    <s v="IL"/>
    <s v="CUST4230"/>
    <s v="Ground"/>
    <n v="3615"/>
    <d v="2025-06-12T00:00:00"/>
    <n v="15"/>
    <n v="1"/>
    <n v="0"/>
    <n v="1473.3000000000002"/>
  </r>
  <r>
    <n v="10522"/>
    <s v="2025-08-05"/>
    <s v="SKU-1052"/>
    <s v="Product 53"/>
    <x v="2"/>
    <n v="198.62"/>
    <s v="S002"/>
    <n v="20"/>
    <n v="278.54000000000002"/>
    <s v="2025-08-15"/>
    <s v="DC7"/>
    <x v="4"/>
    <s v="FL"/>
    <s v="CUST7762"/>
    <s v="Ground"/>
    <n v="5570.8"/>
    <d v="2025-08-16T00:00:00"/>
    <n v="20"/>
    <n v="1"/>
    <n v="0"/>
    <n v="1598.4"/>
  </r>
  <r>
    <n v="10523"/>
    <s v="2025-05-19"/>
    <s v="SKU-1029"/>
    <s v="Product 30"/>
    <x v="0"/>
    <n v="126.01"/>
    <s v="S006"/>
    <n v="40"/>
    <n v="190.39"/>
    <s v="2025-05-20"/>
    <s v="DC5"/>
    <x v="0"/>
    <s v="WA"/>
    <s v="CUST4554"/>
    <s v="Ground"/>
    <n v="7615.5999999999995"/>
    <d v="2025-05-20T00:00:00"/>
    <n v="40"/>
    <n v="1"/>
    <n v="1"/>
    <n v="2575.1999999999989"/>
  </r>
  <r>
    <n v="10524"/>
    <s v="2025-09-02"/>
    <s v="SKU-1155"/>
    <s v="Product 156"/>
    <x v="4"/>
    <n v="148.87"/>
    <s v="S005"/>
    <n v="15"/>
    <n v="236.61"/>
    <s v="2025-09-07"/>
    <s v="DC8"/>
    <x v="5"/>
    <s v="TX"/>
    <s v="CUST2204"/>
    <s v="2-Day"/>
    <n v="3549.15"/>
    <d v="2025-09-09T00:00:00"/>
    <n v="15"/>
    <n v="1"/>
    <n v="0"/>
    <n v="1316.1"/>
  </r>
  <r>
    <n v="10525"/>
    <s v="2025-04-01"/>
    <s v="SKU-1027"/>
    <s v="Product 28"/>
    <x v="4"/>
    <n v="196.16"/>
    <s v="S020"/>
    <n v="15"/>
    <n v="314.36"/>
    <s v="2025-04-08"/>
    <s v="DC9"/>
    <x v="0"/>
    <s v="WA"/>
    <s v="CUST9077"/>
    <s v="Ground"/>
    <n v="4715.4000000000005"/>
    <d v="2025-04-09T00:00:00"/>
    <n v="15"/>
    <n v="1"/>
    <n v="0"/>
    <n v="1773.0000000000005"/>
  </r>
  <r>
    <n v="10526"/>
    <s v="2025-06-20"/>
    <s v="SKU-1097"/>
    <s v="Product 98"/>
    <x v="0"/>
    <n v="108.91"/>
    <s v="S007"/>
    <n v="100"/>
    <n v="136.37"/>
    <s v="2025-06-23"/>
    <s v="DC9"/>
    <x v="0"/>
    <s v="WA"/>
    <s v="CUST9175"/>
    <s v="Ground"/>
    <n v="13637"/>
    <d v="2025-06-25T00:00:00"/>
    <n v="100"/>
    <n v="1"/>
    <n v="0"/>
    <n v="2746"/>
  </r>
  <r>
    <n v="10527"/>
    <s v="2025-06-12"/>
    <s v="SKU-1098"/>
    <s v="Product 99"/>
    <x v="3"/>
    <n v="114.48"/>
    <s v="S008"/>
    <n v="15"/>
    <n v="140.69999999999999"/>
    <s v="2025-06-17"/>
    <s v="DC10"/>
    <x v="0"/>
    <s v="CA"/>
    <s v="CUST8332"/>
    <s v="Ground"/>
    <n v="2110.5"/>
    <d v="2025-06-16T00:00:00"/>
    <n v="15"/>
    <n v="1"/>
    <n v="1"/>
    <n v="393.29999999999995"/>
  </r>
  <r>
    <n v="10528"/>
    <s v="2025-06-13"/>
    <s v="SKU-1185"/>
    <s v="Product 186"/>
    <x v="0"/>
    <n v="73.36"/>
    <s v="S009"/>
    <n v="10"/>
    <n v="109.45"/>
    <s v="2025-06-16"/>
    <s v="DC5"/>
    <x v="0"/>
    <s v="WA"/>
    <s v="CUST1331"/>
    <s v="2-Day"/>
    <n v="1094.5"/>
    <d v="2025-06-17T00:00:00"/>
    <n v="10"/>
    <n v="1"/>
    <n v="0"/>
    <n v="360.9"/>
  </r>
  <r>
    <n v="10529"/>
    <s v="2025-06-05"/>
    <s v="SKU-1055"/>
    <s v="Product 56"/>
    <x v="2"/>
    <n v="44.37"/>
    <s v="S003"/>
    <n v="50"/>
    <n v="65.069999999999993"/>
    <s v="2025-06-07"/>
    <s v="DC7"/>
    <x v="4"/>
    <s v="FL"/>
    <s v="CUST4210"/>
    <s v="2-Day"/>
    <n v="3253.4999999999995"/>
    <d v="2025-06-08T00:00:00"/>
    <n v="50"/>
    <n v="1"/>
    <n v="0"/>
    <n v="1034.9999999999995"/>
  </r>
  <r>
    <n v="10530"/>
    <s v="2025-09-06"/>
    <s v="SKU-1036"/>
    <s v="Product 37"/>
    <x v="1"/>
    <n v="192.67"/>
    <s v="S008"/>
    <n v="10"/>
    <n v="316.26"/>
    <s v="2025-09-08"/>
    <s v="DC8"/>
    <x v="5"/>
    <s v="TX"/>
    <s v="CUST9857"/>
    <s v="Ground"/>
    <n v="3162.6"/>
    <d v="2025-09-08T00:00:00"/>
    <n v="10"/>
    <n v="1"/>
    <n v="1"/>
    <n v="1235.9000000000001"/>
  </r>
  <r>
    <n v="10531"/>
    <s v="2025-05-26"/>
    <s v="SKU-1024"/>
    <s v="Product 25"/>
    <x v="1"/>
    <n v="179.21"/>
    <s v="S015"/>
    <n v="50"/>
    <n v="221.76"/>
    <s v="2025-06-02"/>
    <s v="DC9"/>
    <x v="0"/>
    <s v="WA"/>
    <s v="CUST5827"/>
    <s v="Ground"/>
    <n v="11088"/>
    <d v="2025-06-02T00:00:00"/>
    <n v="50"/>
    <n v="1"/>
    <n v="1"/>
    <n v="2127.5"/>
  </r>
  <r>
    <n v="10532"/>
    <s v="2025-08-23"/>
    <s v="SKU-1192"/>
    <s v="Product 193"/>
    <x v="3"/>
    <n v="186.71"/>
    <s v="S005"/>
    <n v="10"/>
    <n v="228.74"/>
    <s v="2025-08-26"/>
    <s v="DC5"/>
    <x v="0"/>
    <s v="WA"/>
    <s v="CUST3976"/>
    <s v="2-Day"/>
    <n v="2287.4"/>
    <d v="2025-08-30T00:00:00"/>
    <n v="10"/>
    <n v="1"/>
    <n v="0"/>
    <n v="420.29999999999995"/>
  </r>
  <r>
    <n v="10533"/>
    <s v="2025-09-08"/>
    <s v="SKU-1081"/>
    <s v="Product 82"/>
    <x v="1"/>
    <n v="174.83"/>
    <s v="S015"/>
    <n v="5"/>
    <n v="275.19"/>
    <s v="2025-09-13"/>
    <s v="DC5"/>
    <x v="0"/>
    <s v="WA"/>
    <s v="CUST4667"/>
    <s v="2-Day"/>
    <n v="1375.95"/>
    <d v="2025-09-13T00:00:00"/>
    <n v="5"/>
    <n v="1"/>
    <n v="1"/>
    <n v="501.79999999999995"/>
  </r>
  <r>
    <n v="10534"/>
    <s v="2025-06-17"/>
    <s v="SKU-1028"/>
    <s v="Product 29"/>
    <x v="2"/>
    <n v="108.82"/>
    <s v="S015"/>
    <n v="20"/>
    <n v="195.15"/>
    <s v="2025-06-20"/>
    <s v="DC3"/>
    <x v="1"/>
    <s v="FL"/>
    <s v="CUST9448"/>
    <s v="2-Day"/>
    <n v="3903"/>
    <d v="2025-06-25T00:00:00"/>
    <n v="20"/>
    <n v="1"/>
    <n v="0"/>
    <n v="1726.6000000000004"/>
  </r>
  <r>
    <n v="10535"/>
    <s v="2025-04-04"/>
    <s v="SKU-1019"/>
    <s v="Product 20"/>
    <x v="3"/>
    <n v="11.37"/>
    <s v="S018"/>
    <n v="50"/>
    <n v="18.7"/>
    <s v="2025-04-14"/>
    <s v="DC5"/>
    <x v="0"/>
    <s v="WA"/>
    <s v="CUST2882"/>
    <s v="2-Day"/>
    <n v="935"/>
    <d v="2025-04-18T00:00:00"/>
    <n v="50"/>
    <n v="1"/>
    <n v="0"/>
    <n v="366.5"/>
  </r>
  <r>
    <n v="10536"/>
    <s v="2025-09-15"/>
    <s v="SKU-1045"/>
    <s v="Product 46"/>
    <x v="0"/>
    <n v="193.56"/>
    <s v="S015"/>
    <n v="10"/>
    <n v="266.44"/>
    <s v="2025-09-22"/>
    <s v="DC6"/>
    <x v="6"/>
    <s v="IL"/>
    <s v="CUST6426"/>
    <s v="Ground"/>
    <n v="2664.4"/>
    <d v="2025-09-22T00:00:00"/>
    <n v="10"/>
    <n v="1"/>
    <n v="1"/>
    <n v="728.80000000000018"/>
  </r>
  <r>
    <n v="10537"/>
    <s v="2025-04-29"/>
    <s v="SKU-1141"/>
    <s v="Product 142"/>
    <x v="3"/>
    <n v="191.95"/>
    <s v="S018"/>
    <n v="100"/>
    <n v="246.47"/>
    <s v="2025-05-04"/>
    <s v="DC10"/>
    <x v="0"/>
    <s v="CA"/>
    <s v="CUST7670"/>
    <s v="Ground"/>
    <n v="24647"/>
    <d v="2025-05-04T00:00:00"/>
    <n v="100"/>
    <n v="1"/>
    <n v="1"/>
    <n v="5452"/>
  </r>
  <r>
    <n v="10538"/>
    <s v="2025-08-08"/>
    <s v="SKU-1069"/>
    <s v="Product 70"/>
    <x v="1"/>
    <n v="7.19"/>
    <s v="S010"/>
    <n v="25"/>
    <n v="10.09"/>
    <s v="2025-08-11"/>
    <s v="DC9"/>
    <x v="0"/>
    <s v="WA"/>
    <s v="CUST8194"/>
    <s v="2-Day"/>
    <n v="252.25"/>
    <d v="2025-08-12T00:00:00"/>
    <n v="25"/>
    <n v="1"/>
    <n v="0"/>
    <n v="72.5"/>
  </r>
  <r>
    <n v="10539"/>
    <s v="2025-04-17"/>
    <s v="SKU-1062"/>
    <s v="Product 63"/>
    <x v="1"/>
    <n v="3.18"/>
    <s v="S013"/>
    <n v="5"/>
    <n v="4.2699999999999996"/>
    <s v="2025-04-20"/>
    <s v="DC4"/>
    <x v="2"/>
    <s v="NJ"/>
    <s v="CUST9282"/>
    <s v="Overnight"/>
    <n v="21.349999999999998"/>
    <d v="2025-04-25T00:00:00"/>
    <n v="5"/>
    <n v="1"/>
    <n v="0"/>
    <n v="5.4499999999999975"/>
  </r>
  <r>
    <n v="10540"/>
    <s v="2025-08-14"/>
    <s v="SKU-1150"/>
    <s v="Product 151"/>
    <x v="4"/>
    <n v="113.78"/>
    <s v="S002"/>
    <n v="40"/>
    <n v="159.85"/>
    <s v="2025-08-21"/>
    <s v="DC4"/>
    <x v="2"/>
    <s v="NJ"/>
    <s v="CUST8813"/>
    <s v="2-Day"/>
    <n v="6394"/>
    <d v="2025-08-22T00:00:00"/>
    <n v="40"/>
    <n v="1"/>
    <n v="0"/>
    <n v="1842.8000000000002"/>
  </r>
  <r>
    <n v="10541"/>
    <s v="2025-08-17"/>
    <s v="SKU-1091"/>
    <s v="Product 92"/>
    <x v="0"/>
    <n v="144.79"/>
    <s v="S016"/>
    <n v="30"/>
    <n v="245.81"/>
    <s v="2025-08-24"/>
    <s v="DC1"/>
    <x v="5"/>
    <s v="TX"/>
    <s v="CUST9701"/>
    <s v="2-Day"/>
    <n v="7374.3"/>
    <d v="2025-08-27T00:00:00"/>
    <n v="30"/>
    <n v="1"/>
    <n v="0"/>
    <n v="3030.6000000000004"/>
  </r>
  <r>
    <n v="10542"/>
    <s v="2025-05-30"/>
    <s v="SKU-1011"/>
    <s v="Product 12"/>
    <x v="1"/>
    <n v="197.83"/>
    <s v="S020"/>
    <n v="75"/>
    <n v="300.83999999999997"/>
    <s v="2025-05-31"/>
    <s v="DC5"/>
    <x v="0"/>
    <s v="WA"/>
    <s v="CUST7413"/>
    <s v="Ground"/>
    <n v="22562.999999999996"/>
    <d v="2025-05-29T00:00:00"/>
    <n v="75"/>
    <n v="1"/>
    <n v="1"/>
    <n v="7725.7499999999945"/>
  </r>
  <r>
    <n v="10543"/>
    <s v="2025-05-20"/>
    <s v="SKU-1054"/>
    <s v="Product 55"/>
    <x v="1"/>
    <n v="76.11"/>
    <s v="S016"/>
    <n v="10"/>
    <n v="109.08"/>
    <s v="2025-05-21"/>
    <s v="DC4"/>
    <x v="2"/>
    <s v="NJ"/>
    <s v="CUST1188"/>
    <s v="Ground"/>
    <n v="1090.8"/>
    <d v="2025-05-22T00:00:00"/>
    <n v="10"/>
    <n v="1"/>
    <n v="0"/>
    <n v="329.69999999999993"/>
  </r>
  <r>
    <n v="10544"/>
    <s v="2025-06-20"/>
    <s v="SKU-1153"/>
    <s v="Product 154"/>
    <x v="4"/>
    <n v="44.67"/>
    <s v="S012"/>
    <n v="5"/>
    <n v="64.5"/>
    <s v="2025-06-25"/>
    <s v="DC1"/>
    <x v="5"/>
    <s v="TX"/>
    <s v="CUST2971"/>
    <s v="Ground"/>
    <n v="322.5"/>
    <d v="2025-06-26T00:00:00"/>
    <n v="5"/>
    <n v="1"/>
    <n v="0"/>
    <n v="99.149999999999977"/>
  </r>
  <r>
    <n v="10545"/>
    <s v="2025-09-02"/>
    <s v="SKU-1002"/>
    <s v="Product 3"/>
    <x v="4"/>
    <n v="86.32"/>
    <s v="S003"/>
    <n v="30"/>
    <n v="104.19"/>
    <s v="2025-09-04"/>
    <s v="DC6"/>
    <x v="6"/>
    <s v="IL"/>
    <s v="CUST4365"/>
    <s v="2-Day"/>
    <n v="3125.7"/>
    <d v="2025-09-04T00:00:00"/>
    <n v="30"/>
    <n v="1"/>
    <n v="1"/>
    <n v="536.09999999999991"/>
  </r>
  <r>
    <n v="10546"/>
    <s v="2025-05-21"/>
    <s v="SKU-1035"/>
    <s v="Product 36"/>
    <x v="4"/>
    <n v="93.46"/>
    <s v="S018"/>
    <n v="100"/>
    <n v="129.88"/>
    <s v="2025-05-24"/>
    <s v="DC3"/>
    <x v="1"/>
    <s v="FL"/>
    <s v="CUST5599"/>
    <s v="2-Day"/>
    <n v="12988"/>
    <d v="2025-05-27T00:00:00"/>
    <n v="100"/>
    <n v="1"/>
    <n v="0"/>
    <n v="3642"/>
  </r>
  <r>
    <n v="10547"/>
    <s v="2025-09-24"/>
    <s v="SKU-1076"/>
    <s v="Product 77"/>
    <x v="4"/>
    <n v="194.27"/>
    <s v="S014"/>
    <n v="75"/>
    <n v="234.06"/>
    <s v="2025-10-01"/>
    <s v="DC4"/>
    <x v="2"/>
    <s v="NJ"/>
    <s v="CUST3864"/>
    <s v="2-Day"/>
    <n v="17554.5"/>
    <d v="2025-10-05T00:00:00"/>
    <n v="75"/>
    <n v="1"/>
    <n v="0"/>
    <n v="2984.25"/>
  </r>
  <r>
    <n v="10548"/>
    <s v="2025-05-31"/>
    <s v="SKU-1017"/>
    <s v="Product 18"/>
    <x v="4"/>
    <n v="101.44"/>
    <s v="S013"/>
    <n v="25"/>
    <n v="177.7"/>
    <s v="2025-06-02"/>
    <s v="DC2"/>
    <x v="3"/>
    <s v="IL"/>
    <s v="CUST6796"/>
    <s v="2-Day"/>
    <n v="4442.5"/>
    <d v="2025-06-02T00:00:00"/>
    <n v="25"/>
    <n v="1"/>
    <n v="1"/>
    <n v="1906.5"/>
  </r>
  <r>
    <n v="10549"/>
    <s v="2025-08-16"/>
    <s v="SKU-1044"/>
    <s v="Product 45"/>
    <x v="4"/>
    <n v="39.82"/>
    <s v="S006"/>
    <n v="30"/>
    <n v="50.18"/>
    <s v="2025-08-26"/>
    <s v="DC8"/>
    <x v="5"/>
    <s v="TX"/>
    <s v="CUST4267"/>
    <s v="Overnight"/>
    <n v="1505.4"/>
    <d v="2025-08-26T00:00:00"/>
    <n v="30"/>
    <n v="1"/>
    <n v="1"/>
    <n v="310.80000000000018"/>
  </r>
  <r>
    <n v="10550"/>
    <s v="2025-09-17"/>
    <s v="SKU-1091"/>
    <s v="Product 92"/>
    <x v="0"/>
    <n v="144.79"/>
    <s v="S016"/>
    <n v="15"/>
    <n v="250.64"/>
    <s v="2025-09-20"/>
    <s v="DC3"/>
    <x v="1"/>
    <s v="FL"/>
    <s v="CUST3708"/>
    <s v="2-Day"/>
    <n v="3759.6"/>
    <d v="2025-09-20T00:00:00"/>
    <n v="15"/>
    <n v="1"/>
    <n v="1"/>
    <n v="1587.75"/>
  </r>
  <r>
    <n v="10551"/>
    <s v="2025-07-05"/>
    <s v="SKU-1184"/>
    <s v="Product 185"/>
    <x v="3"/>
    <n v="55.49"/>
    <s v="S005"/>
    <n v="20"/>
    <n v="68.42"/>
    <s v="2025-07-08"/>
    <s v="DC8"/>
    <x v="5"/>
    <s v="TX"/>
    <s v="CUST6200"/>
    <s v="Ground"/>
    <n v="1368.4"/>
    <d v="2025-07-08T00:00:00"/>
    <n v="20"/>
    <n v="1"/>
    <n v="1"/>
    <n v="258.60000000000014"/>
  </r>
  <r>
    <n v="10552"/>
    <s v="2025-07-09"/>
    <s v="SKU-1126"/>
    <s v="Product 127"/>
    <x v="0"/>
    <n v="79.2"/>
    <s v="S004"/>
    <n v="15"/>
    <n v="122.85"/>
    <s v="2025-07-12"/>
    <s v="DC10"/>
    <x v="0"/>
    <s v="CA"/>
    <s v="CUST2469"/>
    <s v="2-Day"/>
    <n v="1842.75"/>
    <d v="2025-07-12T00:00:00"/>
    <n v="15"/>
    <n v="1"/>
    <n v="1"/>
    <n v="654.75"/>
  </r>
  <r>
    <n v="10553"/>
    <s v="2025-09-21"/>
    <s v="SKU-1072"/>
    <s v="Product 73"/>
    <x v="2"/>
    <n v="27.14"/>
    <s v="S017"/>
    <n v="20"/>
    <n v="34.25"/>
    <s v="2025-10-01"/>
    <s v="DC3"/>
    <x v="1"/>
    <s v="FL"/>
    <s v="CUST8670"/>
    <s v="Ground"/>
    <n v="685"/>
    <d v="2025-10-02T00:00:00"/>
    <n v="20"/>
    <n v="1"/>
    <n v="0"/>
    <n v="142.20000000000005"/>
  </r>
  <r>
    <n v="10554"/>
    <s v="2025-05-11"/>
    <s v="SKU-1067"/>
    <s v="Product 68"/>
    <x v="1"/>
    <n v="60.04"/>
    <s v="S019"/>
    <n v="30"/>
    <n v="76.25"/>
    <s v="2025-05-14"/>
    <s v="DC10"/>
    <x v="0"/>
    <s v="CA"/>
    <s v="CUST6498"/>
    <s v="Ground"/>
    <n v="2287.5"/>
    <d v="2025-05-14T00:00:00"/>
    <n v="30"/>
    <n v="1"/>
    <n v="1"/>
    <n v="486.29999999999995"/>
  </r>
  <r>
    <n v="10555"/>
    <s v="2025-05-20"/>
    <s v="SKU-1131"/>
    <s v="Product 132"/>
    <x v="0"/>
    <n v="181.79"/>
    <s v="S004"/>
    <n v="5"/>
    <n v="244.86"/>
    <s v="2025-05-21"/>
    <s v="DC9"/>
    <x v="0"/>
    <s v="WA"/>
    <s v="CUST8180"/>
    <s v="2-Day"/>
    <n v="1224.3000000000002"/>
    <d v="2025-05-21T00:00:00"/>
    <n v="5"/>
    <n v="1"/>
    <n v="1"/>
    <n v="315.35000000000025"/>
  </r>
  <r>
    <n v="10556"/>
    <s v="2025-09-30"/>
    <s v="SKU-1154"/>
    <s v="Product 155"/>
    <x v="1"/>
    <n v="57.05"/>
    <s v="S004"/>
    <n v="10"/>
    <n v="69.84"/>
    <s v="2025-10-07"/>
    <s v="DC5"/>
    <x v="0"/>
    <s v="WA"/>
    <s v="CUST4752"/>
    <s v="Ground"/>
    <n v="698.40000000000009"/>
    <d v="2025-10-05T00:00:00"/>
    <n v="10"/>
    <n v="1"/>
    <n v="1"/>
    <n v="127.90000000000009"/>
  </r>
  <r>
    <n v="10557"/>
    <s v="2025-08-17"/>
    <s v="SKU-1154"/>
    <s v="Product 155"/>
    <x v="1"/>
    <n v="57.05"/>
    <s v="S004"/>
    <n v="100"/>
    <n v="98.96"/>
    <s v="2025-08-19"/>
    <s v="DC1"/>
    <x v="5"/>
    <s v="TX"/>
    <s v="CUST2656"/>
    <s v="Ground"/>
    <n v="9896"/>
    <d v="2025-08-24T00:00:00"/>
    <n v="100"/>
    <n v="1"/>
    <n v="0"/>
    <n v="4191"/>
  </r>
  <r>
    <n v="10558"/>
    <s v="2025-08-11"/>
    <s v="SKU-1102"/>
    <s v="Product 103"/>
    <x v="3"/>
    <n v="61.05"/>
    <s v="S015"/>
    <n v="30"/>
    <n v="107.22"/>
    <s v="2025-08-21"/>
    <s v="DC1"/>
    <x v="5"/>
    <s v="TX"/>
    <s v="CUST6996"/>
    <s v="2-Day"/>
    <n v="3216.6"/>
    <d v="2025-08-23T00:00:00"/>
    <n v="30"/>
    <n v="1"/>
    <n v="0"/>
    <n v="1385.1"/>
  </r>
  <r>
    <n v="10559"/>
    <s v="2025-06-05"/>
    <s v="SKU-1182"/>
    <s v="Product 183"/>
    <x v="3"/>
    <n v="188.98"/>
    <s v="S020"/>
    <n v="10"/>
    <n v="234.69"/>
    <s v="2025-06-08"/>
    <s v="DC5"/>
    <x v="0"/>
    <s v="WA"/>
    <s v="CUST9250"/>
    <s v="Ground"/>
    <n v="2346.9"/>
    <d v="2025-06-08T00:00:00"/>
    <n v="10"/>
    <n v="1"/>
    <n v="1"/>
    <n v="457.10000000000014"/>
  </r>
  <r>
    <n v="10560"/>
    <s v="2025-05-28"/>
    <s v="SKU-1051"/>
    <s v="Product 52"/>
    <x v="0"/>
    <n v="15.35"/>
    <s v="S013"/>
    <n v="25"/>
    <n v="23.71"/>
    <s v="2025-06-04"/>
    <s v="DC3"/>
    <x v="1"/>
    <s v="FL"/>
    <s v="CUST2845"/>
    <s v="Ground"/>
    <n v="592.75"/>
    <d v="2025-06-04T00:00:00"/>
    <n v="25"/>
    <n v="1"/>
    <n v="1"/>
    <n v="209"/>
  </r>
  <r>
    <n v="10561"/>
    <s v="2025-09-17"/>
    <s v="SKU-1111"/>
    <s v="Product 112"/>
    <x v="0"/>
    <n v="97.22"/>
    <s v="S020"/>
    <n v="50"/>
    <n v="125.37"/>
    <s v="2025-09-18"/>
    <s v="DC5"/>
    <x v="0"/>
    <s v="WA"/>
    <s v="CUST4012"/>
    <s v="Ground"/>
    <n v="6268.5"/>
    <d v="2025-09-22T00:00:00"/>
    <n v="50"/>
    <n v="1"/>
    <n v="0"/>
    <n v="1407.5"/>
  </r>
  <r>
    <n v="10562"/>
    <s v="2025-09-16"/>
    <s v="SKU-1127"/>
    <s v="Product 128"/>
    <x v="2"/>
    <n v="151.44999999999999"/>
    <s v="S004"/>
    <n v="25"/>
    <n v="269.64999999999998"/>
    <s v="2025-09-23"/>
    <s v="DC8"/>
    <x v="5"/>
    <s v="TX"/>
    <s v="CUST4688"/>
    <s v="Ground"/>
    <n v="6741.2499999999991"/>
    <d v="2025-09-23T00:00:00"/>
    <n v="25"/>
    <n v="1"/>
    <n v="1"/>
    <n v="2954.9999999999995"/>
  </r>
  <r>
    <n v="10563"/>
    <s v="2025-08-31"/>
    <s v="SKU-1193"/>
    <s v="Product 194"/>
    <x v="1"/>
    <n v="64.239999999999995"/>
    <s v="S016"/>
    <n v="30"/>
    <n v="79.3"/>
    <s v="2025-09-01"/>
    <s v="DC10"/>
    <x v="0"/>
    <s v="CA"/>
    <s v="CUST8618"/>
    <s v="Ground"/>
    <n v="2379"/>
    <d v="2025-09-02T00:00:00"/>
    <n v="30"/>
    <n v="1"/>
    <n v="0"/>
    <n v="451.80000000000018"/>
  </r>
  <r>
    <n v="10564"/>
    <s v="2025-06-27"/>
    <s v="SKU-1057"/>
    <s v="Product 58"/>
    <x v="2"/>
    <n v="48.03"/>
    <s v="S014"/>
    <n v="50"/>
    <n v="68.599999999999994"/>
    <s v="2025-06-28"/>
    <s v="DC5"/>
    <x v="0"/>
    <s v="WA"/>
    <s v="CUST9867"/>
    <s v="Ground"/>
    <n v="3429.9999999999995"/>
    <d v="2025-06-28T00:00:00"/>
    <n v="50"/>
    <n v="1"/>
    <n v="1"/>
    <n v="1028.4999999999995"/>
  </r>
  <r>
    <n v="10565"/>
    <s v="2025-07-09"/>
    <s v="SKU-1025"/>
    <s v="Product 26"/>
    <x v="4"/>
    <n v="10.56"/>
    <s v="S001"/>
    <n v="25"/>
    <n v="13.81"/>
    <s v="2025-07-11"/>
    <s v="DC10"/>
    <x v="0"/>
    <s v="CA"/>
    <s v="CUST1771"/>
    <s v="Ground"/>
    <n v="345.25"/>
    <d v="2025-07-11T00:00:00"/>
    <n v="25"/>
    <n v="1"/>
    <n v="1"/>
    <n v="81.25"/>
  </r>
  <r>
    <n v="10566"/>
    <s v="2025-09-04"/>
    <s v="SKU-1112"/>
    <s v="Product 113"/>
    <x v="0"/>
    <n v="185.64"/>
    <s v="S014"/>
    <n v="15"/>
    <n v="227.71"/>
    <s v="2025-09-11"/>
    <s v="DC9"/>
    <x v="0"/>
    <s v="WA"/>
    <s v="CUST7849"/>
    <s v="Ground"/>
    <n v="3415.65"/>
    <d v="2025-09-10T00:00:00"/>
    <n v="15"/>
    <n v="1"/>
    <n v="1"/>
    <n v="631.05000000000018"/>
  </r>
  <r>
    <n v="10567"/>
    <s v="2025-04-23"/>
    <s v="SKU-1128"/>
    <s v="Product 129"/>
    <x v="3"/>
    <n v="75.12"/>
    <s v="S015"/>
    <n v="75"/>
    <n v="108.54"/>
    <s v="2025-04-28"/>
    <s v="DC4"/>
    <x v="2"/>
    <s v="NJ"/>
    <s v="CUST7625"/>
    <s v="Ground"/>
    <n v="8140.5000000000009"/>
    <d v="2025-04-29T00:00:00"/>
    <n v="75"/>
    <n v="1"/>
    <n v="0"/>
    <n v="2506.5000000000009"/>
  </r>
  <r>
    <n v="10568"/>
    <s v="2025-08-10"/>
    <s v="SKU-1132"/>
    <s v="Product 133"/>
    <x v="1"/>
    <n v="71.06"/>
    <s v="S006"/>
    <n v="15"/>
    <n v="107.8"/>
    <s v="2025-08-13"/>
    <s v="DC2"/>
    <x v="3"/>
    <s v="IL"/>
    <s v="CUST1922"/>
    <s v="Ground"/>
    <n v="1617"/>
    <d v="2025-08-14T00:00:00"/>
    <n v="15"/>
    <n v="1"/>
    <n v="0"/>
    <n v="551.09999999999991"/>
  </r>
  <r>
    <n v="10569"/>
    <s v="2025-04-12"/>
    <s v="SKU-1119"/>
    <s v="Product 120"/>
    <x v="1"/>
    <n v="184.19"/>
    <s v="S004"/>
    <n v="25"/>
    <n v="245.77"/>
    <s v="2025-04-19"/>
    <s v="DC6"/>
    <x v="6"/>
    <s v="IL"/>
    <s v="CUST5486"/>
    <s v="2-Day"/>
    <n v="6144.25"/>
    <d v="2025-04-19T00:00:00"/>
    <n v="25"/>
    <n v="1"/>
    <n v="1"/>
    <n v="1539.5"/>
  </r>
  <r>
    <n v="10570"/>
    <s v="2025-09-08"/>
    <s v="SKU-1145"/>
    <s v="Product 146"/>
    <x v="0"/>
    <n v="61.61"/>
    <s v="S013"/>
    <n v="10"/>
    <n v="91.47"/>
    <s v="2025-09-13"/>
    <s v="DC2"/>
    <x v="3"/>
    <s v="IL"/>
    <s v="CUST4933"/>
    <s v="Ground"/>
    <n v="914.7"/>
    <d v="2025-09-14T00:00:00"/>
    <n v="10"/>
    <n v="1"/>
    <n v="0"/>
    <n v="298.60000000000002"/>
  </r>
  <r>
    <n v="10571"/>
    <s v="2025-09-10"/>
    <s v="SKU-1175"/>
    <s v="Product 176"/>
    <x v="2"/>
    <n v="42.45"/>
    <s v="S011"/>
    <n v="75"/>
    <n v="56.88"/>
    <s v="2025-09-17"/>
    <s v="DC2"/>
    <x v="3"/>
    <s v="IL"/>
    <s v="CUST6294"/>
    <s v="Ground"/>
    <n v="4266"/>
    <d v="2025-09-19T00:00:00"/>
    <n v="75"/>
    <n v="1"/>
    <n v="0"/>
    <n v="1082.25"/>
  </r>
  <r>
    <n v="10572"/>
    <s v="2025-05-29"/>
    <s v="SKU-1191"/>
    <s v="Product 192"/>
    <x v="4"/>
    <n v="57.4"/>
    <s v="S003"/>
    <n v="20"/>
    <n v="96.3"/>
    <s v="2025-06-01"/>
    <s v="DC7"/>
    <x v="4"/>
    <s v="FL"/>
    <s v="CUST1832"/>
    <s v="2-Day"/>
    <n v="1926"/>
    <d v="2025-06-01T00:00:00"/>
    <n v="20"/>
    <n v="1"/>
    <n v="1"/>
    <n v="778"/>
  </r>
  <r>
    <n v="10573"/>
    <s v="2025-08-03"/>
    <s v="SKU-1154"/>
    <s v="Product 155"/>
    <x v="1"/>
    <n v="57.05"/>
    <s v="S004"/>
    <n v="20"/>
    <n v="73.56"/>
    <s v="2025-08-08"/>
    <s v="DC9"/>
    <x v="0"/>
    <s v="WA"/>
    <s v="CUST9807"/>
    <s v="Ground"/>
    <n v="1471.2"/>
    <d v="2025-08-10T00:00:00"/>
    <n v="20"/>
    <n v="1"/>
    <n v="0"/>
    <n v="330.20000000000005"/>
  </r>
  <r>
    <n v="10574"/>
    <s v="2025-05-31"/>
    <s v="SKU-1054"/>
    <s v="Product 55"/>
    <x v="1"/>
    <n v="76.11"/>
    <s v="S016"/>
    <n v="20"/>
    <n v="120.01"/>
    <s v="2025-06-01"/>
    <s v="DC10"/>
    <x v="0"/>
    <s v="CA"/>
    <s v="CUST8371"/>
    <s v="Overnight"/>
    <n v="2400.2000000000003"/>
    <d v="2025-06-05T00:00:00"/>
    <n v="20"/>
    <n v="1"/>
    <n v="0"/>
    <n v="878.00000000000023"/>
  </r>
  <r>
    <n v="10575"/>
    <s v="2025-08-01"/>
    <s v="SKU-1173"/>
    <s v="Product 174"/>
    <x v="4"/>
    <n v="155.03"/>
    <s v="S015"/>
    <n v="20"/>
    <n v="224.44"/>
    <s v="2025-08-02"/>
    <s v="DC6"/>
    <x v="6"/>
    <s v="IL"/>
    <s v="CUST6049"/>
    <s v="Ground"/>
    <n v="4488.8"/>
    <d v="2025-08-06T00:00:00"/>
    <n v="20"/>
    <n v="1"/>
    <n v="0"/>
    <n v="1388.2000000000003"/>
  </r>
  <r>
    <n v="10576"/>
    <s v="2025-04-20"/>
    <s v="SKU-1165"/>
    <s v="Product 166"/>
    <x v="0"/>
    <n v="41.68"/>
    <s v="S012"/>
    <n v="100"/>
    <n v="68.67"/>
    <s v="2025-04-23"/>
    <s v="DC10"/>
    <x v="0"/>
    <s v="CA"/>
    <s v="CUST8274"/>
    <s v="Ground"/>
    <n v="6867"/>
    <d v="2025-04-26T00:00:00"/>
    <n v="100"/>
    <n v="1"/>
    <n v="0"/>
    <n v="2699"/>
  </r>
  <r>
    <n v="10577"/>
    <s v="2025-04-10"/>
    <s v="SKU-1080"/>
    <s v="Product 81"/>
    <x v="4"/>
    <n v="87.1"/>
    <s v="S014"/>
    <n v="25"/>
    <n v="127.97"/>
    <s v="2025-04-12"/>
    <s v="DC7"/>
    <x v="4"/>
    <s v="FL"/>
    <s v="CUST2152"/>
    <s v="Ground"/>
    <n v="3199.25"/>
    <d v="2025-04-12T00:00:00"/>
    <n v="25"/>
    <n v="1"/>
    <n v="1"/>
    <n v="1021.75"/>
  </r>
  <r>
    <n v="10578"/>
    <s v="2025-09-28"/>
    <s v="SKU-1087"/>
    <s v="Product 88"/>
    <x v="3"/>
    <n v="169.52"/>
    <s v="S018"/>
    <n v="75"/>
    <n v="265.27999999999997"/>
    <s v="2025-09-30"/>
    <s v="DC7"/>
    <x v="4"/>
    <s v="FL"/>
    <s v="CUST2256"/>
    <s v="Ground"/>
    <n v="19895.999999999996"/>
    <d v="2025-09-30T00:00:00"/>
    <n v="75"/>
    <n v="1"/>
    <n v="1"/>
    <n v="7181.9999999999964"/>
  </r>
  <r>
    <n v="10579"/>
    <s v="2025-08-29"/>
    <s v="SKU-1079"/>
    <s v="Product 80"/>
    <x v="4"/>
    <n v="191.78"/>
    <s v="S002"/>
    <n v="25"/>
    <n v="257.54000000000002"/>
    <s v="2025-09-08"/>
    <s v="DC4"/>
    <x v="2"/>
    <s v="NJ"/>
    <s v="CUST4200"/>
    <s v="2-Day"/>
    <n v="6438.5000000000009"/>
    <d v="2025-09-08T00:00:00"/>
    <n v="25"/>
    <n v="1"/>
    <n v="1"/>
    <n v="1644.0000000000009"/>
  </r>
  <r>
    <n v="10580"/>
    <s v="2025-09-07"/>
    <s v="SKU-1168"/>
    <s v="Product 169"/>
    <x v="1"/>
    <n v="156.38999999999999"/>
    <s v="S018"/>
    <n v="15"/>
    <n v="199.35"/>
    <s v="2025-09-14"/>
    <s v="DC10"/>
    <x v="0"/>
    <s v="CA"/>
    <s v="CUST5261"/>
    <s v="2-Day"/>
    <n v="2990.25"/>
    <d v="2025-09-14T00:00:00"/>
    <n v="15"/>
    <n v="1"/>
    <n v="1"/>
    <n v="644.40000000000009"/>
  </r>
  <r>
    <n v="10581"/>
    <s v="2025-05-03"/>
    <s v="SKU-1121"/>
    <s v="Product 122"/>
    <x v="4"/>
    <n v="181.04"/>
    <s v="S004"/>
    <n v="50"/>
    <n v="244.9"/>
    <s v="2025-05-04"/>
    <s v="DC8"/>
    <x v="5"/>
    <s v="TX"/>
    <s v="CUST2837"/>
    <s v="Ground"/>
    <n v="12245"/>
    <d v="2025-05-04T00:00:00"/>
    <n v="50"/>
    <n v="1"/>
    <n v="1"/>
    <n v="3193"/>
  </r>
  <r>
    <n v="10582"/>
    <s v="2025-04-26"/>
    <s v="SKU-1187"/>
    <s v="Product 188"/>
    <x v="4"/>
    <n v="85.4"/>
    <s v="S015"/>
    <n v="30"/>
    <n v="133.80000000000001"/>
    <s v="2025-04-29"/>
    <s v="DC2"/>
    <x v="3"/>
    <s v="IL"/>
    <s v="CUST2961"/>
    <s v="Ground"/>
    <n v="4014.0000000000005"/>
    <d v="2025-04-29T00:00:00"/>
    <n v="30"/>
    <n v="1"/>
    <n v="1"/>
    <n v="1452.0000000000005"/>
  </r>
  <r>
    <n v="10583"/>
    <s v="2025-05-02"/>
    <s v="SKU-1100"/>
    <s v="Product 101"/>
    <x v="1"/>
    <n v="115.29"/>
    <s v="S018"/>
    <n v="5"/>
    <n v="197.19"/>
    <s v="2025-05-04"/>
    <s v="DC2"/>
    <x v="3"/>
    <s v="IL"/>
    <s v="CUST5629"/>
    <s v="2-Day"/>
    <n v="985.95"/>
    <d v="2025-05-08T00:00:00"/>
    <n v="5"/>
    <n v="1"/>
    <n v="0"/>
    <n v="409.5"/>
  </r>
  <r>
    <n v="10584"/>
    <s v="2025-04-28"/>
    <s v="SKU-1164"/>
    <s v="Product 165"/>
    <x v="0"/>
    <n v="156"/>
    <s v="S017"/>
    <n v="20"/>
    <n v="195.53"/>
    <s v="2025-04-30"/>
    <s v="DC7"/>
    <x v="4"/>
    <s v="FL"/>
    <s v="CUST7451"/>
    <s v="2-Day"/>
    <n v="3910.6"/>
    <d v="2025-04-30T00:00:00"/>
    <n v="20"/>
    <n v="1"/>
    <n v="1"/>
    <n v="790.59999999999991"/>
  </r>
  <r>
    <n v="10585"/>
    <s v="2025-05-27"/>
    <s v="SKU-1092"/>
    <s v="Product 93"/>
    <x v="3"/>
    <n v="3.53"/>
    <s v="S006"/>
    <n v="5"/>
    <n v="6.1"/>
    <s v="2025-05-28"/>
    <s v="DC2"/>
    <x v="3"/>
    <s v="IL"/>
    <s v="CUST4224"/>
    <s v="Ground"/>
    <n v="30.5"/>
    <d v="2025-05-28T00:00:00"/>
    <n v="5"/>
    <n v="1"/>
    <n v="1"/>
    <n v="12.850000000000001"/>
  </r>
  <r>
    <n v="10586"/>
    <s v="2025-06-24"/>
    <s v="SKU-1102"/>
    <s v="Product 103"/>
    <x v="3"/>
    <n v="61.05"/>
    <s v="S015"/>
    <n v="50"/>
    <n v="87.43"/>
    <s v="2025-06-26"/>
    <s v="DC7"/>
    <x v="4"/>
    <s v="FL"/>
    <s v="CUST6371"/>
    <s v="2-Day"/>
    <n v="4371.5"/>
    <d v="2025-06-29T00:00:00"/>
    <n v="50"/>
    <n v="1"/>
    <n v="0"/>
    <n v="1319"/>
  </r>
  <r>
    <n v="10587"/>
    <s v="2025-06-28"/>
    <s v="SKU-1071"/>
    <s v="Product 72"/>
    <x v="2"/>
    <n v="5.19"/>
    <s v="S006"/>
    <n v="10"/>
    <n v="7.2"/>
    <s v="2025-07-05"/>
    <s v="DC3"/>
    <x v="1"/>
    <s v="FL"/>
    <s v="CUST4774"/>
    <s v="2-Day"/>
    <n v="72"/>
    <d v="2025-07-04T00:00:00"/>
    <n v="10"/>
    <n v="1"/>
    <n v="1"/>
    <n v="20.099999999999994"/>
  </r>
  <r>
    <n v="10588"/>
    <s v="2025-05-27"/>
    <s v="SKU-1177"/>
    <s v="Product 178"/>
    <x v="3"/>
    <n v="162.16999999999999"/>
    <s v="S018"/>
    <n v="100"/>
    <n v="239.41"/>
    <s v="2025-06-01"/>
    <s v="DC4"/>
    <x v="2"/>
    <s v="NJ"/>
    <s v="CUST2766"/>
    <s v="Ground"/>
    <n v="23941"/>
    <d v="2025-06-03T00:00:00"/>
    <n v="100"/>
    <n v="1"/>
    <n v="0"/>
    <n v="7724.0000000000018"/>
  </r>
  <r>
    <n v="10589"/>
    <s v="2025-08-07"/>
    <s v="SKU-1160"/>
    <s v="Product 161"/>
    <x v="3"/>
    <n v="182.6"/>
    <s v="S008"/>
    <n v="100"/>
    <n v="312.70999999999998"/>
    <s v="2025-08-09"/>
    <s v="DC4"/>
    <x v="2"/>
    <s v="NJ"/>
    <s v="CUST8174"/>
    <s v="Ground"/>
    <n v="31270.999999999996"/>
    <d v="2025-08-09T00:00:00"/>
    <n v="100"/>
    <n v="1"/>
    <n v="1"/>
    <n v="13010.999999999996"/>
  </r>
  <r>
    <n v="10590"/>
    <s v="2025-05-02"/>
    <s v="SKU-1104"/>
    <s v="Product 105"/>
    <x v="3"/>
    <n v="91.71"/>
    <s v="S002"/>
    <n v="30"/>
    <n v="136.55000000000001"/>
    <s v="2025-05-07"/>
    <s v="DC6"/>
    <x v="6"/>
    <s v="IL"/>
    <s v="CUST8950"/>
    <s v="Ground"/>
    <n v="4096.5"/>
    <d v="2025-05-08T00:00:00"/>
    <n v="30"/>
    <n v="1"/>
    <n v="0"/>
    <n v="1345.2000000000003"/>
  </r>
  <r>
    <n v="10591"/>
    <s v="2025-07-29"/>
    <s v="SKU-1190"/>
    <s v="Product 191"/>
    <x v="4"/>
    <n v="92.34"/>
    <s v="S012"/>
    <n v="20"/>
    <n v="131.97"/>
    <s v="2025-08-05"/>
    <s v="DC1"/>
    <x v="5"/>
    <s v="TX"/>
    <s v="CUST7696"/>
    <s v="2-Day"/>
    <n v="2639.4"/>
    <d v="2025-08-04T00:00:00"/>
    <n v="20"/>
    <n v="1"/>
    <n v="1"/>
    <n v="792.59999999999991"/>
  </r>
  <r>
    <n v="10592"/>
    <s v="2025-06-05"/>
    <s v="SKU-1120"/>
    <s v="Product 121"/>
    <x v="2"/>
    <n v="136.82"/>
    <s v="S019"/>
    <n v="5"/>
    <n v="216.61"/>
    <s v="2025-06-15"/>
    <s v="DC2"/>
    <x v="3"/>
    <s v="IL"/>
    <s v="CUST8987"/>
    <s v="Ground"/>
    <n v="1083.0500000000002"/>
    <d v="2025-06-15T00:00:00"/>
    <n v="5"/>
    <n v="1"/>
    <n v="1"/>
    <n v="398.95000000000027"/>
  </r>
  <r>
    <n v="10593"/>
    <s v="2025-07-30"/>
    <s v="SKU-1070"/>
    <s v="Product 71"/>
    <x v="3"/>
    <n v="177.74"/>
    <s v="S006"/>
    <n v="40"/>
    <n v="261.73"/>
    <s v="2025-08-01"/>
    <s v="DC5"/>
    <x v="0"/>
    <s v="WA"/>
    <s v="CUST8920"/>
    <s v="2-Day"/>
    <n v="10469.200000000001"/>
    <d v="2025-07-31T00:00:00"/>
    <n v="40"/>
    <n v="1"/>
    <n v="1"/>
    <n v="3359.6000000000004"/>
  </r>
  <r>
    <n v="10594"/>
    <s v="2025-04-17"/>
    <s v="SKU-1190"/>
    <s v="Product 191"/>
    <x v="4"/>
    <n v="92.34"/>
    <s v="S012"/>
    <n v="30"/>
    <n v="121.16"/>
    <s v="2025-04-24"/>
    <s v="DC5"/>
    <x v="0"/>
    <s v="WA"/>
    <s v="CUST3848"/>
    <s v="Ground"/>
    <n v="3634.7999999999997"/>
    <d v="2025-04-26T00:00:00"/>
    <n v="30"/>
    <n v="1"/>
    <n v="0"/>
    <n v="864.59999999999945"/>
  </r>
  <r>
    <n v="10595"/>
    <s v="2025-05-20"/>
    <s v="SKU-1080"/>
    <s v="Product 81"/>
    <x v="4"/>
    <n v="87.1"/>
    <s v="S014"/>
    <n v="20"/>
    <n v="143.19"/>
    <s v="2025-05-27"/>
    <s v="DC7"/>
    <x v="4"/>
    <s v="FL"/>
    <s v="CUST6547"/>
    <s v="Ground"/>
    <n v="2863.8"/>
    <d v="2025-05-25T00:00:00"/>
    <n v="20"/>
    <n v="1"/>
    <n v="1"/>
    <n v="1121.8000000000002"/>
  </r>
  <r>
    <n v="10596"/>
    <s v="2025-07-23"/>
    <s v="SKU-1141"/>
    <s v="Product 142"/>
    <x v="3"/>
    <n v="191.95"/>
    <s v="S018"/>
    <n v="100"/>
    <n v="237.36"/>
    <s v="2025-07-26"/>
    <s v="DC5"/>
    <x v="0"/>
    <s v="WA"/>
    <s v="CUST9009"/>
    <s v="Ground"/>
    <n v="23736"/>
    <d v="2025-07-26T00:00:00"/>
    <n v="100"/>
    <n v="1"/>
    <n v="1"/>
    <n v="4541"/>
  </r>
  <r>
    <n v="10597"/>
    <s v="2025-06-14"/>
    <s v="SKU-1107"/>
    <s v="Product 108"/>
    <x v="4"/>
    <n v="189.75"/>
    <s v="S018"/>
    <n v="25"/>
    <n v="267.12"/>
    <s v="2025-06-19"/>
    <s v="DC10"/>
    <x v="0"/>
    <s v="CA"/>
    <s v="CUST8997"/>
    <s v="Ground"/>
    <n v="6678"/>
    <d v="2025-06-20T00:00:00"/>
    <n v="25"/>
    <n v="1"/>
    <n v="0"/>
    <n v="1934.25"/>
  </r>
  <r>
    <n v="10598"/>
    <s v="2025-07-28"/>
    <s v="SKU-1077"/>
    <s v="Product 78"/>
    <x v="2"/>
    <n v="174.59"/>
    <s v="S015"/>
    <n v="20"/>
    <n v="229.92"/>
    <s v="2025-07-29"/>
    <s v="DC6"/>
    <x v="6"/>
    <s v="IL"/>
    <s v="CUST9769"/>
    <s v="2-Day"/>
    <n v="4598.3999999999996"/>
    <d v="2025-07-29T00:00:00"/>
    <n v="20"/>
    <n v="1"/>
    <n v="1"/>
    <n v="1106.5999999999995"/>
  </r>
  <r>
    <n v="10599"/>
    <s v="2025-07-04"/>
    <s v="SKU-1103"/>
    <s v="Product 104"/>
    <x v="0"/>
    <n v="84.89"/>
    <s v="S003"/>
    <n v="20"/>
    <n v="129.07"/>
    <s v="2025-07-06"/>
    <s v="DC4"/>
    <x v="2"/>
    <s v="NJ"/>
    <s v="CUST3842"/>
    <s v="Ground"/>
    <n v="2581.3999999999996"/>
    <d v="2025-07-06T00:00:00"/>
    <n v="20"/>
    <n v="1"/>
    <n v="1"/>
    <n v="883.59999999999968"/>
  </r>
  <r>
    <n v="10600"/>
    <s v="2025-06-01"/>
    <s v="SKU-1175"/>
    <s v="Product 176"/>
    <x v="2"/>
    <n v="42.45"/>
    <s v="S011"/>
    <n v="40"/>
    <n v="65.040000000000006"/>
    <s v="2025-06-03"/>
    <s v="DC9"/>
    <x v="0"/>
    <s v="WA"/>
    <s v="CUST1006"/>
    <s v="Ground"/>
    <n v="2601.6000000000004"/>
    <d v="2025-06-01T00:00:00"/>
    <n v="40"/>
    <n v="1"/>
    <n v="1"/>
    <n v="903.60000000000036"/>
  </r>
  <r>
    <n v="10601"/>
    <s v="2025-06-09"/>
    <s v="SKU-1005"/>
    <s v="Product 6"/>
    <x v="4"/>
    <n v="97.24"/>
    <s v="S010"/>
    <n v="40"/>
    <n v="156.79"/>
    <s v="2025-06-12"/>
    <s v="DC2"/>
    <x v="3"/>
    <s v="IL"/>
    <s v="CUST4930"/>
    <s v="2-Day"/>
    <n v="6271.5999999999995"/>
    <d v="2025-06-15T00:00:00"/>
    <n v="40"/>
    <n v="1"/>
    <n v="0"/>
    <n v="2381.9999999999995"/>
  </r>
  <r>
    <n v="10602"/>
    <s v="2025-06-05"/>
    <s v="SKU-1000"/>
    <s v="Product 1"/>
    <x v="2"/>
    <n v="158.88"/>
    <s v="S004"/>
    <n v="20"/>
    <n v="211.31"/>
    <s v="2025-06-06"/>
    <s v="DC2"/>
    <x v="3"/>
    <s v="IL"/>
    <s v="CUST5714"/>
    <s v="Ground"/>
    <n v="4226.2"/>
    <d v="2025-06-06T00:00:00"/>
    <n v="20"/>
    <n v="1"/>
    <n v="1"/>
    <n v="1048.5999999999999"/>
  </r>
  <r>
    <n v="10603"/>
    <s v="2025-09-26"/>
    <s v="SKU-1168"/>
    <s v="Product 169"/>
    <x v="1"/>
    <n v="156.38999999999999"/>
    <s v="S018"/>
    <n v="10"/>
    <n v="248.83"/>
    <s v="2025-10-06"/>
    <s v="DC1"/>
    <x v="5"/>
    <s v="TX"/>
    <s v="CUST4304"/>
    <s v="Overnight"/>
    <n v="2488.3000000000002"/>
    <d v="2025-10-08T00:00:00"/>
    <n v="10"/>
    <n v="1"/>
    <n v="0"/>
    <n v="924.40000000000032"/>
  </r>
  <r>
    <n v="10604"/>
    <s v="2025-07-02"/>
    <s v="SKU-1092"/>
    <s v="Product 93"/>
    <x v="3"/>
    <n v="3.53"/>
    <s v="S006"/>
    <n v="15"/>
    <n v="6.32"/>
    <s v="2025-07-03"/>
    <s v="DC4"/>
    <x v="2"/>
    <s v="NJ"/>
    <s v="CUST6494"/>
    <s v="Ground"/>
    <n v="94.800000000000011"/>
    <d v="2025-07-04T00:00:00"/>
    <n v="15"/>
    <n v="1"/>
    <n v="0"/>
    <n v="41.850000000000016"/>
  </r>
  <r>
    <n v="10605"/>
    <s v="2025-05-18"/>
    <s v="SKU-1015"/>
    <s v="Product 16"/>
    <x v="0"/>
    <n v="20.079999999999998"/>
    <s v="S009"/>
    <n v="75"/>
    <n v="28.67"/>
    <s v="2025-05-25"/>
    <s v="DC8"/>
    <x v="5"/>
    <s v="TX"/>
    <s v="CUST7685"/>
    <s v="Ground"/>
    <n v="2150.25"/>
    <d v="2025-05-25T00:00:00"/>
    <n v="75"/>
    <n v="1"/>
    <n v="1"/>
    <n v="644.25000000000023"/>
  </r>
  <r>
    <n v="10606"/>
    <s v="2025-09-22"/>
    <s v="SKU-1001"/>
    <s v="Product 2"/>
    <x v="1"/>
    <n v="104.71"/>
    <s v="S006"/>
    <n v="5"/>
    <n v="187.65"/>
    <s v="2025-09-27"/>
    <s v="DC3"/>
    <x v="1"/>
    <s v="FL"/>
    <s v="CUST6511"/>
    <s v="2-Day"/>
    <n v="938.25"/>
    <d v="2025-09-28T00:00:00"/>
    <n v="5"/>
    <n v="1"/>
    <n v="0"/>
    <n v="414.70000000000005"/>
  </r>
  <r>
    <n v="10607"/>
    <s v="2025-08-26"/>
    <s v="SKU-1006"/>
    <s v="Product 7"/>
    <x v="4"/>
    <n v="37.96"/>
    <s v="S005"/>
    <n v="5"/>
    <n v="49.08"/>
    <s v="2025-08-27"/>
    <s v="DC4"/>
    <x v="2"/>
    <s v="NJ"/>
    <s v="CUST8689"/>
    <s v="2-Day"/>
    <n v="245.39999999999998"/>
    <d v="2025-08-26T00:00:00"/>
    <n v="5"/>
    <n v="1"/>
    <n v="1"/>
    <n v="55.599999999999966"/>
  </r>
  <r>
    <n v="10608"/>
    <s v="2025-05-20"/>
    <s v="SKU-1027"/>
    <s v="Product 28"/>
    <x v="4"/>
    <n v="196.16"/>
    <s v="S020"/>
    <n v="40"/>
    <n v="299.39"/>
    <s v="2025-05-23"/>
    <s v="DC1"/>
    <x v="5"/>
    <s v="TX"/>
    <s v="CUST1817"/>
    <s v="2-Day"/>
    <n v="11975.599999999999"/>
    <d v="2025-05-28T00:00:00"/>
    <n v="40"/>
    <n v="1"/>
    <n v="0"/>
    <n v="4129.1999999999989"/>
  </r>
  <r>
    <n v="10609"/>
    <s v="2025-07-03"/>
    <s v="SKU-1007"/>
    <s v="Product 8"/>
    <x v="0"/>
    <n v="65.62"/>
    <s v="S010"/>
    <n v="40"/>
    <n v="117.99"/>
    <s v="2025-07-04"/>
    <s v="DC3"/>
    <x v="1"/>
    <s v="FL"/>
    <s v="CUST2682"/>
    <s v="Ground"/>
    <n v="4719.5999999999995"/>
    <d v="2025-07-05T00:00:00"/>
    <n v="40"/>
    <n v="1"/>
    <n v="0"/>
    <n v="2094.7999999999993"/>
  </r>
  <r>
    <n v="10610"/>
    <s v="2025-09-09"/>
    <s v="SKU-1052"/>
    <s v="Product 53"/>
    <x v="2"/>
    <n v="198.62"/>
    <s v="S002"/>
    <n v="5"/>
    <n v="293.2"/>
    <s v="2025-09-19"/>
    <s v="DC8"/>
    <x v="5"/>
    <s v="TX"/>
    <s v="CUST3942"/>
    <s v="Ground"/>
    <n v="1466"/>
    <d v="2025-09-19T00:00:00"/>
    <n v="5"/>
    <n v="1"/>
    <n v="1"/>
    <n v="472.9"/>
  </r>
  <r>
    <n v="10611"/>
    <s v="2025-08-02"/>
    <s v="SKU-1003"/>
    <s v="Product 4"/>
    <x v="2"/>
    <n v="158.06"/>
    <s v="S014"/>
    <n v="40"/>
    <n v="260.11"/>
    <s v="2025-08-03"/>
    <s v="DC8"/>
    <x v="5"/>
    <s v="TX"/>
    <s v="CUST7873"/>
    <s v="2-Day"/>
    <n v="10404.400000000001"/>
    <d v="2025-08-03T00:00:00"/>
    <n v="40"/>
    <n v="1"/>
    <n v="1"/>
    <n v="4082.0000000000018"/>
  </r>
  <r>
    <n v="10612"/>
    <s v="2025-09-18"/>
    <s v="SKU-1011"/>
    <s v="Product 12"/>
    <x v="1"/>
    <n v="197.83"/>
    <s v="S020"/>
    <n v="5"/>
    <n v="294.32"/>
    <s v="2025-09-28"/>
    <s v="DC7"/>
    <x v="4"/>
    <s v="FL"/>
    <s v="CUST1696"/>
    <s v="Ground"/>
    <n v="1471.6"/>
    <d v="2025-09-28T00:00:00"/>
    <n v="5"/>
    <n v="1"/>
    <n v="1"/>
    <n v="482.44999999999982"/>
  </r>
  <r>
    <n v="10613"/>
    <s v="2025-06-28"/>
    <s v="SKU-1107"/>
    <s v="Product 108"/>
    <x v="4"/>
    <n v="189.75"/>
    <s v="S018"/>
    <n v="40"/>
    <n v="335.34"/>
    <s v="2025-07-03"/>
    <s v="DC9"/>
    <x v="0"/>
    <s v="WA"/>
    <s v="CUST1518"/>
    <s v="Overnight"/>
    <n v="13413.599999999999"/>
    <d v="2025-07-04T00:00:00"/>
    <n v="40"/>
    <n v="1"/>
    <n v="0"/>
    <n v="5823.5999999999985"/>
  </r>
  <r>
    <n v="10614"/>
    <s v="2025-08-25"/>
    <s v="SKU-1001"/>
    <s v="Product 2"/>
    <x v="1"/>
    <n v="104.71"/>
    <s v="S006"/>
    <n v="10"/>
    <n v="150.68"/>
    <s v="2025-08-30"/>
    <s v="DC8"/>
    <x v="5"/>
    <s v="TX"/>
    <s v="CUST8409"/>
    <s v="2-Day"/>
    <n v="1506.8000000000002"/>
    <d v="2025-08-28T00:00:00"/>
    <n v="10"/>
    <n v="1"/>
    <n v="1"/>
    <n v="459.70000000000027"/>
  </r>
  <r>
    <n v="10615"/>
    <s v="2025-09-19"/>
    <s v="SKU-1102"/>
    <s v="Product 103"/>
    <x v="3"/>
    <n v="61.05"/>
    <s v="S015"/>
    <n v="25"/>
    <n v="76.22"/>
    <s v="2025-09-24"/>
    <s v="DC4"/>
    <x v="2"/>
    <s v="NJ"/>
    <s v="CUST6588"/>
    <s v="Ground"/>
    <n v="1905.5"/>
    <d v="2025-09-23T00:00:00"/>
    <n v="25"/>
    <n v="1"/>
    <n v="1"/>
    <n v="379.25"/>
  </r>
  <r>
    <n v="10616"/>
    <s v="2025-05-26"/>
    <s v="SKU-1159"/>
    <s v="Product 160"/>
    <x v="4"/>
    <n v="139.41"/>
    <s v="S011"/>
    <n v="20"/>
    <n v="188.39"/>
    <s v="2025-05-29"/>
    <s v="DC6"/>
    <x v="6"/>
    <s v="IL"/>
    <s v="CUST2709"/>
    <s v="Ground"/>
    <n v="3767.7999999999997"/>
    <d v="2025-05-31T00:00:00"/>
    <n v="20"/>
    <n v="1"/>
    <n v="0"/>
    <n v="979.59999999999991"/>
  </r>
  <r>
    <n v="10617"/>
    <s v="2025-05-03"/>
    <s v="SKU-1082"/>
    <s v="Product 83"/>
    <x v="4"/>
    <n v="72.48"/>
    <s v="S019"/>
    <n v="15"/>
    <n v="102.85"/>
    <s v="2025-05-13"/>
    <s v="DC8"/>
    <x v="5"/>
    <s v="TX"/>
    <s v="CUST1795"/>
    <s v="Ground"/>
    <n v="1542.75"/>
    <d v="2025-05-13T00:00:00"/>
    <n v="15"/>
    <n v="1"/>
    <n v="1"/>
    <n v="455.54999999999995"/>
  </r>
  <r>
    <n v="10618"/>
    <s v="2025-08-16"/>
    <s v="SKU-1062"/>
    <s v="Product 63"/>
    <x v="1"/>
    <n v="3.18"/>
    <s v="S013"/>
    <n v="40"/>
    <n v="3.89"/>
    <s v="2025-08-18"/>
    <s v="DC7"/>
    <x v="4"/>
    <s v="FL"/>
    <s v="CUST8594"/>
    <s v="2-Day"/>
    <n v="155.6"/>
    <d v="2025-08-19T00:00:00"/>
    <n v="40"/>
    <n v="1"/>
    <n v="0"/>
    <n v="28.399999999999991"/>
  </r>
  <r>
    <n v="10619"/>
    <s v="2025-06-21"/>
    <s v="SKU-1132"/>
    <s v="Product 133"/>
    <x v="1"/>
    <n v="71.06"/>
    <s v="S006"/>
    <n v="50"/>
    <n v="111.82"/>
    <s v="2025-07-01"/>
    <s v="DC5"/>
    <x v="0"/>
    <s v="WA"/>
    <s v="CUST9642"/>
    <s v="2-Day"/>
    <n v="5591"/>
    <d v="2025-07-01T00:00:00"/>
    <n v="50"/>
    <n v="1"/>
    <n v="1"/>
    <n v="2038"/>
  </r>
  <r>
    <n v="10620"/>
    <s v="2025-07-29"/>
    <s v="SKU-1093"/>
    <s v="Product 94"/>
    <x v="0"/>
    <n v="18.79"/>
    <s v="S012"/>
    <n v="40"/>
    <n v="28.31"/>
    <s v="2025-08-01"/>
    <s v="DC9"/>
    <x v="0"/>
    <s v="WA"/>
    <s v="CUST9412"/>
    <s v="2-Day"/>
    <n v="1132.3999999999999"/>
    <d v="2025-08-01T00:00:00"/>
    <n v="40"/>
    <n v="1"/>
    <n v="1"/>
    <n v="380.79999999999995"/>
  </r>
  <r>
    <n v="10621"/>
    <s v="2025-07-25"/>
    <s v="SKU-1016"/>
    <s v="Product 17"/>
    <x v="0"/>
    <n v="93.8"/>
    <s v="S004"/>
    <n v="30"/>
    <n v="152.78"/>
    <s v="2025-07-28"/>
    <s v="DC6"/>
    <x v="6"/>
    <s v="IL"/>
    <s v="CUST1957"/>
    <s v="Ground"/>
    <n v="4583.3999999999996"/>
    <d v="2025-07-28T00:00:00"/>
    <n v="30"/>
    <n v="1"/>
    <n v="1"/>
    <n v="1769.3999999999996"/>
  </r>
  <r>
    <n v="10622"/>
    <s v="2025-05-12"/>
    <s v="SKU-1057"/>
    <s v="Product 58"/>
    <x v="2"/>
    <n v="48.03"/>
    <s v="S014"/>
    <n v="20"/>
    <n v="62.83"/>
    <s v="2025-05-15"/>
    <s v="DC8"/>
    <x v="5"/>
    <s v="TX"/>
    <s v="CUST4329"/>
    <s v="Ground"/>
    <n v="1256.5999999999999"/>
    <d v="2025-05-17T00:00:00"/>
    <n v="20"/>
    <n v="1"/>
    <n v="0"/>
    <n v="295.99999999999989"/>
  </r>
  <r>
    <n v="10623"/>
    <s v="2025-06-18"/>
    <s v="SKU-1178"/>
    <s v="Product 179"/>
    <x v="2"/>
    <n v="135.66"/>
    <s v="S019"/>
    <n v="40"/>
    <n v="197.63"/>
    <s v="2025-06-28"/>
    <s v="DC8"/>
    <x v="5"/>
    <s v="TX"/>
    <s v="CUST2825"/>
    <s v="Ground"/>
    <n v="7905.2"/>
    <d v="2025-06-26T00:00:00"/>
    <n v="40"/>
    <n v="1"/>
    <n v="1"/>
    <n v="2478.8000000000002"/>
  </r>
  <r>
    <n v="10624"/>
    <s v="2025-08-02"/>
    <s v="SKU-1011"/>
    <s v="Product 12"/>
    <x v="1"/>
    <n v="197.83"/>
    <s v="S020"/>
    <n v="100"/>
    <n v="274.7"/>
    <s v="2025-08-05"/>
    <s v="DC1"/>
    <x v="5"/>
    <s v="TX"/>
    <s v="CUST1418"/>
    <s v="Ground"/>
    <n v="27470"/>
    <d v="2025-08-06T00:00:00"/>
    <n v="100"/>
    <n v="1"/>
    <n v="0"/>
    <n v="7687"/>
  </r>
  <r>
    <n v="10625"/>
    <s v="2025-09-12"/>
    <s v="SKU-1150"/>
    <s v="Product 151"/>
    <x v="4"/>
    <n v="113.78"/>
    <s v="S002"/>
    <n v="5"/>
    <n v="168.04"/>
    <s v="2025-09-17"/>
    <s v="DC3"/>
    <x v="1"/>
    <s v="FL"/>
    <s v="CUST7983"/>
    <s v="Ground"/>
    <n v="840.19999999999993"/>
    <d v="2025-09-18T00:00:00"/>
    <n v="5"/>
    <n v="1"/>
    <n v="0"/>
    <n v="271.29999999999995"/>
  </r>
  <r>
    <n v="10626"/>
    <s v="2025-08-31"/>
    <s v="SKU-1042"/>
    <s v="Product 43"/>
    <x v="1"/>
    <n v="143.69"/>
    <s v="S001"/>
    <n v="40"/>
    <n v="253.55"/>
    <s v="2025-09-05"/>
    <s v="DC5"/>
    <x v="0"/>
    <s v="WA"/>
    <s v="CUST6838"/>
    <s v="Ground"/>
    <n v="10142"/>
    <d v="2025-09-05T00:00:00"/>
    <n v="40"/>
    <n v="1"/>
    <n v="1"/>
    <n v="4394.3999999999996"/>
  </r>
  <r>
    <n v="10627"/>
    <s v="2025-09-23"/>
    <s v="SKU-1015"/>
    <s v="Product 16"/>
    <x v="0"/>
    <n v="20.079999999999998"/>
    <s v="S009"/>
    <n v="50"/>
    <n v="27.94"/>
    <s v="2025-10-03"/>
    <s v="DC7"/>
    <x v="4"/>
    <s v="FL"/>
    <s v="CUST6797"/>
    <s v="2-Day"/>
    <n v="1397"/>
    <d v="2025-10-03T00:00:00"/>
    <n v="50"/>
    <n v="1"/>
    <n v="1"/>
    <n v="393.00000000000011"/>
  </r>
  <r>
    <n v="10628"/>
    <s v="2025-09-24"/>
    <s v="SKU-1118"/>
    <s v="Product 119"/>
    <x v="1"/>
    <n v="7.27"/>
    <s v="S002"/>
    <n v="5"/>
    <n v="10.91"/>
    <s v="2025-10-04"/>
    <s v="DC4"/>
    <x v="2"/>
    <s v="NJ"/>
    <s v="CUST7186"/>
    <s v="Ground"/>
    <n v="54.55"/>
    <d v="2025-10-09T00:00:00"/>
    <n v="5"/>
    <n v="1"/>
    <n v="0"/>
    <n v="18.200000000000003"/>
  </r>
  <r>
    <n v="10629"/>
    <s v="2025-08-22"/>
    <s v="SKU-1093"/>
    <s v="Product 94"/>
    <x v="0"/>
    <n v="18.79"/>
    <s v="S012"/>
    <n v="10"/>
    <n v="25.04"/>
    <s v="2025-08-25"/>
    <s v="DC9"/>
    <x v="0"/>
    <s v="WA"/>
    <s v="CUST2457"/>
    <s v="2-Day"/>
    <n v="250.39999999999998"/>
    <d v="2025-08-25T00:00:00"/>
    <n v="10"/>
    <n v="1"/>
    <n v="1"/>
    <n v="62.5"/>
  </r>
  <r>
    <n v="10630"/>
    <s v="2025-07-11"/>
    <s v="SKU-1074"/>
    <s v="Product 75"/>
    <x v="3"/>
    <n v="11.09"/>
    <s v="S017"/>
    <n v="10"/>
    <n v="17.440000000000001"/>
    <s v="2025-07-16"/>
    <s v="DC10"/>
    <x v="0"/>
    <s v="CA"/>
    <s v="CUST3558"/>
    <s v="2-Day"/>
    <n v="174.4"/>
    <d v="2025-07-17T00:00:00"/>
    <n v="10"/>
    <n v="1"/>
    <n v="0"/>
    <n v="63.5"/>
  </r>
  <r>
    <n v="10631"/>
    <s v="2025-06-02"/>
    <s v="SKU-1144"/>
    <s v="Product 145"/>
    <x v="4"/>
    <n v="25.24"/>
    <s v="S008"/>
    <n v="20"/>
    <n v="44.89"/>
    <s v="2025-06-12"/>
    <s v="DC8"/>
    <x v="5"/>
    <s v="TX"/>
    <s v="CUST7893"/>
    <s v="2-Day"/>
    <n v="897.8"/>
    <d v="2025-06-13T00:00:00"/>
    <n v="20"/>
    <n v="1"/>
    <n v="0"/>
    <n v="393"/>
  </r>
  <r>
    <n v="10632"/>
    <s v="2025-04-30"/>
    <s v="SKU-1167"/>
    <s v="Product 168"/>
    <x v="2"/>
    <n v="94.06"/>
    <s v="S011"/>
    <n v="5"/>
    <n v="119.66"/>
    <s v="2025-05-10"/>
    <s v="DC8"/>
    <x v="5"/>
    <s v="TX"/>
    <s v="CUST9410"/>
    <s v="Ground"/>
    <n v="598.29999999999995"/>
    <d v="2025-05-11T00:00:00"/>
    <n v="5"/>
    <n v="1"/>
    <n v="0"/>
    <n v="127.99999999999994"/>
  </r>
  <r>
    <n v="10633"/>
    <s v="2025-07-02"/>
    <s v="SKU-1146"/>
    <s v="Product 147"/>
    <x v="0"/>
    <n v="30.76"/>
    <s v="S002"/>
    <n v="20"/>
    <n v="47.23"/>
    <s v="2025-07-09"/>
    <s v="DC4"/>
    <x v="2"/>
    <s v="NJ"/>
    <s v="CUST7908"/>
    <s v="Ground"/>
    <n v="944.59999999999991"/>
    <d v="2025-07-09T00:00:00"/>
    <n v="20"/>
    <n v="1"/>
    <n v="1"/>
    <n v="329.39999999999986"/>
  </r>
  <r>
    <n v="10634"/>
    <s v="2025-07-02"/>
    <s v="SKU-1007"/>
    <s v="Product 8"/>
    <x v="0"/>
    <n v="65.62"/>
    <s v="S010"/>
    <n v="40"/>
    <n v="91.3"/>
    <s v="2025-07-05"/>
    <s v="DC10"/>
    <x v="0"/>
    <s v="CA"/>
    <s v="CUST6076"/>
    <s v="Ground"/>
    <n v="3652"/>
    <d v="2025-07-05T00:00:00"/>
    <n v="40"/>
    <n v="1"/>
    <n v="1"/>
    <n v="1027.1999999999998"/>
  </r>
  <r>
    <n v="10635"/>
    <s v="2025-09-12"/>
    <s v="SKU-1083"/>
    <s v="Product 84"/>
    <x v="0"/>
    <n v="186.09"/>
    <s v="S014"/>
    <n v="15"/>
    <n v="273.77999999999997"/>
    <s v="2025-09-17"/>
    <s v="DC6"/>
    <x v="6"/>
    <s v="IL"/>
    <s v="CUST2266"/>
    <s v="Ground"/>
    <n v="4106.7"/>
    <d v="2025-09-19T00:00:00"/>
    <n v="15"/>
    <n v="1"/>
    <n v="0"/>
    <n v="1315.35"/>
  </r>
  <r>
    <n v="10636"/>
    <s v="2025-07-13"/>
    <s v="SKU-1038"/>
    <s v="Product 39"/>
    <x v="0"/>
    <n v="160.19"/>
    <s v="S004"/>
    <n v="30"/>
    <n v="287.08999999999997"/>
    <s v="2025-07-20"/>
    <s v="DC2"/>
    <x v="3"/>
    <s v="IL"/>
    <s v="CUST1137"/>
    <s v="2-Day"/>
    <n v="8612.6999999999989"/>
    <d v="2025-07-20T00:00:00"/>
    <n v="30"/>
    <n v="1"/>
    <n v="1"/>
    <n v="3806.9999999999991"/>
  </r>
  <r>
    <n v="10637"/>
    <s v="2025-08-19"/>
    <s v="SKU-1066"/>
    <s v="Product 67"/>
    <x v="3"/>
    <n v="120.29"/>
    <s v="S020"/>
    <n v="100"/>
    <n v="156.97"/>
    <s v="2025-08-22"/>
    <s v="DC3"/>
    <x v="1"/>
    <s v="FL"/>
    <s v="CUST5511"/>
    <s v="2-Day"/>
    <n v="15697"/>
    <d v="2025-08-22T00:00:00"/>
    <n v="100"/>
    <n v="1"/>
    <n v="1"/>
    <n v="3668"/>
  </r>
  <r>
    <n v="10638"/>
    <s v="2025-07-24"/>
    <s v="SKU-1047"/>
    <s v="Product 48"/>
    <x v="2"/>
    <n v="173.36"/>
    <s v="S015"/>
    <n v="100"/>
    <n v="292.98"/>
    <s v="2025-08-03"/>
    <s v="DC2"/>
    <x v="3"/>
    <s v="IL"/>
    <s v="CUST8422"/>
    <s v="Ground"/>
    <n v="29298"/>
    <d v="2025-08-03T00:00:00"/>
    <n v="100"/>
    <n v="1"/>
    <n v="1"/>
    <n v="11962"/>
  </r>
  <r>
    <n v="10639"/>
    <s v="2025-08-15"/>
    <s v="SKU-1079"/>
    <s v="Product 80"/>
    <x v="4"/>
    <n v="191.78"/>
    <s v="S002"/>
    <n v="20"/>
    <n v="307.61"/>
    <s v="2025-08-25"/>
    <s v="DC1"/>
    <x v="5"/>
    <s v="TX"/>
    <s v="CUST5590"/>
    <s v="Ground"/>
    <n v="6152.2000000000007"/>
    <d v="2025-08-25T00:00:00"/>
    <n v="20"/>
    <n v="1"/>
    <n v="1"/>
    <n v="2316.6000000000008"/>
  </r>
  <r>
    <n v="10640"/>
    <s v="2025-04-15"/>
    <s v="SKU-1060"/>
    <s v="Product 61"/>
    <x v="1"/>
    <n v="57.68"/>
    <s v="S019"/>
    <n v="30"/>
    <n v="102.77"/>
    <s v="2025-04-17"/>
    <s v="DC9"/>
    <x v="0"/>
    <s v="WA"/>
    <s v="CUST8617"/>
    <s v="Overnight"/>
    <n v="3083.1"/>
    <d v="2025-04-18T00:00:00"/>
    <n v="30"/>
    <n v="1"/>
    <n v="0"/>
    <n v="1352.6999999999998"/>
  </r>
  <r>
    <n v="10641"/>
    <s v="2025-06-01"/>
    <s v="SKU-1123"/>
    <s v="Product 124"/>
    <x v="4"/>
    <n v="162.77000000000001"/>
    <s v="S016"/>
    <n v="100"/>
    <n v="214.07"/>
    <s v="2025-06-11"/>
    <s v="DC4"/>
    <x v="2"/>
    <s v="NJ"/>
    <s v="CUST1058"/>
    <s v="2-Day"/>
    <n v="21407"/>
    <d v="2025-06-13T00:00:00"/>
    <n v="100"/>
    <n v="1"/>
    <n v="0"/>
    <n v="5129.9999999999982"/>
  </r>
  <r>
    <n v="10642"/>
    <s v="2025-09-08"/>
    <s v="SKU-1067"/>
    <s v="Product 68"/>
    <x v="1"/>
    <n v="60.04"/>
    <s v="S019"/>
    <n v="20"/>
    <n v="85.4"/>
    <s v="2025-09-13"/>
    <s v="DC5"/>
    <x v="0"/>
    <s v="WA"/>
    <s v="CUST3110"/>
    <s v="2-Day"/>
    <n v="1708"/>
    <d v="2025-09-11T00:00:00"/>
    <n v="20"/>
    <n v="1"/>
    <n v="1"/>
    <n v="507.20000000000005"/>
  </r>
  <r>
    <n v="10643"/>
    <s v="2025-07-20"/>
    <s v="SKU-1143"/>
    <s v="Product 144"/>
    <x v="1"/>
    <n v="50.52"/>
    <s v="S019"/>
    <n v="15"/>
    <n v="70.86"/>
    <s v="2025-07-21"/>
    <s v="DC8"/>
    <x v="5"/>
    <s v="TX"/>
    <s v="CUST8577"/>
    <s v="2-Day"/>
    <n v="1062.9000000000001"/>
    <d v="2025-07-24T00:00:00"/>
    <n v="15"/>
    <n v="1"/>
    <n v="0"/>
    <n v="305.10000000000002"/>
  </r>
  <r>
    <n v="10644"/>
    <s v="2025-06-04"/>
    <s v="SKU-1191"/>
    <s v="Product 192"/>
    <x v="4"/>
    <n v="57.4"/>
    <s v="S003"/>
    <n v="15"/>
    <n v="83.1"/>
    <s v="2025-06-11"/>
    <s v="DC2"/>
    <x v="3"/>
    <s v="IL"/>
    <s v="CUST4911"/>
    <s v="2-Day"/>
    <n v="1246.5"/>
    <d v="2025-06-11T00:00:00"/>
    <n v="15"/>
    <n v="1"/>
    <n v="1"/>
    <n v="385.5"/>
  </r>
  <r>
    <n v="10645"/>
    <s v="2025-04-20"/>
    <s v="SKU-1118"/>
    <s v="Product 119"/>
    <x v="1"/>
    <n v="7.27"/>
    <s v="S002"/>
    <n v="30"/>
    <n v="10.8"/>
    <s v="2025-04-23"/>
    <s v="DC1"/>
    <x v="5"/>
    <s v="TX"/>
    <s v="CUST8906"/>
    <s v="Overnight"/>
    <n v="324"/>
    <d v="2025-04-23T00:00:00"/>
    <n v="30"/>
    <n v="1"/>
    <n v="1"/>
    <n v="105.9"/>
  </r>
  <r>
    <n v="10646"/>
    <s v="2025-08-23"/>
    <s v="SKU-1121"/>
    <s v="Product 122"/>
    <x v="4"/>
    <n v="181.04"/>
    <s v="S004"/>
    <n v="10"/>
    <n v="228.93"/>
    <s v="2025-08-25"/>
    <s v="DC1"/>
    <x v="5"/>
    <s v="TX"/>
    <s v="CUST6796"/>
    <s v="Ground"/>
    <n v="2289.3000000000002"/>
    <d v="2025-08-25T00:00:00"/>
    <n v="10"/>
    <n v="1"/>
    <n v="1"/>
    <n v="478.90000000000032"/>
  </r>
  <r>
    <n v="10647"/>
    <s v="2025-06-24"/>
    <s v="SKU-1088"/>
    <s v="Product 89"/>
    <x v="3"/>
    <n v="26.54"/>
    <s v="S017"/>
    <n v="20"/>
    <n v="41.03"/>
    <s v="2025-07-01"/>
    <s v="DC6"/>
    <x v="6"/>
    <s v="IL"/>
    <s v="CUST5828"/>
    <s v="Ground"/>
    <n v="820.6"/>
    <d v="2025-06-30T00:00:00"/>
    <n v="20"/>
    <n v="1"/>
    <n v="1"/>
    <n v="289.80000000000007"/>
  </r>
  <r>
    <n v="10648"/>
    <s v="2025-09-12"/>
    <s v="SKU-1035"/>
    <s v="Product 36"/>
    <x v="4"/>
    <n v="93.46"/>
    <s v="S018"/>
    <n v="10"/>
    <n v="126.87"/>
    <s v="2025-09-22"/>
    <s v="DC1"/>
    <x v="5"/>
    <s v="TX"/>
    <s v="CUST8511"/>
    <s v="2-Day"/>
    <n v="1268.7"/>
    <d v="2025-09-22T00:00:00"/>
    <n v="10"/>
    <n v="1"/>
    <n v="1"/>
    <n v="334.10000000000014"/>
  </r>
  <r>
    <n v="10649"/>
    <s v="2025-04-01"/>
    <s v="SKU-1171"/>
    <s v="Product 172"/>
    <x v="1"/>
    <n v="190.83"/>
    <s v="S001"/>
    <n v="15"/>
    <n v="298.22000000000003"/>
    <s v="2025-04-03"/>
    <s v="DC10"/>
    <x v="0"/>
    <s v="CA"/>
    <s v="CUST6929"/>
    <s v="Ground"/>
    <n v="4473.3"/>
    <d v="2025-04-03T00:00:00"/>
    <n v="15"/>
    <n v="1"/>
    <n v="1"/>
    <n v="1610.85"/>
  </r>
  <r>
    <n v="10650"/>
    <s v="2025-09-10"/>
    <s v="SKU-1048"/>
    <s v="Product 49"/>
    <x v="4"/>
    <n v="7"/>
    <s v="S010"/>
    <n v="10"/>
    <n v="10.86"/>
    <s v="2025-09-17"/>
    <s v="DC1"/>
    <x v="5"/>
    <s v="TX"/>
    <s v="CUST5666"/>
    <s v="Overnight"/>
    <n v="108.6"/>
    <d v="2025-09-17T00:00:00"/>
    <n v="10"/>
    <n v="1"/>
    <n v="1"/>
    <n v="38.599999999999994"/>
  </r>
  <r>
    <n v="10651"/>
    <s v="2025-04-27"/>
    <s v="SKU-1055"/>
    <s v="Product 56"/>
    <x v="2"/>
    <n v="44.37"/>
    <s v="S003"/>
    <n v="75"/>
    <n v="68.37"/>
    <s v="2025-04-28"/>
    <s v="DC2"/>
    <x v="3"/>
    <s v="IL"/>
    <s v="CUST4680"/>
    <s v="Ground"/>
    <n v="5127.75"/>
    <d v="2025-04-30T00:00:00"/>
    <n v="75"/>
    <n v="1"/>
    <n v="0"/>
    <n v="1800"/>
  </r>
  <r>
    <n v="10652"/>
    <s v="2025-04-18"/>
    <s v="SKU-1186"/>
    <s v="Product 187"/>
    <x v="3"/>
    <n v="43.71"/>
    <s v="S001"/>
    <n v="50"/>
    <n v="55.23"/>
    <s v="2025-04-19"/>
    <s v="DC3"/>
    <x v="1"/>
    <s v="FL"/>
    <s v="CUST2019"/>
    <s v="Ground"/>
    <n v="2761.5"/>
    <d v="2025-04-18T00:00:00"/>
    <n v="50"/>
    <n v="1"/>
    <n v="1"/>
    <n v="576"/>
  </r>
  <r>
    <n v="10653"/>
    <s v="2025-08-26"/>
    <s v="SKU-1066"/>
    <s v="Product 67"/>
    <x v="3"/>
    <n v="120.29"/>
    <s v="S020"/>
    <n v="100"/>
    <n v="169.77"/>
    <s v="2025-08-27"/>
    <s v="DC4"/>
    <x v="2"/>
    <s v="NJ"/>
    <s v="CUST8901"/>
    <s v="Ground"/>
    <n v="16977"/>
    <d v="2025-08-30T00:00:00"/>
    <n v="100"/>
    <n v="1"/>
    <n v="0"/>
    <n v="4948"/>
  </r>
  <r>
    <n v="10654"/>
    <s v="2025-06-10"/>
    <s v="SKU-1130"/>
    <s v="Product 131"/>
    <x v="2"/>
    <n v="187.66"/>
    <s v="S007"/>
    <n v="25"/>
    <n v="237.71"/>
    <s v="2025-06-20"/>
    <s v="DC10"/>
    <x v="0"/>
    <s v="CA"/>
    <s v="CUST9705"/>
    <s v="Overnight"/>
    <n v="5942.75"/>
    <d v="2025-06-20T00:00:00"/>
    <n v="25"/>
    <n v="1"/>
    <n v="1"/>
    <n v="1251.25"/>
  </r>
  <r>
    <n v="10655"/>
    <s v="2025-06-05"/>
    <s v="SKU-1082"/>
    <s v="Product 83"/>
    <x v="4"/>
    <n v="72.48"/>
    <s v="S019"/>
    <n v="5"/>
    <n v="104.41"/>
    <s v="2025-06-07"/>
    <s v="DC3"/>
    <x v="1"/>
    <s v="FL"/>
    <s v="CUST7531"/>
    <s v="Overnight"/>
    <n v="522.04999999999995"/>
    <d v="2025-06-11T00:00:00"/>
    <n v="5"/>
    <n v="1"/>
    <n v="0"/>
    <n v="159.64999999999992"/>
  </r>
  <r>
    <n v="10656"/>
    <s v="2025-08-16"/>
    <s v="SKU-1119"/>
    <s v="Product 120"/>
    <x v="1"/>
    <n v="184.19"/>
    <s v="S004"/>
    <n v="100"/>
    <n v="304.27999999999997"/>
    <s v="2025-08-26"/>
    <s v="DC7"/>
    <x v="4"/>
    <s v="FL"/>
    <s v="CUST4630"/>
    <s v="Ground"/>
    <n v="30427.999999999996"/>
    <d v="2025-08-27T00:00:00"/>
    <n v="100"/>
    <n v="1"/>
    <n v="0"/>
    <n v="12008.999999999996"/>
  </r>
  <r>
    <n v="10657"/>
    <s v="2025-06-18"/>
    <s v="SKU-1055"/>
    <s v="Product 56"/>
    <x v="2"/>
    <n v="44.37"/>
    <s v="S003"/>
    <n v="10"/>
    <n v="59.95"/>
    <s v="2025-06-19"/>
    <s v="DC9"/>
    <x v="0"/>
    <s v="WA"/>
    <s v="CUST2776"/>
    <s v="Ground"/>
    <n v="599.5"/>
    <d v="2025-06-19T00:00:00"/>
    <n v="10"/>
    <n v="1"/>
    <n v="1"/>
    <n v="155.80000000000001"/>
  </r>
  <r>
    <n v="10658"/>
    <s v="2025-05-07"/>
    <s v="SKU-1080"/>
    <s v="Product 81"/>
    <x v="4"/>
    <n v="87.1"/>
    <s v="S014"/>
    <n v="30"/>
    <n v="131.72"/>
    <s v="2025-05-09"/>
    <s v="DC2"/>
    <x v="3"/>
    <s v="IL"/>
    <s v="CUST6459"/>
    <s v="Ground"/>
    <n v="3951.6"/>
    <d v="2025-05-08T00:00:00"/>
    <n v="30"/>
    <n v="1"/>
    <n v="1"/>
    <n v="1338.6"/>
  </r>
  <r>
    <n v="10659"/>
    <s v="2025-08-13"/>
    <s v="SKU-1076"/>
    <s v="Product 77"/>
    <x v="4"/>
    <n v="194.27"/>
    <s v="S014"/>
    <n v="40"/>
    <n v="341.24"/>
    <s v="2025-08-15"/>
    <s v="DC3"/>
    <x v="1"/>
    <s v="FL"/>
    <s v="CUST7257"/>
    <s v="Ground"/>
    <n v="13649.6"/>
    <d v="2025-08-16T00:00:00"/>
    <n v="40"/>
    <n v="1"/>
    <n v="0"/>
    <n v="5878.8"/>
  </r>
  <r>
    <n v="10660"/>
    <s v="2025-07-29"/>
    <s v="SKU-1032"/>
    <s v="Product 33"/>
    <x v="0"/>
    <n v="197.69"/>
    <s v="S009"/>
    <n v="25"/>
    <n v="307.45"/>
    <s v="2025-08-01"/>
    <s v="DC10"/>
    <x v="0"/>
    <s v="CA"/>
    <s v="CUST9654"/>
    <s v="Ground"/>
    <n v="7686.25"/>
    <d v="2025-08-01T00:00:00"/>
    <n v="25"/>
    <n v="1"/>
    <n v="1"/>
    <n v="2744"/>
  </r>
  <r>
    <n v="10661"/>
    <s v="2025-09-27"/>
    <s v="SKU-1085"/>
    <s v="Product 86"/>
    <x v="1"/>
    <n v="188.13"/>
    <s v="S006"/>
    <n v="10"/>
    <n v="235.94"/>
    <s v="2025-09-29"/>
    <s v="DC5"/>
    <x v="0"/>
    <s v="WA"/>
    <s v="CUST3580"/>
    <s v="2-Day"/>
    <n v="2359.4"/>
    <d v="2025-09-29T00:00:00"/>
    <n v="10"/>
    <n v="1"/>
    <n v="1"/>
    <n v="478.10000000000014"/>
  </r>
  <r>
    <n v="10662"/>
    <s v="2025-05-13"/>
    <s v="SKU-1050"/>
    <s v="Product 51"/>
    <x v="2"/>
    <n v="101.41"/>
    <s v="S005"/>
    <n v="40"/>
    <n v="129.07"/>
    <s v="2025-05-15"/>
    <s v="DC4"/>
    <x v="2"/>
    <s v="NJ"/>
    <s v="CUST1900"/>
    <s v="Ground"/>
    <n v="5162.7999999999993"/>
    <d v="2025-05-20T00:00:00"/>
    <n v="40"/>
    <n v="1"/>
    <n v="0"/>
    <n v="1106.3999999999996"/>
  </r>
  <r>
    <n v="10663"/>
    <s v="2025-07-14"/>
    <s v="SKU-1076"/>
    <s v="Product 77"/>
    <x v="4"/>
    <n v="194.27"/>
    <s v="S014"/>
    <n v="20"/>
    <n v="307.26"/>
    <s v="2025-07-17"/>
    <s v="DC2"/>
    <x v="3"/>
    <s v="IL"/>
    <s v="CUST2830"/>
    <s v="Overnight"/>
    <n v="6145.2"/>
    <d v="2025-07-17T00:00:00"/>
    <n v="20"/>
    <n v="1"/>
    <n v="1"/>
    <n v="2259.7999999999997"/>
  </r>
  <r>
    <n v="10664"/>
    <s v="2025-07-29"/>
    <s v="SKU-1030"/>
    <s v="Product 31"/>
    <x v="4"/>
    <n v="3.1"/>
    <s v="S020"/>
    <n v="10"/>
    <n v="4.47"/>
    <s v="2025-07-30"/>
    <s v="DC8"/>
    <x v="5"/>
    <s v="TX"/>
    <s v="CUST9878"/>
    <s v="2-Day"/>
    <n v="44.699999999999996"/>
    <d v="2025-07-30T00:00:00"/>
    <n v="10"/>
    <n v="1"/>
    <n v="1"/>
    <n v="13.699999999999996"/>
  </r>
  <r>
    <n v="10665"/>
    <s v="2025-09-29"/>
    <s v="SKU-1093"/>
    <s v="Product 94"/>
    <x v="0"/>
    <n v="18.79"/>
    <s v="S012"/>
    <n v="50"/>
    <n v="31.6"/>
    <s v="2025-10-04"/>
    <s v="DC10"/>
    <x v="0"/>
    <s v="CA"/>
    <s v="CUST2078"/>
    <s v="2-Day"/>
    <n v="1580"/>
    <d v="2025-10-06T00:00:00"/>
    <n v="50"/>
    <n v="1"/>
    <n v="0"/>
    <n v="640.5"/>
  </r>
  <r>
    <n v="10666"/>
    <s v="2025-09-17"/>
    <s v="SKU-1041"/>
    <s v="Product 42"/>
    <x v="4"/>
    <n v="89.79"/>
    <s v="S006"/>
    <n v="50"/>
    <n v="138.54"/>
    <s v="2025-09-24"/>
    <s v="DC4"/>
    <x v="2"/>
    <s v="NJ"/>
    <s v="CUST3043"/>
    <s v="Ground"/>
    <n v="6927"/>
    <d v="2025-09-25T00:00:00"/>
    <n v="50"/>
    <n v="1"/>
    <n v="0"/>
    <n v="2437.5"/>
  </r>
  <r>
    <n v="10667"/>
    <s v="2025-07-03"/>
    <s v="SKU-1088"/>
    <s v="Product 89"/>
    <x v="3"/>
    <n v="26.54"/>
    <s v="S017"/>
    <n v="100"/>
    <n v="43.64"/>
    <s v="2025-07-04"/>
    <s v="DC10"/>
    <x v="0"/>
    <s v="CA"/>
    <s v="CUST3091"/>
    <s v="Ground"/>
    <n v="4364"/>
    <d v="2025-07-05T00:00:00"/>
    <n v="100"/>
    <n v="1"/>
    <n v="0"/>
    <n v="1710"/>
  </r>
  <r>
    <n v="10668"/>
    <s v="2025-05-21"/>
    <s v="SKU-1060"/>
    <s v="Product 61"/>
    <x v="1"/>
    <n v="57.68"/>
    <s v="S019"/>
    <n v="50"/>
    <n v="88.08"/>
    <s v="2025-05-28"/>
    <s v="DC1"/>
    <x v="5"/>
    <s v="TX"/>
    <s v="CUST1909"/>
    <s v="Overnight"/>
    <n v="4404"/>
    <d v="2025-05-28T00:00:00"/>
    <n v="50"/>
    <n v="1"/>
    <n v="1"/>
    <n v="1520"/>
  </r>
  <r>
    <n v="10669"/>
    <s v="2025-08-08"/>
    <s v="SKU-1109"/>
    <s v="Product 110"/>
    <x v="4"/>
    <n v="101.11"/>
    <s v="S012"/>
    <n v="5"/>
    <n v="148.72"/>
    <s v="2025-08-13"/>
    <s v="DC4"/>
    <x v="2"/>
    <s v="NJ"/>
    <s v="CUST7825"/>
    <s v="Ground"/>
    <n v="743.6"/>
    <d v="2025-08-15T00:00:00"/>
    <n v="5"/>
    <n v="1"/>
    <n v="0"/>
    <n v="238.05"/>
  </r>
  <r>
    <n v="10670"/>
    <s v="2025-06-13"/>
    <s v="SKU-1088"/>
    <s v="Product 89"/>
    <x v="3"/>
    <n v="26.54"/>
    <s v="S017"/>
    <n v="5"/>
    <n v="34.44"/>
    <s v="2025-06-16"/>
    <s v="DC4"/>
    <x v="2"/>
    <s v="NJ"/>
    <s v="CUST2855"/>
    <s v="Ground"/>
    <n v="172.2"/>
    <d v="2025-06-21T00:00:00"/>
    <n v="5"/>
    <n v="1"/>
    <n v="0"/>
    <n v="39.5"/>
  </r>
  <r>
    <n v="10671"/>
    <s v="2025-06-20"/>
    <s v="SKU-1171"/>
    <s v="Product 172"/>
    <x v="1"/>
    <n v="190.83"/>
    <s v="S001"/>
    <n v="25"/>
    <n v="278.05"/>
    <s v="2025-06-21"/>
    <s v="DC9"/>
    <x v="0"/>
    <s v="WA"/>
    <s v="CUST9773"/>
    <s v="Ground"/>
    <n v="6951.25"/>
    <d v="2025-06-21T00:00:00"/>
    <n v="25"/>
    <n v="1"/>
    <n v="1"/>
    <n v="2180.5"/>
  </r>
  <r>
    <n v="10672"/>
    <s v="2025-09-03"/>
    <s v="SKU-1190"/>
    <s v="Product 191"/>
    <x v="4"/>
    <n v="92.34"/>
    <s v="S012"/>
    <n v="100"/>
    <n v="116.63"/>
    <s v="2025-09-04"/>
    <s v="DC6"/>
    <x v="6"/>
    <s v="IL"/>
    <s v="CUST8769"/>
    <s v="Ground"/>
    <n v="11663"/>
    <d v="2025-09-04T00:00:00"/>
    <n v="100"/>
    <n v="1"/>
    <n v="1"/>
    <n v="2429"/>
  </r>
  <r>
    <n v="10673"/>
    <s v="2025-08-19"/>
    <s v="SKU-1107"/>
    <s v="Product 108"/>
    <x v="4"/>
    <n v="189.75"/>
    <s v="S018"/>
    <n v="40"/>
    <n v="285.47000000000003"/>
    <s v="2025-08-26"/>
    <s v="DC1"/>
    <x v="5"/>
    <s v="TX"/>
    <s v="CUST2807"/>
    <s v="2-Day"/>
    <n v="11418.800000000001"/>
    <d v="2025-08-29T00:00:00"/>
    <n v="40"/>
    <n v="1"/>
    <n v="0"/>
    <n v="3828.8000000000011"/>
  </r>
  <r>
    <n v="10674"/>
    <s v="2025-08-03"/>
    <s v="SKU-1053"/>
    <s v="Product 54"/>
    <x v="0"/>
    <n v="48.82"/>
    <s v="S009"/>
    <n v="75"/>
    <n v="83.58"/>
    <s v="2025-08-05"/>
    <s v="DC8"/>
    <x v="5"/>
    <s v="TX"/>
    <s v="CUST3282"/>
    <s v="Overnight"/>
    <n v="6268.5"/>
    <d v="2025-08-05T00:00:00"/>
    <n v="75"/>
    <n v="1"/>
    <n v="1"/>
    <n v="2607"/>
  </r>
  <r>
    <n v="10675"/>
    <s v="2025-07-14"/>
    <s v="SKU-1190"/>
    <s v="Product 191"/>
    <x v="4"/>
    <n v="92.34"/>
    <s v="S012"/>
    <n v="20"/>
    <n v="162.72999999999999"/>
    <s v="2025-07-17"/>
    <s v="DC6"/>
    <x v="6"/>
    <s v="IL"/>
    <s v="CUST4107"/>
    <s v="Ground"/>
    <n v="3254.6"/>
    <d v="2025-07-17T00:00:00"/>
    <n v="20"/>
    <n v="1"/>
    <n v="1"/>
    <n v="1407.7999999999997"/>
  </r>
  <r>
    <n v="10676"/>
    <s v="2025-09-24"/>
    <s v="SKU-1143"/>
    <s v="Product 144"/>
    <x v="1"/>
    <n v="50.52"/>
    <s v="S019"/>
    <n v="30"/>
    <n v="81.42"/>
    <s v="2025-10-04"/>
    <s v="DC2"/>
    <x v="3"/>
    <s v="IL"/>
    <s v="CUST4663"/>
    <s v="Ground"/>
    <n v="2442.6"/>
    <d v="2025-10-05T00:00:00"/>
    <n v="30"/>
    <n v="1"/>
    <n v="0"/>
    <n v="926.99999999999977"/>
  </r>
  <r>
    <n v="10677"/>
    <s v="2025-06-08"/>
    <s v="SKU-1005"/>
    <s v="Product 6"/>
    <x v="4"/>
    <n v="97.24"/>
    <s v="S010"/>
    <n v="5"/>
    <n v="173.29"/>
    <s v="2025-06-09"/>
    <s v="DC2"/>
    <x v="3"/>
    <s v="IL"/>
    <s v="CUST2446"/>
    <s v="Overnight"/>
    <n v="866.44999999999993"/>
    <d v="2025-06-10T00:00:00"/>
    <n v="5"/>
    <n v="1"/>
    <n v="0"/>
    <n v="380.24999999999994"/>
  </r>
  <r>
    <n v="10678"/>
    <s v="2025-07-11"/>
    <s v="SKU-1039"/>
    <s v="Product 40"/>
    <x v="1"/>
    <n v="160.16999999999999"/>
    <s v="S006"/>
    <n v="30"/>
    <n v="227.16"/>
    <s v="2025-07-13"/>
    <s v="DC7"/>
    <x v="4"/>
    <s v="FL"/>
    <s v="CUST4141"/>
    <s v="Ground"/>
    <n v="6814.8"/>
    <d v="2025-07-13T00:00:00"/>
    <n v="30"/>
    <n v="1"/>
    <n v="1"/>
    <n v="2009.7000000000007"/>
  </r>
  <r>
    <n v="10679"/>
    <s v="2025-08-30"/>
    <s v="SKU-1152"/>
    <s v="Product 153"/>
    <x v="2"/>
    <n v="136.03"/>
    <s v="S003"/>
    <n v="50"/>
    <n v="236.51"/>
    <s v="2025-08-31"/>
    <s v="DC5"/>
    <x v="0"/>
    <s v="WA"/>
    <s v="CUST8606"/>
    <s v="Ground"/>
    <n v="11825.5"/>
    <d v="2025-09-01T00:00:00"/>
    <n v="50"/>
    <n v="1"/>
    <n v="0"/>
    <n v="5024"/>
  </r>
  <r>
    <n v="10680"/>
    <s v="2025-04-21"/>
    <s v="SKU-1185"/>
    <s v="Product 186"/>
    <x v="0"/>
    <n v="73.36"/>
    <s v="S009"/>
    <n v="25"/>
    <n v="107.85"/>
    <s v="2025-04-23"/>
    <s v="DC4"/>
    <x v="2"/>
    <s v="NJ"/>
    <s v="CUST8327"/>
    <s v="Ground"/>
    <n v="2696.25"/>
    <d v="2025-04-23T00:00:00"/>
    <n v="25"/>
    <n v="1"/>
    <n v="1"/>
    <n v="862.25"/>
  </r>
  <r>
    <n v="10681"/>
    <s v="2025-06-25"/>
    <s v="SKU-1004"/>
    <s v="Product 5"/>
    <x v="3"/>
    <n v="83.49"/>
    <s v="S010"/>
    <n v="30"/>
    <n v="113.91"/>
    <s v="2025-06-30"/>
    <s v="DC5"/>
    <x v="0"/>
    <s v="WA"/>
    <s v="CUST8775"/>
    <s v="Overnight"/>
    <n v="3417.2999999999997"/>
    <d v="2025-06-30T00:00:00"/>
    <n v="30"/>
    <n v="1"/>
    <n v="1"/>
    <n v="912.59999999999991"/>
  </r>
  <r>
    <n v="10682"/>
    <s v="2025-04-30"/>
    <s v="SKU-1143"/>
    <s v="Product 144"/>
    <x v="1"/>
    <n v="50.52"/>
    <s v="S019"/>
    <n v="25"/>
    <n v="73.33"/>
    <s v="2025-05-07"/>
    <s v="DC8"/>
    <x v="5"/>
    <s v="TX"/>
    <s v="CUST2582"/>
    <s v="Ground"/>
    <n v="1833.25"/>
    <d v="2025-05-08T00:00:00"/>
    <n v="25"/>
    <n v="1"/>
    <n v="0"/>
    <n v="570.25"/>
  </r>
  <r>
    <n v="10683"/>
    <s v="2025-05-22"/>
    <s v="SKU-1038"/>
    <s v="Product 39"/>
    <x v="0"/>
    <n v="160.19"/>
    <s v="S004"/>
    <n v="15"/>
    <n v="218.67"/>
    <s v="2025-05-25"/>
    <s v="DC6"/>
    <x v="6"/>
    <s v="IL"/>
    <s v="CUST6223"/>
    <s v="Ground"/>
    <n v="3280.0499999999997"/>
    <d v="2025-05-27T00:00:00"/>
    <n v="15"/>
    <n v="1"/>
    <n v="0"/>
    <n v="877.19999999999982"/>
  </r>
  <r>
    <n v="10684"/>
    <s v="2025-04-07"/>
    <s v="SKU-1037"/>
    <s v="Product 38"/>
    <x v="1"/>
    <n v="69.680000000000007"/>
    <s v="S003"/>
    <n v="15"/>
    <n v="124.24"/>
    <s v="2025-04-17"/>
    <s v="DC4"/>
    <x v="2"/>
    <s v="NJ"/>
    <s v="CUST5411"/>
    <s v="2-Day"/>
    <n v="1863.6"/>
    <d v="2025-04-22T00:00:00"/>
    <n v="15"/>
    <n v="1"/>
    <n v="0"/>
    <n v="818.39999999999986"/>
  </r>
  <r>
    <n v="10685"/>
    <s v="2025-06-01"/>
    <s v="SKU-1017"/>
    <s v="Product 18"/>
    <x v="4"/>
    <n v="101.44"/>
    <s v="S013"/>
    <n v="5"/>
    <n v="135.81"/>
    <s v="2025-06-02"/>
    <s v="DC3"/>
    <x v="1"/>
    <s v="FL"/>
    <s v="CUST6597"/>
    <s v="Ground"/>
    <n v="679.05"/>
    <d v="2025-06-02T00:00:00"/>
    <n v="5"/>
    <n v="1"/>
    <n v="1"/>
    <n v="171.84999999999997"/>
  </r>
  <r>
    <n v="10686"/>
    <s v="2025-06-28"/>
    <s v="SKU-1134"/>
    <s v="Product 135"/>
    <x v="0"/>
    <n v="56.22"/>
    <s v="S009"/>
    <n v="20"/>
    <n v="72.209999999999994"/>
    <s v="2025-07-03"/>
    <s v="DC4"/>
    <x v="2"/>
    <s v="NJ"/>
    <s v="CUST5697"/>
    <s v="2-Day"/>
    <n v="1444.1999999999998"/>
    <d v="2025-07-02T00:00:00"/>
    <n v="20"/>
    <n v="1"/>
    <n v="1"/>
    <n v="319.79999999999973"/>
  </r>
  <r>
    <n v="10687"/>
    <s v="2025-04-02"/>
    <s v="SKU-1014"/>
    <s v="Product 15"/>
    <x v="0"/>
    <n v="183.84"/>
    <s v="S004"/>
    <n v="15"/>
    <n v="328.91"/>
    <s v="2025-04-12"/>
    <s v="DC1"/>
    <x v="5"/>
    <s v="TX"/>
    <s v="CUST4539"/>
    <s v="Ground"/>
    <n v="4933.6500000000005"/>
    <d v="2025-04-12T00:00:00"/>
    <n v="15"/>
    <n v="1"/>
    <n v="1"/>
    <n v="2176.0500000000006"/>
  </r>
  <r>
    <n v="10688"/>
    <s v="2025-07-05"/>
    <s v="SKU-1106"/>
    <s v="Product 107"/>
    <x v="0"/>
    <n v="118.32"/>
    <s v="S012"/>
    <n v="40"/>
    <n v="202.71"/>
    <s v="2025-07-15"/>
    <s v="DC10"/>
    <x v="0"/>
    <s v="CA"/>
    <s v="CUST1719"/>
    <s v="Ground"/>
    <n v="8108.4000000000005"/>
    <d v="2025-07-16T00:00:00"/>
    <n v="40"/>
    <n v="1"/>
    <n v="0"/>
    <n v="3375.6000000000013"/>
  </r>
  <r>
    <n v="10689"/>
    <s v="2025-09-02"/>
    <s v="SKU-1122"/>
    <s v="Product 123"/>
    <x v="3"/>
    <n v="122.29"/>
    <s v="S009"/>
    <n v="20"/>
    <n v="212.1"/>
    <s v="2025-09-03"/>
    <s v="DC9"/>
    <x v="0"/>
    <s v="WA"/>
    <s v="CUST5660"/>
    <s v="Ground"/>
    <n v="4242"/>
    <d v="2025-09-03T00:00:00"/>
    <n v="20"/>
    <n v="1"/>
    <n v="1"/>
    <n v="1796.1999999999998"/>
  </r>
  <r>
    <n v="10690"/>
    <s v="2025-07-03"/>
    <s v="SKU-1171"/>
    <s v="Product 172"/>
    <x v="1"/>
    <n v="190.83"/>
    <s v="S001"/>
    <n v="75"/>
    <n v="281.05"/>
    <s v="2025-07-10"/>
    <s v="DC1"/>
    <x v="5"/>
    <s v="TX"/>
    <s v="CUST9709"/>
    <s v="Overnight"/>
    <n v="21078.75"/>
    <d v="2025-07-10T00:00:00"/>
    <n v="75"/>
    <n v="1"/>
    <n v="1"/>
    <n v="6766.4999999999982"/>
  </r>
  <r>
    <n v="10691"/>
    <s v="2025-08-12"/>
    <s v="SKU-1180"/>
    <s v="Product 181"/>
    <x v="4"/>
    <n v="19.309999999999999"/>
    <s v="S001"/>
    <n v="20"/>
    <n v="24.88"/>
    <s v="2025-08-19"/>
    <s v="DC4"/>
    <x v="2"/>
    <s v="NJ"/>
    <s v="CUST7339"/>
    <s v="Overnight"/>
    <n v="497.59999999999997"/>
    <d v="2025-08-19T00:00:00"/>
    <n v="20"/>
    <n v="1"/>
    <n v="1"/>
    <n v="111.39999999999998"/>
  </r>
  <r>
    <n v="10692"/>
    <s v="2025-09-22"/>
    <s v="SKU-1144"/>
    <s v="Product 145"/>
    <x v="4"/>
    <n v="25.24"/>
    <s v="S008"/>
    <n v="5"/>
    <n v="37.53"/>
    <s v="2025-09-25"/>
    <s v="DC9"/>
    <x v="0"/>
    <s v="WA"/>
    <s v="CUST6326"/>
    <s v="Ground"/>
    <n v="187.65"/>
    <d v="2025-09-26T00:00:00"/>
    <n v="5"/>
    <n v="1"/>
    <n v="0"/>
    <n v="61.450000000000017"/>
  </r>
  <r>
    <n v="10693"/>
    <s v="2025-08-06"/>
    <s v="SKU-1121"/>
    <s v="Product 122"/>
    <x v="4"/>
    <n v="181.04"/>
    <s v="S004"/>
    <n v="75"/>
    <n v="249.47"/>
    <s v="2025-08-08"/>
    <s v="DC2"/>
    <x v="3"/>
    <s v="IL"/>
    <s v="CUST8101"/>
    <s v="2-Day"/>
    <n v="18710.25"/>
    <d v="2025-08-10T00:00:00"/>
    <n v="75"/>
    <n v="1"/>
    <n v="0"/>
    <n v="5132.25"/>
  </r>
  <r>
    <n v="10694"/>
    <s v="2025-09-14"/>
    <s v="SKU-1058"/>
    <s v="Product 59"/>
    <x v="2"/>
    <n v="61.52"/>
    <s v="S018"/>
    <n v="25"/>
    <n v="82.69"/>
    <s v="2025-09-15"/>
    <s v="DC7"/>
    <x v="4"/>
    <s v="FL"/>
    <s v="CUST8041"/>
    <s v="2-Day"/>
    <n v="2067.25"/>
    <d v="2025-09-15T00:00:00"/>
    <n v="25"/>
    <n v="1"/>
    <n v="1"/>
    <n v="529.25"/>
  </r>
  <r>
    <n v="10695"/>
    <s v="2025-08-22"/>
    <s v="SKU-1128"/>
    <s v="Product 129"/>
    <x v="3"/>
    <n v="75.12"/>
    <s v="S015"/>
    <n v="10"/>
    <n v="135.19"/>
    <s v="2025-08-29"/>
    <s v="DC5"/>
    <x v="0"/>
    <s v="WA"/>
    <s v="CUST2405"/>
    <s v="Overnight"/>
    <n v="1351.9"/>
    <d v="2025-08-29T00:00:00"/>
    <n v="10"/>
    <n v="1"/>
    <n v="1"/>
    <n v="600.70000000000005"/>
  </r>
  <r>
    <n v="10696"/>
    <s v="2025-06-30"/>
    <s v="SKU-1143"/>
    <s v="Product 144"/>
    <x v="1"/>
    <n v="50.52"/>
    <s v="S019"/>
    <n v="15"/>
    <n v="89.33"/>
    <s v="2025-07-10"/>
    <s v="DC7"/>
    <x v="4"/>
    <s v="FL"/>
    <s v="CUST3666"/>
    <s v="Ground"/>
    <n v="1339.95"/>
    <d v="2025-07-11T00:00:00"/>
    <n v="15"/>
    <n v="1"/>
    <n v="0"/>
    <n v="582.15"/>
  </r>
  <r>
    <n v="10697"/>
    <s v="2025-07-12"/>
    <s v="SKU-1099"/>
    <s v="Product 100"/>
    <x v="2"/>
    <n v="46.64"/>
    <s v="S017"/>
    <n v="40"/>
    <n v="71.17"/>
    <s v="2025-07-22"/>
    <s v="DC10"/>
    <x v="0"/>
    <s v="CA"/>
    <s v="CUST2741"/>
    <s v="Ground"/>
    <n v="2846.8"/>
    <d v="2025-07-21T00:00:00"/>
    <n v="40"/>
    <n v="1"/>
    <n v="1"/>
    <n v="981.20000000000027"/>
  </r>
  <r>
    <n v="10698"/>
    <s v="2025-07-30"/>
    <s v="SKU-1095"/>
    <s v="Product 96"/>
    <x v="4"/>
    <n v="175.27"/>
    <s v="S002"/>
    <n v="10"/>
    <n v="294.02"/>
    <s v="2025-08-01"/>
    <s v="DC1"/>
    <x v="5"/>
    <s v="TX"/>
    <s v="CUST3262"/>
    <s v="Overnight"/>
    <n v="2940.2"/>
    <d v="2025-08-01T00:00:00"/>
    <n v="10"/>
    <n v="1"/>
    <n v="1"/>
    <n v="1187.4999999999998"/>
  </r>
  <r>
    <n v="10699"/>
    <s v="2025-05-21"/>
    <s v="SKU-1014"/>
    <s v="Product 15"/>
    <x v="0"/>
    <n v="183.84"/>
    <s v="S004"/>
    <n v="25"/>
    <n v="247.92"/>
    <s v="2025-05-31"/>
    <s v="DC3"/>
    <x v="1"/>
    <s v="FL"/>
    <s v="CUST9850"/>
    <s v="2-Day"/>
    <n v="6198"/>
    <d v="2025-05-31T00:00:00"/>
    <n v="25"/>
    <n v="1"/>
    <n v="1"/>
    <n v="1602"/>
  </r>
  <r>
    <n v="10700"/>
    <s v="2025-04-27"/>
    <s v="SKU-1110"/>
    <s v="Product 111"/>
    <x v="0"/>
    <n v="2.7"/>
    <s v="S016"/>
    <n v="100"/>
    <n v="4.45"/>
    <s v="2025-05-04"/>
    <s v="DC8"/>
    <x v="5"/>
    <s v="TX"/>
    <s v="CUST5433"/>
    <s v="Ground"/>
    <n v="445"/>
    <d v="2025-05-08T00:00:00"/>
    <n v="100"/>
    <n v="1"/>
    <n v="0"/>
    <n v="175"/>
  </r>
  <r>
    <n v="10701"/>
    <s v="2025-08-12"/>
    <s v="SKU-1136"/>
    <s v="Product 137"/>
    <x v="4"/>
    <n v="68.599999999999994"/>
    <s v="S011"/>
    <n v="25"/>
    <n v="86.9"/>
    <s v="2025-08-14"/>
    <s v="DC4"/>
    <x v="2"/>
    <s v="NJ"/>
    <s v="CUST5803"/>
    <s v="Ground"/>
    <n v="2172.5"/>
    <d v="2025-08-14T00:00:00"/>
    <n v="25"/>
    <n v="1"/>
    <n v="1"/>
    <n v="457.50000000000023"/>
  </r>
  <r>
    <n v="10702"/>
    <s v="2025-05-12"/>
    <s v="SKU-1038"/>
    <s v="Product 39"/>
    <x v="0"/>
    <n v="160.19"/>
    <s v="S004"/>
    <n v="10"/>
    <n v="285.92"/>
    <s v="2025-05-17"/>
    <s v="DC6"/>
    <x v="6"/>
    <s v="IL"/>
    <s v="CUST6634"/>
    <s v="Ground"/>
    <n v="2859.2000000000003"/>
    <d v="2025-05-19T00:00:00"/>
    <n v="10"/>
    <n v="1"/>
    <n v="0"/>
    <n v="1257.3000000000002"/>
  </r>
  <r>
    <n v="10703"/>
    <s v="2025-07-31"/>
    <s v="SKU-1189"/>
    <s v="Product 190"/>
    <x v="2"/>
    <n v="169.46"/>
    <s v="S017"/>
    <n v="75"/>
    <n v="268.38"/>
    <s v="2025-08-10"/>
    <s v="DC3"/>
    <x v="1"/>
    <s v="FL"/>
    <s v="CUST9463"/>
    <s v="Ground"/>
    <n v="20128.5"/>
    <d v="2025-08-10T00:00:00"/>
    <n v="75"/>
    <n v="1"/>
    <n v="1"/>
    <n v="7419"/>
  </r>
  <r>
    <n v="10704"/>
    <s v="2025-06-19"/>
    <s v="SKU-1194"/>
    <s v="Product 195"/>
    <x v="0"/>
    <n v="182.12"/>
    <s v="S011"/>
    <n v="40"/>
    <n v="242.32"/>
    <s v="2025-06-20"/>
    <s v="DC3"/>
    <x v="1"/>
    <s v="FL"/>
    <s v="CUST1509"/>
    <s v="Ground"/>
    <n v="9692.7999999999993"/>
    <d v="2025-06-21T00:00:00"/>
    <n v="40"/>
    <n v="1"/>
    <n v="0"/>
    <n v="2407.9999999999991"/>
  </r>
  <r>
    <n v="10705"/>
    <s v="2025-04-13"/>
    <s v="SKU-1039"/>
    <s v="Product 40"/>
    <x v="1"/>
    <n v="160.16999999999999"/>
    <s v="S006"/>
    <n v="75"/>
    <n v="208.12"/>
    <s v="2025-04-14"/>
    <s v="DC4"/>
    <x v="2"/>
    <s v="NJ"/>
    <s v="CUST7809"/>
    <s v="2-Day"/>
    <n v="15609"/>
    <d v="2025-04-14T00:00:00"/>
    <n v="75"/>
    <n v="1"/>
    <n v="1"/>
    <n v="3596.2500000000018"/>
  </r>
  <r>
    <n v="10706"/>
    <s v="2025-06-17"/>
    <s v="SKU-1042"/>
    <s v="Product 43"/>
    <x v="1"/>
    <n v="143.69"/>
    <s v="S001"/>
    <n v="10"/>
    <n v="212.38"/>
    <s v="2025-06-22"/>
    <s v="DC1"/>
    <x v="5"/>
    <s v="TX"/>
    <s v="CUST2999"/>
    <s v="2-Day"/>
    <n v="2123.8000000000002"/>
    <d v="2025-06-26T00:00:00"/>
    <n v="10"/>
    <n v="1"/>
    <n v="0"/>
    <n v="686.90000000000009"/>
  </r>
  <r>
    <n v="10707"/>
    <s v="2025-06-21"/>
    <s v="SKU-1131"/>
    <s v="Product 132"/>
    <x v="0"/>
    <n v="181.79"/>
    <s v="S004"/>
    <n v="100"/>
    <n v="305.3"/>
    <s v="2025-06-24"/>
    <s v="DC5"/>
    <x v="0"/>
    <s v="WA"/>
    <s v="CUST6334"/>
    <s v="Overnight"/>
    <n v="30530"/>
    <d v="2025-06-24T00:00:00"/>
    <n v="100"/>
    <n v="1"/>
    <n v="1"/>
    <n v="12351"/>
  </r>
  <r>
    <n v="10708"/>
    <s v="2025-04-22"/>
    <s v="SKU-1043"/>
    <s v="Product 44"/>
    <x v="0"/>
    <n v="83.28"/>
    <s v="S019"/>
    <n v="20"/>
    <n v="102.44"/>
    <s v="2025-04-27"/>
    <s v="DC8"/>
    <x v="5"/>
    <s v="TX"/>
    <s v="CUST9318"/>
    <s v="Overnight"/>
    <n v="2048.8000000000002"/>
    <d v="2025-04-28T00:00:00"/>
    <n v="20"/>
    <n v="1"/>
    <n v="0"/>
    <n v="383.20000000000027"/>
  </r>
  <r>
    <n v="10709"/>
    <s v="2025-08-25"/>
    <s v="SKU-1006"/>
    <s v="Product 7"/>
    <x v="4"/>
    <n v="37.96"/>
    <s v="S005"/>
    <n v="100"/>
    <n v="64.89"/>
    <s v="2025-08-26"/>
    <s v="DC5"/>
    <x v="0"/>
    <s v="WA"/>
    <s v="CUST6584"/>
    <s v="Ground"/>
    <n v="6489"/>
    <d v="2025-08-27T00:00:00"/>
    <n v="100"/>
    <n v="1"/>
    <n v="0"/>
    <n v="2693"/>
  </r>
  <r>
    <n v="10710"/>
    <s v="2025-06-08"/>
    <s v="SKU-1184"/>
    <s v="Product 185"/>
    <x v="3"/>
    <n v="55.49"/>
    <s v="S005"/>
    <n v="5"/>
    <n v="98.2"/>
    <s v="2025-06-13"/>
    <s v="DC9"/>
    <x v="0"/>
    <s v="WA"/>
    <s v="CUST8440"/>
    <s v="2-Day"/>
    <n v="491"/>
    <d v="2025-06-13T00:00:00"/>
    <n v="5"/>
    <n v="1"/>
    <n v="1"/>
    <n v="213.55"/>
  </r>
  <r>
    <n v="10711"/>
    <s v="2025-05-29"/>
    <s v="SKU-1167"/>
    <s v="Product 168"/>
    <x v="2"/>
    <n v="94.06"/>
    <s v="S011"/>
    <n v="15"/>
    <n v="159.18"/>
    <s v="2025-06-01"/>
    <s v="DC9"/>
    <x v="0"/>
    <s v="WA"/>
    <s v="CUST9676"/>
    <s v="Ground"/>
    <n v="2387.7000000000003"/>
    <d v="2025-06-01T00:00:00"/>
    <n v="15"/>
    <n v="1"/>
    <n v="1"/>
    <n v="976.80000000000018"/>
  </r>
  <r>
    <n v="10712"/>
    <s v="2025-09-26"/>
    <s v="SKU-1152"/>
    <s v="Product 153"/>
    <x v="2"/>
    <n v="136.03"/>
    <s v="S003"/>
    <n v="30"/>
    <n v="207.63"/>
    <s v="2025-09-29"/>
    <s v="DC8"/>
    <x v="5"/>
    <s v="TX"/>
    <s v="CUST8964"/>
    <s v="Ground"/>
    <n v="6228.9"/>
    <d v="2025-09-29T00:00:00"/>
    <n v="30"/>
    <n v="1"/>
    <n v="1"/>
    <n v="2147.9999999999995"/>
  </r>
  <r>
    <n v="10713"/>
    <s v="2025-04-13"/>
    <s v="SKU-1012"/>
    <s v="Product 13"/>
    <x v="0"/>
    <n v="48.85"/>
    <s v="S018"/>
    <n v="5"/>
    <n v="76.099999999999994"/>
    <s v="2025-04-23"/>
    <s v="DC1"/>
    <x v="5"/>
    <s v="TX"/>
    <s v="CUST6156"/>
    <s v="Ground"/>
    <n v="380.5"/>
    <d v="2025-04-23T00:00:00"/>
    <n v="5"/>
    <n v="1"/>
    <n v="1"/>
    <n v="136.25"/>
  </r>
  <r>
    <n v="10714"/>
    <s v="2025-05-06"/>
    <s v="SKU-1174"/>
    <s v="Product 175"/>
    <x v="1"/>
    <n v="138.30000000000001"/>
    <s v="S017"/>
    <n v="40"/>
    <n v="207.1"/>
    <s v="2025-05-11"/>
    <s v="DC3"/>
    <x v="1"/>
    <s v="FL"/>
    <s v="CUST1925"/>
    <s v="Ground"/>
    <n v="8284"/>
    <d v="2025-05-12T00:00:00"/>
    <n v="40"/>
    <n v="1"/>
    <n v="0"/>
    <n v="2752"/>
  </r>
  <r>
    <n v="10715"/>
    <s v="2025-05-23"/>
    <s v="SKU-1177"/>
    <s v="Product 178"/>
    <x v="3"/>
    <n v="162.16999999999999"/>
    <s v="S018"/>
    <n v="25"/>
    <n v="216.65"/>
    <s v="2025-06-02"/>
    <s v="DC7"/>
    <x v="4"/>
    <s v="FL"/>
    <s v="CUST8026"/>
    <s v="2-Day"/>
    <n v="5416.25"/>
    <d v="2025-06-04T00:00:00"/>
    <n v="25"/>
    <n v="1"/>
    <n v="0"/>
    <n v="1362.0000000000005"/>
  </r>
  <r>
    <n v="10716"/>
    <s v="2025-08-07"/>
    <s v="SKU-1053"/>
    <s v="Product 54"/>
    <x v="0"/>
    <n v="48.82"/>
    <s v="S009"/>
    <n v="40"/>
    <n v="76.22"/>
    <s v="2025-08-17"/>
    <s v="DC7"/>
    <x v="4"/>
    <s v="FL"/>
    <s v="CUST8054"/>
    <s v="2-Day"/>
    <n v="3048.8"/>
    <d v="2025-08-18T00:00:00"/>
    <n v="40"/>
    <n v="1"/>
    <n v="0"/>
    <n v="1096.0000000000002"/>
  </r>
  <r>
    <n v="10717"/>
    <s v="2025-07-20"/>
    <s v="SKU-1190"/>
    <s v="Product 191"/>
    <x v="4"/>
    <n v="92.34"/>
    <s v="S012"/>
    <n v="100"/>
    <n v="144.91999999999999"/>
    <s v="2025-07-23"/>
    <s v="DC5"/>
    <x v="0"/>
    <s v="WA"/>
    <s v="CUST7534"/>
    <s v="Ground"/>
    <n v="14491.999999999998"/>
    <d v="2025-07-25T00:00:00"/>
    <n v="100"/>
    <n v="1"/>
    <n v="0"/>
    <n v="5257.9999999999982"/>
  </r>
  <r>
    <n v="10718"/>
    <s v="2025-04-17"/>
    <s v="SKU-1127"/>
    <s v="Product 128"/>
    <x v="2"/>
    <n v="151.44999999999999"/>
    <s v="S004"/>
    <n v="5"/>
    <n v="261.12"/>
    <s v="2025-04-19"/>
    <s v="DC9"/>
    <x v="0"/>
    <s v="WA"/>
    <s v="CUST5289"/>
    <s v="2-Day"/>
    <n v="1305.5999999999999"/>
    <d v="2025-04-20T00:00:00"/>
    <n v="5"/>
    <n v="1"/>
    <n v="0"/>
    <n v="548.34999999999991"/>
  </r>
  <r>
    <n v="10719"/>
    <s v="2025-07-30"/>
    <s v="SKU-1060"/>
    <s v="Product 61"/>
    <x v="1"/>
    <n v="57.68"/>
    <s v="S019"/>
    <n v="25"/>
    <n v="74.39"/>
    <s v="2025-07-31"/>
    <s v="DC2"/>
    <x v="3"/>
    <s v="IL"/>
    <s v="CUST4697"/>
    <s v="2-Day"/>
    <n v="1859.75"/>
    <d v="2025-07-30T00:00:00"/>
    <n v="25"/>
    <n v="1"/>
    <n v="1"/>
    <n v="417.75"/>
  </r>
  <r>
    <n v="10720"/>
    <s v="2025-06-02"/>
    <s v="SKU-1017"/>
    <s v="Product 18"/>
    <x v="4"/>
    <n v="101.44"/>
    <s v="S013"/>
    <n v="5"/>
    <n v="136.63"/>
    <s v="2025-06-07"/>
    <s v="DC9"/>
    <x v="0"/>
    <s v="WA"/>
    <s v="CUST7268"/>
    <s v="2-Day"/>
    <n v="683.15"/>
    <d v="2025-06-07T00:00:00"/>
    <n v="5"/>
    <n v="1"/>
    <n v="1"/>
    <n v="175.95"/>
  </r>
  <r>
    <n v="10721"/>
    <s v="2025-09-25"/>
    <s v="SKU-1084"/>
    <s v="Product 85"/>
    <x v="4"/>
    <n v="31.46"/>
    <s v="S015"/>
    <n v="50"/>
    <n v="52.61"/>
    <s v="2025-10-02"/>
    <s v="DC3"/>
    <x v="1"/>
    <s v="FL"/>
    <s v="CUST8373"/>
    <s v="Overnight"/>
    <n v="2630.5"/>
    <d v="2025-10-05T00:00:00"/>
    <n v="50"/>
    <n v="1"/>
    <n v="0"/>
    <n v="1057.5"/>
  </r>
  <r>
    <n v="10722"/>
    <s v="2025-04-26"/>
    <s v="SKU-1149"/>
    <s v="Product 150"/>
    <x v="0"/>
    <n v="74.11"/>
    <s v="S018"/>
    <n v="15"/>
    <n v="115.02"/>
    <s v="2025-04-29"/>
    <s v="DC2"/>
    <x v="3"/>
    <s v="IL"/>
    <s v="CUST3651"/>
    <s v="Ground"/>
    <n v="1725.3"/>
    <d v="2025-05-02T00:00:00"/>
    <n v="15"/>
    <n v="1"/>
    <n v="0"/>
    <n v="613.64999999999986"/>
  </r>
  <r>
    <n v="10723"/>
    <s v="2025-08-29"/>
    <s v="SKU-1192"/>
    <s v="Product 193"/>
    <x v="3"/>
    <n v="186.71"/>
    <s v="S005"/>
    <n v="40"/>
    <n v="331.27"/>
    <s v="2025-09-05"/>
    <s v="DC5"/>
    <x v="0"/>
    <s v="WA"/>
    <s v="CUST1065"/>
    <s v="Ground"/>
    <n v="13250.8"/>
    <d v="2025-09-03T00:00:00"/>
    <n v="40"/>
    <n v="1"/>
    <n v="1"/>
    <n v="5782.3999999999987"/>
  </r>
  <r>
    <n v="10724"/>
    <s v="2025-09-06"/>
    <s v="SKU-1053"/>
    <s v="Product 54"/>
    <x v="0"/>
    <n v="48.82"/>
    <s v="S009"/>
    <n v="100"/>
    <n v="83.41"/>
    <s v="2025-09-08"/>
    <s v="DC2"/>
    <x v="3"/>
    <s v="IL"/>
    <s v="CUST6496"/>
    <s v="Overnight"/>
    <n v="8341"/>
    <d v="2025-09-11T00:00:00"/>
    <n v="100"/>
    <n v="1"/>
    <n v="0"/>
    <n v="3459"/>
  </r>
  <r>
    <n v="10725"/>
    <s v="2025-04-22"/>
    <s v="SKU-1021"/>
    <s v="Product 22"/>
    <x v="0"/>
    <n v="20.91"/>
    <s v="S007"/>
    <n v="40"/>
    <n v="34.14"/>
    <s v="2025-04-27"/>
    <s v="DC9"/>
    <x v="0"/>
    <s v="WA"/>
    <s v="CUST1161"/>
    <s v="2-Day"/>
    <n v="1365.6"/>
    <d v="2025-04-27T00:00:00"/>
    <n v="40"/>
    <n v="1"/>
    <n v="1"/>
    <n v="529.19999999999993"/>
  </r>
  <r>
    <n v="10726"/>
    <s v="2025-09-11"/>
    <s v="SKU-1007"/>
    <s v="Product 8"/>
    <x v="0"/>
    <n v="65.62"/>
    <s v="S010"/>
    <n v="5"/>
    <n v="100.03"/>
    <s v="2025-09-13"/>
    <s v="DC1"/>
    <x v="5"/>
    <s v="TX"/>
    <s v="CUST2248"/>
    <s v="2-Day"/>
    <n v="500.15"/>
    <d v="2025-09-13T00:00:00"/>
    <n v="5"/>
    <n v="1"/>
    <n v="1"/>
    <n v="172.04999999999995"/>
  </r>
  <r>
    <n v="10727"/>
    <s v="2025-04-14"/>
    <s v="SKU-1000"/>
    <s v="Product 1"/>
    <x v="2"/>
    <n v="158.88"/>
    <s v="S004"/>
    <n v="75"/>
    <n v="279.76"/>
    <s v="2025-04-19"/>
    <s v="DC10"/>
    <x v="0"/>
    <s v="CA"/>
    <s v="CUST2775"/>
    <s v="Ground"/>
    <n v="20982"/>
    <d v="2025-04-21T00:00:00"/>
    <n v="75"/>
    <n v="1"/>
    <n v="0"/>
    <n v="9066"/>
  </r>
  <r>
    <n v="10728"/>
    <s v="2025-04-28"/>
    <s v="SKU-1065"/>
    <s v="Product 66"/>
    <x v="3"/>
    <n v="34.08"/>
    <s v="S016"/>
    <n v="15"/>
    <n v="59.48"/>
    <s v="2025-04-30"/>
    <s v="DC2"/>
    <x v="3"/>
    <s v="IL"/>
    <s v="CUST4554"/>
    <s v="Ground"/>
    <n v="892.19999999999993"/>
    <d v="2025-04-30T00:00:00"/>
    <n v="15"/>
    <n v="1"/>
    <n v="1"/>
    <n v="380.99999999999994"/>
  </r>
  <r>
    <n v="10729"/>
    <s v="2025-05-30"/>
    <s v="SKU-1054"/>
    <s v="Product 55"/>
    <x v="1"/>
    <n v="76.11"/>
    <s v="S016"/>
    <n v="75"/>
    <n v="101.58"/>
    <s v="2025-06-02"/>
    <s v="DC2"/>
    <x v="3"/>
    <s v="IL"/>
    <s v="CUST4451"/>
    <s v="2-Day"/>
    <n v="7618.5"/>
    <d v="2025-06-02T00:00:00"/>
    <n v="75"/>
    <n v="1"/>
    <n v="1"/>
    <n v="1910.25"/>
  </r>
  <r>
    <n v="10730"/>
    <s v="2025-08-24"/>
    <s v="SKU-1042"/>
    <s v="Product 43"/>
    <x v="1"/>
    <n v="143.69"/>
    <s v="S001"/>
    <n v="20"/>
    <n v="258.52999999999997"/>
    <s v="2025-08-27"/>
    <s v="DC9"/>
    <x v="0"/>
    <s v="WA"/>
    <s v="CUST9475"/>
    <s v="Ground"/>
    <n v="5170.5999999999995"/>
    <d v="2025-08-27T00:00:00"/>
    <n v="20"/>
    <n v="1"/>
    <n v="1"/>
    <n v="2296.7999999999993"/>
  </r>
  <r>
    <n v="10731"/>
    <s v="2025-04-05"/>
    <s v="SKU-1059"/>
    <s v="Product 60"/>
    <x v="1"/>
    <n v="127.62"/>
    <s v="S007"/>
    <n v="100"/>
    <n v="157.72999999999999"/>
    <s v="2025-04-10"/>
    <s v="DC5"/>
    <x v="0"/>
    <s v="WA"/>
    <s v="CUST2150"/>
    <s v="Ground"/>
    <n v="15772.999999999998"/>
    <d v="2025-04-10T00:00:00"/>
    <n v="100"/>
    <n v="1"/>
    <n v="1"/>
    <n v="3010.9999999999982"/>
  </r>
  <r>
    <n v="10732"/>
    <s v="2025-07-09"/>
    <s v="SKU-1173"/>
    <s v="Product 174"/>
    <x v="4"/>
    <n v="155.03"/>
    <s v="S015"/>
    <n v="40"/>
    <n v="202.01"/>
    <s v="2025-07-11"/>
    <s v="DC9"/>
    <x v="0"/>
    <s v="WA"/>
    <s v="CUST9637"/>
    <s v="Overnight"/>
    <n v="8080.4"/>
    <d v="2025-07-12T00:00:00"/>
    <n v="40"/>
    <n v="1"/>
    <n v="0"/>
    <n v="1879.1999999999998"/>
  </r>
  <r>
    <n v="10733"/>
    <s v="2025-06-18"/>
    <s v="SKU-1044"/>
    <s v="Product 45"/>
    <x v="4"/>
    <n v="39.82"/>
    <s v="S006"/>
    <n v="15"/>
    <n v="58.87"/>
    <s v="2025-06-19"/>
    <s v="DC4"/>
    <x v="2"/>
    <s v="NJ"/>
    <s v="CUST7265"/>
    <s v="Ground"/>
    <n v="883.05"/>
    <d v="2025-06-19T00:00:00"/>
    <n v="15"/>
    <n v="1"/>
    <n v="1"/>
    <n v="285.75"/>
  </r>
  <r>
    <n v="10734"/>
    <s v="2025-07-16"/>
    <s v="SKU-1089"/>
    <s v="Product 90"/>
    <x v="3"/>
    <n v="120.1"/>
    <s v="S008"/>
    <n v="10"/>
    <n v="206.48"/>
    <s v="2025-07-21"/>
    <s v="DC9"/>
    <x v="0"/>
    <s v="WA"/>
    <s v="CUST3364"/>
    <s v="Ground"/>
    <n v="2064.7999999999997"/>
    <d v="2025-07-21T00:00:00"/>
    <n v="10"/>
    <n v="1"/>
    <n v="1"/>
    <n v="863.79999999999973"/>
  </r>
  <r>
    <n v="10735"/>
    <s v="2025-05-20"/>
    <s v="SKU-1101"/>
    <s v="Product 102"/>
    <x v="0"/>
    <n v="132.87"/>
    <s v="S003"/>
    <n v="5"/>
    <n v="178.4"/>
    <s v="2025-05-23"/>
    <s v="DC1"/>
    <x v="5"/>
    <s v="TX"/>
    <s v="CUST5219"/>
    <s v="Ground"/>
    <n v="892"/>
    <d v="2025-05-23T00:00:00"/>
    <n v="5"/>
    <n v="1"/>
    <n v="1"/>
    <n v="227.64999999999998"/>
  </r>
  <r>
    <n v="10736"/>
    <s v="2025-06-29"/>
    <s v="SKU-1003"/>
    <s v="Product 4"/>
    <x v="2"/>
    <n v="158.06"/>
    <s v="S014"/>
    <n v="15"/>
    <n v="216.1"/>
    <s v="2025-07-04"/>
    <s v="DC6"/>
    <x v="6"/>
    <s v="IL"/>
    <s v="CUST8533"/>
    <s v="Ground"/>
    <n v="3241.5"/>
    <d v="2025-07-05T00:00:00"/>
    <n v="15"/>
    <n v="1"/>
    <n v="0"/>
    <n v="870.59999999999991"/>
  </r>
  <r>
    <n v="10737"/>
    <s v="2025-06-14"/>
    <s v="SKU-1191"/>
    <s v="Product 192"/>
    <x v="4"/>
    <n v="57.4"/>
    <s v="S003"/>
    <n v="30"/>
    <n v="74.290000000000006"/>
    <s v="2025-06-24"/>
    <s v="DC6"/>
    <x v="6"/>
    <s v="IL"/>
    <s v="CUST2795"/>
    <s v="Ground"/>
    <n v="2228.7000000000003"/>
    <d v="2025-06-24T00:00:00"/>
    <n v="30"/>
    <n v="1"/>
    <n v="1"/>
    <n v="506.70000000000027"/>
  </r>
  <r>
    <n v="10738"/>
    <s v="2025-08-10"/>
    <s v="SKU-1197"/>
    <s v="Product 198"/>
    <x v="0"/>
    <n v="97.81"/>
    <s v="S014"/>
    <n v="25"/>
    <n v="133.41"/>
    <s v="2025-08-17"/>
    <s v="DC4"/>
    <x v="2"/>
    <s v="NJ"/>
    <s v="CUST8586"/>
    <s v="2-Day"/>
    <n v="3335.25"/>
    <d v="2025-08-18T00:00:00"/>
    <n v="25"/>
    <n v="1"/>
    <n v="0"/>
    <n v="890"/>
  </r>
  <r>
    <n v="10739"/>
    <s v="2025-05-04"/>
    <s v="SKU-1046"/>
    <s v="Product 47"/>
    <x v="2"/>
    <n v="130.85"/>
    <s v="S009"/>
    <n v="10"/>
    <n v="176.89"/>
    <s v="2025-05-11"/>
    <s v="DC3"/>
    <x v="1"/>
    <s v="FL"/>
    <s v="CUST6732"/>
    <s v="2-Day"/>
    <n v="1768.8999999999999"/>
    <d v="2025-05-11T00:00:00"/>
    <n v="10"/>
    <n v="1"/>
    <n v="1"/>
    <n v="460.39999999999986"/>
  </r>
  <r>
    <n v="10740"/>
    <s v="2025-05-30"/>
    <s v="SKU-1095"/>
    <s v="Product 96"/>
    <x v="4"/>
    <n v="175.27"/>
    <s v="S002"/>
    <n v="40"/>
    <n v="222.32"/>
    <s v="2025-06-09"/>
    <s v="DC7"/>
    <x v="4"/>
    <s v="FL"/>
    <s v="CUST3947"/>
    <s v="Ground"/>
    <n v="8892.7999999999993"/>
    <d v="2025-06-09T00:00:00"/>
    <n v="40"/>
    <n v="1"/>
    <n v="1"/>
    <n v="1881.9999999999991"/>
  </r>
  <r>
    <n v="10741"/>
    <s v="2025-09-14"/>
    <s v="SKU-1183"/>
    <s v="Product 184"/>
    <x v="3"/>
    <n v="99.26"/>
    <s v="S015"/>
    <n v="75"/>
    <n v="176.94"/>
    <s v="2025-09-24"/>
    <s v="DC4"/>
    <x v="2"/>
    <s v="NJ"/>
    <s v="CUST9823"/>
    <s v="2-Day"/>
    <n v="13270.5"/>
    <d v="2025-09-28T00:00:00"/>
    <n v="75"/>
    <n v="1"/>
    <n v="0"/>
    <n v="5826"/>
  </r>
  <r>
    <n v="10742"/>
    <s v="2025-05-23"/>
    <s v="SKU-1100"/>
    <s v="Product 101"/>
    <x v="1"/>
    <n v="115.29"/>
    <s v="S018"/>
    <n v="40"/>
    <n v="144.87"/>
    <s v="2025-06-02"/>
    <s v="DC5"/>
    <x v="0"/>
    <s v="WA"/>
    <s v="CUST6511"/>
    <s v="Ground"/>
    <n v="5794.8"/>
    <d v="2025-06-02T00:00:00"/>
    <n v="40"/>
    <n v="1"/>
    <n v="1"/>
    <n v="1183.1999999999998"/>
  </r>
  <r>
    <n v="10743"/>
    <s v="2025-07-02"/>
    <s v="SKU-1188"/>
    <s v="Product 189"/>
    <x v="1"/>
    <n v="45.17"/>
    <s v="S001"/>
    <n v="50"/>
    <n v="63.81"/>
    <s v="2025-07-05"/>
    <s v="DC2"/>
    <x v="3"/>
    <s v="IL"/>
    <s v="CUST4477"/>
    <s v="Ground"/>
    <n v="3190.5"/>
    <d v="2025-07-04T00:00:00"/>
    <n v="50"/>
    <n v="1"/>
    <n v="1"/>
    <n v="932"/>
  </r>
  <r>
    <n v="10744"/>
    <s v="2025-04-20"/>
    <s v="SKU-1029"/>
    <s v="Product 30"/>
    <x v="0"/>
    <n v="126.01"/>
    <s v="S006"/>
    <n v="20"/>
    <n v="167.79"/>
    <s v="2025-04-22"/>
    <s v="DC4"/>
    <x v="2"/>
    <s v="NJ"/>
    <s v="CUST7559"/>
    <s v="2-Day"/>
    <n v="3355.7999999999997"/>
    <d v="2025-04-25T00:00:00"/>
    <n v="20"/>
    <n v="1"/>
    <n v="0"/>
    <n v="835.59999999999945"/>
  </r>
  <r>
    <n v="10745"/>
    <s v="2025-09-15"/>
    <s v="SKU-1154"/>
    <s v="Product 155"/>
    <x v="1"/>
    <n v="57.05"/>
    <s v="S004"/>
    <n v="20"/>
    <n v="76.599999999999994"/>
    <s v="2025-09-20"/>
    <s v="DC3"/>
    <x v="1"/>
    <s v="FL"/>
    <s v="CUST7592"/>
    <s v="2-Day"/>
    <n v="1532"/>
    <d v="2025-09-21T00:00:00"/>
    <n v="20"/>
    <n v="1"/>
    <n v="0"/>
    <n v="391"/>
  </r>
  <r>
    <n v="10746"/>
    <s v="2025-09-22"/>
    <s v="SKU-1149"/>
    <s v="Product 150"/>
    <x v="0"/>
    <n v="74.11"/>
    <s v="S018"/>
    <n v="10"/>
    <n v="123.31"/>
    <s v="2025-09-25"/>
    <s v="DC9"/>
    <x v="0"/>
    <s v="WA"/>
    <s v="CUST4158"/>
    <s v="Ground"/>
    <n v="1233.0999999999999"/>
    <d v="2025-09-25T00:00:00"/>
    <n v="10"/>
    <n v="1"/>
    <n v="1"/>
    <n v="491.99999999999989"/>
  </r>
  <r>
    <n v="10747"/>
    <s v="2025-09-26"/>
    <s v="SKU-1064"/>
    <s v="Product 65"/>
    <x v="2"/>
    <n v="107.71"/>
    <s v="S017"/>
    <n v="20"/>
    <n v="177.7"/>
    <s v="2025-09-29"/>
    <s v="DC5"/>
    <x v="0"/>
    <s v="WA"/>
    <s v="CUST7724"/>
    <s v="2-Day"/>
    <n v="3554"/>
    <d v="2025-09-30T00:00:00"/>
    <n v="20"/>
    <n v="1"/>
    <n v="0"/>
    <n v="1399.8000000000002"/>
  </r>
  <r>
    <n v="10748"/>
    <s v="2025-06-20"/>
    <s v="SKU-1075"/>
    <s v="Product 76"/>
    <x v="0"/>
    <n v="142.78"/>
    <s v="S010"/>
    <n v="20"/>
    <n v="232.39"/>
    <s v="2025-06-27"/>
    <s v="DC4"/>
    <x v="2"/>
    <s v="NJ"/>
    <s v="CUST6647"/>
    <s v="2-Day"/>
    <n v="4647.7999999999993"/>
    <d v="2025-06-28T00:00:00"/>
    <n v="20"/>
    <n v="1"/>
    <n v="0"/>
    <n v="1792.1999999999994"/>
  </r>
  <r>
    <n v="10749"/>
    <s v="2025-08-27"/>
    <s v="SKU-1181"/>
    <s v="Product 182"/>
    <x v="3"/>
    <n v="70.67"/>
    <s v="S016"/>
    <n v="25"/>
    <n v="94.99"/>
    <s v="2025-09-01"/>
    <s v="DC3"/>
    <x v="1"/>
    <s v="FL"/>
    <s v="CUST8582"/>
    <s v="2-Day"/>
    <n v="2374.75"/>
    <d v="2025-09-01T00:00:00"/>
    <n v="25"/>
    <n v="1"/>
    <n v="1"/>
    <n v="608"/>
  </r>
  <r>
    <n v="10750"/>
    <s v="2025-07-12"/>
    <s v="SKU-1160"/>
    <s v="Product 161"/>
    <x v="3"/>
    <n v="182.6"/>
    <s v="S008"/>
    <n v="20"/>
    <n v="328.22"/>
    <s v="2025-07-15"/>
    <s v="DC4"/>
    <x v="2"/>
    <s v="NJ"/>
    <s v="CUST4669"/>
    <s v="2-Day"/>
    <n v="6564.4000000000005"/>
    <d v="2025-07-16T00:00:00"/>
    <n v="20"/>
    <n v="1"/>
    <n v="0"/>
    <n v="2912.4000000000005"/>
  </r>
  <r>
    <n v="10751"/>
    <s v="2025-06-17"/>
    <s v="SKU-1038"/>
    <s v="Product 39"/>
    <x v="0"/>
    <n v="160.19"/>
    <s v="S004"/>
    <n v="50"/>
    <n v="244.09"/>
    <s v="2025-06-20"/>
    <s v="DC7"/>
    <x v="4"/>
    <s v="FL"/>
    <s v="CUST8257"/>
    <s v="Ground"/>
    <n v="12204.5"/>
    <d v="2025-06-18T00:00:00"/>
    <n v="50"/>
    <n v="1"/>
    <n v="1"/>
    <n v="4195"/>
  </r>
  <r>
    <n v="10752"/>
    <s v="2025-07-02"/>
    <s v="SKU-1060"/>
    <s v="Product 61"/>
    <x v="1"/>
    <n v="57.68"/>
    <s v="S019"/>
    <n v="30"/>
    <n v="88.12"/>
    <s v="2025-07-09"/>
    <s v="DC9"/>
    <x v="0"/>
    <s v="WA"/>
    <s v="CUST9294"/>
    <s v="Overnight"/>
    <n v="2643.6000000000004"/>
    <d v="2025-07-07T00:00:00"/>
    <n v="30"/>
    <n v="1"/>
    <n v="1"/>
    <n v="913.20000000000027"/>
  </r>
  <r>
    <n v="10753"/>
    <s v="2025-05-08"/>
    <s v="SKU-1169"/>
    <s v="Product 170"/>
    <x v="2"/>
    <n v="49.02"/>
    <s v="S016"/>
    <n v="5"/>
    <n v="87.75"/>
    <s v="2025-05-09"/>
    <s v="DC6"/>
    <x v="6"/>
    <s v="IL"/>
    <s v="CUST8584"/>
    <s v="Ground"/>
    <n v="438.75"/>
    <d v="2025-05-10T00:00:00"/>
    <n v="5"/>
    <n v="1"/>
    <n v="0"/>
    <n v="193.64999999999998"/>
  </r>
  <r>
    <n v="10754"/>
    <s v="2025-07-28"/>
    <s v="SKU-1191"/>
    <s v="Product 192"/>
    <x v="4"/>
    <n v="57.4"/>
    <s v="S003"/>
    <n v="40"/>
    <n v="93.86"/>
    <s v="2025-07-31"/>
    <s v="DC3"/>
    <x v="1"/>
    <s v="FL"/>
    <s v="CUST6463"/>
    <s v="Ground"/>
    <n v="3754.4"/>
    <d v="2025-07-31T00:00:00"/>
    <n v="40"/>
    <n v="1"/>
    <n v="1"/>
    <n v="1458.4"/>
  </r>
  <r>
    <n v="10755"/>
    <s v="2025-08-29"/>
    <s v="SKU-1069"/>
    <s v="Product 70"/>
    <x v="1"/>
    <n v="7.19"/>
    <s v="S010"/>
    <n v="30"/>
    <n v="12.57"/>
    <s v="2025-09-05"/>
    <s v="DC8"/>
    <x v="5"/>
    <s v="TX"/>
    <s v="CUST6106"/>
    <s v="2-Day"/>
    <n v="377.1"/>
    <d v="2025-09-06T00:00:00"/>
    <n v="30"/>
    <n v="1"/>
    <n v="0"/>
    <n v="161.4"/>
  </r>
  <r>
    <n v="10756"/>
    <s v="2025-06-15"/>
    <s v="SKU-1120"/>
    <s v="Product 121"/>
    <x v="2"/>
    <n v="136.82"/>
    <s v="S019"/>
    <n v="40"/>
    <n v="207.08"/>
    <s v="2025-06-16"/>
    <s v="DC6"/>
    <x v="6"/>
    <s v="IL"/>
    <s v="CUST1135"/>
    <s v="Ground"/>
    <n v="8283.2000000000007"/>
    <d v="2025-06-17T00:00:00"/>
    <n v="40"/>
    <n v="1"/>
    <n v="0"/>
    <n v="2810.4000000000015"/>
  </r>
  <r>
    <n v="10757"/>
    <s v="2025-09-20"/>
    <s v="SKU-1133"/>
    <s v="Product 134"/>
    <x v="0"/>
    <n v="127.66"/>
    <s v="S016"/>
    <n v="10"/>
    <n v="195.36"/>
    <s v="2025-09-27"/>
    <s v="DC10"/>
    <x v="0"/>
    <s v="CA"/>
    <s v="CUST1637"/>
    <s v="Ground"/>
    <n v="1953.6000000000001"/>
    <d v="2025-09-27T00:00:00"/>
    <n v="10"/>
    <n v="1"/>
    <n v="1"/>
    <n v="677.00000000000023"/>
  </r>
  <r>
    <n v="10758"/>
    <s v="2025-07-12"/>
    <s v="SKU-1179"/>
    <s v="Product 180"/>
    <x v="1"/>
    <n v="3.19"/>
    <s v="S020"/>
    <n v="25"/>
    <n v="5"/>
    <s v="2025-07-17"/>
    <s v="DC9"/>
    <x v="0"/>
    <s v="WA"/>
    <s v="CUST1204"/>
    <s v="Ground"/>
    <n v="125"/>
    <d v="2025-07-17T00:00:00"/>
    <n v="25"/>
    <n v="1"/>
    <n v="1"/>
    <n v="45.25"/>
  </r>
  <r>
    <n v="10759"/>
    <s v="2025-06-08"/>
    <s v="SKU-1068"/>
    <s v="Product 69"/>
    <x v="4"/>
    <n v="127.15"/>
    <s v="S003"/>
    <n v="15"/>
    <n v="157.33000000000001"/>
    <s v="2025-06-10"/>
    <s v="DC1"/>
    <x v="5"/>
    <s v="TX"/>
    <s v="CUST5930"/>
    <s v="Ground"/>
    <n v="2359.9500000000003"/>
    <d v="2025-06-14T00:00:00"/>
    <n v="15"/>
    <n v="1"/>
    <n v="0"/>
    <n v="452.70000000000027"/>
  </r>
  <r>
    <n v="10760"/>
    <s v="2025-09-22"/>
    <s v="SKU-1004"/>
    <s v="Product 5"/>
    <x v="3"/>
    <n v="83.49"/>
    <s v="S010"/>
    <n v="40"/>
    <n v="123.4"/>
    <s v="2025-10-02"/>
    <s v="DC8"/>
    <x v="5"/>
    <s v="TX"/>
    <s v="CUST3976"/>
    <s v="Ground"/>
    <n v="4936"/>
    <d v="2025-10-03T00:00:00"/>
    <n v="40"/>
    <n v="1"/>
    <n v="0"/>
    <n v="1596.4"/>
  </r>
  <r>
    <n v="10761"/>
    <s v="2025-09-27"/>
    <s v="SKU-1136"/>
    <s v="Product 137"/>
    <x v="4"/>
    <n v="68.599999999999994"/>
    <s v="S011"/>
    <n v="25"/>
    <n v="93.19"/>
    <s v="2025-10-07"/>
    <s v="DC4"/>
    <x v="2"/>
    <s v="NJ"/>
    <s v="CUST9560"/>
    <s v="Ground"/>
    <n v="2329.75"/>
    <d v="2025-10-10T00:00:00"/>
    <n v="25"/>
    <n v="1"/>
    <n v="0"/>
    <n v="614.75000000000023"/>
  </r>
  <r>
    <n v="10762"/>
    <s v="2025-09-16"/>
    <s v="SKU-1135"/>
    <s v="Product 136"/>
    <x v="3"/>
    <n v="42.81"/>
    <s v="S013"/>
    <n v="100"/>
    <n v="72.56"/>
    <s v="2025-09-19"/>
    <s v="DC10"/>
    <x v="0"/>
    <s v="CA"/>
    <s v="CUST1046"/>
    <s v="Ground"/>
    <n v="7256"/>
    <d v="2025-09-19T00:00:00"/>
    <n v="100"/>
    <n v="1"/>
    <n v="1"/>
    <n v="2975"/>
  </r>
  <r>
    <n v="10763"/>
    <s v="2025-05-12"/>
    <s v="SKU-1044"/>
    <s v="Product 45"/>
    <x v="4"/>
    <n v="39.82"/>
    <s v="S006"/>
    <n v="30"/>
    <n v="62.76"/>
    <s v="2025-05-13"/>
    <s v="DC2"/>
    <x v="3"/>
    <s v="IL"/>
    <s v="CUST5148"/>
    <s v="2-Day"/>
    <n v="1882.8"/>
    <d v="2025-05-14T00:00:00"/>
    <n v="30"/>
    <n v="1"/>
    <n v="0"/>
    <n v="688.2"/>
  </r>
  <r>
    <n v="10764"/>
    <s v="2025-05-06"/>
    <s v="SKU-1008"/>
    <s v="Product 9"/>
    <x v="2"/>
    <n v="169.42"/>
    <s v="S007"/>
    <n v="75"/>
    <n v="239.12"/>
    <s v="2025-05-11"/>
    <s v="DC2"/>
    <x v="3"/>
    <s v="IL"/>
    <s v="CUST3573"/>
    <s v="Ground"/>
    <n v="17934"/>
    <d v="2025-05-11T00:00:00"/>
    <n v="75"/>
    <n v="1"/>
    <n v="1"/>
    <n v="5227.5000000000018"/>
  </r>
  <r>
    <n v="10765"/>
    <s v="2025-08-26"/>
    <s v="SKU-1174"/>
    <s v="Product 175"/>
    <x v="1"/>
    <n v="138.30000000000001"/>
    <s v="S017"/>
    <n v="15"/>
    <n v="234.47"/>
    <s v="2025-08-31"/>
    <s v="DC10"/>
    <x v="0"/>
    <s v="CA"/>
    <s v="CUST1946"/>
    <s v="2-Day"/>
    <n v="3517.05"/>
    <d v="2025-08-31T00:00:00"/>
    <n v="15"/>
    <n v="1"/>
    <n v="1"/>
    <n v="1442.5500000000002"/>
  </r>
  <r>
    <n v="10766"/>
    <s v="2025-04-09"/>
    <s v="SKU-1189"/>
    <s v="Product 190"/>
    <x v="2"/>
    <n v="169.46"/>
    <s v="S017"/>
    <n v="75"/>
    <n v="242.28"/>
    <s v="2025-04-12"/>
    <s v="DC10"/>
    <x v="0"/>
    <s v="CA"/>
    <s v="CUST2282"/>
    <s v="Ground"/>
    <n v="18171"/>
    <d v="2025-04-12T00:00:00"/>
    <n v="75"/>
    <n v="1"/>
    <n v="1"/>
    <n v="5461.5"/>
  </r>
  <r>
    <n v="10767"/>
    <s v="2025-07-29"/>
    <s v="SKU-1058"/>
    <s v="Product 59"/>
    <x v="2"/>
    <n v="61.52"/>
    <s v="S018"/>
    <n v="5"/>
    <n v="100.51"/>
    <s v="2025-07-30"/>
    <s v="DC10"/>
    <x v="0"/>
    <s v="CA"/>
    <s v="CUST4449"/>
    <s v="Ground"/>
    <n v="502.55"/>
    <d v="2025-07-31T00:00:00"/>
    <n v="5"/>
    <n v="1"/>
    <n v="0"/>
    <n v="194.95"/>
  </r>
  <r>
    <n v="10768"/>
    <s v="2025-04-13"/>
    <s v="SKU-1069"/>
    <s v="Product 70"/>
    <x v="1"/>
    <n v="7.19"/>
    <s v="S010"/>
    <n v="15"/>
    <n v="10.25"/>
    <s v="2025-04-15"/>
    <s v="DC6"/>
    <x v="6"/>
    <s v="IL"/>
    <s v="CUST5852"/>
    <s v="Ground"/>
    <n v="153.75"/>
    <d v="2025-04-14T00:00:00"/>
    <n v="15"/>
    <n v="1"/>
    <n v="1"/>
    <n v="45.899999999999991"/>
  </r>
  <r>
    <n v="10769"/>
    <s v="2025-06-16"/>
    <s v="SKU-1066"/>
    <s v="Product 67"/>
    <x v="3"/>
    <n v="120.29"/>
    <s v="S020"/>
    <n v="5"/>
    <n v="192.82"/>
    <s v="2025-06-18"/>
    <s v="DC8"/>
    <x v="5"/>
    <s v="TX"/>
    <s v="CUST7094"/>
    <s v="Ground"/>
    <n v="964.09999999999991"/>
    <d v="2025-06-18T00:00:00"/>
    <n v="5"/>
    <n v="1"/>
    <n v="1"/>
    <n v="362.64999999999986"/>
  </r>
  <r>
    <n v="10770"/>
    <s v="2025-08-26"/>
    <s v="SKU-1041"/>
    <s v="Product 42"/>
    <x v="4"/>
    <n v="89.79"/>
    <s v="S006"/>
    <n v="20"/>
    <n v="130.29"/>
    <s v="2025-08-29"/>
    <s v="DC8"/>
    <x v="5"/>
    <s v="TX"/>
    <s v="CUST8461"/>
    <s v="Overnight"/>
    <n v="2605.7999999999997"/>
    <d v="2025-08-31T00:00:00"/>
    <n v="20"/>
    <n v="1"/>
    <n v="0"/>
    <n v="809.99999999999955"/>
  </r>
  <r>
    <n v="10771"/>
    <s v="2025-04-17"/>
    <s v="SKU-1181"/>
    <s v="Product 182"/>
    <x v="3"/>
    <n v="70.67"/>
    <s v="S016"/>
    <n v="75"/>
    <n v="123.05"/>
    <s v="2025-04-20"/>
    <s v="DC1"/>
    <x v="5"/>
    <s v="TX"/>
    <s v="CUST5907"/>
    <s v="Ground"/>
    <n v="9228.75"/>
    <d v="2025-04-21T00:00:00"/>
    <n v="75"/>
    <n v="1"/>
    <n v="0"/>
    <n v="3928.5"/>
  </r>
  <r>
    <n v="10772"/>
    <s v="2025-07-05"/>
    <s v="SKU-1113"/>
    <s v="Product 114"/>
    <x v="0"/>
    <n v="41.28"/>
    <s v="S008"/>
    <n v="100"/>
    <n v="71.8"/>
    <s v="2025-07-06"/>
    <s v="DC4"/>
    <x v="2"/>
    <s v="NJ"/>
    <s v="CUST6620"/>
    <s v="Ground"/>
    <n v="7180"/>
    <d v="2025-07-07T00:00:00"/>
    <n v="100"/>
    <n v="1"/>
    <n v="0"/>
    <n v="3052"/>
  </r>
  <r>
    <n v="10773"/>
    <s v="2025-04-14"/>
    <s v="SKU-1000"/>
    <s v="Product 1"/>
    <x v="2"/>
    <n v="158.88"/>
    <s v="S004"/>
    <n v="100"/>
    <n v="245.37"/>
    <s v="2025-04-16"/>
    <s v="DC1"/>
    <x v="5"/>
    <s v="TX"/>
    <s v="CUST3193"/>
    <s v="2-Day"/>
    <n v="24537"/>
    <d v="2025-04-17T00:00:00"/>
    <n v="100"/>
    <n v="1"/>
    <n v="0"/>
    <n v="8649"/>
  </r>
  <r>
    <n v="10774"/>
    <s v="2025-06-15"/>
    <s v="SKU-1181"/>
    <s v="Product 182"/>
    <x v="3"/>
    <n v="70.67"/>
    <s v="S016"/>
    <n v="40"/>
    <n v="101.75"/>
    <s v="2025-06-20"/>
    <s v="DC5"/>
    <x v="0"/>
    <s v="WA"/>
    <s v="CUST9909"/>
    <s v="Ground"/>
    <n v="4070"/>
    <d v="2025-06-23T00:00:00"/>
    <n v="40"/>
    <n v="1"/>
    <n v="0"/>
    <n v="1243.1999999999998"/>
  </r>
  <r>
    <n v="10775"/>
    <s v="2025-04-13"/>
    <s v="SKU-1089"/>
    <s v="Product 90"/>
    <x v="3"/>
    <n v="120.1"/>
    <s v="S008"/>
    <n v="100"/>
    <n v="165.65"/>
    <s v="2025-04-15"/>
    <s v="DC1"/>
    <x v="5"/>
    <s v="TX"/>
    <s v="CUST2280"/>
    <s v="Overnight"/>
    <n v="16565"/>
    <d v="2025-04-14T00:00:00"/>
    <n v="100"/>
    <n v="1"/>
    <n v="1"/>
    <n v="4555"/>
  </r>
  <r>
    <n v="10776"/>
    <s v="2025-06-01"/>
    <s v="SKU-1103"/>
    <s v="Product 104"/>
    <x v="0"/>
    <n v="84.89"/>
    <s v="S003"/>
    <n v="100"/>
    <n v="135.32"/>
    <s v="2025-06-04"/>
    <s v="DC5"/>
    <x v="0"/>
    <s v="WA"/>
    <s v="CUST2389"/>
    <s v="2-Day"/>
    <n v="13532"/>
    <d v="2025-06-04T00:00:00"/>
    <n v="100"/>
    <n v="1"/>
    <n v="1"/>
    <n v="5043"/>
  </r>
  <r>
    <n v="10777"/>
    <s v="2025-06-28"/>
    <s v="SKU-1039"/>
    <s v="Product 40"/>
    <x v="1"/>
    <n v="160.16999999999999"/>
    <s v="S006"/>
    <n v="15"/>
    <n v="224.63"/>
    <s v="2025-07-01"/>
    <s v="DC5"/>
    <x v="0"/>
    <s v="WA"/>
    <s v="CUST4147"/>
    <s v="Overnight"/>
    <n v="3369.45"/>
    <d v="2025-07-02T00:00:00"/>
    <n v="15"/>
    <n v="1"/>
    <n v="0"/>
    <n v="966.90000000000009"/>
  </r>
  <r>
    <n v="10778"/>
    <s v="2025-06-23"/>
    <s v="SKU-1087"/>
    <s v="Product 88"/>
    <x v="3"/>
    <n v="169.52"/>
    <s v="S018"/>
    <n v="15"/>
    <n v="280.49"/>
    <s v="2025-06-26"/>
    <s v="DC4"/>
    <x v="2"/>
    <s v="NJ"/>
    <s v="CUST1129"/>
    <s v="2-Day"/>
    <n v="4207.3500000000004"/>
    <d v="2025-06-26T00:00:00"/>
    <n v="15"/>
    <n v="1"/>
    <n v="1"/>
    <n v="1664.5500000000002"/>
  </r>
  <r>
    <n v="10779"/>
    <s v="2025-04-05"/>
    <s v="SKU-1066"/>
    <s v="Product 67"/>
    <x v="3"/>
    <n v="120.29"/>
    <s v="S020"/>
    <n v="10"/>
    <n v="206.19"/>
    <s v="2025-04-06"/>
    <s v="DC3"/>
    <x v="1"/>
    <s v="FL"/>
    <s v="CUST9228"/>
    <s v="Ground"/>
    <n v="2061.9"/>
    <d v="2025-04-07T00:00:00"/>
    <n v="10"/>
    <n v="1"/>
    <n v="0"/>
    <n v="859"/>
  </r>
  <r>
    <n v="10780"/>
    <s v="2025-05-10"/>
    <s v="SKU-1015"/>
    <s v="Product 16"/>
    <x v="0"/>
    <n v="20.079999999999998"/>
    <s v="S009"/>
    <n v="50"/>
    <n v="25.15"/>
    <s v="2025-05-12"/>
    <s v="DC2"/>
    <x v="3"/>
    <s v="IL"/>
    <s v="CUST3916"/>
    <s v="Ground"/>
    <n v="1257.5"/>
    <d v="2025-05-13T00:00:00"/>
    <n v="50"/>
    <n v="1"/>
    <n v="0"/>
    <n v="253.50000000000011"/>
  </r>
  <r>
    <n v="10781"/>
    <s v="2025-08-08"/>
    <s v="SKU-1148"/>
    <s v="Product 149"/>
    <x v="4"/>
    <n v="121.38"/>
    <s v="S012"/>
    <n v="10"/>
    <n v="207.86"/>
    <s v="2025-08-13"/>
    <s v="DC10"/>
    <x v="0"/>
    <s v="CA"/>
    <s v="CUST9086"/>
    <s v="2-Day"/>
    <n v="2078.6000000000004"/>
    <d v="2025-08-13T00:00:00"/>
    <n v="10"/>
    <n v="1"/>
    <n v="1"/>
    <n v="864.80000000000041"/>
  </r>
  <r>
    <n v="10782"/>
    <s v="2025-07-21"/>
    <s v="SKU-1158"/>
    <s v="Product 159"/>
    <x v="1"/>
    <n v="109.51"/>
    <s v="S017"/>
    <n v="75"/>
    <n v="147.46"/>
    <s v="2025-07-28"/>
    <s v="DC5"/>
    <x v="0"/>
    <s v="WA"/>
    <s v="CUST1595"/>
    <s v="Ground"/>
    <n v="11059.5"/>
    <d v="2025-07-28T00:00:00"/>
    <n v="75"/>
    <n v="1"/>
    <n v="1"/>
    <n v="2846.25"/>
  </r>
  <r>
    <n v="10783"/>
    <s v="2025-07-08"/>
    <s v="SKU-1147"/>
    <s v="Product 148"/>
    <x v="0"/>
    <n v="20.25"/>
    <s v="S013"/>
    <n v="40"/>
    <n v="35.21"/>
    <s v="2025-07-11"/>
    <s v="DC5"/>
    <x v="0"/>
    <s v="WA"/>
    <s v="CUST8445"/>
    <s v="2-Day"/>
    <n v="1408.4"/>
    <d v="2025-07-14T00:00:00"/>
    <n v="40"/>
    <n v="1"/>
    <n v="0"/>
    <n v="598.40000000000009"/>
  </r>
  <r>
    <n v="10784"/>
    <s v="2025-06-15"/>
    <s v="SKU-1030"/>
    <s v="Product 31"/>
    <x v="4"/>
    <n v="3.1"/>
    <s v="S020"/>
    <n v="15"/>
    <n v="3.87"/>
    <s v="2025-06-25"/>
    <s v="DC5"/>
    <x v="0"/>
    <s v="WA"/>
    <s v="CUST6335"/>
    <s v="Ground"/>
    <n v="58.050000000000004"/>
    <d v="2025-06-27T00:00:00"/>
    <n v="15"/>
    <n v="1"/>
    <n v="0"/>
    <n v="11.550000000000004"/>
  </r>
  <r>
    <n v="10785"/>
    <s v="2025-08-10"/>
    <s v="SKU-1183"/>
    <s v="Product 184"/>
    <x v="3"/>
    <n v="99.26"/>
    <s v="S015"/>
    <n v="50"/>
    <n v="157.59"/>
    <s v="2025-08-13"/>
    <s v="DC2"/>
    <x v="3"/>
    <s v="IL"/>
    <s v="CUST4893"/>
    <s v="2-Day"/>
    <n v="7879.5"/>
    <d v="2025-08-14T00:00:00"/>
    <n v="50"/>
    <n v="1"/>
    <n v="0"/>
    <n v="2916.5"/>
  </r>
  <r>
    <n v="10786"/>
    <s v="2025-06-04"/>
    <s v="SKU-1057"/>
    <s v="Product 58"/>
    <x v="2"/>
    <n v="48.03"/>
    <s v="S014"/>
    <n v="15"/>
    <n v="69.650000000000006"/>
    <s v="2025-06-09"/>
    <s v="DC2"/>
    <x v="3"/>
    <s v="IL"/>
    <s v="CUST3599"/>
    <s v="Ground"/>
    <n v="1044.75"/>
    <d v="2025-06-09T00:00:00"/>
    <n v="15"/>
    <n v="1"/>
    <n v="1"/>
    <n v="324.29999999999995"/>
  </r>
  <r>
    <n v="10787"/>
    <s v="2025-05-30"/>
    <s v="SKU-1119"/>
    <s v="Product 120"/>
    <x v="1"/>
    <n v="184.19"/>
    <s v="S004"/>
    <n v="5"/>
    <n v="265.82"/>
    <s v="2025-06-04"/>
    <s v="DC8"/>
    <x v="5"/>
    <s v="TX"/>
    <s v="CUST6572"/>
    <s v="2-Day"/>
    <n v="1329.1"/>
    <d v="2025-06-06T00:00:00"/>
    <n v="5"/>
    <n v="1"/>
    <n v="0"/>
    <n v="408.14999999999986"/>
  </r>
  <r>
    <n v="10788"/>
    <s v="2025-08-28"/>
    <s v="SKU-1033"/>
    <s v="Product 34"/>
    <x v="2"/>
    <n v="76.290000000000006"/>
    <s v="S016"/>
    <n v="75"/>
    <n v="92.6"/>
    <s v="2025-08-31"/>
    <s v="DC10"/>
    <x v="0"/>
    <s v="CA"/>
    <s v="CUST3899"/>
    <s v="Ground"/>
    <n v="6945"/>
    <d v="2025-09-01T00:00:00"/>
    <n v="75"/>
    <n v="1"/>
    <n v="0"/>
    <n v="1223.2499999999991"/>
  </r>
  <r>
    <n v="10789"/>
    <s v="2025-04-29"/>
    <s v="SKU-1193"/>
    <s v="Product 194"/>
    <x v="1"/>
    <n v="64.239999999999995"/>
    <s v="S016"/>
    <n v="10"/>
    <n v="79.319999999999993"/>
    <s v="2025-05-06"/>
    <s v="DC4"/>
    <x v="2"/>
    <s v="NJ"/>
    <s v="CUST9480"/>
    <s v="Ground"/>
    <n v="793.19999999999993"/>
    <d v="2025-05-10T00:00:00"/>
    <n v="10"/>
    <n v="1"/>
    <n v="0"/>
    <n v="150.79999999999995"/>
  </r>
  <r>
    <n v="10790"/>
    <s v="2025-09-15"/>
    <s v="SKU-1194"/>
    <s v="Product 195"/>
    <x v="0"/>
    <n v="182.12"/>
    <s v="S011"/>
    <n v="15"/>
    <n v="279.60000000000002"/>
    <s v="2025-09-17"/>
    <s v="DC7"/>
    <x v="4"/>
    <s v="FL"/>
    <s v="CUST1747"/>
    <s v="2-Day"/>
    <n v="4194"/>
    <d v="2025-09-18T00:00:00"/>
    <n v="15"/>
    <n v="1"/>
    <n v="0"/>
    <n v="1462.1999999999998"/>
  </r>
  <r>
    <n v="10791"/>
    <s v="2025-05-21"/>
    <s v="SKU-1117"/>
    <s v="Product 118"/>
    <x v="2"/>
    <n v="171.72"/>
    <s v="S014"/>
    <n v="50"/>
    <n v="259.38"/>
    <s v="2025-05-26"/>
    <s v="DC3"/>
    <x v="1"/>
    <s v="FL"/>
    <s v="CUST9491"/>
    <s v="Ground"/>
    <n v="12969"/>
    <d v="2025-05-29T00:00:00"/>
    <n v="50"/>
    <n v="1"/>
    <n v="0"/>
    <n v="4383"/>
  </r>
  <r>
    <n v="10792"/>
    <s v="2025-08-21"/>
    <s v="SKU-1030"/>
    <s v="Product 31"/>
    <x v="4"/>
    <n v="3.1"/>
    <s v="S020"/>
    <n v="100"/>
    <n v="4.09"/>
    <s v="2025-08-23"/>
    <s v="DC2"/>
    <x v="3"/>
    <s v="IL"/>
    <s v="CUST3234"/>
    <s v="2-Day"/>
    <n v="409"/>
    <d v="2025-08-26T00:00:00"/>
    <n v="100"/>
    <n v="1"/>
    <n v="0"/>
    <n v="99"/>
  </r>
  <r>
    <n v="10793"/>
    <s v="2025-04-02"/>
    <s v="SKU-1031"/>
    <s v="Product 32"/>
    <x v="3"/>
    <n v="98.01"/>
    <s v="S020"/>
    <n v="75"/>
    <n v="175.23"/>
    <s v="2025-04-04"/>
    <s v="DC8"/>
    <x v="5"/>
    <s v="TX"/>
    <s v="CUST9774"/>
    <s v="Ground"/>
    <n v="13142.25"/>
    <d v="2025-04-09T00:00:00"/>
    <n v="75"/>
    <n v="1"/>
    <n v="0"/>
    <n v="5791.5"/>
  </r>
  <r>
    <n v="10794"/>
    <s v="2025-07-29"/>
    <s v="SKU-1117"/>
    <s v="Product 118"/>
    <x v="2"/>
    <n v="171.72"/>
    <s v="S014"/>
    <n v="15"/>
    <n v="288.44"/>
    <s v="2025-08-05"/>
    <s v="DC8"/>
    <x v="5"/>
    <s v="TX"/>
    <s v="CUST8997"/>
    <s v="Ground"/>
    <n v="4326.6000000000004"/>
    <d v="2025-08-06T00:00:00"/>
    <n v="15"/>
    <n v="1"/>
    <n v="0"/>
    <n v="1750.8000000000002"/>
  </r>
  <r>
    <n v="10795"/>
    <s v="2025-08-06"/>
    <s v="SKU-1097"/>
    <s v="Product 98"/>
    <x v="0"/>
    <n v="108.91"/>
    <s v="S007"/>
    <n v="40"/>
    <n v="190.65"/>
    <s v="2025-08-16"/>
    <s v="DC7"/>
    <x v="4"/>
    <s v="FL"/>
    <s v="CUST1522"/>
    <s v="Overnight"/>
    <n v="7626"/>
    <d v="2025-08-16T00:00:00"/>
    <n v="40"/>
    <n v="1"/>
    <n v="1"/>
    <n v="3269.6000000000004"/>
  </r>
  <r>
    <n v="10796"/>
    <s v="2025-04-16"/>
    <s v="SKU-1182"/>
    <s v="Product 183"/>
    <x v="3"/>
    <n v="188.98"/>
    <s v="S020"/>
    <n v="75"/>
    <n v="285.95"/>
    <s v="2025-04-23"/>
    <s v="DC2"/>
    <x v="3"/>
    <s v="IL"/>
    <s v="CUST5689"/>
    <s v="2-Day"/>
    <n v="21446.25"/>
    <d v="2025-04-25T00:00:00"/>
    <n v="75"/>
    <n v="1"/>
    <n v="0"/>
    <n v="7272.75"/>
  </r>
  <r>
    <n v="10797"/>
    <s v="2025-09-19"/>
    <s v="SKU-1154"/>
    <s v="Product 155"/>
    <x v="1"/>
    <n v="57.05"/>
    <s v="S004"/>
    <n v="75"/>
    <n v="93.18"/>
    <s v="2025-09-29"/>
    <s v="DC5"/>
    <x v="0"/>
    <s v="WA"/>
    <s v="CUST8572"/>
    <s v="Ground"/>
    <n v="6988.5000000000009"/>
    <d v="2025-09-29T00:00:00"/>
    <n v="75"/>
    <n v="1"/>
    <n v="1"/>
    <n v="2709.7500000000009"/>
  </r>
  <r>
    <n v="10798"/>
    <s v="2025-05-15"/>
    <s v="SKU-1010"/>
    <s v="Product 11"/>
    <x v="1"/>
    <n v="84.62"/>
    <s v="S008"/>
    <n v="15"/>
    <n v="141.77000000000001"/>
    <s v="2025-05-25"/>
    <s v="DC3"/>
    <x v="1"/>
    <s v="FL"/>
    <s v="CUST7197"/>
    <s v="Ground"/>
    <n v="2126.5500000000002"/>
    <d v="2025-05-25T00:00:00"/>
    <n v="15"/>
    <n v="1"/>
    <n v="1"/>
    <n v="857.25"/>
  </r>
  <r>
    <n v="10799"/>
    <s v="2025-07-04"/>
    <s v="SKU-1197"/>
    <s v="Product 198"/>
    <x v="0"/>
    <n v="97.81"/>
    <s v="S014"/>
    <n v="20"/>
    <n v="121.72"/>
    <s v="2025-07-06"/>
    <s v="DC2"/>
    <x v="3"/>
    <s v="IL"/>
    <s v="CUST7985"/>
    <s v="Ground"/>
    <n v="2434.4"/>
    <d v="2025-07-06T00:00:00"/>
    <n v="20"/>
    <n v="1"/>
    <n v="1"/>
    <n v="478.20000000000005"/>
  </r>
  <r>
    <n v="10800"/>
    <s v="2025-07-17"/>
    <s v="SKU-1121"/>
    <s v="Product 122"/>
    <x v="4"/>
    <n v="181.04"/>
    <s v="S004"/>
    <n v="75"/>
    <n v="223.47"/>
    <s v="2025-07-19"/>
    <s v="DC9"/>
    <x v="0"/>
    <s v="WA"/>
    <s v="CUST8244"/>
    <s v="Ground"/>
    <n v="16760.25"/>
    <d v="2025-07-23T00:00:00"/>
    <n v="75"/>
    <n v="1"/>
    <n v="0"/>
    <n v="3182.25"/>
  </r>
  <r>
    <n v="10801"/>
    <s v="2025-05-20"/>
    <s v="SKU-1183"/>
    <s v="Product 184"/>
    <x v="3"/>
    <n v="99.26"/>
    <s v="S015"/>
    <n v="10"/>
    <n v="119.32"/>
    <s v="2025-05-21"/>
    <s v="DC5"/>
    <x v="0"/>
    <s v="WA"/>
    <s v="CUST1150"/>
    <s v="Ground"/>
    <n v="1193.1999999999998"/>
    <d v="2025-05-22T00:00:00"/>
    <n v="10"/>
    <n v="1"/>
    <n v="0"/>
    <n v="200.5999999999998"/>
  </r>
  <r>
    <n v="10802"/>
    <s v="2025-08-19"/>
    <s v="SKU-1074"/>
    <s v="Product 75"/>
    <x v="3"/>
    <n v="11.09"/>
    <s v="S017"/>
    <n v="5"/>
    <n v="15.85"/>
    <s v="2025-08-20"/>
    <s v="DC7"/>
    <x v="4"/>
    <s v="FL"/>
    <s v="CUST7215"/>
    <s v="Ground"/>
    <n v="79.25"/>
    <d v="2025-08-23T00:00:00"/>
    <n v="5"/>
    <n v="1"/>
    <n v="0"/>
    <n v="23.799999999999997"/>
  </r>
  <r>
    <n v="10803"/>
    <s v="2025-07-24"/>
    <s v="SKU-1079"/>
    <s v="Product 80"/>
    <x v="4"/>
    <n v="191.78"/>
    <s v="S002"/>
    <n v="50"/>
    <n v="295.82"/>
    <s v="2025-07-31"/>
    <s v="DC5"/>
    <x v="0"/>
    <s v="WA"/>
    <s v="CUST3719"/>
    <s v="Ground"/>
    <n v="14791"/>
    <d v="2025-08-03T00:00:00"/>
    <n v="50"/>
    <n v="1"/>
    <n v="0"/>
    <n v="5202"/>
  </r>
  <r>
    <n v="10804"/>
    <s v="2025-04-01"/>
    <s v="SKU-1124"/>
    <s v="Product 125"/>
    <x v="2"/>
    <n v="68.44"/>
    <s v="S015"/>
    <n v="5"/>
    <n v="101.05"/>
    <s v="2025-04-06"/>
    <s v="DC5"/>
    <x v="0"/>
    <s v="WA"/>
    <s v="CUST1891"/>
    <s v="Ground"/>
    <n v="505.25"/>
    <d v="2025-04-07T00:00:00"/>
    <n v="5"/>
    <n v="1"/>
    <n v="0"/>
    <n v="163.05000000000001"/>
  </r>
  <r>
    <n v="10805"/>
    <s v="2025-05-05"/>
    <s v="SKU-1164"/>
    <s v="Product 165"/>
    <x v="0"/>
    <n v="156"/>
    <s v="S017"/>
    <n v="30"/>
    <n v="216.58"/>
    <s v="2025-05-08"/>
    <s v="DC4"/>
    <x v="2"/>
    <s v="NJ"/>
    <s v="CUST4753"/>
    <s v="Overnight"/>
    <n v="6497.4000000000005"/>
    <d v="2025-05-08T00:00:00"/>
    <n v="30"/>
    <n v="1"/>
    <n v="1"/>
    <n v="1817.4000000000005"/>
  </r>
  <r>
    <n v="10806"/>
    <s v="2025-04-08"/>
    <s v="SKU-1042"/>
    <s v="Product 43"/>
    <x v="1"/>
    <n v="143.69"/>
    <s v="S001"/>
    <n v="75"/>
    <n v="181.32"/>
    <s v="2025-04-13"/>
    <s v="DC2"/>
    <x v="3"/>
    <s v="IL"/>
    <s v="CUST4838"/>
    <s v="Ground"/>
    <n v="13599"/>
    <d v="2025-04-15T00:00:00"/>
    <n v="75"/>
    <n v="1"/>
    <n v="0"/>
    <n v="2822.25"/>
  </r>
  <r>
    <n v="10807"/>
    <s v="2025-09-05"/>
    <s v="SKU-1189"/>
    <s v="Product 190"/>
    <x v="2"/>
    <n v="169.46"/>
    <s v="S017"/>
    <n v="25"/>
    <n v="303.56"/>
    <s v="2025-09-15"/>
    <s v="DC1"/>
    <x v="5"/>
    <s v="TX"/>
    <s v="CUST6261"/>
    <s v="2-Day"/>
    <n v="7589"/>
    <d v="2025-09-15T00:00:00"/>
    <n v="25"/>
    <n v="1"/>
    <n v="1"/>
    <n v="3352.5"/>
  </r>
  <r>
    <n v="10808"/>
    <s v="2025-04-01"/>
    <s v="SKU-1078"/>
    <s v="Product 79"/>
    <x v="0"/>
    <n v="142.61000000000001"/>
    <s v="S004"/>
    <n v="100"/>
    <n v="236.2"/>
    <s v="2025-04-06"/>
    <s v="DC3"/>
    <x v="1"/>
    <s v="FL"/>
    <s v="CUST2522"/>
    <s v="2-Day"/>
    <n v="23620"/>
    <d v="2025-04-06T00:00:00"/>
    <n v="100"/>
    <n v="1"/>
    <n v="1"/>
    <n v="9358.9999999999982"/>
  </r>
  <r>
    <n v="10809"/>
    <s v="2025-05-14"/>
    <s v="SKU-1041"/>
    <s v="Product 42"/>
    <x v="4"/>
    <n v="89.79"/>
    <s v="S006"/>
    <n v="100"/>
    <n v="131.93"/>
    <s v="2025-05-24"/>
    <s v="DC4"/>
    <x v="2"/>
    <s v="NJ"/>
    <s v="CUST1151"/>
    <s v="Ground"/>
    <n v="13193"/>
    <d v="2025-05-23T00:00:00"/>
    <n v="100"/>
    <n v="1"/>
    <n v="1"/>
    <n v="4214"/>
  </r>
  <r>
    <n v="10810"/>
    <s v="2025-07-31"/>
    <s v="SKU-1180"/>
    <s v="Product 181"/>
    <x v="4"/>
    <n v="19.309999999999999"/>
    <s v="S001"/>
    <n v="20"/>
    <n v="28.77"/>
    <s v="2025-08-05"/>
    <s v="DC2"/>
    <x v="3"/>
    <s v="IL"/>
    <s v="CUST8854"/>
    <s v="Ground"/>
    <n v="575.4"/>
    <d v="2025-08-04T00:00:00"/>
    <n v="20"/>
    <n v="1"/>
    <n v="1"/>
    <n v="189.2"/>
  </r>
  <r>
    <n v="10811"/>
    <s v="2025-04-04"/>
    <s v="SKU-1034"/>
    <s v="Product 35"/>
    <x v="0"/>
    <n v="21.21"/>
    <s v="S017"/>
    <n v="50"/>
    <n v="26.21"/>
    <s v="2025-04-11"/>
    <s v="DC9"/>
    <x v="0"/>
    <s v="WA"/>
    <s v="CUST4696"/>
    <s v="Ground"/>
    <n v="1310.5"/>
    <d v="2025-04-14T00:00:00"/>
    <n v="50"/>
    <n v="1"/>
    <n v="0"/>
    <n v="250"/>
  </r>
  <r>
    <n v="10812"/>
    <s v="2025-06-15"/>
    <s v="SKU-1128"/>
    <s v="Product 129"/>
    <x v="3"/>
    <n v="75.12"/>
    <s v="S015"/>
    <n v="25"/>
    <n v="114.86"/>
    <s v="2025-06-16"/>
    <s v="DC1"/>
    <x v="5"/>
    <s v="TX"/>
    <s v="CUST8897"/>
    <s v="2-Day"/>
    <n v="2871.5"/>
    <d v="2025-06-15T00:00:00"/>
    <n v="25"/>
    <n v="1"/>
    <n v="1"/>
    <n v="993.5"/>
  </r>
  <r>
    <n v="10813"/>
    <s v="2025-08-06"/>
    <s v="SKU-1005"/>
    <s v="Product 6"/>
    <x v="4"/>
    <n v="97.24"/>
    <s v="S010"/>
    <n v="50"/>
    <n v="125.9"/>
    <s v="2025-08-08"/>
    <s v="DC9"/>
    <x v="0"/>
    <s v="WA"/>
    <s v="CUST2710"/>
    <s v="Ground"/>
    <n v="6295"/>
    <d v="2025-08-09T00:00:00"/>
    <n v="50"/>
    <n v="1"/>
    <n v="0"/>
    <n v="1433"/>
  </r>
  <r>
    <n v="10814"/>
    <s v="2025-08-11"/>
    <s v="SKU-1041"/>
    <s v="Product 42"/>
    <x v="4"/>
    <n v="89.79"/>
    <s v="S006"/>
    <n v="75"/>
    <n v="125.6"/>
    <s v="2025-08-13"/>
    <s v="DC1"/>
    <x v="5"/>
    <s v="TX"/>
    <s v="CUST3083"/>
    <s v="2-Day"/>
    <n v="9420"/>
    <d v="2025-08-13T00:00:00"/>
    <n v="75"/>
    <n v="1"/>
    <n v="1"/>
    <n v="2685.7499999999991"/>
  </r>
  <r>
    <n v="10815"/>
    <s v="2025-04-03"/>
    <s v="SKU-1092"/>
    <s v="Product 93"/>
    <x v="3"/>
    <n v="3.53"/>
    <s v="S006"/>
    <n v="75"/>
    <n v="4.92"/>
    <s v="2025-04-04"/>
    <s v="DC3"/>
    <x v="1"/>
    <s v="FL"/>
    <s v="CUST2374"/>
    <s v="Ground"/>
    <n v="369"/>
    <d v="2025-04-04T00:00:00"/>
    <n v="75"/>
    <n v="1"/>
    <n v="1"/>
    <n v="104.25"/>
  </r>
  <r>
    <n v="10816"/>
    <s v="2025-09-25"/>
    <s v="SKU-1048"/>
    <s v="Product 49"/>
    <x v="4"/>
    <n v="7"/>
    <s v="S010"/>
    <n v="75"/>
    <n v="10.8"/>
    <s v="2025-09-26"/>
    <s v="DC3"/>
    <x v="1"/>
    <s v="FL"/>
    <s v="CUST2028"/>
    <s v="Ground"/>
    <n v="810"/>
    <d v="2025-09-26T00:00:00"/>
    <n v="75"/>
    <n v="1"/>
    <n v="1"/>
    <n v="285"/>
  </r>
  <r>
    <n v="10817"/>
    <s v="2025-09-20"/>
    <s v="SKU-1190"/>
    <s v="Product 191"/>
    <x v="4"/>
    <n v="92.34"/>
    <s v="S012"/>
    <n v="15"/>
    <n v="111.65"/>
    <s v="2025-09-22"/>
    <s v="DC5"/>
    <x v="0"/>
    <s v="WA"/>
    <s v="CUST7507"/>
    <s v="2-Day"/>
    <n v="1674.75"/>
    <d v="2025-09-22T00:00:00"/>
    <n v="15"/>
    <n v="1"/>
    <n v="1"/>
    <n v="289.64999999999986"/>
  </r>
  <r>
    <n v="10818"/>
    <s v="2025-06-28"/>
    <s v="SKU-1119"/>
    <s v="Product 120"/>
    <x v="1"/>
    <n v="184.19"/>
    <s v="S004"/>
    <n v="50"/>
    <n v="295.93"/>
    <s v="2025-06-29"/>
    <s v="DC10"/>
    <x v="0"/>
    <s v="CA"/>
    <s v="CUST6231"/>
    <s v="Ground"/>
    <n v="14796.5"/>
    <d v="2025-07-01T00:00:00"/>
    <n v="50"/>
    <n v="1"/>
    <n v="0"/>
    <n v="5587"/>
  </r>
  <r>
    <n v="10819"/>
    <s v="2025-07-12"/>
    <s v="SKU-1037"/>
    <s v="Product 38"/>
    <x v="1"/>
    <n v="69.680000000000007"/>
    <s v="S003"/>
    <n v="10"/>
    <n v="125.38"/>
    <s v="2025-07-13"/>
    <s v="DC8"/>
    <x v="5"/>
    <s v="TX"/>
    <s v="CUST5407"/>
    <s v="Ground"/>
    <n v="1253.8"/>
    <d v="2025-07-14T00:00:00"/>
    <n v="10"/>
    <n v="1"/>
    <n v="0"/>
    <n v="556.99999999999989"/>
  </r>
  <r>
    <n v="10820"/>
    <s v="2025-09-10"/>
    <s v="SKU-1075"/>
    <s v="Product 76"/>
    <x v="0"/>
    <n v="142.78"/>
    <s v="S010"/>
    <n v="30"/>
    <n v="188.13"/>
    <s v="2025-09-15"/>
    <s v="DC10"/>
    <x v="0"/>
    <s v="CA"/>
    <s v="CUST7200"/>
    <s v="Ground"/>
    <n v="5643.9"/>
    <d v="2025-09-15T00:00:00"/>
    <n v="30"/>
    <n v="1"/>
    <n v="1"/>
    <n v="1360.5"/>
  </r>
  <r>
    <n v="10821"/>
    <s v="2025-04-09"/>
    <s v="SKU-1125"/>
    <s v="Product 126"/>
    <x v="4"/>
    <n v="71.209999999999994"/>
    <s v="S017"/>
    <n v="30"/>
    <n v="113.44"/>
    <s v="2025-04-16"/>
    <s v="DC10"/>
    <x v="0"/>
    <s v="CA"/>
    <s v="CUST8730"/>
    <s v="2-Day"/>
    <n v="3403.2"/>
    <d v="2025-04-16T00:00:00"/>
    <n v="30"/>
    <n v="1"/>
    <n v="1"/>
    <n v="1266.9000000000001"/>
  </r>
  <r>
    <n v="10822"/>
    <s v="2025-05-18"/>
    <s v="SKU-1186"/>
    <s v="Product 187"/>
    <x v="3"/>
    <n v="43.71"/>
    <s v="S001"/>
    <n v="100"/>
    <n v="61.78"/>
    <s v="2025-05-23"/>
    <s v="DC10"/>
    <x v="0"/>
    <s v="CA"/>
    <s v="CUST9489"/>
    <s v="Ground"/>
    <n v="6178"/>
    <d v="2025-05-25T00:00:00"/>
    <n v="100"/>
    <n v="1"/>
    <n v="0"/>
    <n v="1807"/>
  </r>
  <r>
    <n v="10823"/>
    <s v="2025-04-24"/>
    <s v="SKU-1139"/>
    <s v="Product 140"/>
    <x v="3"/>
    <n v="164.82"/>
    <s v="S014"/>
    <n v="100"/>
    <n v="215.44"/>
    <s v="2025-05-01"/>
    <s v="DC6"/>
    <x v="6"/>
    <s v="IL"/>
    <s v="CUST7029"/>
    <s v="2-Day"/>
    <n v="21544"/>
    <d v="2025-05-01T00:00:00"/>
    <n v="100"/>
    <n v="1"/>
    <n v="1"/>
    <n v="5062"/>
  </r>
  <r>
    <n v="10824"/>
    <s v="2025-04-28"/>
    <s v="SKU-1171"/>
    <s v="Product 172"/>
    <x v="1"/>
    <n v="190.83"/>
    <s v="S001"/>
    <n v="10"/>
    <n v="232.71"/>
    <s v="2025-04-29"/>
    <s v="DC2"/>
    <x v="3"/>
    <s v="IL"/>
    <s v="CUST1887"/>
    <s v="Ground"/>
    <n v="2327.1"/>
    <d v="2025-04-29T00:00:00"/>
    <n v="10"/>
    <n v="1"/>
    <n v="1"/>
    <n v="418.79999999999973"/>
  </r>
  <r>
    <n v="10825"/>
    <s v="2025-06-29"/>
    <s v="SKU-1004"/>
    <s v="Product 5"/>
    <x v="3"/>
    <n v="83.49"/>
    <s v="S010"/>
    <n v="100"/>
    <n v="108.31"/>
    <s v="2025-07-09"/>
    <s v="DC5"/>
    <x v="0"/>
    <s v="WA"/>
    <s v="CUST3553"/>
    <s v="Overnight"/>
    <n v="10831"/>
    <d v="2025-07-09T00:00:00"/>
    <n v="100"/>
    <n v="1"/>
    <n v="1"/>
    <n v="2482"/>
  </r>
  <r>
    <n v="10826"/>
    <s v="2025-07-20"/>
    <s v="SKU-1161"/>
    <s v="Product 162"/>
    <x v="2"/>
    <n v="116.98"/>
    <s v="S010"/>
    <n v="100"/>
    <n v="179.27"/>
    <s v="2025-07-25"/>
    <s v="DC9"/>
    <x v="0"/>
    <s v="WA"/>
    <s v="CUST4167"/>
    <s v="Ground"/>
    <n v="17927"/>
    <d v="2025-07-25T00:00:00"/>
    <n v="100"/>
    <n v="1"/>
    <n v="1"/>
    <n v="6229"/>
  </r>
  <r>
    <n v="10827"/>
    <s v="2025-09-08"/>
    <s v="SKU-1167"/>
    <s v="Product 168"/>
    <x v="2"/>
    <n v="94.06"/>
    <s v="S011"/>
    <n v="40"/>
    <n v="168.8"/>
    <s v="2025-09-10"/>
    <s v="DC8"/>
    <x v="5"/>
    <s v="TX"/>
    <s v="CUST3707"/>
    <s v="2-Day"/>
    <n v="6752"/>
    <d v="2025-09-10T00:00:00"/>
    <n v="40"/>
    <n v="1"/>
    <n v="1"/>
    <n v="2989.6"/>
  </r>
  <r>
    <n v="10828"/>
    <s v="2025-06-25"/>
    <s v="SKU-1143"/>
    <s v="Product 144"/>
    <x v="1"/>
    <n v="50.52"/>
    <s v="S019"/>
    <n v="10"/>
    <n v="65.930000000000007"/>
    <s v="2025-06-27"/>
    <s v="DC6"/>
    <x v="6"/>
    <s v="IL"/>
    <s v="CUST2346"/>
    <s v="Ground"/>
    <n v="659.30000000000007"/>
    <d v="2025-07-02T00:00:00"/>
    <n v="10"/>
    <n v="1"/>
    <n v="0"/>
    <n v="154.10000000000002"/>
  </r>
  <r>
    <n v="10829"/>
    <s v="2025-07-21"/>
    <s v="SKU-1078"/>
    <s v="Product 79"/>
    <x v="0"/>
    <n v="142.61000000000001"/>
    <s v="S004"/>
    <n v="20"/>
    <n v="212.54"/>
    <s v="2025-07-31"/>
    <s v="DC10"/>
    <x v="0"/>
    <s v="CA"/>
    <s v="CUST4003"/>
    <s v="Ground"/>
    <n v="4250.8"/>
    <d v="2025-07-31T00:00:00"/>
    <n v="20"/>
    <n v="1"/>
    <n v="1"/>
    <n v="1398.6"/>
  </r>
  <r>
    <n v="10830"/>
    <s v="2025-07-04"/>
    <s v="SKU-1142"/>
    <s v="Product 143"/>
    <x v="1"/>
    <n v="85.66"/>
    <s v="S014"/>
    <n v="15"/>
    <n v="150.75"/>
    <s v="2025-07-09"/>
    <s v="DC4"/>
    <x v="2"/>
    <s v="NJ"/>
    <s v="CUST6004"/>
    <s v="2-Day"/>
    <n v="2261.25"/>
    <d v="2025-07-10T00:00:00"/>
    <n v="15"/>
    <n v="1"/>
    <n v="0"/>
    <n v="976.35000000000014"/>
  </r>
  <r>
    <n v="10831"/>
    <s v="2025-05-23"/>
    <s v="SKU-1140"/>
    <s v="Product 141"/>
    <x v="3"/>
    <n v="142.51"/>
    <s v="S006"/>
    <n v="10"/>
    <n v="248.19"/>
    <s v="2025-06-02"/>
    <s v="DC8"/>
    <x v="5"/>
    <s v="TX"/>
    <s v="CUST1340"/>
    <s v="2-Day"/>
    <n v="2481.9"/>
    <d v="2025-06-02T00:00:00"/>
    <n v="10"/>
    <n v="1"/>
    <n v="1"/>
    <n v="1056.8000000000002"/>
  </r>
  <r>
    <n v="10832"/>
    <s v="2025-06-16"/>
    <s v="SKU-1085"/>
    <s v="Product 86"/>
    <x v="1"/>
    <n v="188.13"/>
    <s v="S006"/>
    <n v="40"/>
    <n v="231.9"/>
    <s v="2025-06-17"/>
    <s v="DC7"/>
    <x v="4"/>
    <s v="FL"/>
    <s v="CUST7454"/>
    <s v="Ground"/>
    <n v="9276"/>
    <d v="2025-06-17T00:00:00"/>
    <n v="40"/>
    <n v="1"/>
    <n v="1"/>
    <n v="1750.8000000000002"/>
  </r>
  <r>
    <n v="10833"/>
    <s v="2025-09-16"/>
    <s v="SKU-1087"/>
    <s v="Product 88"/>
    <x v="3"/>
    <n v="169.52"/>
    <s v="S018"/>
    <n v="25"/>
    <n v="280.10000000000002"/>
    <s v="2025-09-17"/>
    <s v="DC3"/>
    <x v="1"/>
    <s v="FL"/>
    <s v="CUST6470"/>
    <s v="Overnight"/>
    <n v="7002.5000000000009"/>
    <d v="2025-09-17T00:00:00"/>
    <n v="25"/>
    <n v="1"/>
    <n v="1"/>
    <n v="2764.5000000000009"/>
  </r>
  <r>
    <n v="10834"/>
    <s v="2025-09-07"/>
    <s v="SKU-1147"/>
    <s v="Product 148"/>
    <x v="0"/>
    <n v="20.25"/>
    <s v="S013"/>
    <n v="100"/>
    <n v="26.41"/>
    <s v="2025-09-12"/>
    <s v="DC6"/>
    <x v="6"/>
    <s v="IL"/>
    <s v="CUST9751"/>
    <s v="Ground"/>
    <n v="2641"/>
    <d v="2025-09-12T00:00:00"/>
    <n v="100"/>
    <n v="1"/>
    <n v="1"/>
    <n v="616"/>
  </r>
  <r>
    <n v="10835"/>
    <s v="2025-05-10"/>
    <s v="SKU-1020"/>
    <s v="Product 21"/>
    <x v="0"/>
    <n v="49.85"/>
    <s v="S002"/>
    <n v="20"/>
    <n v="66.209999999999994"/>
    <s v="2025-05-13"/>
    <s v="DC3"/>
    <x v="1"/>
    <s v="FL"/>
    <s v="CUST2285"/>
    <s v="Ground"/>
    <n v="1324.1999999999998"/>
    <d v="2025-05-13T00:00:00"/>
    <n v="20"/>
    <n v="1"/>
    <n v="1"/>
    <n v="327.19999999999982"/>
  </r>
  <r>
    <n v="10836"/>
    <s v="2025-09-08"/>
    <s v="SKU-1164"/>
    <s v="Product 165"/>
    <x v="0"/>
    <n v="156"/>
    <s v="S017"/>
    <n v="100"/>
    <n v="187.98"/>
    <s v="2025-09-18"/>
    <s v="DC8"/>
    <x v="5"/>
    <s v="TX"/>
    <s v="CUST2234"/>
    <s v="Ground"/>
    <n v="18798"/>
    <d v="2025-09-18T00:00:00"/>
    <n v="100"/>
    <n v="1"/>
    <n v="1"/>
    <n v="3198"/>
  </r>
  <r>
    <n v="10837"/>
    <s v="2025-06-22"/>
    <s v="SKU-1042"/>
    <s v="Product 43"/>
    <x v="1"/>
    <n v="143.69"/>
    <s v="S001"/>
    <n v="25"/>
    <n v="253.83"/>
    <s v="2025-06-23"/>
    <s v="DC5"/>
    <x v="0"/>
    <s v="WA"/>
    <s v="CUST5980"/>
    <s v="Ground"/>
    <n v="6345.75"/>
    <d v="2025-06-27T00:00:00"/>
    <n v="25"/>
    <n v="1"/>
    <n v="0"/>
    <n v="2753.5"/>
  </r>
  <r>
    <n v="10838"/>
    <s v="2025-09-26"/>
    <s v="SKU-1145"/>
    <s v="Product 146"/>
    <x v="0"/>
    <n v="61.61"/>
    <s v="S013"/>
    <n v="15"/>
    <n v="95.54"/>
    <s v="2025-10-01"/>
    <s v="DC7"/>
    <x v="4"/>
    <s v="FL"/>
    <s v="CUST2140"/>
    <s v="Ground"/>
    <n v="1433.1000000000001"/>
    <d v="2025-10-01T00:00:00"/>
    <n v="15"/>
    <n v="1"/>
    <n v="1"/>
    <n v="508.95000000000016"/>
  </r>
  <r>
    <n v="10839"/>
    <s v="2025-05-31"/>
    <s v="SKU-1115"/>
    <s v="Product 116"/>
    <x v="1"/>
    <n v="82.54"/>
    <s v="S014"/>
    <n v="40"/>
    <n v="141.6"/>
    <s v="2025-06-07"/>
    <s v="DC7"/>
    <x v="4"/>
    <s v="FL"/>
    <s v="CUST8737"/>
    <s v="Ground"/>
    <n v="5664"/>
    <d v="2025-06-10T00:00:00"/>
    <n v="40"/>
    <n v="1"/>
    <n v="0"/>
    <n v="2362.3999999999996"/>
  </r>
  <r>
    <n v="10840"/>
    <s v="2025-04-11"/>
    <s v="SKU-1000"/>
    <s v="Product 1"/>
    <x v="2"/>
    <n v="158.88"/>
    <s v="S004"/>
    <n v="100"/>
    <n v="219.41"/>
    <s v="2025-04-18"/>
    <s v="DC5"/>
    <x v="0"/>
    <s v="WA"/>
    <s v="CUST5864"/>
    <s v="Ground"/>
    <n v="21941"/>
    <d v="2025-04-18T00:00:00"/>
    <n v="100"/>
    <n v="1"/>
    <n v="1"/>
    <n v="6053"/>
  </r>
  <r>
    <n v="10841"/>
    <s v="2025-06-28"/>
    <s v="SKU-1020"/>
    <s v="Product 21"/>
    <x v="0"/>
    <n v="49.85"/>
    <s v="S002"/>
    <n v="30"/>
    <n v="89.29"/>
    <s v="2025-07-05"/>
    <s v="DC7"/>
    <x v="4"/>
    <s v="FL"/>
    <s v="CUST7535"/>
    <s v="Overnight"/>
    <n v="2678.7000000000003"/>
    <d v="2025-07-06T00:00:00"/>
    <n v="30"/>
    <n v="1"/>
    <n v="0"/>
    <n v="1183.2000000000003"/>
  </r>
  <r>
    <n v="10842"/>
    <s v="2025-06-09"/>
    <s v="SKU-1116"/>
    <s v="Product 117"/>
    <x v="2"/>
    <n v="75.73"/>
    <s v="S014"/>
    <n v="25"/>
    <n v="107.48"/>
    <s v="2025-06-19"/>
    <s v="DC4"/>
    <x v="2"/>
    <s v="NJ"/>
    <s v="CUST3821"/>
    <s v="Ground"/>
    <n v="2687"/>
    <d v="2025-06-20T00:00:00"/>
    <n v="25"/>
    <n v="1"/>
    <n v="0"/>
    <n v="793.75"/>
  </r>
  <r>
    <n v="10843"/>
    <s v="2025-05-26"/>
    <s v="SKU-1013"/>
    <s v="Product 14"/>
    <x v="4"/>
    <n v="183.53"/>
    <s v="S004"/>
    <n v="20"/>
    <n v="246.9"/>
    <s v="2025-05-28"/>
    <s v="DC7"/>
    <x v="4"/>
    <s v="FL"/>
    <s v="CUST8780"/>
    <s v="2-Day"/>
    <n v="4938"/>
    <d v="2025-05-28T00:00:00"/>
    <n v="20"/>
    <n v="1"/>
    <n v="1"/>
    <n v="1267.4000000000001"/>
  </r>
  <r>
    <n v="10844"/>
    <s v="2025-07-08"/>
    <s v="SKU-1136"/>
    <s v="Product 137"/>
    <x v="4"/>
    <n v="68.599999999999994"/>
    <s v="S011"/>
    <n v="40"/>
    <n v="83.67"/>
    <s v="2025-07-18"/>
    <s v="DC10"/>
    <x v="0"/>
    <s v="CA"/>
    <s v="CUST7390"/>
    <s v="Ground"/>
    <n v="3346.8"/>
    <d v="2025-07-18T00:00:00"/>
    <n v="40"/>
    <n v="1"/>
    <n v="1"/>
    <n v="602.80000000000018"/>
  </r>
  <r>
    <n v="10845"/>
    <s v="2025-07-12"/>
    <s v="SKU-1174"/>
    <s v="Product 175"/>
    <x v="1"/>
    <n v="138.30000000000001"/>
    <s v="S017"/>
    <n v="40"/>
    <n v="206.09"/>
    <s v="2025-07-13"/>
    <s v="DC8"/>
    <x v="5"/>
    <s v="TX"/>
    <s v="CUST5406"/>
    <s v="2-Day"/>
    <n v="8243.6"/>
    <d v="2025-07-13T00:00:00"/>
    <n v="40"/>
    <n v="1"/>
    <n v="1"/>
    <n v="2711.6000000000004"/>
  </r>
  <r>
    <n v="10846"/>
    <s v="2025-06-17"/>
    <s v="SKU-1148"/>
    <s v="Product 149"/>
    <x v="4"/>
    <n v="121.38"/>
    <s v="S012"/>
    <n v="15"/>
    <n v="176.42"/>
    <s v="2025-06-24"/>
    <s v="DC9"/>
    <x v="0"/>
    <s v="WA"/>
    <s v="CUST5482"/>
    <s v="Ground"/>
    <n v="2646.2999999999997"/>
    <d v="2025-06-25T00:00:00"/>
    <n v="15"/>
    <n v="1"/>
    <n v="0"/>
    <n v="825.59999999999991"/>
  </r>
  <r>
    <n v="10847"/>
    <s v="2025-06-16"/>
    <s v="SKU-1077"/>
    <s v="Product 78"/>
    <x v="2"/>
    <n v="174.59"/>
    <s v="S015"/>
    <n v="10"/>
    <n v="243.63"/>
    <s v="2025-06-26"/>
    <s v="DC10"/>
    <x v="0"/>
    <s v="CA"/>
    <s v="CUST1522"/>
    <s v="Overnight"/>
    <n v="2436.3000000000002"/>
    <d v="2025-06-27T00:00:00"/>
    <n v="10"/>
    <n v="1"/>
    <n v="0"/>
    <n v="690.40000000000009"/>
  </r>
  <r>
    <n v="10848"/>
    <s v="2025-07-05"/>
    <s v="SKU-1078"/>
    <s v="Product 79"/>
    <x v="0"/>
    <n v="142.61000000000001"/>
    <s v="S004"/>
    <n v="5"/>
    <n v="214.7"/>
    <s v="2025-07-10"/>
    <s v="DC7"/>
    <x v="4"/>
    <s v="FL"/>
    <s v="CUST7363"/>
    <s v="Ground"/>
    <n v="1073.5"/>
    <d v="2025-07-10T00:00:00"/>
    <n v="5"/>
    <n v="1"/>
    <n v="1"/>
    <n v="360.44999999999993"/>
  </r>
  <r>
    <n v="10849"/>
    <s v="2025-09-09"/>
    <s v="SKU-1029"/>
    <s v="Product 30"/>
    <x v="0"/>
    <n v="126.01"/>
    <s v="S006"/>
    <n v="30"/>
    <n v="166.32"/>
    <s v="2025-09-14"/>
    <s v="DC1"/>
    <x v="5"/>
    <s v="TX"/>
    <s v="CUST1520"/>
    <s v="Ground"/>
    <n v="4989.5999999999995"/>
    <d v="2025-09-14T00:00:00"/>
    <n v="30"/>
    <n v="1"/>
    <n v="1"/>
    <n v="1209.2999999999993"/>
  </r>
  <r>
    <n v="10850"/>
    <s v="2025-07-21"/>
    <s v="SKU-1127"/>
    <s v="Product 128"/>
    <x v="2"/>
    <n v="151.44999999999999"/>
    <s v="S004"/>
    <n v="10"/>
    <n v="257.02999999999997"/>
    <s v="2025-07-28"/>
    <s v="DC4"/>
    <x v="2"/>
    <s v="NJ"/>
    <s v="CUST6412"/>
    <s v="Overnight"/>
    <n v="2570.2999999999997"/>
    <d v="2025-07-28T00:00:00"/>
    <n v="10"/>
    <n v="1"/>
    <n v="1"/>
    <n v="1055.7999999999997"/>
  </r>
  <r>
    <n v="10851"/>
    <s v="2025-06-17"/>
    <s v="SKU-1096"/>
    <s v="Product 97"/>
    <x v="0"/>
    <n v="73.989999999999995"/>
    <s v="S006"/>
    <n v="15"/>
    <n v="120.94"/>
    <s v="2025-06-27"/>
    <s v="DC4"/>
    <x v="2"/>
    <s v="NJ"/>
    <s v="CUST3492"/>
    <s v="Ground"/>
    <n v="1814.1"/>
    <d v="2025-06-27T00:00:00"/>
    <n v="15"/>
    <n v="1"/>
    <n v="1"/>
    <n v="704.25"/>
  </r>
  <r>
    <n v="10852"/>
    <s v="2025-06-13"/>
    <s v="SKU-1071"/>
    <s v="Product 72"/>
    <x v="2"/>
    <n v="5.19"/>
    <s v="S006"/>
    <n v="20"/>
    <n v="7.79"/>
    <s v="2025-06-16"/>
    <s v="DC3"/>
    <x v="1"/>
    <s v="FL"/>
    <s v="CUST1332"/>
    <s v="Ground"/>
    <n v="155.80000000000001"/>
    <d v="2025-06-17T00:00:00"/>
    <n v="20"/>
    <n v="1"/>
    <n v="0"/>
    <n v="52"/>
  </r>
  <r>
    <n v="10853"/>
    <s v="2025-04-02"/>
    <s v="SKU-1005"/>
    <s v="Product 6"/>
    <x v="4"/>
    <n v="97.24"/>
    <s v="S010"/>
    <n v="30"/>
    <n v="130.12"/>
    <s v="2025-04-09"/>
    <s v="DC3"/>
    <x v="1"/>
    <s v="FL"/>
    <s v="CUST1622"/>
    <s v="2-Day"/>
    <n v="3903.6000000000004"/>
    <d v="2025-04-09T00:00:00"/>
    <n v="30"/>
    <n v="1"/>
    <n v="1"/>
    <n v="986.40000000000055"/>
  </r>
  <r>
    <n v="10854"/>
    <s v="2025-09-09"/>
    <s v="SKU-1009"/>
    <s v="Product 10"/>
    <x v="4"/>
    <n v="39.01"/>
    <s v="S006"/>
    <n v="100"/>
    <n v="52.33"/>
    <s v="2025-09-14"/>
    <s v="DC1"/>
    <x v="5"/>
    <s v="TX"/>
    <s v="CUST6474"/>
    <s v="Ground"/>
    <n v="5233"/>
    <d v="2025-09-13T00:00:00"/>
    <n v="100"/>
    <n v="1"/>
    <n v="1"/>
    <n v="1332"/>
  </r>
  <r>
    <n v="10855"/>
    <s v="2025-04-04"/>
    <s v="SKU-1147"/>
    <s v="Product 148"/>
    <x v="0"/>
    <n v="20.25"/>
    <s v="S013"/>
    <n v="5"/>
    <n v="31.72"/>
    <s v="2025-04-14"/>
    <s v="DC7"/>
    <x v="4"/>
    <s v="FL"/>
    <s v="CUST9971"/>
    <s v="2-Day"/>
    <n v="158.6"/>
    <d v="2025-04-16T00:00:00"/>
    <n v="5"/>
    <n v="1"/>
    <n v="0"/>
    <n v="57.349999999999994"/>
  </r>
  <r>
    <n v="10856"/>
    <s v="2025-06-09"/>
    <s v="SKU-1071"/>
    <s v="Product 72"/>
    <x v="2"/>
    <n v="5.19"/>
    <s v="S006"/>
    <n v="25"/>
    <n v="8.2899999999999991"/>
    <s v="2025-06-19"/>
    <s v="DC1"/>
    <x v="5"/>
    <s v="TX"/>
    <s v="CUST2407"/>
    <s v="2-Day"/>
    <n v="207.24999999999997"/>
    <d v="2025-06-19T00:00:00"/>
    <n v="25"/>
    <n v="1"/>
    <n v="1"/>
    <n v="77.499999999999972"/>
  </r>
  <r>
    <n v="10857"/>
    <s v="2025-06-27"/>
    <s v="SKU-1132"/>
    <s v="Product 133"/>
    <x v="1"/>
    <n v="71.06"/>
    <s v="S006"/>
    <n v="5"/>
    <n v="111.9"/>
    <s v="2025-06-30"/>
    <s v="DC4"/>
    <x v="2"/>
    <s v="NJ"/>
    <s v="CUST5491"/>
    <s v="Ground"/>
    <n v="559.5"/>
    <d v="2025-07-02T00:00:00"/>
    <n v="5"/>
    <n v="1"/>
    <n v="0"/>
    <n v="204.2"/>
  </r>
  <r>
    <n v="10858"/>
    <s v="2025-06-11"/>
    <s v="SKU-1013"/>
    <s v="Product 14"/>
    <x v="4"/>
    <n v="183.53"/>
    <s v="S004"/>
    <n v="25"/>
    <n v="246.19"/>
    <s v="2025-06-14"/>
    <s v="DC10"/>
    <x v="0"/>
    <s v="CA"/>
    <s v="CUST9206"/>
    <s v="Ground"/>
    <n v="6154.75"/>
    <d v="2025-06-15T00:00:00"/>
    <n v="25"/>
    <n v="1"/>
    <n v="0"/>
    <n v="1566.5"/>
  </r>
  <r>
    <n v="10859"/>
    <s v="2025-07-26"/>
    <s v="SKU-1092"/>
    <s v="Product 93"/>
    <x v="3"/>
    <n v="3.53"/>
    <s v="S006"/>
    <n v="30"/>
    <n v="4.5"/>
    <s v="2025-07-29"/>
    <s v="DC4"/>
    <x v="2"/>
    <s v="NJ"/>
    <s v="CUST6013"/>
    <s v="Ground"/>
    <n v="135"/>
    <d v="2025-07-29T00:00:00"/>
    <n v="30"/>
    <n v="1"/>
    <n v="1"/>
    <n v="29.100000000000009"/>
  </r>
  <r>
    <n v="10860"/>
    <s v="2025-05-29"/>
    <s v="SKU-1146"/>
    <s v="Product 147"/>
    <x v="0"/>
    <n v="30.76"/>
    <s v="S002"/>
    <n v="20"/>
    <n v="39.61"/>
    <s v="2025-06-08"/>
    <s v="DC7"/>
    <x v="4"/>
    <s v="FL"/>
    <s v="CUST7596"/>
    <s v="2-Day"/>
    <n v="792.2"/>
    <d v="2025-06-08T00:00:00"/>
    <n v="20"/>
    <n v="1"/>
    <n v="1"/>
    <n v="177"/>
  </r>
  <r>
    <n v="10861"/>
    <s v="2025-08-11"/>
    <s v="SKU-1050"/>
    <s v="Product 51"/>
    <x v="2"/>
    <n v="101.41"/>
    <s v="S005"/>
    <n v="15"/>
    <n v="163.07"/>
    <s v="2025-08-18"/>
    <s v="DC7"/>
    <x v="4"/>
    <s v="FL"/>
    <s v="CUST1805"/>
    <s v="Ground"/>
    <n v="2446.0499999999997"/>
    <d v="2025-08-18T00:00:00"/>
    <n v="15"/>
    <n v="1"/>
    <n v="1"/>
    <n v="924.89999999999986"/>
  </r>
  <r>
    <n v="10862"/>
    <s v="2025-08-23"/>
    <s v="SKU-1098"/>
    <s v="Product 99"/>
    <x v="3"/>
    <n v="114.48"/>
    <s v="S008"/>
    <n v="25"/>
    <n v="166.58"/>
    <s v="2025-08-28"/>
    <s v="DC3"/>
    <x v="1"/>
    <s v="FL"/>
    <s v="CUST9282"/>
    <s v="2-Day"/>
    <n v="4164.5"/>
    <d v="2025-08-31T00:00:00"/>
    <n v="25"/>
    <n v="1"/>
    <n v="0"/>
    <n v="1302.5"/>
  </r>
  <r>
    <n v="10863"/>
    <s v="2025-06-12"/>
    <s v="SKU-1006"/>
    <s v="Product 7"/>
    <x v="4"/>
    <n v="37.96"/>
    <s v="S005"/>
    <n v="30"/>
    <n v="62.35"/>
    <s v="2025-06-14"/>
    <s v="DC7"/>
    <x v="4"/>
    <s v="FL"/>
    <s v="CUST1388"/>
    <s v="2-Day"/>
    <n v="1870.5"/>
    <d v="2025-06-14T00:00:00"/>
    <n v="30"/>
    <n v="1"/>
    <n v="1"/>
    <n v="731.7"/>
  </r>
  <r>
    <n v="10864"/>
    <s v="2025-05-23"/>
    <s v="SKU-1183"/>
    <s v="Product 184"/>
    <x v="3"/>
    <n v="99.26"/>
    <s v="S015"/>
    <n v="25"/>
    <n v="165.48"/>
    <s v="2025-05-26"/>
    <s v="DC3"/>
    <x v="1"/>
    <s v="FL"/>
    <s v="CUST7956"/>
    <s v="2-Day"/>
    <n v="4137"/>
    <d v="2025-05-25T00:00:00"/>
    <n v="25"/>
    <n v="1"/>
    <n v="1"/>
    <n v="1655.5"/>
  </r>
  <r>
    <n v="10865"/>
    <s v="2025-05-12"/>
    <s v="SKU-1103"/>
    <s v="Product 104"/>
    <x v="0"/>
    <n v="84.89"/>
    <s v="S003"/>
    <n v="30"/>
    <n v="121.21"/>
    <s v="2025-05-22"/>
    <s v="DC2"/>
    <x v="3"/>
    <s v="IL"/>
    <s v="CUST2927"/>
    <s v="Ground"/>
    <n v="3636.2999999999997"/>
    <d v="2025-05-26T00:00:00"/>
    <n v="30"/>
    <n v="1"/>
    <n v="0"/>
    <n v="1089.5999999999999"/>
  </r>
  <r>
    <n v="10866"/>
    <s v="2025-04-05"/>
    <s v="SKU-1164"/>
    <s v="Product 165"/>
    <x v="0"/>
    <n v="156"/>
    <s v="S017"/>
    <n v="30"/>
    <n v="261.17"/>
    <s v="2025-04-10"/>
    <s v="DC5"/>
    <x v="0"/>
    <s v="WA"/>
    <s v="CUST7519"/>
    <s v="Overnight"/>
    <n v="7835.1"/>
    <d v="2025-04-13T00:00:00"/>
    <n v="30"/>
    <n v="1"/>
    <n v="0"/>
    <n v="3155.1000000000004"/>
  </r>
  <r>
    <n v="10867"/>
    <s v="2025-08-26"/>
    <s v="SKU-1103"/>
    <s v="Product 104"/>
    <x v="0"/>
    <n v="84.89"/>
    <s v="S003"/>
    <n v="5"/>
    <n v="132.87"/>
    <s v="2025-08-27"/>
    <s v="DC7"/>
    <x v="4"/>
    <s v="FL"/>
    <s v="CUST3906"/>
    <s v="2-Day"/>
    <n v="664.35"/>
    <d v="2025-08-28T00:00:00"/>
    <n v="5"/>
    <n v="1"/>
    <n v="0"/>
    <n v="239.90000000000003"/>
  </r>
  <r>
    <n v="10868"/>
    <s v="2025-07-29"/>
    <s v="SKU-1081"/>
    <s v="Product 82"/>
    <x v="1"/>
    <n v="174.83"/>
    <s v="S015"/>
    <n v="40"/>
    <n v="251.29"/>
    <s v="2025-08-05"/>
    <s v="DC3"/>
    <x v="1"/>
    <s v="FL"/>
    <s v="CUST5826"/>
    <s v="Ground"/>
    <n v="10051.6"/>
    <d v="2025-08-04T00:00:00"/>
    <n v="40"/>
    <n v="1"/>
    <n v="1"/>
    <n v="3058.3999999999996"/>
  </r>
  <r>
    <n v="10869"/>
    <s v="2025-05-13"/>
    <s v="SKU-1151"/>
    <s v="Product 152"/>
    <x v="3"/>
    <n v="39.880000000000003"/>
    <s v="S010"/>
    <n v="20"/>
    <n v="62.74"/>
    <s v="2025-05-15"/>
    <s v="DC2"/>
    <x v="3"/>
    <s v="IL"/>
    <s v="CUST7312"/>
    <s v="2-Day"/>
    <n v="1254.8"/>
    <d v="2025-05-17T00:00:00"/>
    <n v="20"/>
    <n v="1"/>
    <n v="0"/>
    <n v="457.19999999999993"/>
  </r>
  <r>
    <n v="10870"/>
    <s v="2025-07-14"/>
    <s v="SKU-1030"/>
    <s v="Product 31"/>
    <x v="4"/>
    <n v="3.1"/>
    <s v="S020"/>
    <n v="30"/>
    <n v="5.37"/>
    <s v="2025-07-15"/>
    <s v="DC9"/>
    <x v="0"/>
    <s v="WA"/>
    <s v="CUST3712"/>
    <s v="Ground"/>
    <n v="161.1"/>
    <d v="2025-07-16T00:00:00"/>
    <n v="30"/>
    <n v="1"/>
    <n v="0"/>
    <n v="68.099999999999994"/>
  </r>
  <r>
    <n v="10871"/>
    <s v="2025-09-24"/>
    <s v="SKU-1176"/>
    <s v="Product 177"/>
    <x v="0"/>
    <n v="95.2"/>
    <s v="S019"/>
    <n v="10"/>
    <n v="131.87"/>
    <s v="2025-10-04"/>
    <s v="DC1"/>
    <x v="5"/>
    <s v="TX"/>
    <s v="CUST1946"/>
    <s v="Ground"/>
    <n v="1318.7"/>
    <d v="2025-10-05T00:00:00"/>
    <n v="10"/>
    <n v="1"/>
    <n v="0"/>
    <n v="366.70000000000005"/>
  </r>
  <r>
    <n v="10872"/>
    <s v="2025-05-28"/>
    <s v="SKU-1168"/>
    <s v="Product 169"/>
    <x v="1"/>
    <n v="156.38999999999999"/>
    <s v="S018"/>
    <n v="40"/>
    <n v="214.97"/>
    <s v="2025-06-02"/>
    <s v="DC2"/>
    <x v="3"/>
    <s v="IL"/>
    <s v="CUST4774"/>
    <s v="Ground"/>
    <n v="8598.7999999999993"/>
    <d v="2025-06-02T00:00:00"/>
    <n v="40"/>
    <n v="1"/>
    <n v="1"/>
    <n v="2343.1999999999998"/>
  </r>
  <r>
    <n v="10873"/>
    <s v="2025-07-09"/>
    <s v="SKU-1109"/>
    <s v="Product 110"/>
    <x v="4"/>
    <n v="101.11"/>
    <s v="S012"/>
    <n v="75"/>
    <n v="173.12"/>
    <s v="2025-07-16"/>
    <s v="DC6"/>
    <x v="6"/>
    <s v="IL"/>
    <s v="CUST1772"/>
    <s v="Ground"/>
    <n v="12984"/>
    <d v="2025-07-17T00:00:00"/>
    <n v="75"/>
    <n v="1"/>
    <n v="0"/>
    <n v="5400.75"/>
  </r>
  <r>
    <n v="10874"/>
    <s v="2025-06-28"/>
    <s v="SKU-1150"/>
    <s v="Product 151"/>
    <x v="4"/>
    <n v="113.78"/>
    <s v="S002"/>
    <n v="10"/>
    <n v="198.75"/>
    <s v="2025-07-08"/>
    <s v="DC2"/>
    <x v="3"/>
    <s v="IL"/>
    <s v="CUST6617"/>
    <s v="Overnight"/>
    <n v="1987.5"/>
    <d v="2025-07-09T00:00:00"/>
    <n v="10"/>
    <n v="1"/>
    <n v="0"/>
    <n v="849.7"/>
  </r>
  <r>
    <n v="10875"/>
    <s v="2025-09-28"/>
    <s v="SKU-1107"/>
    <s v="Product 108"/>
    <x v="4"/>
    <n v="189.75"/>
    <s v="S018"/>
    <n v="25"/>
    <n v="319.94"/>
    <s v="2025-10-03"/>
    <s v="DC6"/>
    <x v="6"/>
    <s v="IL"/>
    <s v="CUST1427"/>
    <s v="2-Day"/>
    <n v="7998.5"/>
    <d v="2025-10-03T00:00:00"/>
    <n v="25"/>
    <n v="1"/>
    <n v="1"/>
    <n v="3254.75"/>
  </r>
  <r>
    <n v="10876"/>
    <s v="2025-09-24"/>
    <s v="SKU-1140"/>
    <s v="Product 141"/>
    <x v="3"/>
    <n v="142.51"/>
    <s v="S006"/>
    <n v="20"/>
    <n v="200.6"/>
    <s v="2025-09-25"/>
    <s v="DC1"/>
    <x v="5"/>
    <s v="TX"/>
    <s v="CUST3997"/>
    <s v="Overnight"/>
    <n v="4012"/>
    <d v="2025-09-25T00:00:00"/>
    <n v="20"/>
    <n v="1"/>
    <n v="1"/>
    <n v="1161.8000000000002"/>
  </r>
  <r>
    <n v="10877"/>
    <s v="2025-04-21"/>
    <s v="SKU-1096"/>
    <s v="Product 97"/>
    <x v="0"/>
    <n v="73.989999999999995"/>
    <s v="S006"/>
    <n v="15"/>
    <n v="128.51"/>
    <s v="2025-04-23"/>
    <s v="DC8"/>
    <x v="5"/>
    <s v="TX"/>
    <s v="CUST2813"/>
    <s v="Ground"/>
    <n v="1927.6499999999999"/>
    <d v="2025-04-23T00:00:00"/>
    <n v="15"/>
    <n v="1"/>
    <n v="1"/>
    <n v="817.8"/>
  </r>
  <r>
    <n v="10878"/>
    <s v="2025-07-20"/>
    <s v="SKU-1023"/>
    <s v="Product 24"/>
    <x v="0"/>
    <n v="161.94"/>
    <s v="S005"/>
    <n v="30"/>
    <n v="281.64999999999998"/>
    <s v="2025-07-30"/>
    <s v="DC9"/>
    <x v="0"/>
    <s v="WA"/>
    <s v="CUST2029"/>
    <s v="2-Day"/>
    <n v="8449.5"/>
    <d v="2025-07-31T00:00:00"/>
    <n v="30"/>
    <n v="1"/>
    <n v="0"/>
    <n v="3591.3"/>
  </r>
  <r>
    <n v="10879"/>
    <s v="2025-05-18"/>
    <s v="SKU-1187"/>
    <s v="Product 188"/>
    <x v="4"/>
    <n v="85.4"/>
    <s v="S015"/>
    <n v="100"/>
    <n v="133.80000000000001"/>
    <s v="2025-05-21"/>
    <s v="DC4"/>
    <x v="2"/>
    <s v="NJ"/>
    <s v="CUST3229"/>
    <s v="Ground"/>
    <n v="13380.000000000002"/>
    <d v="2025-05-21T00:00:00"/>
    <n v="100"/>
    <n v="1"/>
    <n v="1"/>
    <n v="4840.0000000000018"/>
  </r>
  <r>
    <n v="10880"/>
    <s v="2025-08-29"/>
    <s v="SKU-1130"/>
    <s v="Product 131"/>
    <x v="2"/>
    <n v="187.66"/>
    <s v="S007"/>
    <n v="100"/>
    <n v="288.20999999999998"/>
    <s v="2025-09-01"/>
    <s v="DC2"/>
    <x v="3"/>
    <s v="IL"/>
    <s v="CUST6965"/>
    <s v="2-Day"/>
    <n v="28820.999999999996"/>
    <d v="2025-09-02T00:00:00"/>
    <n v="100"/>
    <n v="1"/>
    <n v="0"/>
    <n v="10054.999999999996"/>
  </r>
  <r>
    <n v="10881"/>
    <s v="2025-09-08"/>
    <s v="SKU-1163"/>
    <s v="Product 164"/>
    <x v="2"/>
    <n v="149.85"/>
    <s v="S006"/>
    <n v="25"/>
    <n v="237.74"/>
    <s v="2025-09-11"/>
    <s v="DC10"/>
    <x v="0"/>
    <s v="CA"/>
    <s v="CUST1574"/>
    <s v="Ground"/>
    <n v="5943.5"/>
    <d v="2025-09-11T00:00:00"/>
    <n v="25"/>
    <n v="1"/>
    <n v="1"/>
    <n v="2197.25"/>
  </r>
  <r>
    <n v="10882"/>
    <s v="2025-09-01"/>
    <s v="SKU-1038"/>
    <s v="Product 39"/>
    <x v="0"/>
    <n v="160.19"/>
    <s v="S004"/>
    <n v="30"/>
    <n v="242.77"/>
    <s v="2025-09-11"/>
    <s v="DC5"/>
    <x v="0"/>
    <s v="WA"/>
    <s v="CUST5369"/>
    <s v="Overnight"/>
    <n v="7283.1"/>
    <d v="2025-09-11T00:00:00"/>
    <n v="30"/>
    <n v="1"/>
    <n v="1"/>
    <n v="2477.4000000000005"/>
  </r>
  <r>
    <n v="10883"/>
    <s v="2025-06-10"/>
    <s v="SKU-1148"/>
    <s v="Product 149"/>
    <x v="4"/>
    <n v="121.38"/>
    <s v="S012"/>
    <n v="30"/>
    <n v="165.89"/>
    <s v="2025-06-11"/>
    <s v="DC9"/>
    <x v="0"/>
    <s v="WA"/>
    <s v="CUST3917"/>
    <s v="Ground"/>
    <n v="4976.7"/>
    <d v="2025-06-11T00:00:00"/>
    <n v="30"/>
    <n v="1"/>
    <n v="1"/>
    <n v="1335.3000000000002"/>
  </r>
  <r>
    <n v="10884"/>
    <s v="2025-09-26"/>
    <s v="SKU-1122"/>
    <s v="Product 123"/>
    <x v="3"/>
    <n v="122.29"/>
    <s v="S009"/>
    <n v="75"/>
    <n v="184.41"/>
    <s v="2025-10-06"/>
    <s v="DC6"/>
    <x v="6"/>
    <s v="IL"/>
    <s v="CUST6014"/>
    <s v="2-Day"/>
    <n v="13830.75"/>
    <d v="2025-10-06T00:00:00"/>
    <n v="75"/>
    <n v="1"/>
    <n v="1"/>
    <n v="4659"/>
  </r>
  <r>
    <n v="10885"/>
    <s v="2025-07-18"/>
    <s v="SKU-1105"/>
    <s v="Product 106"/>
    <x v="3"/>
    <n v="186.61"/>
    <s v="S001"/>
    <n v="100"/>
    <n v="245.92"/>
    <s v="2025-07-21"/>
    <s v="DC1"/>
    <x v="5"/>
    <s v="TX"/>
    <s v="CUST9251"/>
    <s v="2-Day"/>
    <n v="24592"/>
    <d v="2025-07-21T00:00:00"/>
    <n v="100"/>
    <n v="1"/>
    <n v="1"/>
    <n v="5931"/>
  </r>
  <r>
    <n v="10886"/>
    <s v="2025-04-05"/>
    <s v="SKU-1127"/>
    <s v="Product 128"/>
    <x v="2"/>
    <n v="151.44999999999999"/>
    <s v="S004"/>
    <n v="100"/>
    <n v="209.17"/>
    <s v="2025-04-10"/>
    <s v="DC6"/>
    <x v="6"/>
    <s v="IL"/>
    <s v="CUST1088"/>
    <s v="Overnight"/>
    <n v="20917"/>
    <d v="2025-04-10T00:00:00"/>
    <n v="100"/>
    <n v="1"/>
    <n v="1"/>
    <n v="5772.0000000000018"/>
  </r>
  <r>
    <n v="10887"/>
    <s v="2025-09-26"/>
    <s v="SKU-1153"/>
    <s v="Product 154"/>
    <x v="4"/>
    <n v="44.67"/>
    <s v="S012"/>
    <n v="100"/>
    <n v="79.209999999999994"/>
    <s v="2025-10-06"/>
    <s v="DC8"/>
    <x v="5"/>
    <s v="TX"/>
    <s v="CUST4088"/>
    <s v="Ground"/>
    <n v="7920.9999999999991"/>
    <d v="2025-10-08T00:00:00"/>
    <n v="100"/>
    <n v="1"/>
    <n v="0"/>
    <n v="3453.9999999999991"/>
  </r>
  <r>
    <n v="10888"/>
    <s v="2025-05-25"/>
    <s v="SKU-1048"/>
    <s v="Product 49"/>
    <x v="4"/>
    <n v="7"/>
    <s v="S010"/>
    <n v="5"/>
    <n v="8.7799999999999994"/>
    <s v="2025-05-26"/>
    <s v="DC7"/>
    <x v="4"/>
    <s v="FL"/>
    <s v="CUST7792"/>
    <s v="2-Day"/>
    <n v="43.9"/>
    <d v="2025-05-26T00:00:00"/>
    <n v="5"/>
    <n v="1"/>
    <n v="1"/>
    <n v="8.8999999999999986"/>
  </r>
  <r>
    <n v="10889"/>
    <s v="2025-06-21"/>
    <s v="SKU-1050"/>
    <s v="Product 51"/>
    <x v="2"/>
    <n v="101.41"/>
    <s v="S005"/>
    <n v="30"/>
    <n v="169.64"/>
    <s v="2025-06-26"/>
    <s v="DC7"/>
    <x v="4"/>
    <s v="FL"/>
    <s v="CUST3540"/>
    <s v="Ground"/>
    <n v="5089.2"/>
    <d v="2025-06-26T00:00:00"/>
    <n v="30"/>
    <n v="1"/>
    <n v="1"/>
    <n v="2046.9"/>
  </r>
  <r>
    <n v="10890"/>
    <s v="2025-07-21"/>
    <s v="SKU-1111"/>
    <s v="Product 112"/>
    <x v="0"/>
    <n v="97.22"/>
    <s v="S020"/>
    <n v="20"/>
    <n v="147.06"/>
    <s v="2025-07-26"/>
    <s v="DC5"/>
    <x v="0"/>
    <s v="WA"/>
    <s v="CUST4937"/>
    <s v="Ground"/>
    <n v="2941.2"/>
    <d v="2025-07-27T00:00:00"/>
    <n v="20"/>
    <n v="1"/>
    <n v="0"/>
    <n v="996.79999999999973"/>
  </r>
  <r>
    <n v="10891"/>
    <s v="2025-04-01"/>
    <s v="SKU-1042"/>
    <s v="Product 43"/>
    <x v="1"/>
    <n v="143.69"/>
    <s v="S001"/>
    <n v="50"/>
    <n v="246.8"/>
    <s v="2025-04-04"/>
    <s v="DC7"/>
    <x v="4"/>
    <s v="FL"/>
    <s v="CUST6280"/>
    <s v="Ground"/>
    <n v="12340"/>
    <d v="2025-04-08T00:00:00"/>
    <n v="50"/>
    <n v="1"/>
    <n v="0"/>
    <n v="5155.5"/>
  </r>
  <r>
    <n v="10892"/>
    <s v="2025-06-02"/>
    <s v="SKU-1089"/>
    <s v="Product 90"/>
    <x v="3"/>
    <n v="120.1"/>
    <s v="S008"/>
    <n v="5"/>
    <n v="185.61"/>
    <s v="2025-06-12"/>
    <s v="DC2"/>
    <x v="3"/>
    <s v="IL"/>
    <s v="CUST8707"/>
    <s v="2-Day"/>
    <n v="928.05000000000007"/>
    <d v="2025-06-15T00:00:00"/>
    <n v="5"/>
    <n v="1"/>
    <n v="0"/>
    <n v="327.55000000000007"/>
  </r>
  <r>
    <n v="10893"/>
    <s v="2025-06-14"/>
    <s v="SKU-1091"/>
    <s v="Product 92"/>
    <x v="0"/>
    <n v="144.79"/>
    <s v="S016"/>
    <n v="15"/>
    <n v="199.81"/>
    <s v="2025-06-24"/>
    <s v="DC5"/>
    <x v="0"/>
    <s v="WA"/>
    <s v="CUST3254"/>
    <s v="Ground"/>
    <n v="2997.15"/>
    <d v="2025-06-24T00:00:00"/>
    <n v="15"/>
    <n v="1"/>
    <n v="1"/>
    <n v="825.30000000000018"/>
  </r>
  <r>
    <n v="10894"/>
    <s v="2025-09-23"/>
    <s v="SKU-1034"/>
    <s v="Product 35"/>
    <x v="0"/>
    <n v="21.21"/>
    <s v="S017"/>
    <n v="20"/>
    <n v="34.4"/>
    <s v="2025-10-03"/>
    <s v="DC7"/>
    <x v="4"/>
    <s v="FL"/>
    <s v="CUST6519"/>
    <s v="Ground"/>
    <n v="688"/>
    <d v="2025-10-04T00:00:00"/>
    <n v="20"/>
    <n v="1"/>
    <n v="0"/>
    <n v="263.79999999999995"/>
  </r>
  <r>
    <n v="10895"/>
    <s v="2025-08-31"/>
    <s v="SKU-1123"/>
    <s v="Product 124"/>
    <x v="4"/>
    <n v="162.77000000000001"/>
    <s v="S016"/>
    <n v="15"/>
    <n v="223.36"/>
    <s v="2025-09-03"/>
    <s v="DC7"/>
    <x v="4"/>
    <s v="FL"/>
    <s v="CUST6188"/>
    <s v="Ground"/>
    <n v="3350.4"/>
    <d v="2025-09-04T00:00:00"/>
    <n v="15"/>
    <n v="1"/>
    <n v="0"/>
    <n v="908.84999999999991"/>
  </r>
  <r>
    <n v="10896"/>
    <s v="2025-09-26"/>
    <s v="SKU-1192"/>
    <s v="Product 193"/>
    <x v="3"/>
    <n v="186.71"/>
    <s v="S005"/>
    <n v="50"/>
    <n v="260.14999999999998"/>
    <s v="2025-10-06"/>
    <s v="DC5"/>
    <x v="0"/>
    <s v="WA"/>
    <s v="CUST1570"/>
    <s v="Ground"/>
    <n v="13007.499999999998"/>
    <d v="2025-10-06T00:00:00"/>
    <n v="50"/>
    <n v="1"/>
    <n v="1"/>
    <n v="3671.9999999999982"/>
  </r>
  <r>
    <n v="10897"/>
    <s v="2025-05-26"/>
    <s v="SKU-1110"/>
    <s v="Product 111"/>
    <x v="0"/>
    <n v="2.7"/>
    <s v="S016"/>
    <n v="10"/>
    <n v="3.43"/>
    <s v="2025-06-02"/>
    <s v="DC1"/>
    <x v="5"/>
    <s v="TX"/>
    <s v="CUST1131"/>
    <s v="2-Day"/>
    <n v="34.300000000000004"/>
    <d v="2025-06-03T00:00:00"/>
    <n v="10"/>
    <n v="1"/>
    <n v="0"/>
    <n v="7.3000000000000043"/>
  </r>
  <r>
    <n v="10898"/>
    <s v="2025-04-14"/>
    <s v="SKU-1197"/>
    <s v="Product 198"/>
    <x v="0"/>
    <n v="97.81"/>
    <s v="S014"/>
    <n v="100"/>
    <n v="164.45"/>
    <s v="2025-04-24"/>
    <s v="DC6"/>
    <x v="6"/>
    <s v="IL"/>
    <s v="CUST2231"/>
    <s v="Ground"/>
    <n v="16445"/>
    <d v="2025-04-27T00:00:00"/>
    <n v="100"/>
    <n v="1"/>
    <n v="0"/>
    <n v="6664"/>
  </r>
  <r>
    <n v="10899"/>
    <s v="2025-07-26"/>
    <s v="SKU-1116"/>
    <s v="Product 117"/>
    <x v="2"/>
    <n v="75.73"/>
    <s v="S014"/>
    <n v="50"/>
    <n v="96.76"/>
    <s v="2025-07-31"/>
    <s v="DC3"/>
    <x v="1"/>
    <s v="FL"/>
    <s v="CUST3583"/>
    <s v="Overnight"/>
    <n v="4838"/>
    <d v="2025-07-31T00:00:00"/>
    <n v="50"/>
    <n v="1"/>
    <n v="1"/>
    <n v="1051.5"/>
  </r>
  <r>
    <n v="10900"/>
    <s v="2025-06-24"/>
    <s v="SKU-1072"/>
    <s v="Product 73"/>
    <x v="2"/>
    <n v="27.14"/>
    <s v="S017"/>
    <n v="40"/>
    <n v="45.6"/>
    <s v="2025-07-04"/>
    <s v="DC1"/>
    <x v="5"/>
    <s v="TX"/>
    <s v="CUST4589"/>
    <s v="2-Day"/>
    <n v="1824"/>
    <d v="2025-07-04T00:00:00"/>
    <n v="40"/>
    <n v="1"/>
    <n v="1"/>
    <n v="738.40000000000009"/>
  </r>
  <r>
    <n v="10901"/>
    <s v="2025-07-03"/>
    <s v="SKU-1164"/>
    <s v="Product 165"/>
    <x v="0"/>
    <n v="156"/>
    <s v="S017"/>
    <n v="25"/>
    <n v="213.04"/>
    <s v="2025-07-08"/>
    <s v="DC9"/>
    <x v="0"/>
    <s v="WA"/>
    <s v="CUST5187"/>
    <s v="Overnight"/>
    <n v="5326"/>
    <d v="2025-07-09T00:00:00"/>
    <n v="25"/>
    <n v="1"/>
    <n v="0"/>
    <n v="1426"/>
  </r>
  <r>
    <n v="10902"/>
    <s v="2025-08-08"/>
    <s v="SKU-1139"/>
    <s v="Product 140"/>
    <x v="3"/>
    <n v="164.82"/>
    <s v="S014"/>
    <n v="100"/>
    <n v="286.94"/>
    <s v="2025-08-09"/>
    <s v="DC4"/>
    <x v="2"/>
    <s v="NJ"/>
    <s v="CUST7922"/>
    <s v="Ground"/>
    <n v="28694"/>
    <d v="2025-08-11T00:00:00"/>
    <n v="100"/>
    <n v="1"/>
    <n v="0"/>
    <n v="12212"/>
  </r>
  <r>
    <n v="10903"/>
    <s v="2025-05-07"/>
    <s v="SKU-1119"/>
    <s v="Product 120"/>
    <x v="1"/>
    <n v="184.19"/>
    <s v="S004"/>
    <n v="15"/>
    <n v="329.33"/>
    <s v="2025-05-17"/>
    <s v="DC4"/>
    <x v="2"/>
    <s v="NJ"/>
    <s v="CUST5613"/>
    <s v="Ground"/>
    <n v="4939.95"/>
    <d v="2025-05-17T00:00:00"/>
    <n v="15"/>
    <n v="1"/>
    <n v="1"/>
    <n v="2177.1"/>
  </r>
  <r>
    <n v="10904"/>
    <s v="2025-08-26"/>
    <s v="SKU-1046"/>
    <s v="Product 47"/>
    <x v="2"/>
    <n v="130.85"/>
    <s v="S009"/>
    <n v="75"/>
    <n v="227.49"/>
    <s v="2025-09-05"/>
    <s v="DC7"/>
    <x v="4"/>
    <s v="FL"/>
    <s v="CUST8172"/>
    <s v="2-Day"/>
    <n v="17061.75"/>
    <d v="2025-09-05T00:00:00"/>
    <n v="75"/>
    <n v="1"/>
    <n v="1"/>
    <n v="7248"/>
  </r>
  <r>
    <n v="10905"/>
    <s v="2025-07-25"/>
    <s v="SKU-1106"/>
    <s v="Product 107"/>
    <x v="0"/>
    <n v="118.32"/>
    <s v="S012"/>
    <n v="75"/>
    <n v="181.57"/>
    <s v="2025-07-27"/>
    <s v="DC2"/>
    <x v="3"/>
    <s v="IL"/>
    <s v="CUST6210"/>
    <s v="Ground"/>
    <n v="13617.75"/>
    <d v="2025-07-28T00:00:00"/>
    <n v="75"/>
    <n v="1"/>
    <n v="0"/>
    <n v="4743.75"/>
  </r>
  <r>
    <n v="10906"/>
    <s v="2025-04-15"/>
    <s v="SKU-1166"/>
    <s v="Product 167"/>
    <x v="4"/>
    <n v="164.47"/>
    <s v="S006"/>
    <n v="10"/>
    <n v="239.46"/>
    <s v="2025-04-17"/>
    <s v="DC7"/>
    <x v="4"/>
    <s v="FL"/>
    <s v="CUST7539"/>
    <s v="Ground"/>
    <n v="2394.6"/>
    <d v="2025-04-18T00:00:00"/>
    <n v="10"/>
    <n v="1"/>
    <n v="0"/>
    <n v="749.89999999999986"/>
  </r>
  <r>
    <n v="10907"/>
    <s v="2025-04-04"/>
    <s v="SKU-1119"/>
    <s v="Product 120"/>
    <x v="1"/>
    <n v="184.19"/>
    <s v="S004"/>
    <n v="15"/>
    <n v="228.66"/>
    <s v="2025-04-11"/>
    <s v="DC1"/>
    <x v="5"/>
    <s v="TX"/>
    <s v="CUST2744"/>
    <s v="Ground"/>
    <n v="3429.9"/>
    <d v="2025-04-11T00:00:00"/>
    <n v="15"/>
    <n v="1"/>
    <n v="1"/>
    <n v="667.05000000000018"/>
  </r>
  <r>
    <n v="10908"/>
    <s v="2025-09-19"/>
    <s v="SKU-1054"/>
    <s v="Product 55"/>
    <x v="1"/>
    <n v="76.11"/>
    <s v="S016"/>
    <n v="15"/>
    <n v="126.08"/>
    <s v="2025-09-21"/>
    <s v="DC1"/>
    <x v="5"/>
    <s v="TX"/>
    <s v="CUST8983"/>
    <s v="Ground"/>
    <n v="1891.2"/>
    <d v="2025-09-21T00:00:00"/>
    <n v="15"/>
    <n v="1"/>
    <n v="1"/>
    <n v="749.55"/>
  </r>
  <r>
    <n v="10909"/>
    <s v="2025-08-08"/>
    <s v="SKU-1070"/>
    <s v="Product 71"/>
    <x v="3"/>
    <n v="177.74"/>
    <s v="S006"/>
    <n v="25"/>
    <n v="236.42"/>
    <s v="2025-08-11"/>
    <s v="DC5"/>
    <x v="0"/>
    <s v="WA"/>
    <s v="CUST7612"/>
    <s v="Ground"/>
    <n v="5910.5"/>
    <d v="2025-08-12T00:00:00"/>
    <n v="25"/>
    <n v="1"/>
    <n v="0"/>
    <n v="1467"/>
  </r>
  <r>
    <n v="10910"/>
    <s v="2025-06-11"/>
    <s v="SKU-1095"/>
    <s v="Product 96"/>
    <x v="4"/>
    <n v="175.27"/>
    <s v="S002"/>
    <n v="25"/>
    <n v="262.76"/>
    <s v="2025-06-12"/>
    <s v="DC4"/>
    <x v="2"/>
    <s v="NJ"/>
    <s v="CUST2024"/>
    <s v="Ground"/>
    <n v="6569"/>
    <d v="2025-06-13T00:00:00"/>
    <n v="25"/>
    <n v="1"/>
    <n v="0"/>
    <n v="2187.25"/>
  </r>
  <r>
    <n v="10911"/>
    <s v="2025-09-28"/>
    <s v="SKU-1087"/>
    <s v="Product 88"/>
    <x v="3"/>
    <n v="169.52"/>
    <s v="S018"/>
    <n v="25"/>
    <n v="262.45"/>
    <s v="2025-10-03"/>
    <s v="DC7"/>
    <x v="4"/>
    <s v="FL"/>
    <s v="CUST9738"/>
    <s v="Ground"/>
    <n v="6561.25"/>
    <d v="2025-10-07T00:00:00"/>
    <n v="25"/>
    <n v="1"/>
    <n v="0"/>
    <n v="2323.25"/>
  </r>
  <r>
    <n v="10912"/>
    <s v="2025-04-24"/>
    <s v="SKU-1146"/>
    <s v="Product 147"/>
    <x v="0"/>
    <n v="30.76"/>
    <s v="S002"/>
    <n v="25"/>
    <n v="54.62"/>
    <s v="2025-04-26"/>
    <s v="DC8"/>
    <x v="5"/>
    <s v="TX"/>
    <s v="CUST9867"/>
    <s v="Ground"/>
    <n v="1365.5"/>
    <d v="2025-04-26T00:00:00"/>
    <n v="25"/>
    <n v="1"/>
    <n v="1"/>
    <n v="596.5"/>
  </r>
  <r>
    <n v="10913"/>
    <s v="2025-09-06"/>
    <s v="SKU-1057"/>
    <s v="Product 58"/>
    <x v="2"/>
    <n v="48.03"/>
    <s v="S014"/>
    <n v="15"/>
    <n v="75.02"/>
    <s v="2025-09-16"/>
    <s v="DC10"/>
    <x v="0"/>
    <s v="CA"/>
    <s v="CUST9067"/>
    <s v="Ground"/>
    <n v="1125.3"/>
    <d v="2025-09-16T00:00:00"/>
    <n v="15"/>
    <n v="1"/>
    <n v="1"/>
    <n v="404.84999999999991"/>
  </r>
  <r>
    <n v="10914"/>
    <s v="2025-05-07"/>
    <s v="SKU-1058"/>
    <s v="Product 59"/>
    <x v="2"/>
    <n v="61.52"/>
    <s v="S018"/>
    <n v="25"/>
    <n v="100.58"/>
    <s v="2025-05-10"/>
    <s v="DC2"/>
    <x v="3"/>
    <s v="IL"/>
    <s v="CUST8644"/>
    <s v="2-Day"/>
    <n v="2514.5"/>
    <d v="2025-05-10T00:00:00"/>
    <n v="25"/>
    <n v="1"/>
    <n v="1"/>
    <n v="976.5"/>
  </r>
  <r>
    <n v="10915"/>
    <s v="2025-06-30"/>
    <s v="SKU-1165"/>
    <s v="Product 166"/>
    <x v="0"/>
    <n v="41.68"/>
    <s v="S012"/>
    <n v="20"/>
    <n v="62.15"/>
    <s v="2025-07-01"/>
    <s v="DC10"/>
    <x v="0"/>
    <s v="CA"/>
    <s v="CUST5838"/>
    <s v="Overnight"/>
    <n v="1243"/>
    <d v="2025-07-01T00:00:00"/>
    <n v="20"/>
    <n v="1"/>
    <n v="1"/>
    <n v="409.4"/>
  </r>
  <r>
    <n v="10916"/>
    <s v="2025-09-01"/>
    <s v="SKU-1027"/>
    <s v="Product 28"/>
    <x v="4"/>
    <n v="196.16"/>
    <s v="S020"/>
    <n v="75"/>
    <n v="292.93"/>
    <s v="2025-09-08"/>
    <s v="DC7"/>
    <x v="4"/>
    <s v="FL"/>
    <s v="CUST6747"/>
    <s v="Ground"/>
    <n v="21969.75"/>
    <d v="2025-09-08T00:00:00"/>
    <n v="75"/>
    <n v="1"/>
    <n v="1"/>
    <n v="7257.75"/>
  </r>
  <r>
    <n v="10917"/>
    <s v="2025-09-04"/>
    <s v="SKU-1081"/>
    <s v="Product 82"/>
    <x v="1"/>
    <n v="174.83"/>
    <s v="S015"/>
    <n v="15"/>
    <n v="245.11"/>
    <s v="2025-09-05"/>
    <s v="DC2"/>
    <x v="3"/>
    <s v="IL"/>
    <s v="CUST6732"/>
    <s v="Ground"/>
    <n v="3676.65"/>
    <d v="2025-09-05T00:00:00"/>
    <n v="15"/>
    <n v="1"/>
    <n v="1"/>
    <n v="1054.1999999999998"/>
  </r>
  <r>
    <n v="10918"/>
    <s v="2025-04-17"/>
    <s v="SKU-1021"/>
    <s v="Product 22"/>
    <x v="0"/>
    <n v="20.91"/>
    <s v="S007"/>
    <n v="100"/>
    <n v="32.19"/>
    <s v="2025-04-22"/>
    <s v="DC2"/>
    <x v="3"/>
    <s v="IL"/>
    <s v="CUST7778"/>
    <s v="Ground"/>
    <n v="3219"/>
    <d v="2025-04-22T00:00:00"/>
    <n v="100"/>
    <n v="1"/>
    <n v="1"/>
    <n v="1128"/>
  </r>
  <r>
    <n v="10919"/>
    <s v="2025-04-22"/>
    <s v="SKU-1163"/>
    <s v="Product 164"/>
    <x v="2"/>
    <n v="149.85"/>
    <s v="S006"/>
    <n v="50"/>
    <n v="225.54"/>
    <s v="2025-04-23"/>
    <s v="DC10"/>
    <x v="0"/>
    <s v="CA"/>
    <s v="CUST4944"/>
    <s v="Ground"/>
    <n v="11277"/>
    <d v="2025-04-23T00:00:00"/>
    <n v="50"/>
    <n v="1"/>
    <n v="1"/>
    <n v="3784.5"/>
  </r>
  <r>
    <n v="10920"/>
    <s v="2025-08-08"/>
    <s v="SKU-1099"/>
    <s v="Product 100"/>
    <x v="2"/>
    <n v="46.64"/>
    <s v="S017"/>
    <n v="20"/>
    <n v="66.739999999999995"/>
    <s v="2025-08-11"/>
    <s v="DC10"/>
    <x v="0"/>
    <s v="CA"/>
    <s v="CUST2828"/>
    <s v="Overnight"/>
    <n v="1334.8"/>
    <d v="2025-08-11T00:00:00"/>
    <n v="20"/>
    <n v="1"/>
    <n v="1"/>
    <n v="402"/>
  </r>
  <r>
    <n v="10921"/>
    <s v="2025-07-26"/>
    <s v="SKU-1128"/>
    <s v="Product 129"/>
    <x v="3"/>
    <n v="75.12"/>
    <s v="S015"/>
    <n v="40"/>
    <n v="109.4"/>
    <s v="2025-07-31"/>
    <s v="DC2"/>
    <x v="3"/>
    <s v="IL"/>
    <s v="CUST6932"/>
    <s v="2-Day"/>
    <n v="4376"/>
    <d v="2025-07-31T00:00:00"/>
    <n v="40"/>
    <n v="1"/>
    <n v="1"/>
    <n v="1371.1999999999998"/>
  </r>
  <r>
    <n v="10922"/>
    <s v="2025-07-04"/>
    <s v="SKU-1101"/>
    <s v="Product 102"/>
    <x v="0"/>
    <n v="132.87"/>
    <s v="S003"/>
    <n v="100"/>
    <n v="233.09"/>
    <s v="2025-07-09"/>
    <s v="DC7"/>
    <x v="4"/>
    <s v="FL"/>
    <s v="CUST6697"/>
    <s v="2-Day"/>
    <n v="23309"/>
    <d v="2025-07-10T00:00:00"/>
    <n v="100"/>
    <n v="1"/>
    <n v="0"/>
    <n v="10022"/>
  </r>
  <r>
    <n v="10923"/>
    <s v="2025-07-24"/>
    <s v="SKU-1141"/>
    <s v="Product 142"/>
    <x v="3"/>
    <n v="191.95"/>
    <s v="S018"/>
    <n v="25"/>
    <n v="310.72000000000003"/>
    <s v="2025-07-29"/>
    <s v="DC8"/>
    <x v="5"/>
    <s v="TX"/>
    <s v="CUST1952"/>
    <s v="Overnight"/>
    <n v="7768.0000000000009"/>
    <d v="2025-07-30T00:00:00"/>
    <n v="25"/>
    <n v="1"/>
    <n v="0"/>
    <n v="2969.2500000000009"/>
  </r>
  <r>
    <n v="10924"/>
    <s v="2025-07-26"/>
    <s v="SKU-1059"/>
    <s v="Product 60"/>
    <x v="1"/>
    <n v="127.62"/>
    <s v="S007"/>
    <n v="30"/>
    <n v="193.86"/>
    <s v="2025-07-29"/>
    <s v="DC2"/>
    <x v="3"/>
    <s v="IL"/>
    <s v="CUST5310"/>
    <s v="2-Day"/>
    <n v="5815.8"/>
    <d v="2025-07-29T00:00:00"/>
    <n v="30"/>
    <n v="1"/>
    <n v="1"/>
    <n v="1987.1999999999998"/>
  </r>
  <r>
    <n v="10925"/>
    <s v="2025-05-29"/>
    <s v="SKU-1089"/>
    <s v="Product 90"/>
    <x v="3"/>
    <n v="120.1"/>
    <s v="S008"/>
    <n v="10"/>
    <n v="175.02"/>
    <s v="2025-06-03"/>
    <s v="DC2"/>
    <x v="3"/>
    <s v="IL"/>
    <s v="CUST9580"/>
    <s v="Ground"/>
    <n v="1750.2"/>
    <d v="2025-06-06T00:00:00"/>
    <n v="10"/>
    <n v="1"/>
    <n v="0"/>
    <n v="549.20000000000005"/>
  </r>
  <r>
    <n v="10926"/>
    <s v="2025-09-12"/>
    <s v="SKU-1070"/>
    <s v="Product 71"/>
    <x v="3"/>
    <n v="177.74"/>
    <s v="S006"/>
    <n v="100"/>
    <n v="257.82"/>
    <s v="2025-09-19"/>
    <s v="DC6"/>
    <x v="6"/>
    <s v="IL"/>
    <s v="CUST4874"/>
    <s v="Ground"/>
    <n v="25782"/>
    <d v="2025-09-21T00:00:00"/>
    <n v="100"/>
    <n v="1"/>
    <n v="0"/>
    <n v="8008"/>
  </r>
  <r>
    <n v="10927"/>
    <s v="2025-07-13"/>
    <s v="SKU-1076"/>
    <s v="Product 77"/>
    <x v="4"/>
    <n v="194.27"/>
    <s v="S014"/>
    <n v="100"/>
    <n v="348.29"/>
    <s v="2025-07-16"/>
    <s v="DC8"/>
    <x v="5"/>
    <s v="TX"/>
    <s v="CUST8734"/>
    <s v="Ground"/>
    <n v="34829"/>
    <d v="2025-07-15T00:00:00"/>
    <n v="100"/>
    <n v="1"/>
    <n v="1"/>
    <n v="15402"/>
  </r>
  <r>
    <n v="10928"/>
    <s v="2025-07-07"/>
    <s v="SKU-1022"/>
    <s v="Product 23"/>
    <x v="0"/>
    <n v="49.17"/>
    <s v="S015"/>
    <n v="50"/>
    <n v="71.83"/>
    <s v="2025-07-09"/>
    <s v="DC2"/>
    <x v="3"/>
    <s v="IL"/>
    <s v="CUST2111"/>
    <s v="2-Day"/>
    <n v="3591.5"/>
    <d v="2025-07-09T00:00:00"/>
    <n v="50"/>
    <n v="1"/>
    <n v="1"/>
    <n v="1133"/>
  </r>
  <r>
    <n v="10929"/>
    <s v="2025-06-28"/>
    <s v="SKU-1149"/>
    <s v="Product 150"/>
    <x v="0"/>
    <n v="74.11"/>
    <s v="S018"/>
    <n v="100"/>
    <n v="98.99"/>
    <s v="2025-07-01"/>
    <s v="DC6"/>
    <x v="6"/>
    <s v="IL"/>
    <s v="CUST6620"/>
    <s v="Ground"/>
    <n v="9899"/>
    <d v="2025-07-02T00:00:00"/>
    <n v="100"/>
    <n v="1"/>
    <n v="0"/>
    <n v="2488"/>
  </r>
  <r>
    <n v="10930"/>
    <s v="2025-05-23"/>
    <s v="SKU-1153"/>
    <s v="Product 154"/>
    <x v="4"/>
    <n v="44.67"/>
    <s v="S012"/>
    <n v="5"/>
    <n v="60.01"/>
    <s v="2025-05-30"/>
    <s v="DC7"/>
    <x v="4"/>
    <s v="FL"/>
    <s v="CUST1048"/>
    <s v="Overnight"/>
    <n v="300.05"/>
    <d v="2025-05-30T00:00:00"/>
    <n v="5"/>
    <n v="1"/>
    <n v="1"/>
    <n v="76.699999999999989"/>
  </r>
  <r>
    <n v="10931"/>
    <s v="2025-07-21"/>
    <s v="SKU-1196"/>
    <s v="Product 197"/>
    <x v="0"/>
    <n v="142.01"/>
    <s v="S010"/>
    <n v="30"/>
    <n v="178.57"/>
    <s v="2025-07-26"/>
    <s v="DC8"/>
    <x v="5"/>
    <s v="TX"/>
    <s v="CUST6357"/>
    <s v="Ground"/>
    <n v="5357.0999999999995"/>
    <d v="2025-07-26T00:00:00"/>
    <n v="30"/>
    <n v="1"/>
    <n v="1"/>
    <n v="1096.8000000000002"/>
  </r>
  <r>
    <n v="10932"/>
    <s v="2025-09-12"/>
    <s v="SKU-1066"/>
    <s v="Product 67"/>
    <x v="3"/>
    <n v="120.29"/>
    <s v="S020"/>
    <n v="30"/>
    <n v="169.13"/>
    <s v="2025-09-22"/>
    <s v="DC3"/>
    <x v="1"/>
    <s v="FL"/>
    <s v="CUST3978"/>
    <s v="Overnight"/>
    <n v="5073.8999999999996"/>
    <d v="2025-09-26T00:00:00"/>
    <n v="30"/>
    <n v="1"/>
    <n v="0"/>
    <n v="1465.1999999999994"/>
  </r>
  <r>
    <n v="10933"/>
    <s v="2025-04-26"/>
    <s v="SKU-1156"/>
    <s v="Product 157"/>
    <x v="2"/>
    <n v="112.83"/>
    <s v="S019"/>
    <n v="100"/>
    <n v="186.31"/>
    <s v="2025-04-28"/>
    <s v="DC9"/>
    <x v="0"/>
    <s v="WA"/>
    <s v="CUST9644"/>
    <s v="2-Day"/>
    <n v="18631"/>
    <d v="2025-04-29T00:00:00"/>
    <n v="100"/>
    <n v="1"/>
    <n v="0"/>
    <n v="7348"/>
  </r>
  <r>
    <n v="10934"/>
    <s v="2025-04-16"/>
    <s v="SKU-1050"/>
    <s v="Product 51"/>
    <x v="2"/>
    <n v="101.41"/>
    <s v="S005"/>
    <n v="10"/>
    <n v="129.44999999999999"/>
    <s v="2025-04-26"/>
    <s v="DC4"/>
    <x v="2"/>
    <s v="NJ"/>
    <s v="CUST3085"/>
    <s v="Ground"/>
    <n v="1294.5"/>
    <d v="2025-04-26T00:00:00"/>
    <n v="10"/>
    <n v="1"/>
    <n v="1"/>
    <n v="280.40000000000009"/>
  </r>
  <r>
    <n v="10935"/>
    <s v="2025-07-27"/>
    <s v="SKU-1070"/>
    <s v="Product 71"/>
    <x v="3"/>
    <n v="177.74"/>
    <s v="S006"/>
    <n v="100"/>
    <n v="215.11"/>
    <s v="2025-07-29"/>
    <s v="DC8"/>
    <x v="5"/>
    <s v="TX"/>
    <s v="CUST4766"/>
    <s v="2-Day"/>
    <n v="21511"/>
    <d v="2025-07-29T00:00:00"/>
    <n v="100"/>
    <n v="1"/>
    <n v="1"/>
    <n v="3737"/>
  </r>
  <r>
    <n v="10936"/>
    <s v="2025-09-01"/>
    <s v="SKU-1036"/>
    <s v="Product 37"/>
    <x v="1"/>
    <n v="192.67"/>
    <s v="S008"/>
    <n v="100"/>
    <n v="323.42"/>
    <s v="2025-09-11"/>
    <s v="DC10"/>
    <x v="0"/>
    <s v="CA"/>
    <s v="CUST8403"/>
    <s v="2-Day"/>
    <n v="32342"/>
    <d v="2025-09-13T00:00:00"/>
    <n v="100"/>
    <n v="1"/>
    <n v="0"/>
    <n v="13075"/>
  </r>
  <r>
    <n v="10937"/>
    <s v="2025-05-24"/>
    <s v="SKU-1063"/>
    <s v="Product 64"/>
    <x v="1"/>
    <n v="74.41"/>
    <s v="S011"/>
    <n v="20"/>
    <n v="107.73"/>
    <s v="2025-05-26"/>
    <s v="DC10"/>
    <x v="0"/>
    <s v="CA"/>
    <s v="CUST4455"/>
    <s v="2-Day"/>
    <n v="2154.6"/>
    <d v="2025-05-27T00:00:00"/>
    <n v="20"/>
    <n v="1"/>
    <n v="0"/>
    <n v="666.40000000000009"/>
  </r>
  <r>
    <n v="10938"/>
    <s v="2025-08-31"/>
    <s v="SKU-1092"/>
    <s v="Product 93"/>
    <x v="3"/>
    <n v="3.53"/>
    <s v="S006"/>
    <n v="30"/>
    <n v="4.5199999999999996"/>
    <s v="2025-09-01"/>
    <s v="DC2"/>
    <x v="3"/>
    <s v="IL"/>
    <s v="CUST6355"/>
    <s v="2-Day"/>
    <n v="135.6"/>
    <d v="2025-09-05T00:00:00"/>
    <n v="30"/>
    <n v="1"/>
    <n v="0"/>
    <n v="29.700000000000003"/>
  </r>
  <r>
    <n v="10939"/>
    <s v="2025-04-21"/>
    <s v="SKU-1190"/>
    <s v="Product 191"/>
    <x v="4"/>
    <n v="92.34"/>
    <s v="S012"/>
    <n v="10"/>
    <n v="160.9"/>
    <s v="2025-04-28"/>
    <s v="DC5"/>
    <x v="0"/>
    <s v="WA"/>
    <s v="CUST5202"/>
    <s v="Ground"/>
    <n v="1609"/>
    <d v="2025-04-28T00:00:00"/>
    <n v="10"/>
    <n v="1"/>
    <n v="1"/>
    <n v="685.59999999999991"/>
  </r>
  <r>
    <n v="10940"/>
    <s v="2025-09-18"/>
    <s v="SKU-1133"/>
    <s v="Product 134"/>
    <x v="0"/>
    <n v="127.66"/>
    <s v="S016"/>
    <n v="25"/>
    <n v="170.66"/>
    <s v="2025-09-19"/>
    <s v="DC9"/>
    <x v="0"/>
    <s v="WA"/>
    <s v="CUST3536"/>
    <s v="Ground"/>
    <n v="4266.5"/>
    <d v="2025-09-19T00:00:00"/>
    <n v="25"/>
    <n v="1"/>
    <n v="1"/>
    <n v="1075"/>
  </r>
  <r>
    <n v="10941"/>
    <s v="2025-05-03"/>
    <s v="SKU-1162"/>
    <s v="Product 163"/>
    <x v="2"/>
    <n v="48.07"/>
    <s v="S009"/>
    <n v="20"/>
    <n v="68.73"/>
    <s v="2025-05-06"/>
    <s v="DC6"/>
    <x v="6"/>
    <s v="IL"/>
    <s v="CUST5528"/>
    <s v="2-Day"/>
    <n v="1374.6000000000001"/>
    <d v="2025-05-07T00:00:00"/>
    <n v="20"/>
    <n v="1"/>
    <n v="0"/>
    <n v="413.20000000000016"/>
  </r>
  <r>
    <n v="10942"/>
    <s v="2025-05-17"/>
    <s v="SKU-1174"/>
    <s v="Product 175"/>
    <x v="1"/>
    <n v="138.30000000000001"/>
    <s v="S017"/>
    <n v="30"/>
    <n v="179.44"/>
    <s v="2025-05-19"/>
    <s v="DC2"/>
    <x v="3"/>
    <s v="IL"/>
    <s v="CUST4415"/>
    <s v="Ground"/>
    <n v="5383.2"/>
    <d v="2025-05-20T00:00:00"/>
    <n v="30"/>
    <n v="1"/>
    <n v="0"/>
    <n v="1234.1999999999998"/>
  </r>
  <r>
    <n v="10943"/>
    <s v="2025-05-21"/>
    <s v="SKU-1009"/>
    <s v="Product 10"/>
    <x v="4"/>
    <n v="39.01"/>
    <s v="S006"/>
    <n v="40"/>
    <n v="57.92"/>
    <s v="2025-05-23"/>
    <s v="DC3"/>
    <x v="1"/>
    <s v="FL"/>
    <s v="CUST4839"/>
    <s v="Ground"/>
    <n v="2316.8000000000002"/>
    <d v="2025-05-23T00:00:00"/>
    <n v="40"/>
    <n v="1"/>
    <n v="1"/>
    <n v="756.40000000000032"/>
  </r>
  <r>
    <n v="10944"/>
    <s v="2025-09-18"/>
    <s v="SKU-1144"/>
    <s v="Product 145"/>
    <x v="4"/>
    <n v="25.24"/>
    <s v="S008"/>
    <n v="75"/>
    <n v="30.8"/>
    <s v="2025-09-20"/>
    <s v="DC3"/>
    <x v="1"/>
    <s v="FL"/>
    <s v="CUST6202"/>
    <s v="Ground"/>
    <n v="2310"/>
    <d v="2025-09-20T00:00:00"/>
    <n v="75"/>
    <n v="1"/>
    <n v="1"/>
    <n v="417.00000000000023"/>
  </r>
  <r>
    <n v="10945"/>
    <s v="2025-08-16"/>
    <s v="SKU-1065"/>
    <s v="Product 66"/>
    <x v="3"/>
    <n v="34.08"/>
    <s v="S016"/>
    <n v="25"/>
    <n v="55.68"/>
    <s v="2025-08-21"/>
    <s v="DC6"/>
    <x v="6"/>
    <s v="IL"/>
    <s v="CUST9148"/>
    <s v="2-Day"/>
    <n v="1392"/>
    <d v="2025-08-22T00:00:00"/>
    <n v="25"/>
    <n v="1"/>
    <n v="0"/>
    <n v="540"/>
  </r>
  <r>
    <n v="10946"/>
    <s v="2025-08-07"/>
    <s v="SKU-1011"/>
    <s v="Product 12"/>
    <x v="1"/>
    <n v="197.83"/>
    <s v="S020"/>
    <n v="25"/>
    <n v="277.69"/>
    <s v="2025-08-09"/>
    <s v="DC9"/>
    <x v="0"/>
    <s v="WA"/>
    <s v="CUST8235"/>
    <s v="Ground"/>
    <n v="6942.25"/>
    <d v="2025-08-14T00:00:00"/>
    <n v="25"/>
    <n v="1"/>
    <n v="0"/>
    <n v="1996.5"/>
  </r>
  <r>
    <n v="10947"/>
    <s v="2025-04-14"/>
    <s v="SKU-1146"/>
    <s v="Product 147"/>
    <x v="0"/>
    <n v="30.76"/>
    <s v="S002"/>
    <n v="15"/>
    <n v="48.41"/>
    <s v="2025-04-15"/>
    <s v="DC1"/>
    <x v="5"/>
    <s v="TX"/>
    <s v="CUST8659"/>
    <s v="Ground"/>
    <n v="726.15"/>
    <d v="2025-04-17T00:00:00"/>
    <n v="15"/>
    <n v="1"/>
    <n v="0"/>
    <n v="264.74999999999994"/>
  </r>
  <r>
    <n v="10948"/>
    <s v="2025-04-06"/>
    <s v="SKU-1062"/>
    <s v="Product 63"/>
    <x v="1"/>
    <n v="3.18"/>
    <s v="S013"/>
    <n v="5"/>
    <n v="4.72"/>
    <s v="2025-04-16"/>
    <s v="DC7"/>
    <x v="4"/>
    <s v="FL"/>
    <s v="CUST2316"/>
    <s v="2-Day"/>
    <n v="23.599999999999998"/>
    <d v="2025-04-17T00:00:00"/>
    <n v="5"/>
    <n v="1"/>
    <n v="0"/>
    <n v="7.6999999999999975"/>
  </r>
  <r>
    <n v="10949"/>
    <s v="2025-06-03"/>
    <s v="SKU-1088"/>
    <s v="Product 89"/>
    <x v="3"/>
    <n v="26.54"/>
    <s v="S017"/>
    <n v="15"/>
    <n v="36.58"/>
    <s v="2025-06-05"/>
    <s v="DC2"/>
    <x v="3"/>
    <s v="IL"/>
    <s v="CUST9961"/>
    <s v="Ground"/>
    <n v="548.69999999999993"/>
    <d v="2025-06-06T00:00:00"/>
    <n v="15"/>
    <n v="1"/>
    <n v="0"/>
    <n v="150.59999999999997"/>
  </r>
  <r>
    <n v="10950"/>
    <s v="2025-09-16"/>
    <s v="SKU-1020"/>
    <s v="Product 21"/>
    <x v="0"/>
    <n v="49.85"/>
    <s v="S002"/>
    <n v="5"/>
    <n v="78.2"/>
    <s v="2025-09-21"/>
    <s v="DC8"/>
    <x v="5"/>
    <s v="TX"/>
    <s v="CUST2839"/>
    <s v="Ground"/>
    <n v="391"/>
    <d v="2025-09-20T00:00:00"/>
    <n v="5"/>
    <n v="1"/>
    <n v="1"/>
    <n v="141.75"/>
  </r>
  <r>
    <n v="10951"/>
    <s v="2025-08-19"/>
    <s v="SKU-1140"/>
    <s v="Product 141"/>
    <x v="3"/>
    <n v="142.51"/>
    <s v="S006"/>
    <n v="25"/>
    <n v="230.96"/>
    <s v="2025-08-29"/>
    <s v="DC1"/>
    <x v="5"/>
    <s v="TX"/>
    <s v="CUST6637"/>
    <s v="Ground"/>
    <n v="5774"/>
    <d v="2025-09-03T00:00:00"/>
    <n v="25"/>
    <n v="1"/>
    <n v="0"/>
    <n v="2211.25"/>
  </r>
  <r>
    <n v="10952"/>
    <s v="2025-07-18"/>
    <s v="SKU-1194"/>
    <s v="Product 195"/>
    <x v="0"/>
    <n v="182.12"/>
    <s v="S011"/>
    <n v="50"/>
    <n v="304.95"/>
    <s v="2025-07-28"/>
    <s v="DC10"/>
    <x v="0"/>
    <s v="CA"/>
    <s v="CUST2644"/>
    <s v="Ground"/>
    <n v="15247.5"/>
    <d v="2025-07-29T00:00:00"/>
    <n v="50"/>
    <n v="1"/>
    <n v="0"/>
    <n v="6141.5"/>
  </r>
  <r>
    <n v="10953"/>
    <s v="2025-09-27"/>
    <s v="SKU-1089"/>
    <s v="Product 90"/>
    <x v="3"/>
    <n v="120.1"/>
    <s v="S008"/>
    <n v="5"/>
    <n v="200.02"/>
    <s v="2025-10-04"/>
    <s v="DC10"/>
    <x v="0"/>
    <s v="CA"/>
    <s v="CUST3101"/>
    <s v="Ground"/>
    <n v="1000.1"/>
    <d v="2025-10-05T00:00:00"/>
    <n v="5"/>
    <n v="1"/>
    <n v="0"/>
    <n v="399.6"/>
  </r>
  <r>
    <n v="10954"/>
    <s v="2025-08-13"/>
    <s v="SKU-1125"/>
    <s v="Product 126"/>
    <x v="4"/>
    <n v="71.209999999999994"/>
    <s v="S017"/>
    <n v="25"/>
    <n v="100.87"/>
    <s v="2025-08-18"/>
    <s v="DC4"/>
    <x v="2"/>
    <s v="NJ"/>
    <s v="CUST5410"/>
    <s v="Ground"/>
    <n v="2521.75"/>
    <d v="2025-08-17T00:00:00"/>
    <n v="25"/>
    <n v="1"/>
    <n v="1"/>
    <n v="741.50000000000023"/>
  </r>
  <r>
    <n v="10955"/>
    <s v="2025-09-05"/>
    <s v="SKU-1020"/>
    <s v="Product 21"/>
    <x v="0"/>
    <n v="49.85"/>
    <s v="S002"/>
    <n v="20"/>
    <n v="62.97"/>
    <s v="2025-09-08"/>
    <s v="DC8"/>
    <x v="5"/>
    <s v="TX"/>
    <s v="CUST9417"/>
    <s v="2-Day"/>
    <n v="1259.4000000000001"/>
    <d v="2025-09-12T00:00:00"/>
    <n v="20"/>
    <n v="1"/>
    <n v="0"/>
    <n v="262.40000000000009"/>
  </r>
  <r>
    <n v="10956"/>
    <s v="2025-07-07"/>
    <s v="SKU-1019"/>
    <s v="Product 20"/>
    <x v="3"/>
    <n v="11.37"/>
    <s v="S018"/>
    <n v="25"/>
    <n v="18.670000000000002"/>
    <s v="2025-07-12"/>
    <s v="DC4"/>
    <x v="2"/>
    <s v="NJ"/>
    <s v="CUST6834"/>
    <s v="Ground"/>
    <n v="466.75000000000006"/>
    <d v="2025-07-12T00:00:00"/>
    <n v="25"/>
    <n v="1"/>
    <n v="1"/>
    <n v="182.50000000000006"/>
  </r>
  <r>
    <n v="10957"/>
    <s v="2025-09-19"/>
    <s v="SKU-1086"/>
    <s v="Product 87"/>
    <x v="4"/>
    <n v="166.88"/>
    <s v="S001"/>
    <n v="10"/>
    <n v="256.07"/>
    <s v="2025-09-24"/>
    <s v="DC8"/>
    <x v="5"/>
    <s v="TX"/>
    <s v="CUST2066"/>
    <s v="2-Day"/>
    <n v="2560.6999999999998"/>
    <d v="2025-09-24T00:00:00"/>
    <n v="10"/>
    <n v="1"/>
    <n v="1"/>
    <n v="891.89999999999986"/>
  </r>
  <r>
    <n v="10958"/>
    <s v="2025-06-20"/>
    <s v="SKU-1070"/>
    <s v="Product 71"/>
    <x v="3"/>
    <n v="177.74"/>
    <s v="S006"/>
    <n v="40"/>
    <n v="292.91000000000003"/>
    <s v="2025-06-25"/>
    <s v="DC5"/>
    <x v="0"/>
    <s v="WA"/>
    <s v="CUST4485"/>
    <s v="Ground"/>
    <n v="11716.400000000001"/>
    <d v="2025-06-25T00:00:00"/>
    <n v="40"/>
    <n v="1"/>
    <n v="1"/>
    <n v="4606.8000000000011"/>
  </r>
  <r>
    <n v="10959"/>
    <s v="2025-09-23"/>
    <s v="SKU-1066"/>
    <s v="Product 67"/>
    <x v="3"/>
    <n v="120.29"/>
    <s v="S020"/>
    <n v="75"/>
    <n v="215.76"/>
    <s v="2025-09-28"/>
    <s v="DC9"/>
    <x v="0"/>
    <s v="WA"/>
    <s v="CUST5030"/>
    <s v="Ground"/>
    <n v="16182"/>
    <d v="2025-09-28T00:00:00"/>
    <n v="75"/>
    <n v="1"/>
    <n v="1"/>
    <n v="7160.25"/>
  </r>
  <r>
    <n v="10960"/>
    <s v="2025-04-02"/>
    <s v="SKU-1108"/>
    <s v="Product 109"/>
    <x v="0"/>
    <n v="112.09"/>
    <s v="S002"/>
    <n v="5"/>
    <n v="170.5"/>
    <s v="2025-04-07"/>
    <s v="DC1"/>
    <x v="5"/>
    <s v="TX"/>
    <s v="CUST2983"/>
    <s v="2-Day"/>
    <n v="852.5"/>
    <d v="2025-04-08T00:00:00"/>
    <n v="5"/>
    <n v="1"/>
    <n v="0"/>
    <n v="292.04999999999995"/>
  </r>
  <r>
    <n v="10961"/>
    <s v="2025-07-08"/>
    <s v="SKU-1009"/>
    <s v="Product 10"/>
    <x v="4"/>
    <n v="39.01"/>
    <s v="S006"/>
    <n v="75"/>
    <n v="52.82"/>
    <s v="2025-07-13"/>
    <s v="DC8"/>
    <x v="5"/>
    <s v="TX"/>
    <s v="CUST8426"/>
    <s v="Ground"/>
    <n v="3961.5"/>
    <d v="2025-07-12T00:00:00"/>
    <n v="75"/>
    <n v="1"/>
    <n v="1"/>
    <n v="1035.75"/>
  </r>
  <r>
    <n v="10962"/>
    <s v="2025-08-27"/>
    <s v="SKU-1126"/>
    <s v="Product 127"/>
    <x v="0"/>
    <n v="79.2"/>
    <s v="S004"/>
    <n v="25"/>
    <n v="134.28"/>
    <s v="2025-09-01"/>
    <s v="DC4"/>
    <x v="2"/>
    <s v="NJ"/>
    <s v="CUST1388"/>
    <s v="Overnight"/>
    <n v="3357"/>
    <d v="2025-09-01T00:00:00"/>
    <n v="25"/>
    <n v="1"/>
    <n v="1"/>
    <n v="1377"/>
  </r>
  <r>
    <n v="10963"/>
    <s v="2025-09-20"/>
    <s v="SKU-1107"/>
    <s v="Product 108"/>
    <x v="4"/>
    <n v="189.75"/>
    <s v="S018"/>
    <n v="40"/>
    <n v="278.35000000000002"/>
    <s v="2025-09-25"/>
    <s v="DC1"/>
    <x v="5"/>
    <s v="TX"/>
    <s v="CUST2917"/>
    <s v="Overnight"/>
    <n v="11134"/>
    <d v="2025-09-26T00:00:00"/>
    <n v="40"/>
    <n v="1"/>
    <n v="0"/>
    <n v="3544"/>
  </r>
  <r>
    <n v="10964"/>
    <s v="2025-09-18"/>
    <s v="SKU-1192"/>
    <s v="Product 193"/>
    <x v="3"/>
    <n v="186.71"/>
    <s v="S005"/>
    <n v="100"/>
    <n v="280.23"/>
    <s v="2025-09-21"/>
    <s v="DC4"/>
    <x v="2"/>
    <s v="NJ"/>
    <s v="CUST1892"/>
    <s v="Ground"/>
    <n v="28023"/>
    <d v="2025-09-21T00:00:00"/>
    <n v="100"/>
    <n v="1"/>
    <n v="1"/>
    <n v="9352"/>
  </r>
  <r>
    <n v="10965"/>
    <s v="2025-06-18"/>
    <s v="SKU-1054"/>
    <s v="Product 55"/>
    <x v="1"/>
    <n v="76.11"/>
    <s v="S016"/>
    <n v="50"/>
    <n v="120.28"/>
    <s v="2025-06-19"/>
    <s v="DC9"/>
    <x v="0"/>
    <s v="WA"/>
    <s v="CUST6343"/>
    <s v="2-Day"/>
    <n v="6014"/>
    <d v="2025-06-19T00:00:00"/>
    <n v="50"/>
    <n v="1"/>
    <n v="1"/>
    <n v="2208.5"/>
  </r>
  <r>
    <n v="10966"/>
    <s v="2025-08-09"/>
    <s v="SKU-1143"/>
    <s v="Product 144"/>
    <x v="1"/>
    <n v="50.52"/>
    <s v="S019"/>
    <n v="15"/>
    <n v="67.12"/>
    <s v="2025-08-12"/>
    <s v="DC6"/>
    <x v="6"/>
    <s v="IL"/>
    <s v="CUST6249"/>
    <s v="Ground"/>
    <n v="1006.8000000000001"/>
    <d v="2025-08-15T00:00:00"/>
    <n v="15"/>
    <n v="1"/>
    <n v="0"/>
    <n v="249"/>
  </r>
  <r>
    <n v="10967"/>
    <s v="2025-08-20"/>
    <s v="SKU-1050"/>
    <s v="Product 51"/>
    <x v="2"/>
    <n v="101.41"/>
    <s v="S005"/>
    <n v="100"/>
    <n v="162.44"/>
    <s v="2025-08-23"/>
    <s v="DC2"/>
    <x v="3"/>
    <s v="IL"/>
    <s v="CUST5824"/>
    <s v="2-Day"/>
    <n v="16244"/>
    <d v="2025-08-24T00:00:00"/>
    <n v="100"/>
    <n v="1"/>
    <n v="0"/>
    <n v="6103"/>
  </r>
  <r>
    <n v="10968"/>
    <s v="2025-08-26"/>
    <s v="SKU-1021"/>
    <s v="Product 22"/>
    <x v="0"/>
    <n v="20.91"/>
    <s v="S007"/>
    <n v="30"/>
    <n v="30.52"/>
    <s v="2025-09-02"/>
    <s v="DC1"/>
    <x v="5"/>
    <s v="TX"/>
    <s v="CUST4309"/>
    <s v="Ground"/>
    <n v="915.6"/>
    <d v="2025-09-02T00:00:00"/>
    <n v="30"/>
    <n v="1"/>
    <n v="1"/>
    <n v="288.30000000000007"/>
  </r>
  <r>
    <n v="10969"/>
    <s v="2025-05-20"/>
    <s v="SKU-1080"/>
    <s v="Product 81"/>
    <x v="4"/>
    <n v="87.1"/>
    <s v="S014"/>
    <n v="75"/>
    <n v="154.06"/>
    <s v="2025-05-22"/>
    <s v="DC3"/>
    <x v="1"/>
    <s v="FL"/>
    <s v="CUST2881"/>
    <s v="Overnight"/>
    <n v="11554.5"/>
    <d v="2025-05-23T00:00:00"/>
    <n v="75"/>
    <n v="1"/>
    <n v="0"/>
    <n v="5022"/>
  </r>
  <r>
    <n v="10970"/>
    <s v="2025-04-20"/>
    <s v="SKU-1016"/>
    <s v="Product 17"/>
    <x v="0"/>
    <n v="93.8"/>
    <s v="S004"/>
    <n v="10"/>
    <n v="132.1"/>
    <s v="2025-04-22"/>
    <s v="DC10"/>
    <x v="0"/>
    <s v="CA"/>
    <s v="CUST3650"/>
    <s v="2-Day"/>
    <n v="1321"/>
    <d v="2025-04-22T00:00:00"/>
    <n v="10"/>
    <n v="1"/>
    <n v="1"/>
    <n v="383"/>
  </r>
  <r>
    <n v="10971"/>
    <s v="2025-08-30"/>
    <s v="SKU-1178"/>
    <s v="Product 179"/>
    <x v="2"/>
    <n v="135.66"/>
    <s v="S019"/>
    <n v="25"/>
    <n v="186.79"/>
    <s v="2025-09-02"/>
    <s v="DC9"/>
    <x v="0"/>
    <s v="WA"/>
    <s v="CUST5916"/>
    <s v="2-Day"/>
    <n v="4669.75"/>
    <d v="2025-09-02T00:00:00"/>
    <n v="25"/>
    <n v="1"/>
    <n v="1"/>
    <n v="1278.25"/>
  </r>
  <r>
    <n v="10972"/>
    <s v="2025-09-01"/>
    <s v="SKU-1015"/>
    <s v="Product 16"/>
    <x v="0"/>
    <n v="20.079999999999998"/>
    <s v="S009"/>
    <n v="5"/>
    <n v="31.83"/>
    <s v="2025-09-06"/>
    <s v="DC4"/>
    <x v="2"/>
    <s v="NJ"/>
    <s v="CUST8494"/>
    <s v="Ground"/>
    <n v="159.14999999999998"/>
    <d v="2025-09-06T00:00:00"/>
    <n v="5"/>
    <n v="1"/>
    <n v="1"/>
    <n v="58.749999999999986"/>
  </r>
  <r>
    <n v="10973"/>
    <s v="2025-07-05"/>
    <s v="SKU-1060"/>
    <s v="Product 61"/>
    <x v="1"/>
    <n v="57.68"/>
    <s v="S019"/>
    <n v="40"/>
    <n v="103.39"/>
    <s v="2025-07-10"/>
    <s v="DC9"/>
    <x v="0"/>
    <s v="WA"/>
    <s v="CUST2407"/>
    <s v="Ground"/>
    <n v="4135.6000000000004"/>
    <d v="2025-07-10T00:00:00"/>
    <n v="40"/>
    <n v="1"/>
    <n v="1"/>
    <n v="1828.4000000000005"/>
  </r>
  <r>
    <n v="10974"/>
    <s v="2025-05-24"/>
    <s v="SKU-1058"/>
    <s v="Product 59"/>
    <x v="2"/>
    <n v="61.52"/>
    <s v="S018"/>
    <n v="50"/>
    <n v="106.24"/>
    <s v="2025-06-03"/>
    <s v="DC3"/>
    <x v="1"/>
    <s v="FL"/>
    <s v="CUST8393"/>
    <s v="2-Day"/>
    <n v="5312"/>
    <d v="2025-06-03T00:00:00"/>
    <n v="50"/>
    <n v="1"/>
    <n v="1"/>
    <n v="2236"/>
  </r>
  <r>
    <n v="10975"/>
    <s v="2025-07-14"/>
    <s v="SKU-1055"/>
    <s v="Product 56"/>
    <x v="2"/>
    <n v="44.37"/>
    <s v="S003"/>
    <n v="10"/>
    <n v="58.18"/>
    <s v="2025-07-15"/>
    <s v="DC10"/>
    <x v="0"/>
    <s v="CA"/>
    <s v="CUST3780"/>
    <s v="Overnight"/>
    <n v="581.79999999999995"/>
    <d v="2025-07-17T00:00:00"/>
    <n v="10"/>
    <n v="1"/>
    <n v="0"/>
    <n v="138.09999999999997"/>
  </r>
  <r>
    <n v="10976"/>
    <s v="2025-05-08"/>
    <s v="SKU-1017"/>
    <s v="Product 18"/>
    <x v="4"/>
    <n v="101.44"/>
    <s v="S013"/>
    <n v="30"/>
    <n v="156.66"/>
    <s v="2025-05-18"/>
    <s v="DC6"/>
    <x v="6"/>
    <s v="IL"/>
    <s v="CUST5619"/>
    <s v="Ground"/>
    <n v="4699.8"/>
    <d v="2025-05-22T00:00:00"/>
    <n v="30"/>
    <n v="1"/>
    <n v="0"/>
    <n v="1656.6000000000004"/>
  </r>
  <r>
    <n v="10977"/>
    <s v="2025-05-05"/>
    <s v="SKU-1191"/>
    <s v="Product 192"/>
    <x v="4"/>
    <n v="57.4"/>
    <s v="S003"/>
    <n v="100"/>
    <n v="73.55"/>
    <s v="2025-05-06"/>
    <s v="DC5"/>
    <x v="0"/>
    <s v="WA"/>
    <s v="CUST9883"/>
    <s v="Ground"/>
    <n v="7355"/>
    <d v="2025-05-08T00:00:00"/>
    <n v="100"/>
    <n v="1"/>
    <n v="0"/>
    <n v="1615"/>
  </r>
  <r>
    <n v="10978"/>
    <s v="2025-06-06"/>
    <s v="SKU-1149"/>
    <s v="Product 150"/>
    <x v="0"/>
    <n v="74.11"/>
    <s v="S018"/>
    <n v="25"/>
    <n v="109.74"/>
    <s v="2025-06-08"/>
    <s v="DC1"/>
    <x v="5"/>
    <s v="TX"/>
    <s v="CUST8908"/>
    <s v="2-Day"/>
    <n v="2743.5"/>
    <d v="2025-06-11T00:00:00"/>
    <n v="25"/>
    <n v="1"/>
    <n v="0"/>
    <n v="890.75"/>
  </r>
  <r>
    <n v="10979"/>
    <s v="2025-05-09"/>
    <s v="SKU-1086"/>
    <s v="Product 87"/>
    <x v="4"/>
    <n v="166.88"/>
    <s v="S001"/>
    <n v="75"/>
    <n v="254.71"/>
    <s v="2025-05-12"/>
    <s v="DC2"/>
    <x v="3"/>
    <s v="IL"/>
    <s v="CUST5861"/>
    <s v="Ground"/>
    <n v="19103.25"/>
    <d v="2025-05-13T00:00:00"/>
    <n v="75"/>
    <n v="1"/>
    <n v="0"/>
    <n v="6587.25"/>
  </r>
  <r>
    <n v="10980"/>
    <s v="2025-08-20"/>
    <s v="SKU-1047"/>
    <s v="Product 48"/>
    <x v="2"/>
    <n v="173.36"/>
    <s v="S015"/>
    <n v="30"/>
    <n v="236.66"/>
    <s v="2025-08-25"/>
    <s v="DC6"/>
    <x v="6"/>
    <s v="IL"/>
    <s v="CUST5520"/>
    <s v="Ground"/>
    <n v="7099.8"/>
    <d v="2025-08-26T00:00:00"/>
    <n v="30"/>
    <n v="1"/>
    <n v="0"/>
    <n v="1899"/>
  </r>
  <r>
    <n v="10981"/>
    <s v="2025-05-23"/>
    <s v="SKU-1121"/>
    <s v="Product 122"/>
    <x v="4"/>
    <n v="181.04"/>
    <s v="S004"/>
    <n v="5"/>
    <n v="230.19"/>
    <s v="2025-05-25"/>
    <s v="DC1"/>
    <x v="5"/>
    <s v="TX"/>
    <s v="CUST8975"/>
    <s v="Overnight"/>
    <n v="1150.95"/>
    <d v="2025-05-26T00:00:00"/>
    <n v="5"/>
    <n v="1"/>
    <n v="0"/>
    <n v="245.75000000000011"/>
  </r>
  <r>
    <n v="10982"/>
    <s v="2025-07-07"/>
    <s v="SKU-1058"/>
    <s v="Product 59"/>
    <x v="2"/>
    <n v="61.52"/>
    <s v="S018"/>
    <n v="5"/>
    <n v="96.53"/>
    <s v="2025-07-08"/>
    <s v="DC7"/>
    <x v="4"/>
    <s v="FL"/>
    <s v="CUST8383"/>
    <s v="2-Day"/>
    <n v="482.65"/>
    <d v="2025-07-10T00:00:00"/>
    <n v="5"/>
    <n v="1"/>
    <n v="0"/>
    <n v="175.04999999999995"/>
  </r>
  <r>
    <n v="10983"/>
    <s v="2025-05-17"/>
    <s v="SKU-1157"/>
    <s v="Product 158"/>
    <x v="3"/>
    <n v="68.3"/>
    <s v="S012"/>
    <n v="20"/>
    <n v="115.15"/>
    <s v="2025-05-18"/>
    <s v="DC7"/>
    <x v="4"/>
    <s v="FL"/>
    <s v="CUST1531"/>
    <s v="Ground"/>
    <n v="2303"/>
    <d v="2025-05-18T00:00:00"/>
    <n v="20"/>
    <n v="1"/>
    <n v="1"/>
    <n v="937"/>
  </r>
  <r>
    <n v="10984"/>
    <s v="2025-06-19"/>
    <s v="SKU-1002"/>
    <s v="Product 3"/>
    <x v="4"/>
    <n v="86.32"/>
    <s v="S003"/>
    <n v="20"/>
    <n v="123.84"/>
    <s v="2025-06-20"/>
    <s v="DC3"/>
    <x v="1"/>
    <s v="FL"/>
    <s v="CUST2098"/>
    <s v="2-Day"/>
    <n v="2476.8000000000002"/>
    <d v="2025-06-19T00:00:00"/>
    <n v="20"/>
    <n v="1"/>
    <n v="1"/>
    <n v="750.40000000000032"/>
  </r>
  <r>
    <n v="10985"/>
    <s v="2025-09-11"/>
    <s v="SKU-1075"/>
    <s v="Product 76"/>
    <x v="0"/>
    <n v="142.78"/>
    <s v="S010"/>
    <n v="20"/>
    <n v="255.48"/>
    <s v="2025-09-21"/>
    <s v="DC5"/>
    <x v="0"/>
    <s v="WA"/>
    <s v="CUST1638"/>
    <s v="Ground"/>
    <n v="5109.5999999999995"/>
    <d v="2025-09-26T00:00:00"/>
    <n v="20"/>
    <n v="1"/>
    <n v="0"/>
    <n v="2253.9999999999995"/>
  </r>
  <r>
    <n v="10986"/>
    <s v="2025-08-05"/>
    <s v="SKU-1097"/>
    <s v="Product 98"/>
    <x v="0"/>
    <n v="108.91"/>
    <s v="S007"/>
    <n v="75"/>
    <n v="183.95"/>
    <s v="2025-08-08"/>
    <s v="DC8"/>
    <x v="5"/>
    <s v="TX"/>
    <s v="CUST3004"/>
    <s v="Ground"/>
    <n v="13796.25"/>
    <d v="2025-08-11T00:00:00"/>
    <n v="75"/>
    <n v="1"/>
    <n v="0"/>
    <n v="5628"/>
  </r>
  <r>
    <n v="10987"/>
    <s v="2025-07-31"/>
    <s v="SKU-1085"/>
    <s v="Product 86"/>
    <x v="1"/>
    <n v="188.13"/>
    <s v="S006"/>
    <n v="40"/>
    <n v="265.8"/>
    <s v="2025-08-03"/>
    <s v="DC4"/>
    <x v="2"/>
    <s v="NJ"/>
    <s v="CUST5115"/>
    <s v="2-Day"/>
    <n v="10632"/>
    <d v="2025-08-03T00:00:00"/>
    <n v="40"/>
    <n v="1"/>
    <n v="1"/>
    <n v="3106.8"/>
  </r>
  <r>
    <n v="10988"/>
    <s v="2025-04-11"/>
    <s v="SKU-1132"/>
    <s v="Product 133"/>
    <x v="1"/>
    <n v="71.06"/>
    <s v="S006"/>
    <n v="25"/>
    <n v="120.39"/>
    <s v="2025-04-18"/>
    <s v="DC1"/>
    <x v="5"/>
    <s v="TX"/>
    <s v="CUST3151"/>
    <s v="2-Day"/>
    <n v="3009.75"/>
    <d v="2025-04-18T00:00:00"/>
    <n v="25"/>
    <n v="1"/>
    <n v="1"/>
    <n v="1233.25"/>
  </r>
  <r>
    <n v="10989"/>
    <s v="2025-07-17"/>
    <s v="SKU-1068"/>
    <s v="Product 69"/>
    <x v="4"/>
    <n v="127.15"/>
    <s v="S003"/>
    <n v="75"/>
    <n v="225.48"/>
    <s v="2025-07-19"/>
    <s v="DC4"/>
    <x v="2"/>
    <s v="NJ"/>
    <s v="CUST5948"/>
    <s v="2-Day"/>
    <n v="16911"/>
    <d v="2025-07-17T00:00:00"/>
    <n v="75"/>
    <n v="1"/>
    <n v="1"/>
    <n v="7374.75"/>
  </r>
  <r>
    <n v="10990"/>
    <s v="2025-04-11"/>
    <s v="SKU-1160"/>
    <s v="Product 161"/>
    <x v="3"/>
    <n v="182.6"/>
    <s v="S008"/>
    <n v="30"/>
    <n v="239.34"/>
    <s v="2025-04-18"/>
    <s v="DC8"/>
    <x v="5"/>
    <s v="TX"/>
    <s v="CUST6740"/>
    <s v="Ground"/>
    <n v="7180.2"/>
    <d v="2025-04-17T00:00:00"/>
    <n v="30"/>
    <n v="1"/>
    <n v="1"/>
    <n v="1702.1999999999998"/>
  </r>
  <r>
    <n v="10991"/>
    <s v="2025-05-11"/>
    <s v="SKU-1001"/>
    <s v="Product 2"/>
    <x v="1"/>
    <n v="104.71"/>
    <s v="S006"/>
    <n v="15"/>
    <n v="176.39"/>
    <s v="2025-05-13"/>
    <s v="DC4"/>
    <x v="2"/>
    <s v="NJ"/>
    <s v="CUST4579"/>
    <s v="2-Day"/>
    <n v="2645.85"/>
    <d v="2025-05-13T00:00:00"/>
    <n v="15"/>
    <n v="1"/>
    <n v="1"/>
    <n v="1075.2"/>
  </r>
  <r>
    <n v="10992"/>
    <s v="2025-04-02"/>
    <s v="SKU-1018"/>
    <s v="Product 19"/>
    <x v="4"/>
    <n v="64.11"/>
    <s v="S008"/>
    <n v="10"/>
    <n v="114.64"/>
    <s v="2025-04-12"/>
    <s v="DC2"/>
    <x v="3"/>
    <s v="IL"/>
    <s v="CUST2773"/>
    <s v="Ground"/>
    <n v="1146.4000000000001"/>
    <d v="2025-04-12T00:00:00"/>
    <n v="10"/>
    <n v="1"/>
    <n v="1"/>
    <n v="505.30000000000007"/>
  </r>
  <r>
    <n v="10993"/>
    <s v="2025-08-18"/>
    <s v="SKU-1005"/>
    <s v="Product 6"/>
    <x v="4"/>
    <n v="97.24"/>
    <s v="S010"/>
    <n v="50"/>
    <n v="165"/>
    <s v="2025-08-20"/>
    <s v="DC4"/>
    <x v="2"/>
    <s v="NJ"/>
    <s v="CUST1416"/>
    <s v="Ground"/>
    <n v="8250"/>
    <d v="2025-08-24T00:00:00"/>
    <n v="50"/>
    <n v="1"/>
    <n v="0"/>
    <n v="3388"/>
  </r>
  <r>
    <n v="10994"/>
    <s v="2025-04-09"/>
    <s v="SKU-1174"/>
    <s v="Product 175"/>
    <x v="1"/>
    <n v="138.30000000000001"/>
    <s v="S017"/>
    <n v="25"/>
    <n v="211.52"/>
    <s v="2025-04-12"/>
    <s v="DC9"/>
    <x v="0"/>
    <s v="WA"/>
    <s v="CUST9737"/>
    <s v="2-Day"/>
    <n v="5288"/>
    <d v="2025-04-12T00:00:00"/>
    <n v="25"/>
    <n v="1"/>
    <n v="1"/>
    <n v="1830.4999999999995"/>
  </r>
  <r>
    <n v="10995"/>
    <s v="2025-08-19"/>
    <s v="SKU-1125"/>
    <s v="Product 126"/>
    <x v="4"/>
    <n v="71.209999999999994"/>
    <s v="S017"/>
    <n v="15"/>
    <n v="91.05"/>
    <s v="2025-08-21"/>
    <s v="DC9"/>
    <x v="0"/>
    <s v="WA"/>
    <s v="CUST6575"/>
    <s v="Ground"/>
    <n v="1365.75"/>
    <d v="2025-08-23T00:00:00"/>
    <n v="15"/>
    <n v="1"/>
    <n v="0"/>
    <n v="297.60000000000014"/>
  </r>
  <r>
    <n v="10996"/>
    <s v="2025-05-06"/>
    <s v="SKU-1190"/>
    <s v="Product 191"/>
    <x v="4"/>
    <n v="92.34"/>
    <s v="S012"/>
    <n v="10"/>
    <n v="156.32"/>
    <s v="2025-05-16"/>
    <s v="DC3"/>
    <x v="1"/>
    <s v="FL"/>
    <s v="CUST4187"/>
    <s v="Ground"/>
    <n v="1563.1999999999998"/>
    <d v="2025-05-16T00:00:00"/>
    <n v="10"/>
    <n v="1"/>
    <n v="1"/>
    <n v="639.79999999999973"/>
  </r>
  <r>
    <n v="10997"/>
    <s v="2025-07-12"/>
    <s v="SKU-1141"/>
    <s v="Product 142"/>
    <x v="3"/>
    <n v="191.95"/>
    <s v="S018"/>
    <n v="75"/>
    <n v="303.70999999999998"/>
    <s v="2025-07-15"/>
    <s v="DC9"/>
    <x v="0"/>
    <s v="WA"/>
    <s v="CUST3235"/>
    <s v="2-Day"/>
    <n v="22778.25"/>
    <d v="2025-07-15T00:00:00"/>
    <n v="75"/>
    <n v="1"/>
    <n v="1"/>
    <n v="8382"/>
  </r>
  <r>
    <n v="10998"/>
    <s v="2025-08-28"/>
    <s v="SKU-1036"/>
    <s v="Product 37"/>
    <x v="1"/>
    <n v="192.67"/>
    <s v="S008"/>
    <n v="10"/>
    <n v="335.03"/>
    <s v="2025-08-29"/>
    <s v="DC7"/>
    <x v="4"/>
    <s v="FL"/>
    <s v="CUST5228"/>
    <s v="Ground"/>
    <n v="3350.2999999999997"/>
    <d v="2025-08-30T00:00:00"/>
    <n v="10"/>
    <n v="1"/>
    <n v="0"/>
    <n v="1423.6"/>
  </r>
  <r>
    <n v="10999"/>
    <s v="2025-09-12"/>
    <s v="SKU-1045"/>
    <s v="Product 46"/>
    <x v="0"/>
    <n v="193.56"/>
    <s v="S015"/>
    <n v="15"/>
    <n v="266.98"/>
    <s v="2025-09-13"/>
    <s v="DC8"/>
    <x v="5"/>
    <s v="TX"/>
    <s v="CUST4090"/>
    <s v="2-Day"/>
    <n v="4004.7000000000003"/>
    <d v="2025-09-17T00:00:00"/>
    <n v="15"/>
    <n v="1"/>
    <n v="0"/>
    <n v="1101.3000000000002"/>
  </r>
  <r>
    <n v="11000"/>
    <s v="2025-09-11"/>
    <s v="SKU-1096"/>
    <s v="Product 97"/>
    <x v="0"/>
    <n v="73.989999999999995"/>
    <s v="S006"/>
    <n v="30"/>
    <n v="106.59"/>
    <s v="2025-09-13"/>
    <s v="DC3"/>
    <x v="1"/>
    <s v="FL"/>
    <s v="CUST4410"/>
    <s v="Overnight"/>
    <n v="3197.7000000000003"/>
    <d v="2025-09-18T00:00:00"/>
    <n v="30"/>
    <n v="1"/>
    <n v="0"/>
    <n v="978.00000000000045"/>
  </r>
  <r>
    <n v="11001"/>
    <s v="2025-06-07"/>
    <s v="SKU-1172"/>
    <s v="Product 173"/>
    <x v="1"/>
    <n v="132.25"/>
    <s v="S001"/>
    <n v="25"/>
    <n v="185.15"/>
    <s v="2025-06-14"/>
    <s v="DC5"/>
    <x v="0"/>
    <s v="WA"/>
    <s v="CUST7207"/>
    <s v="2-Day"/>
    <n v="4628.75"/>
    <d v="2025-06-14T00:00:00"/>
    <n v="25"/>
    <n v="1"/>
    <n v="1"/>
    <n v="1322.5"/>
  </r>
  <r>
    <n v="11002"/>
    <s v="2025-05-05"/>
    <s v="SKU-1020"/>
    <s v="Product 21"/>
    <x v="0"/>
    <n v="49.85"/>
    <s v="S002"/>
    <n v="10"/>
    <n v="80.819999999999993"/>
    <s v="2025-05-07"/>
    <s v="DC4"/>
    <x v="2"/>
    <s v="NJ"/>
    <s v="CUST6357"/>
    <s v="2-Day"/>
    <n v="808.19999999999993"/>
    <d v="2025-05-07T00:00:00"/>
    <n v="10"/>
    <n v="1"/>
    <n v="1"/>
    <n v="309.69999999999993"/>
  </r>
  <r>
    <n v="11003"/>
    <s v="2025-08-20"/>
    <s v="SKU-1008"/>
    <s v="Product 9"/>
    <x v="2"/>
    <n v="169.42"/>
    <s v="S007"/>
    <n v="20"/>
    <n v="203.39"/>
    <s v="2025-08-25"/>
    <s v="DC6"/>
    <x v="6"/>
    <s v="IL"/>
    <s v="CUST3499"/>
    <s v="Overnight"/>
    <n v="4067.7999999999997"/>
    <d v="2025-08-25T00:00:00"/>
    <n v="20"/>
    <n v="1"/>
    <n v="1"/>
    <n v="679.40000000000009"/>
  </r>
  <r>
    <n v="11004"/>
    <s v="2025-06-28"/>
    <s v="SKU-1197"/>
    <s v="Product 198"/>
    <x v="0"/>
    <n v="97.81"/>
    <s v="S014"/>
    <n v="15"/>
    <n v="144.66"/>
    <s v="2025-07-08"/>
    <s v="DC8"/>
    <x v="5"/>
    <s v="TX"/>
    <s v="CUST3594"/>
    <s v="2-Day"/>
    <n v="2169.9"/>
    <d v="2025-07-08T00:00:00"/>
    <n v="15"/>
    <n v="1"/>
    <n v="1"/>
    <n v="702.75"/>
  </r>
  <r>
    <n v="11005"/>
    <s v="2025-07-20"/>
    <s v="SKU-1040"/>
    <s v="Product 41"/>
    <x v="4"/>
    <n v="43.23"/>
    <s v="S012"/>
    <n v="20"/>
    <n v="76.55"/>
    <s v="2025-07-21"/>
    <s v="DC5"/>
    <x v="0"/>
    <s v="WA"/>
    <s v="CUST8960"/>
    <s v="Overnight"/>
    <n v="1531"/>
    <d v="2025-07-24T00:00:00"/>
    <n v="20"/>
    <n v="1"/>
    <n v="0"/>
    <n v="666.40000000000009"/>
  </r>
  <r>
    <n v="11006"/>
    <s v="2025-06-27"/>
    <s v="SKU-1072"/>
    <s v="Product 73"/>
    <x v="2"/>
    <n v="27.14"/>
    <s v="S017"/>
    <n v="10"/>
    <n v="44.94"/>
    <s v="2025-07-02"/>
    <s v="DC1"/>
    <x v="5"/>
    <s v="TX"/>
    <s v="CUST9232"/>
    <s v="Ground"/>
    <n v="449.4"/>
    <d v="2025-07-04T00:00:00"/>
    <n v="10"/>
    <n v="1"/>
    <n v="0"/>
    <n v="178"/>
  </r>
  <r>
    <n v="11007"/>
    <s v="2025-08-14"/>
    <s v="SKU-1122"/>
    <s v="Product 123"/>
    <x v="3"/>
    <n v="122.29"/>
    <s v="S009"/>
    <n v="5"/>
    <n v="174.47"/>
    <s v="2025-08-17"/>
    <s v="DC1"/>
    <x v="5"/>
    <s v="TX"/>
    <s v="CUST1906"/>
    <s v="Ground"/>
    <n v="872.35"/>
    <d v="2025-08-16T00:00:00"/>
    <n v="5"/>
    <n v="1"/>
    <n v="1"/>
    <n v="260.89999999999998"/>
  </r>
  <r>
    <n v="11008"/>
    <s v="2025-07-09"/>
    <s v="SKU-1017"/>
    <s v="Product 18"/>
    <x v="4"/>
    <n v="101.44"/>
    <s v="S013"/>
    <n v="100"/>
    <n v="128.57"/>
    <s v="2025-07-12"/>
    <s v="DC2"/>
    <x v="3"/>
    <s v="IL"/>
    <s v="CUST8662"/>
    <s v="2-Day"/>
    <n v="12857"/>
    <d v="2025-07-14T00:00:00"/>
    <n v="100"/>
    <n v="1"/>
    <n v="0"/>
    <n v="2713"/>
  </r>
  <r>
    <n v="11009"/>
    <s v="2025-07-27"/>
    <s v="SKU-1195"/>
    <s v="Product 196"/>
    <x v="4"/>
    <n v="10.6"/>
    <s v="S002"/>
    <n v="50"/>
    <n v="18.079999999999998"/>
    <s v="2025-07-28"/>
    <s v="DC5"/>
    <x v="0"/>
    <s v="WA"/>
    <s v="CUST6297"/>
    <s v="Ground"/>
    <n v="903.99999999999989"/>
    <d v="2025-07-31T00:00:00"/>
    <n v="50"/>
    <n v="1"/>
    <n v="0"/>
    <n v="373.99999999999989"/>
  </r>
  <r>
    <n v="11010"/>
    <s v="2025-08-06"/>
    <s v="SKU-1051"/>
    <s v="Product 52"/>
    <x v="0"/>
    <n v="15.35"/>
    <s v="S013"/>
    <n v="40"/>
    <n v="26.5"/>
    <s v="2025-08-11"/>
    <s v="DC7"/>
    <x v="4"/>
    <s v="FL"/>
    <s v="CUST7076"/>
    <s v="Ground"/>
    <n v="1060"/>
    <d v="2025-08-15T00:00:00"/>
    <n v="40"/>
    <n v="1"/>
    <n v="0"/>
    <n v="446"/>
  </r>
  <r>
    <n v="11011"/>
    <s v="2025-08-11"/>
    <s v="SKU-1080"/>
    <s v="Product 81"/>
    <x v="4"/>
    <n v="87.1"/>
    <s v="S014"/>
    <n v="5"/>
    <n v="134.76"/>
    <s v="2025-08-13"/>
    <s v="DC5"/>
    <x v="0"/>
    <s v="WA"/>
    <s v="CUST5307"/>
    <s v="Ground"/>
    <n v="673.8"/>
    <d v="2025-08-13T00:00:00"/>
    <n v="5"/>
    <n v="1"/>
    <n v="1"/>
    <n v="238.29999999999995"/>
  </r>
  <r>
    <n v="11012"/>
    <s v="2025-07-20"/>
    <s v="SKU-1062"/>
    <s v="Product 63"/>
    <x v="1"/>
    <n v="3.18"/>
    <s v="S013"/>
    <n v="40"/>
    <n v="5.0199999999999996"/>
    <s v="2025-07-30"/>
    <s v="DC7"/>
    <x v="4"/>
    <s v="FL"/>
    <s v="CUST3507"/>
    <s v="2-Day"/>
    <n v="200.79999999999998"/>
    <d v="2025-08-01T00:00:00"/>
    <n v="40"/>
    <n v="1"/>
    <n v="0"/>
    <n v="73.59999999999998"/>
  </r>
  <r>
    <n v="11013"/>
    <s v="2025-04-03"/>
    <s v="SKU-1123"/>
    <s v="Product 124"/>
    <x v="4"/>
    <n v="162.77000000000001"/>
    <s v="S016"/>
    <n v="30"/>
    <n v="253.39"/>
    <s v="2025-04-10"/>
    <s v="DC1"/>
    <x v="5"/>
    <s v="TX"/>
    <s v="CUST9275"/>
    <s v="2-Day"/>
    <n v="7601.7"/>
    <d v="2025-04-12T00:00:00"/>
    <n v="30"/>
    <n v="1"/>
    <n v="0"/>
    <n v="2718.5999999999995"/>
  </r>
  <r>
    <n v="11014"/>
    <s v="2025-09-17"/>
    <s v="SKU-1122"/>
    <s v="Product 123"/>
    <x v="3"/>
    <n v="122.29"/>
    <s v="S009"/>
    <n v="50"/>
    <n v="169.69"/>
    <s v="2025-09-24"/>
    <s v="DC5"/>
    <x v="0"/>
    <s v="WA"/>
    <s v="CUST1764"/>
    <s v="2-Day"/>
    <n v="8484.5"/>
    <d v="2025-09-24T00:00:00"/>
    <n v="50"/>
    <n v="1"/>
    <n v="1"/>
    <n v="2370"/>
  </r>
  <r>
    <n v="11015"/>
    <s v="2025-04-14"/>
    <s v="SKU-1116"/>
    <s v="Product 117"/>
    <x v="2"/>
    <n v="75.73"/>
    <s v="S014"/>
    <n v="50"/>
    <n v="131.97999999999999"/>
    <s v="2025-04-17"/>
    <s v="DC8"/>
    <x v="5"/>
    <s v="TX"/>
    <s v="CUST9715"/>
    <s v="2-Day"/>
    <n v="6598.9999999999991"/>
    <d v="2025-04-17T00:00:00"/>
    <n v="50"/>
    <n v="1"/>
    <n v="1"/>
    <n v="2812.4999999999991"/>
  </r>
  <r>
    <n v="11016"/>
    <s v="2025-07-15"/>
    <s v="SKU-1095"/>
    <s v="Product 96"/>
    <x v="4"/>
    <n v="175.27"/>
    <s v="S002"/>
    <n v="15"/>
    <n v="267.11"/>
    <s v="2025-07-20"/>
    <s v="DC9"/>
    <x v="0"/>
    <s v="WA"/>
    <s v="CUST1391"/>
    <s v="Ground"/>
    <n v="4006.65"/>
    <d v="2025-07-21T00:00:00"/>
    <n v="15"/>
    <n v="1"/>
    <n v="0"/>
    <n v="1377.6"/>
  </r>
  <r>
    <n v="11017"/>
    <s v="2025-08-23"/>
    <s v="SKU-1041"/>
    <s v="Product 42"/>
    <x v="4"/>
    <n v="89.79"/>
    <s v="S006"/>
    <n v="5"/>
    <n v="161.15"/>
    <s v="2025-08-25"/>
    <s v="DC4"/>
    <x v="2"/>
    <s v="NJ"/>
    <s v="CUST4785"/>
    <s v="2-Day"/>
    <n v="805.75"/>
    <d v="2025-08-26T00:00:00"/>
    <n v="5"/>
    <n v="1"/>
    <n v="0"/>
    <n v="356.79999999999995"/>
  </r>
  <r>
    <n v="11018"/>
    <s v="2025-04-10"/>
    <s v="SKU-1052"/>
    <s v="Product 53"/>
    <x v="2"/>
    <n v="198.62"/>
    <s v="S002"/>
    <n v="5"/>
    <n v="249.76"/>
    <s v="2025-04-15"/>
    <s v="DC7"/>
    <x v="4"/>
    <s v="FL"/>
    <s v="CUST7123"/>
    <s v="Ground"/>
    <n v="1248.8"/>
    <d v="2025-04-15T00:00:00"/>
    <n v="5"/>
    <n v="1"/>
    <n v="1"/>
    <n v="255.69999999999993"/>
  </r>
  <r>
    <n v="11019"/>
    <s v="2025-08-28"/>
    <s v="SKU-1144"/>
    <s v="Product 145"/>
    <x v="4"/>
    <n v="25.24"/>
    <s v="S008"/>
    <n v="100"/>
    <n v="41.48"/>
    <s v="2025-08-30"/>
    <s v="DC4"/>
    <x v="2"/>
    <s v="NJ"/>
    <s v="CUST5214"/>
    <s v="Ground"/>
    <n v="4148"/>
    <d v="2025-08-30T00:00:00"/>
    <n v="100"/>
    <n v="1"/>
    <n v="1"/>
    <n v="1624"/>
  </r>
  <r>
    <n v="11020"/>
    <s v="2025-08-29"/>
    <s v="SKU-1050"/>
    <s v="Product 51"/>
    <x v="2"/>
    <n v="101.41"/>
    <s v="S005"/>
    <n v="50"/>
    <n v="172.63"/>
    <s v="2025-09-03"/>
    <s v="DC8"/>
    <x v="5"/>
    <s v="TX"/>
    <s v="CUST1399"/>
    <s v="Ground"/>
    <n v="8631.5"/>
    <d v="2025-09-03T00:00:00"/>
    <n v="50"/>
    <n v="1"/>
    <n v="1"/>
    <n v="3561"/>
  </r>
  <r>
    <n v="11021"/>
    <s v="2025-06-28"/>
    <s v="SKU-1179"/>
    <s v="Product 180"/>
    <x v="1"/>
    <n v="3.19"/>
    <s v="S020"/>
    <n v="40"/>
    <n v="3.94"/>
    <s v="2025-07-08"/>
    <s v="DC9"/>
    <x v="0"/>
    <s v="WA"/>
    <s v="CUST8346"/>
    <s v="Overnight"/>
    <n v="157.6"/>
    <d v="2025-07-13T00:00:00"/>
    <n v="40"/>
    <n v="1"/>
    <n v="0"/>
    <n v="30"/>
  </r>
  <r>
    <n v="11022"/>
    <s v="2025-04-11"/>
    <s v="SKU-1083"/>
    <s v="Product 84"/>
    <x v="0"/>
    <n v="186.09"/>
    <s v="S014"/>
    <n v="5"/>
    <n v="289.42"/>
    <s v="2025-04-13"/>
    <s v="DC7"/>
    <x v="4"/>
    <s v="FL"/>
    <s v="CUST7451"/>
    <s v="Ground"/>
    <n v="1447.1000000000001"/>
    <d v="2025-04-13T00:00:00"/>
    <n v="5"/>
    <n v="1"/>
    <n v="1"/>
    <n v="516.65000000000009"/>
  </r>
  <r>
    <n v="11023"/>
    <s v="2025-07-05"/>
    <s v="SKU-1045"/>
    <s v="Product 46"/>
    <x v="0"/>
    <n v="193.56"/>
    <s v="S015"/>
    <n v="15"/>
    <n v="333.39"/>
    <s v="2025-07-08"/>
    <s v="DC5"/>
    <x v="0"/>
    <s v="WA"/>
    <s v="CUST9527"/>
    <s v="Ground"/>
    <n v="5000.8499999999995"/>
    <d v="2025-07-07T00:00:00"/>
    <n v="15"/>
    <n v="1"/>
    <n v="1"/>
    <n v="2097.4499999999994"/>
  </r>
  <r>
    <n v="11024"/>
    <s v="2025-07-08"/>
    <s v="SKU-1137"/>
    <s v="Product 138"/>
    <x v="4"/>
    <n v="66.77"/>
    <s v="S016"/>
    <n v="30"/>
    <n v="83.83"/>
    <s v="2025-07-18"/>
    <s v="DC2"/>
    <x v="3"/>
    <s v="IL"/>
    <s v="CUST6187"/>
    <s v="Ground"/>
    <n v="2514.9"/>
    <d v="2025-07-20T00:00:00"/>
    <n v="30"/>
    <n v="1"/>
    <n v="0"/>
    <n v="511.80000000000018"/>
  </r>
  <r>
    <n v="11025"/>
    <s v="2025-04-02"/>
    <s v="SKU-1114"/>
    <s v="Product 115"/>
    <x v="1"/>
    <n v="12.31"/>
    <s v="S008"/>
    <n v="10"/>
    <n v="16.850000000000001"/>
    <s v="2025-04-12"/>
    <s v="DC7"/>
    <x v="4"/>
    <s v="FL"/>
    <s v="CUST3636"/>
    <s v="2-Day"/>
    <n v="168.5"/>
    <d v="2025-04-12T00:00:00"/>
    <n v="10"/>
    <n v="1"/>
    <n v="1"/>
    <n v="45.399999999999991"/>
  </r>
  <r>
    <n v="11026"/>
    <s v="2025-09-12"/>
    <s v="SKU-1007"/>
    <s v="Product 8"/>
    <x v="0"/>
    <n v="65.62"/>
    <s v="S010"/>
    <n v="20"/>
    <n v="101.42"/>
    <s v="2025-09-19"/>
    <s v="DC5"/>
    <x v="0"/>
    <s v="WA"/>
    <s v="CUST6991"/>
    <s v="Ground"/>
    <n v="2028.4"/>
    <d v="2025-09-23T00:00:00"/>
    <n v="20"/>
    <n v="1"/>
    <n v="0"/>
    <n v="716"/>
  </r>
  <r>
    <n v="11027"/>
    <s v="2025-05-16"/>
    <s v="SKU-1079"/>
    <s v="Product 80"/>
    <x v="4"/>
    <n v="191.78"/>
    <s v="S002"/>
    <n v="20"/>
    <n v="276.37"/>
    <s v="2025-05-18"/>
    <s v="DC8"/>
    <x v="5"/>
    <s v="TX"/>
    <s v="CUST7915"/>
    <s v="Ground"/>
    <n v="5527.4"/>
    <d v="2025-05-19T00:00:00"/>
    <n v="20"/>
    <n v="1"/>
    <n v="0"/>
    <n v="1691.7999999999997"/>
  </r>
  <r>
    <n v="11028"/>
    <s v="2025-07-21"/>
    <s v="SKU-1088"/>
    <s v="Product 89"/>
    <x v="3"/>
    <n v="26.54"/>
    <s v="S017"/>
    <n v="75"/>
    <n v="32.54"/>
    <s v="2025-07-28"/>
    <s v="DC8"/>
    <x v="5"/>
    <s v="TX"/>
    <s v="CUST9456"/>
    <s v="Ground"/>
    <n v="2440.5"/>
    <d v="2025-07-28T00:00:00"/>
    <n v="75"/>
    <n v="1"/>
    <n v="1"/>
    <n v="450"/>
  </r>
  <r>
    <n v="11029"/>
    <s v="2025-04-26"/>
    <s v="SKU-1140"/>
    <s v="Product 141"/>
    <x v="3"/>
    <n v="142.51"/>
    <s v="S006"/>
    <n v="40"/>
    <n v="215.33"/>
    <s v="2025-05-06"/>
    <s v="DC2"/>
    <x v="3"/>
    <s v="IL"/>
    <s v="CUST1161"/>
    <s v="Ground"/>
    <n v="8613.2000000000007"/>
    <d v="2025-05-07T00:00:00"/>
    <n v="40"/>
    <n v="1"/>
    <n v="0"/>
    <n v="2912.8000000000011"/>
  </r>
  <r>
    <n v="11030"/>
    <s v="2025-09-02"/>
    <s v="SKU-1140"/>
    <s v="Product 141"/>
    <x v="3"/>
    <n v="142.51"/>
    <s v="S006"/>
    <n v="5"/>
    <n v="252.1"/>
    <s v="2025-09-07"/>
    <s v="DC8"/>
    <x v="5"/>
    <s v="TX"/>
    <s v="CUST5619"/>
    <s v="Ground"/>
    <n v="1260.5"/>
    <d v="2025-09-08T00:00:00"/>
    <n v="5"/>
    <n v="1"/>
    <n v="0"/>
    <n v="547.95000000000005"/>
  </r>
  <r>
    <n v="11031"/>
    <s v="2025-08-02"/>
    <s v="SKU-1018"/>
    <s v="Product 19"/>
    <x v="4"/>
    <n v="64.11"/>
    <s v="S008"/>
    <n v="100"/>
    <n v="101.81"/>
    <s v="2025-08-03"/>
    <s v="DC4"/>
    <x v="2"/>
    <s v="NJ"/>
    <s v="CUST6655"/>
    <s v="2-Day"/>
    <n v="10181"/>
    <d v="2025-08-08T00:00:00"/>
    <n v="100"/>
    <n v="1"/>
    <n v="0"/>
    <n v="3770"/>
  </r>
  <r>
    <n v="11032"/>
    <s v="2025-08-29"/>
    <s v="SKU-1091"/>
    <s v="Product 92"/>
    <x v="0"/>
    <n v="144.79"/>
    <s v="S016"/>
    <n v="20"/>
    <n v="222.36"/>
    <s v="2025-09-01"/>
    <s v="DC6"/>
    <x v="6"/>
    <s v="IL"/>
    <s v="CUST1381"/>
    <s v="Ground"/>
    <n v="4447.2000000000007"/>
    <d v="2025-09-03T00:00:00"/>
    <n v="20"/>
    <n v="1"/>
    <n v="0"/>
    <n v="1551.400000000001"/>
  </r>
  <r>
    <n v="11033"/>
    <s v="2025-08-28"/>
    <s v="SKU-1050"/>
    <s v="Product 51"/>
    <x v="2"/>
    <n v="101.41"/>
    <s v="S005"/>
    <n v="20"/>
    <n v="127.12"/>
    <s v="2025-09-07"/>
    <s v="DC1"/>
    <x v="5"/>
    <s v="TX"/>
    <s v="CUST9906"/>
    <s v="Ground"/>
    <n v="2542.4"/>
    <d v="2025-09-07T00:00:00"/>
    <n v="20"/>
    <n v="1"/>
    <n v="1"/>
    <n v="514.20000000000027"/>
  </r>
  <r>
    <n v="11034"/>
    <s v="2025-07-24"/>
    <s v="SKU-1134"/>
    <s v="Product 135"/>
    <x v="0"/>
    <n v="56.22"/>
    <s v="S009"/>
    <n v="100"/>
    <n v="71.37"/>
    <s v="2025-07-26"/>
    <s v="DC9"/>
    <x v="0"/>
    <s v="WA"/>
    <s v="CUST3796"/>
    <s v="2-Day"/>
    <n v="7137"/>
    <d v="2025-07-27T00:00:00"/>
    <n v="100"/>
    <n v="1"/>
    <n v="0"/>
    <n v="1515"/>
  </r>
  <r>
    <n v="11035"/>
    <s v="2025-09-14"/>
    <s v="SKU-1049"/>
    <s v="Product 50"/>
    <x v="2"/>
    <n v="54.85"/>
    <s v="S008"/>
    <n v="15"/>
    <n v="73.010000000000005"/>
    <s v="2025-09-17"/>
    <s v="DC2"/>
    <x v="3"/>
    <s v="IL"/>
    <s v="CUST5984"/>
    <s v="Ground"/>
    <n v="1095.1500000000001"/>
    <d v="2025-09-20T00:00:00"/>
    <n v="15"/>
    <n v="1"/>
    <n v="0"/>
    <n v="272.40000000000009"/>
  </r>
  <r>
    <n v="11036"/>
    <s v="2025-06-19"/>
    <s v="SKU-1155"/>
    <s v="Product 156"/>
    <x v="4"/>
    <n v="148.87"/>
    <s v="S005"/>
    <n v="100"/>
    <n v="203.28"/>
    <s v="2025-06-29"/>
    <s v="DC10"/>
    <x v="0"/>
    <s v="CA"/>
    <s v="CUST2534"/>
    <s v="Ground"/>
    <n v="20328"/>
    <d v="2025-06-29T00:00:00"/>
    <n v="100"/>
    <n v="1"/>
    <n v="1"/>
    <n v="5441"/>
  </r>
  <r>
    <n v="11037"/>
    <s v="2025-06-15"/>
    <s v="SKU-1032"/>
    <s v="Product 33"/>
    <x v="0"/>
    <n v="197.69"/>
    <s v="S009"/>
    <n v="40"/>
    <n v="326.08999999999997"/>
    <s v="2025-06-16"/>
    <s v="DC2"/>
    <x v="3"/>
    <s v="IL"/>
    <s v="CUST2715"/>
    <s v="Ground"/>
    <n v="13043.599999999999"/>
    <d v="2025-06-17T00:00:00"/>
    <n v="40"/>
    <n v="1"/>
    <n v="0"/>
    <n v="5135.9999999999982"/>
  </r>
  <r>
    <n v="11038"/>
    <s v="2025-04-19"/>
    <s v="SKU-1012"/>
    <s v="Product 13"/>
    <x v="0"/>
    <n v="48.85"/>
    <s v="S018"/>
    <n v="100"/>
    <n v="79.760000000000005"/>
    <s v="2025-04-24"/>
    <s v="DC10"/>
    <x v="0"/>
    <s v="CA"/>
    <s v="CUST6638"/>
    <s v="Ground"/>
    <n v="7976.0000000000009"/>
    <d v="2025-04-24T00:00:00"/>
    <n v="100"/>
    <n v="1"/>
    <n v="1"/>
    <n v="3091.0000000000009"/>
  </r>
  <r>
    <n v="11039"/>
    <s v="2025-07-02"/>
    <s v="SKU-1056"/>
    <s v="Product 57"/>
    <x v="2"/>
    <n v="22.88"/>
    <s v="S008"/>
    <n v="5"/>
    <n v="29.22"/>
    <s v="2025-07-07"/>
    <s v="DC9"/>
    <x v="0"/>
    <s v="WA"/>
    <s v="CUST1818"/>
    <s v="Ground"/>
    <n v="146.1"/>
    <d v="2025-07-11T00:00:00"/>
    <n v="5"/>
    <n v="1"/>
    <n v="0"/>
    <n v="31.700000000000003"/>
  </r>
  <r>
    <n v="11040"/>
    <s v="2025-06-28"/>
    <s v="SKU-1125"/>
    <s v="Product 126"/>
    <x v="4"/>
    <n v="71.209999999999994"/>
    <s v="S017"/>
    <n v="5"/>
    <n v="89.24"/>
    <s v="2025-07-05"/>
    <s v="DC1"/>
    <x v="5"/>
    <s v="TX"/>
    <s v="CUST2105"/>
    <s v="2-Day"/>
    <n v="446.2"/>
    <d v="2025-07-05T00:00:00"/>
    <n v="5"/>
    <n v="1"/>
    <n v="1"/>
    <n v="90.150000000000034"/>
  </r>
  <r>
    <n v="11041"/>
    <s v="2025-09-27"/>
    <s v="SKU-1082"/>
    <s v="Product 83"/>
    <x v="4"/>
    <n v="72.48"/>
    <s v="S019"/>
    <n v="30"/>
    <n v="111.44"/>
    <s v="2025-09-30"/>
    <s v="DC8"/>
    <x v="5"/>
    <s v="TX"/>
    <s v="CUST9635"/>
    <s v="Ground"/>
    <n v="3343.2"/>
    <d v="2025-10-02T00:00:00"/>
    <n v="30"/>
    <n v="1"/>
    <n v="0"/>
    <n v="1168.7999999999997"/>
  </r>
  <r>
    <n v="11042"/>
    <s v="2025-08-24"/>
    <s v="SKU-1175"/>
    <s v="Product 176"/>
    <x v="2"/>
    <n v="42.45"/>
    <s v="S011"/>
    <n v="30"/>
    <n v="63.55"/>
    <s v="2025-08-31"/>
    <s v="DC1"/>
    <x v="5"/>
    <s v="TX"/>
    <s v="CUST4453"/>
    <s v="2-Day"/>
    <n v="1906.5"/>
    <d v="2025-08-31T00:00:00"/>
    <n v="30"/>
    <n v="1"/>
    <n v="1"/>
    <n v="633"/>
  </r>
  <r>
    <n v="11043"/>
    <s v="2025-06-09"/>
    <s v="SKU-1176"/>
    <s v="Product 177"/>
    <x v="0"/>
    <n v="95.2"/>
    <s v="S019"/>
    <n v="50"/>
    <n v="115.81"/>
    <s v="2025-06-16"/>
    <s v="DC1"/>
    <x v="5"/>
    <s v="TX"/>
    <s v="CUST3404"/>
    <s v="Ground"/>
    <n v="5790.5"/>
    <d v="2025-06-16T00:00:00"/>
    <n v="50"/>
    <n v="1"/>
    <n v="1"/>
    <n v="1030.5"/>
  </r>
  <r>
    <n v="11044"/>
    <s v="2025-06-27"/>
    <s v="SKU-1148"/>
    <s v="Product 149"/>
    <x v="4"/>
    <n v="121.38"/>
    <s v="S012"/>
    <n v="25"/>
    <n v="168.7"/>
    <s v="2025-06-28"/>
    <s v="DC8"/>
    <x v="5"/>
    <s v="TX"/>
    <s v="CUST5185"/>
    <s v="2-Day"/>
    <n v="4217.5"/>
    <d v="2025-06-28T00:00:00"/>
    <n v="25"/>
    <n v="1"/>
    <n v="1"/>
    <n v="1183"/>
  </r>
  <r>
    <n v="11045"/>
    <s v="2025-09-17"/>
    <s v="SKU-1131"/>
    <s v="Product 132"/>
    <x v="0"/>
    <n v="181.79"/>
    <s v="S004"/>
    <n v="40"/>
    <n v="239.37"/>
    <s v="2025-09-19"/>
    <s v="DC2"/>
    <x v="3"/>
    <s v="IL"/>
    <s v="CUST4228"/>
    <s v="Ground"/>
    <n v="9574.7999999999993"/>
    <d v="2025-09-18T00:00:00"/>
    <n v="40"/>
    <n v="1"/>
    <n v="1"/>
    <n v="2303.1999999999998"/>
  </r>
  <r>
    <n v="11046"/>
    <s v="2025-09-17"/>
    <s v="SKU-1132"/>
    <s v="Product 133"/>
    <x v="1"/>
    <n v="71.06"/>
    <s v="S006"/>
    <n v="40"/>
    <n v="96.87"/>
    <s v="2025-09-19"/>
    <s v="DC8"/>
    <x v="5"/>
    <s v="TX"/>
    <s v="CUST1994"/>
    <s v="2-Day"/>
    <n v="3874.8"/>
    <d v="2025-09-19T00:00:00"/>
    <n v="40"/>
    <n v="1"/>
    <n v="1"/>
    <n v="1032.4000000000001"/>
  </r>
  <r>
    <n v="11047"/>
    <s v="2025-09-17"/>
    <s v="SKU-1035"/>
    <s v="Product 36"/>
    <x v="4"/>
    <n v="93.46"/>
    <s v="S018"/>
    <n v="10"/>
    <n v="148.13999999999999"/>
    <s v="2025-09-19"/>
    <s v="DC6"/>
    <x v="6"/>
    <s v="IL"/>
    <s v="CUST4313"/>
    <s v="2-Day"/>
    <n v="1481.3999999999999"/>
    <d v="2025-09-19T00:00:00"/>
    <n v="10"/>
    <n v="1"/>
    <n v="1"/>
    <n v="546.79999999999995"/>
  </r>
  <r>
    <n v="11048"/>
    <s v="2025-08-07"/>
    <s v="SKU-1020"/>
    <s v="Product 21"/>
    <x v="0"/>
    <n v="49.85"/>
    <s v="S002"/>
    <n v="30"/>
    <n v="75.180000000000007"/>
    <s v="2025-08-14"/>
    <s v="DC5"/>
    <x v="0"/>
    <s v="WA"/>
    <s v="CUST1018"/>
    <s v="2-Day"/>
    <n v="2255.4"/>
    <d v="2025-08-15T00:00:00"/>
    <n v="30"/>
    <n v="1"/>
    <n v="0"/>
    <n v="759.90000000000009"/>
  </r>
  <r>
    <n v="11049"/>
    <s v="2025-06-03"/>
    <s v="SKU-1138"/>
    <s v="Product 139"/>
    <x v="4"/>
    <n v="176.69"/>
    <s v="S014"/>
    <n v="30"/>
    <n v="213.54"/>
    <s v="2025-06-08"/>
    <s v="DC7"/>
    <x v="4"/>
    <s v="FL"/>
    <s v="CUST5510"/>
    <s v="2-Day"/>
    <n v="6406.2"/>
    <d v="2025-06-11T00:00:00"/>
    <n v="30"/>
    <n v="1"/>
    <n v="0"/>
    <n v="1105.5"/>
  </r>
  <r>
    <n v="11050"/>
    <s v="2025-05-19"/>
    <s v="SKU-1016"/>
    <s v="Product 17"/>
    <x v="0"/>
    <n v="93.8"/>
    <s v="S004"/>
    <n v="100"/>
    <n v="127.88"/>
    <s v="2025-05-26"/>
    <s v="DC6"/>
    <x v="6"/>
    <s v="IL"/>
    <s v="CUST8395"/>
    <s v="2-Day"/>
    <n v="12788"/>
    <d v="2025-05-26T00:00:00"/>
    <n v="100"/>
    <n v="1"/>
    <n v="1"/>
    <n v="3408"/>
  </r>
  <r>
    <n v="11051"/>
    <s v="2025-05-17"/>
    <s v="SKU-1078"/>
    <s v="Product 79"/>
    <x v="0"/>
    <n v="142.61000000000001"/>
    <s v="S004"/>
    <n v="100"/>
    <n v="211.78"/>
    <s v="2025-05-24"/>
    <s v="DC2"/>
    <x v="3"/>
    <s v="IL"/>
    <s v="CUST8101"/>
    <s v="Ground"/>
    <n v="21178"/>
    <d v="2025-05-24T00:00:00"/>
    <n v="100"/>
    <n v="1"/>
    <n v="1"/>
    <n v="6916.9999999999982"/>
  </r>
  <r>
    <n v="11052"/>
    <s v="2025-09-05"/>
    <s v="SKU-1011"/>
    <s v="Product 12"/>
    <x v="1"/>
    <n v="197.83"/>
    <s v="S020"/>
    <n v="40"/>
    <n v="338.08"/>
    <s v="2025-09-08"/>
    <s v="DC7"/>
    <x v="4"/>
    <s v="FL"/>
    <s v="CUST7315"/>
    <s v="Ground"/>
    <n v="13523.199999999999"/>
    <d v="2025-09-08T00:00:00"/>
    <n v="40"/>
    <n v="1"/>
    <n v="1"/>
    <n v="5609.9999999999982"/>
  </r>
  <r>
    <n v="11053"/>
    <s v="2025-09-02"/>
    <s v="SKU-1013"/>
    <s v="Product 14"/>
    <x v="4"/>
    <n v="183.53"/>
    <s v="S004"/>
    <n v="100"/>
    <n v="272.94"/>
    <s v="2025-09-05"/>
    <s v="DC1"/>
    <x v="5"/>
    <s v="TX"/>
    <s v="CUST3512"/>
    <s v="Ground"/>
    <n v="27294"/>
    <d v="2025-09-07T00:00:00"/>
    <n v="100"/>
    <n v="1"/>
    <n v="0"/>
    <n v="8941"/>
  </r>
  <r>
    <n v="11054"/>
    <s v="2025-05-25"/>
    <s v="SKU-1105"/>
    <s v="Product 106"/>
    <x v="3"/>
    <n v="186.61"/>
    <s v="S001"/>
    <n v="30"/>
    <n v="278.14"/>
    <s v="2025-05-28"/>
    <s v="DC10"/>
    <x v="0"/>
    <s v="CA"/>
    <s v="CUST7900"/>
    <s v="Ground"/>
    <n v="8344.1999999999989"/>
    <d v="2025-05-29T00:00:00"/>
    <n v="30"/>
    <n v="1"/>
    <n v="0"/>
    <n v="2745.8999999999987"/>
  </r>
  <r>
    <n v="11055"/>
    <s v="2025-07-22"/>
    <s v="SKU-1023"/>
    <s v="Product 24"/>
    <x v="0"/>
    <n v="161.94"/>
    <s v="S005"/>
    <n v="40"/>
    <n v="264.11"/>
    <s v="2025-08-01"/>
    <s v="DC4"/>
    <x v="2"/>
    <s v="NJ"/>
    <s v="CUST3358"/>
    <s v="2-Day"/>
    <n v="10564.400000000001"/>
    <d v="2025-07-31T00:00:00"/>
    <n v="40"/>
    <n v="1"/>
    <n v="1"/>
    <n v="4086.8000000000011"/>
  </r>
  <r>
    <n v="11056"/>
    <s v="2025-08-01"/>
    <s v="SKU-1019"/>
    <s v="Product 20"/>
    <x v="3"/>
    <n v="11.37"/>
    <s v="S018"/>
    <n v="40"/>
    <n v="14.41"/>
    <s v="2025-08-03"/>
    <s v="DC8"/>
    <x v="5"/>
    <s v="TX"/>
    <s v="CUST4655"/>
    <s v="Ground"/>
    <n v="576.4"/>
    <d v="2025-08-03T00:00:00"/>
    <n v="40"/>
    <n v="1"/>
    <n v="1"/>
    <n v="121.60000000000002"/>
  </r>
  <r>
    <n v="11057"/>
    <s v="2025-06-12"/>
    <s v="SKU-1129"/>
    <s v="Product 130"/>
    <x v="3"/>
    <n v="49.96"/>
    <s v="S012"/>
    <n v="50"/>
    <n v="78.13"/>
    <s v="2025-06-22"/>
    <s v="DC6"/>
    <x v="6"/>
    <s v="IL"/>
    <s v="CUST1086"/>
    <s v="Ground"/>
    <n v="3906.5"/>
    <d v="2025-06-24T00:00:00"/>
    <n v="50"/>
    <n v="1"/>
    <n v="0"/>
    <n v="1408.5"/>
  </r>
  <r>
    <n v="11058"/>
    <s v="2025-04-01"/>
    <s v="SKU-1028"/>
    <s v="Product 29"/>
    <x v="2"/>
    <n v="108.82"/>
    <s v="S015"/>
    <n v="30"/>
    <n v="172.55"/>
    <s v="2025-04-03"/>
    <s v="DC1"/>
    <x v="5"/>
    <s v="TX"/>
    <s v="CUST1227"/>
    <s v="Overnight"/>
    <n v="5176.5"/>
    <d v="2025-04-08T00:00:00"/>
    <n v="30"/>
    <n v="1"/>
    <n v="0"/>
    <n v="1911.9"/>
  </r>
  <r>
    <n v="11059"/>
    <s v="2025-07-14"/>
    <s v="SKU-1067"/>
    <s v="Product 68"/>
    <x v="1"/>
    <n v="60.04"/>
    <s v="S019"/>
    <n v="30"/>
    <n v="89.6"/>
    <s v="2025-07-19"/>
    <s v="DC10"/>
    <x v="0"/>
    <s v="CA"/>
    <s v="CUST5543"/>
    <s v="Ground"/>
    <n v="2688"/>
    <d v="2025-07-20T00:00:00"/>
    <n v="30"/>
    <n v="1"/>
    <n v="0"/>
    <n v="886.8"/>
  </r>
  <r>
    <n v="11060"/>
    <s v="2025-06-26"/>
    <s v="SKU-1001"/>
    <s v="Product 2"/>
    <x v="1"/>
    <n v="104.71"/>
    <s v="S006"/>
    <n v="15"/>
    <n v="186"/>
    <s v="2025-06-28"/>
    <s v="DC7"/>
    <x v="4"/>
    <s v="FL"/>
    <s v="CUST3729"/>
    <s v="2-Day"/>
    <n v="2790"/>
    <d v="2025-06-30T00:00:00"/>
    <n v="15"/>
    <n v="1"/>
    <n v="0"/>
    <n v="1219.3500000000001"/>
  </r>
  <r>
    <n v="11061"/>
    <s v="2025-07-11"/>
    <s v="SKU-1137"/>
    <s v="Product 138"/>
    <x v="4"/>
    <n v="66.77"/>
    <s v="S016"/>
    <n v="30"/>
    <n v="98.57"/>
    <s v="2025-07-12"/>
    <s v="DC4"/>
    <x v="2"/>
    <s v="NJ"/>
    <s v="CUST7510"/>
    <s v="Ground"/>
    <n v="2957.1"/>
    <d v="2025-07-14T00:00:00"/>
    <n v="30"/>
    <n v="1"/>
    <n v="0"/>
    <n v="954"/>
  </r>
  <r>
    <n v="11062"/>
    <s v="2025-09-01"/>
    <s v="SKU-1171"/>
    <s v="Product 172"/>
    <x v="1"/>
    <n v="190.83"/>
    <s v="S001"/>
    <n v="30"/>
    <n v="325.89999999999998"/>
    <s v="2025-09-11"/>
    <s v="DC10"/>
    <x v="0"/>
    <s v="CA"/>
    <s v="CUST3026"/>
    <s v="Ground"/>
    <n v="9777"/>
    <d v="2025-09-11T00:00:00"/>
    <n v="30"/>
    <n v="1"/>
    <n v="1"/>
    <n v="4052.0999999999995"/>
  </r>
  <r>
    <n v="11063"/>
    <s v="2025-06-11"/>
    <s v="SKU-1136"/>
    <s v="Product 137"/>
    <x v="4"/>
    <n v="68.599999999999994"/>
    <s v="S011"/>
    <n v="40"/>
    <n v="91.47"/>
    <s v="2025-06-13"/>
    <s v="DC1"/>
    <x v="5"/>
    <s v="TX"/>
    <s v="CUST1240"/>
    <s v="Ground"/>
    <n v="3658.8"/>
    <d v="2025-06-15T00:00:00"/>
    <n v="40"/>
    <n v="1"/>
    <n v="0"/>
    <n v="914.80000000000018"/>
  </r>
  <r>
    <n v="11064"/>
    <s v="2025-08-03"/>
    <s v="SKU-1087"/>
    <s v="Product 88"/>
    <x v="3"/>
    <n v="169.52"/>
    <s v="S018"/>
    <n v="100"/>
    <n v="253.44"/>
    <s v="2025-08-08"/>
    <s v="DC4"/>
    <x v="2"/>
    <s v="NJ"/>
    <s v="CUST3248"/>
    <s v="Ground"/>
    <n v="25344"/>
    <d v="2025-08-09T00:00:00"/>
    <n v="100"/>
    <n v="1"/>
    <n v="0"/>
    <n v="8392"/>
  </r>
  <r>
    <n v="11065"/>
    <s v="2025-09-15"/>
    <s v="SKU-1001"/>
    <s v="Product 2"/>
    <x v="1"/>
    <n v="104.71"/>
    <s v="S006"/>
    <n v="100"/>
    <n v="180.82"/>
    <s v="2025-09-25"/>
    <s v="DC7"/>
    <x v="4"/>
    <s v="FL"/>
    <s v="CUST1675"/>
    <s v="Ground"/>
    <n v="18082"/>
    <d v="2025-09-30T00:00:00"/>
    <n v="100"/>
    <n v="1"/>
    <n v="0"/>
    <n v="7611"/>
  </r>
  <r>
    <n v="11066"/>
    <s v="2025-05-07"/>
    <s v="SKU-1006"/>
    <s v="Product 7"/>
    <x v="4"/>
    <n v="37.96"/>
    <s v="S005"/>
    <n v="30"/>
    <n v="62.41"/>
    <s v="2025-05-14"/>
    <s v="DC4"/>
    <x v="2"/>
    <s v="NJ"/>
    <s v="CUST3081"/>
    <s v="Ground"/>
    <n v="1872.3"/>
    <d v="2025-05-15T00:00:00"/>
    <n v="30"/>
    <n v="1"/>
    <n v="0"/>
    <n v="733.5"/>
  </r>
  <r>
    <n v="11067"/>
    <s v="2025-08-23"/>
    <s v="SKU-1016"/>
    <s v="Product 17"/>
    <x v="0"/>
    <n v="93.8"/>
    <s v="S004"/>
    <n v="50"/>
    <n v="113.75"/>
    <s v="2025-09-02"/>
    <s v="DC9"/>
    <x v="0"/>
    <s v="WA"/>
    <s v="CUST5849"/>
    <s v="Ground"/>
    <n v="5687.5"/>
    <d v="2025-09-06T00:00:00"/>
    <n v="50"/>
    <n v="1"/>
    <n v="0"/>
    <n v="997.5"/>
  </r>
  <r>
    <n v="11068"/>
    <s v="2025-05-02"/>
    <s v="SKU-1139"/>
    <s v="Product 140"/>
    <x v="3"/>
    <n v="164.82"/>
    <s v="S014"/>
    <n v="5"/>
    <n v="271.45"/>
    <s v="2025-05-12"/>
    <s v="DC7"/>
    <x v="4"/>
    <s v="FL"/>
    <s v="CUST7622"/>
    <s v="2-Day"/>
    <n v="1357.25"/>
    <d v="2025-05-12T00:00:00"/>
    <n v="5"/>
    <n v="1"/>
    <n v="1"/>
    <n v="533.15000000000009"/>
  </r>
  <r>
    <n v="11069"/>
    <s v="2025-08-08"/>
    <s v="SKU-1112"/>
    <s v="Product 113"/>
    <x v="0"/>
    <n v="185.64"/>
    <s v="S014"/>
    <n v="75"/>
    <n v="227.65"/>
    <s v="2025-08-15"/>
    <s v="DC4"/>
    <x v="2"/>
    <s v="NJ"/>
    <s v="CUST7958"/>
    <s v="2-Day"/>
    <n v="17073.75"/>
    <d v="2025-08-17T00:00:00"/>
    <n v="75"/>
    <n v="1"/>
    <n v="0"/>
    <n v="3150.7500000000018"/>
  </r>
  <r>
    <n v="11070"/>
    <s v="2025-04-29"/>
    <s v="SKU-1190"/>
    <s v="Product 191"/>
    <x v="4"/>
    <n v="92.34"/>
    <s v="S012"/>
    <n v="5"/>
    <n v="127.03"/>
    <s v="2025-04-30"/>
    <s v="DC7"/>
    <x v="4"/>
    <s v="FL"/>
    <s v="CUST1230"/>
    <s v="Ground"/>
    <n v="635.15"/>
    <d v="2025-05-01T00:00:00"/>
    <n v="5"/>
    <n v="1"/>
    <n v="0"/>
    <n v="173.44999999999993"/>
  </r>
  <r>
    <n v="11071"/>
    <s v="2025-06-21"/>
    <s v="SKU-1022"/>
    <s v="Product 23"/>
    <x v="0"/>
    <n v="49.17"/>
    <s v="S015"/>
    <n v="50"/>
    <n v="78.260000000000005"/>
    <s v="2025-06-23"/>
    <s v="DC3"/>
    <x v="1"/>
    <s v="FL"/>
    <s v="CUST7856"/>
    <s v="2-Day"/>
    <n v="3913.0000000000005"/>
    <d v="2025-06-22T00:00:00"/>
    <n v="50"/>
    <n v="1"/>
    <n v="1"/>
    <n v="1454.5000000000005"/>
  </r>
  <r>
    <n v="11072"/>
    <s v="2025-04-05"/>
    <s v="SKU-1090"/>
    <s v="Product 91"/>
    <x v="4"/>
    <n v="5.25"/>
    <s v="S008"/>
    <n v="25"/>
    <n v="7.32"/>
    <s v="2025-04-08"/>
    <s v="DC9"/>
    <x v="0"/>
    <s v="WA"/>
    <s v="CUST4729"/>
    <s v="Ground"/>
    <n v="183"/>
    <d v="2025-04-13T00:00:00"/>
    <n v="25"/>
    <n v="1"/>
    <n v="0"/>
    <n v="51.75"/>
  </r>
  <r>
    <n v="11073"/>
    <s v="2025-09-05"/>
    <s v="SKU-1169"/>
    <s v="Product 170"/>
    <x v="2"/>
    <n v="49.02"/>
    <s v="S016"/>
    <n v="10"/>
    <n v="87.01"/>
    <s v="2025-09-15"/>
    <s v="DC2"/>
    <x v="3"/>
    <s v="IL"/>
    <s v="CUST9283"/>
    <s v="2-Day"/>
    <n v="870.1"/>
    <d v="2025-09-15T00:00:00"/>
    <n v="10"/>
    <n v="1"/>
    <n v="1"/>
    <n v="379.9"/>
  </r>
  <r>
    <n v="11074"/>
    <s v="2025-04-11"/>
    <s v="SKU-1193"/>
    <s v="Product 194"/>
    <x v="1"/>
    <n v="64.239999999999995"/>
    <s v="S016"/>
    <n v="20"/>
    <n v="92.38"/>
    <s v="2025-04-18"/>
    <s v="DC8"/>
    <x v="5"/>
    <s v="TX"/>
    <s v="CUST4871"/>
    <s v="2-Day"/>
    <n v="1847.6"/>
    <d v="2025-04-19T00:00:00"/>
    <n v="20"/>
    <n v="1"/>
    <n v="0"/>
    <n v="562.79999999999995"/>
  </r>
  <r>
    <n v="11075"/>
    <s v="2025-05-29"/>
    <s v="SKU-1193"/>
    <s v="Product 194"/>
    <x v="1"/>
    <n v="64.239999999999995"/>
    <s v="S016"/>
    <n v="20"/>
    <n v="98.97"/>
    <s v="2025-06-01"/>
    <s v="DC10"/>
    <x v="0"/>
    <s v="CA"/>
    <s v="CUST7050"/>
    <s v="2-Day"/>
    <n v="1979.4"/>
    <d v="2025-06-03T00:00:00"/>
    <n v="20"/>
    <n v="1"/>
    <n v="0"/>
    <n v="694.60000000000014"/>
  </r>
  <r>
    <n v="11076"/>
    <s v="2025-09-13"/>
    <s v="SKU-1020"/>
    <s v="Product 21"/>
    <x v="0"/>
    <n v="49.85"/>
    <s v="S002"/>
    <n v="100"/>
    <n v="67.52"/>
    <s v="2025-09-18"/>
    <s v="DC9"/>
    <x v="0"/>
    <s v="WA"/>
    <s v="CUST4461"/>
    <s v="Ground"/>
    <n v="6752"/>
    <d v="2025-09-18T00:00:00"/>
    <n v="100"/>
    <n v="1"/>
    <n v="1"/>
    <n v="1767"/>
  </r>
  <r>
    <n v="11077"/>
    <s v="2025-05-28"/>
    <s v="SKU-1177"/>
    <s v="Product 178"/>
    <x v="3"/>
    <n v="162.16999999999999"/>
    <s v="S018"/>
    <n v="75"/>
    <n v="248.36"/>
    <s v="2025-06-02"/>
    <s v="DC3"/>
    <x v="1"/>
    <s v="FL"/>
    <s v="CUST3407"/>
    <s v="Ground"/>
    <n v="18627"/>
    <d v="2025-05-31T00:00:00"/>
    <n v="75"/>
    <n v="1"/>
    <n v="1"/>
    <n v="6464.2500000000018"/>
  </r>
  <r>
    <n v="11078"/>
    <s v="2025-06-21"/>
    <s v="SKU-1022"/>
    <s v="Product 23"/>
    <x v="0"/>
    <n v="49.17"/>
    <s v="S015"/>
    <n v="25"/>
    <n v="59.16"/>
    <s v="2025-07-01"/>
    <s v="DC2"/>
    <x v="3"/>
    <s v="IL"/>
    <s v="CUST6411"/>
    <s v="Ground"/>
    <n v="1479"/>
    <d v="2025-07-01T00:00:00"/>
    <n v="25"/>
    <n v="1"/>
    <n v="1"/>
    <n v="249.75"/>
  </r>
  <r>
    <n v="11079"/>
    <s v="2025-07-04"/>
    <s v="SKU-1167"/>
    <s v="Product 168"/>
    <x v="2"/>
    <n v="94.06"/>
    <s v="S011"/>
    <n v="100"/>
    <n v="123.86"/>
    <s v="2025-07-09"/>
    <s v="DC8"/>
    <x v="5"/>
    <s v="TX"/>
    <s v="CUST4521"/>
    <s v="2-Day"/>
    <n v="12386"/>
    <d v="2025-07-09T00:00:00"/>
    <n v="100"/>
    <n v="1"/>
    <n v="1"/>
    <n v="2980"/>
  </r>
  <r>
    <n v="11080"/>
    <s v="2025-06-07"/>
    <s v="SKU-1086"/>
    <s v="Product 87"/>
    <x v="4"/>
    <n v="166.88"/>
    <s v="S001"/>
    <n v="75"/>
    <n v="296.41000000000003"/>
    <s v="2025-06-08"/>
    <s v="DC4"/>
    <x v="2"/>
    <s v="NJ"/>
    <s v="CUST5892"/>
    <s v="Ground"/>
    <n v="22230.750000000004"/>
    <d v="2025-06-08T00:00:00"/>
    <n v="75"/>
    <n v="1"/>
    <n v="1"/>
    <n v="9714.7500000000036"/>
  </r>
  <r>
    <n v="11081"/>
    <s v="2025-09-08"/>
    <s v="SKU-1020"/>
    <s v="Product 21"/>
    <x v="0"/>
    <n v="49.85"/>
    <s v="S002"/>
    <n v="5"/>
    <n v="72.87"/>
    <s v="2025-09-15"/>
    <s v="DC4"/>
    <x v="2"/>
    <s v="NJ"/>
    <s v="CUST7841"/>
    <s v="2-Day"/>
    <n v="364.35"/>
    <d v="2025-09-15T00:00:00"/>
    <n v="5"/>
    <n v="1"/>
    <n v="1"/>
    <n v="115.10000000000002"/>
  </r>
  <r>
    <n v="11082"/>
    <s v="2025-05-16"/>
    <s v="SKU-1069"/>
    <s v="Product 70"/>
    <x v="1"/>
    <n v="7.19"/>
    <s v="S010"/>
    <n v="25"/>
    <n v="11.52"/>
    <s v="2025-05-19"/>
    <s v="DC2"/>
    <x v="3"/>
    <s v="IL"/>
    <s v="CUST1896"/>
    <s v="Ground"/>
    <n v="288"/>
    <d v="2025-05-23T00:00:00"/>
    <n v="25"/>
    <n v="1"/>
    <n v="0"/>
    <n v="108.25"/>
  </r>
  <r>
    <n v="11083"/>
    <s v="2025-05-13"/>
    <s v="SKU-1101"/>
    <s v="Product 102"/>
    <x v="0"/>
    <n v="132.87"/>
    <s v="S003"/>
    <n v="5"/>
    <n v="216.05"/>
    <s v="2025-05-20"/>
    <s v="DC4"/>
    <x v="2"/>
    <s v="NJ"/>
    <s v="CUST7747"/>
    <s v="Ground"/>
    <n v="1080.25"/>
    <d v="2025-05-20T00:00:00"/>
    <n v="5"/>
    <n v="1"/>
    <n v="1"/>
    <n v="415.9"/>
  </r>
  <r>
    <n v="11084"/>
    <s v="2025-08-19"/>
    <s v="SKU-1042"/>
    <s v="Product 43"/>
    <x v="1"/>
    <n v="143.69"/>
    <s v="S001"/>
    <n v="30"/>
    <n v="190.84"/>
    <s v="2025-08-20"/>
    <s v="DC2"/>
    <x v="3"/>
    <s v="IL"/>
    <s v="CUST1380"/>
    <s v="2-Day"/>
    <n v="5725.2"/>
    <d v="2025-08-21T00:00:00"/>
    <n v="30"/>
    <n v="1"/>
    <n v="0"/>
    <n v="1414.5"/>
  </r>
  <r>
    <n v="11085"/>
    <s v="2025-05-21"/>
    <s v="SKU-1187"/>
    <s v="Product 188"/>
    <x v="4"/>
    <n v="85.4"/>
    <s v="S015"/>
    <n v="30"/>
    <n v="136.51"/>
    <s v="2025-05-26"/>
    <s v="DC10"/>
    <x v="0"/>
    <s v="CA"/>
    <s v="CUST2367"/>
    <s v="Ground"/>
    <n v="4095.2999999999997"/>
    <d v="2025-05-27T00:00:00"/>
    <n v="30"/>
    <n v="1"/>
    <n v="0"/>
    <n v="1533.2999999999997"/>
  </r>
  <r>
    <n v="11086"/>
    <s v="2025-06-24"/>
    <s v="SKU-1145"/>
    <s v="Product 146"/>
    <x v="0"/>
    <n v="61.61"/>
    <s v="S013"/>
    <n v="25"/>
    <n v="84.21"/>
    <s v="2025-06-25"/>
    <s v="DC10"/>
    <x v="0"/>
    <s v="CA"/>
    <s v="CUST2822"/>
    <s v="Ground"/>
    <n v="2105.25"/>
    <d v="2025-06-28T00:00:00"/>
    <n v="25"/>
    <n v="1"/>
    <n v="0"/>
    <n v="565"/>
  </r>
  <r>
    <n v="11087"/>
    <s v="2025-05-16"/>
    <s v="SKU-1189"/>
    <s v="Product 190"/>
    <x v="2"/>
    <n v="169.46"/>
    <s v="S017"/>
    <n v="20"/>
    <n v="223.87"/>
    <s v="2025-05-19"/>
    <s v="DC4"/>
    <x v="2"/>
    <s v="NJ"/>
    <s v="CUST2688"/>
    <s v="Overnight"/>
    <n v="4477.3999999999996"/>
    <d v="2025-05-21T00:00:00"/>
    <n v="20"/>
    <n v="1"/>
    <n v="0"/>
    <n v="1088.1999999999994"/>
  </r>
  <r>
    <n v="11088"/>
    <s v="2025-09-14"/>
    <s v="SKU-1190"/>
    <s v="Product 191"/>
    <x v="4"/>
    <n v="92.34"/>
    <s v="S012"/>
    <n v="100"/>
    <n v="110.94"/>
    <s v="2025-09-15"/>
    <s v="DC3"/>
    <x v="1"/>
    <s v="FL"/>
    <s v="CUST9646"/>
    <s v="Ground"/>
    <n v="11094"/>
    <d v="2025-09-16T00:00:00"/>
    <n v="100"/>
    <n v="1"/>
    <n v="0"/>
    <n v="1860"/>
  </r>
  <r>
    <n v="11089"/>
    <s v="2025-07-23"/>
    <s v="SKU-1063"/>
    <s v="Product 64"/>
    <x v="1"/>
    <n v="74.41"/>
    <s v="S011"/>
    <n v="40"/>
    <n v="130.46"/>
    <s v="2025-07-24"/>
    <s v="DC10"/>
    <x v="0"/>
    <s v="CA"/>
    <s v="CUST2966"/>
    <s v="2-Day"/>
    <n v="5218.4000000000005"/>
    <d v="2025-07-27T00:00:00"/>
    <n v="40"/>
    <n v="1"/>
    <n v="0"/>
    <n v="2242.0000000000009"/>
  </r>
  <r>
    <n v="11090"/>
    <s v="2025-08-18"/>
    <s v="SKU-1045"/>
    <s v="Product 46"/>
    <x v="0"/>
    <n v="193.56"/>
    <s v="S015"/>
    <n v="75"/>
    <n v="233.54"/>
    <s v="2025-08-21"/>
    <s v="DC6"/>
    <x v="6"/>
    <s v="IL"/>
    <s v="CUST5711"/>
    <s v="Ground"/>
    <n v="17515.5"/>
    <d v="2025-08-25T00:00:00"/>
    <n v="75"/>
    <n v="1"/>
    <n v="0"/>
    <n v="2998.5"/>
  </r>
  <r>
    <n v="11091"/>
    <s v="2025-06-10"/>
    <s v="SKU-1139"/>
    <s v="Product 140"/>
    <x v="3"/>
    <n v="164.82"/>
    <s v="S014"/>
    <n v="10"/>
    <n v="212.83"/>
    <s v="2025-06-17"/>
    <s v="DC3"/>
    <x v="1"/>
    <s v="FL"/>
    <s v="CUST8287"/>
    <s v="Ground"/>
    <n v="2128.3000000000002"/>
    <d v="2025-06-17T00:00:00"/>
    <n v="10"/>
    <n v="1"/>
    <n v="1"/>
    <n v="480.10000000000036"/>
  </r>
  <r>
    <n v="11092"/>
    <s v="2025-05-15"/>
    <s v="SKU-1131"/>
    <s v="Product 132"/>
    <x v="0"/>
    <n v="181.79"/>
    <s v="S004"/>
    <n v="50"/>
    <n v="227.28"/>
    <s v="2025-05-20"/>
    <s v="DC7"/>
    <x v="4"/>
    <s v="FL"/>
    <s v="CUST7354"/>
    <s v="2-Day"/>
    <n v="11364"/>
    <d v="2025-05-22T00:00:00"/>
    <n v="50"/>
    <n v="1"/>
    <n v="0"/>
    <n v="2274.5"/>
  </r>
  <r>
    <n v="11093"/>
    <s v="2025-05-14"/>
    <s v="SKU-1153"/>
    <s v="Product 154"/>
    <x v="4"/>
    <n v="44.67"/>
    <s v="S012"/>
    <n v="25"/>
    <n v="59.38"/>
    <s v="2025-05-15"/>
    <s v="DC6"/>
    <x v="6"/>
    <s v="IL"/>
    <s v="CUST8919"/>
    <s v="Ground"/>
    <n v="1484.5"/>
    <d v="2025-05-16T00:00:00"/>
    <n v="25"/>
    <n v="1"/>
    <n v="0"/>
    <n v="367.75"/>
  </r>
  <r>
    <n v="11094"/>
    <s v="2025-06-11"/>
    <s v="SKU-1155"/>
    <s v="Product 156"/>
    <x v="4"/>
    <n v="148.87"/>
    <s v="S005"/>
    <n v="50"/>
    <n v="201.97"/>
    <s v="2025-06-13"/>
    <s v="DC10"/>
    <x v="0"/>
    <s v="CA"/>
    <s v="CUST9493"/>
    <s v="2-Day"/>
    <n v="10098.5"/>
    <d v="2025-06-13T00:00:00"/>
    <n v="50"/>
    <n v="1"/>
    <n v="1"/>
    <n v="2655"/>
  </r>
  <r>
    <n v="11095"/>
    <s v="2025-09-09"/>
    <s v="SKU-1136"/>
    <s v="Product 137"/>
    <x v="4"/>
    <n v="68.599999999999994"/>
    <s v="S011"/>
    <n v="15"/>
    <n v="98.93"/>
    <s v="2025-09-12"/>
    <s v="DC7"/>
    <x v="4"/>
    <s v="FL"/>
    <s v="CUST1357"/>
    <s v="Ground"/>
    <n v="1483.95"/>
    <d v="2025-09-13T00:00:00"/>
    <n v="15"/>
    <n v="1"/>
    <n v="0"/>
    <n v="454.95000000000005"/>
  </r>
  <r>
    <n v="11096"/>
    <s v="2025-08-03"/>
    <s v="SKU-1083"/>
    <s v="Product 84"/>
    <x v="0"/>
    <n v="186.09"/>
    <s v="S014"/>
    <n v="50"/>
    <n v="230.42"/>
    <s v="2025-08-05"/>
    <s v="DC3"/>
    <x v="1"/>
    <s v="FL"/>
    <s v="CUST5771"/>
    <s v="Ground"/>
    <n v="11521"/>
    <d v="2025-08-09T00:00:00"/>
    <n v="50"/>
    <n v="1"/>
    <n v="0"/>
    <n v="2216.5"/>
  </r>
  <r>
    <n v="11097"/>
    <s v="2025-06-07"/>
    <s v="SKU-1138"/>
    <s v="Product 139"/>
    <x v="4"/>
    <n v="176.69"/>
    <s v="S014"/>
    <n v="30"/>
    <n v="238.83"/>
    <s v="2025-06-12"/>
    <s v="DC1"/>
    <x v="5"/>
    <s v="TX"/>
    <s v="CUST6578"/>
    <s v="Overnight"/>
    <n v="7164.9000000000005"/>
    <d v="2025-06-13T00:00:00"/>
    <n v="30"/>
    <n v="1"/>
    <n v="0"/>
    <n v="1864.2000000000007"/>
  </r>
  <r>
    <n v="11098"/>
    <s v="2025-05-25"/>
    <s v="SKU-1173"/>
    <s v="Product 174"/>
    <x v="4"/>
    <n v="155.03"/>
    <s v="S015"/>
    <n v="40"/>
    <n v="234.32"/>
    <s v="2025-06-01"/>
    <s v="DC8"/>
    <x v="5"/>
    <s v="TX"/>
    <s v="CUST8811"/>
    <s v="Ground"/>
    <n v="9372.7999999999993"/>
    <d v="2025-06-02T00:00:00"/>
    <n v="40"/>
    <n v="1"/>
    <n v="0"/>
    <n v="3171.5999999999995"/>
  </r>
  <r>
    <n v="11099"/>
    <s v="2025-06-04"/>
    <s v="SKU-1081"/>
    <s v="Product 82"/>
    <x v="1"/>
    <n v="174.83"/>
    <s v="S015"/>
    <n v="10"/>
    <n v="215.2"/>
    <s v="2025-06-14"/>
    <s v="DC1"/>
    <x v="5"/>
    <s v="TX"/>
    <s v="CUST2134"/>
    <s v="Ground"/>
    <n v="2152"/>
    <d v="2025-06-15T00:00:00"/>
    <n v="10"/>
    <n v="1"/>
    <n v="0"/>
    <n v="403.69999999999982"/>
  </r>
  <r>
    <n v="11100"/>
    <s v="2025-09-07"/>
    <s v="SKU-1073"/>
    <s v="Product 74"/>
    <x v="4"/>
    <n v="155.88"/>
    <s v="S014"/>
    <n v="40"/>
    <n v="218.16"/>
    <s v="2025-09-14"/>
    <s v="DC1"/>
    <x v="5"/>
    <s v="TX"/>
    <s v="CUST8691"/>
    <s v="2-Day"/>
    <n v="8726.4"/>
    <d v="2025-09-14T00:00:00"/>
    <n v="40"/>
    <n v="1"/>
    <n v="1"/>
    <n v="2491.1999999999998"/>
  </r>
  <r>
    <n v="11101"/>
    <s v="2025-04-01"/>
    <s v="SKU-1115"/>
    <s v="Product 116"/>
    <x v="1"/>
    <n v="82.54"/>
    <s v="S014"/>
    <n v="15"/>
    <n v="103.87"/>
    <s v="2025-04-04"/>
    <s v="DC4"/>
    <x v="2"/>
    <s v="NJ"/>
    <s v="CUST3669"/>
    <s v="Ground"/>
    <n v="1558.0500000000002"/>
    <d v="2025-04-07T00:00:00"/>
    <n v="15"/>
    <n v="1"/>
    <n v="0"/>
    <n v="319.95000000000005"/>
  </r>
  <r>
    <n v="11102"/>
    <s v="2025-07-04"/>
    <s v="SKU-1154"/>
    <s v="Product 155"/>
    <x v="1"/>
    <n v="57.05"/>
    <s v="S004"/>
    <n v="75"/>
    <n v="92.16"/>
    <s v="2025-07-14"/>
    <s v="DC5"/>
    <x v="0"/>
    <s v="WA"/>
    <s v="CUST9377"/>
    <s v="Ground"/>
    <n v="6912"/>
    <d v="2025-07-14T00:00:00"/>
    <n v="75"/>
    <n v="1"/>
    <n v="1"/>
    <n v="2633.25"/>
  </r>
  <r>
    <n v="11103"/>
    <s v="2025-09-26"/>
    <s v="SKU-1130"/>
    <s v="Product 131"/>
    <x v="2"/>
    <n v="187.66"/>
    <s v="S007"/>
    <n v="5"/>
    <n v="324.43"/>
    <s v="2025-10-01"/>
    <s v="DC1"/>
    <x v="5"/>
    <s v="TX"/>
    <s v="CUST4874"/>
    <s v="Ground"/>
    <n v="1622.15"/>
    <d v="2025-10-02T00:00:00"/>
    <n v="5"/>
    <n v="1"/>
    <n v="0"/>
    <n v="683.85000000000014"/>
  </r>
  <r>
    <n v="11104"/>
    <s v="2025-07-21"/>
    <s v="SKU-1198"/>
    <s v="Product 199"/>
    <x v="0"/>
    <n v="89.96"/>
    <s v="S009"/>
    <n v="25"/>
    <n v="139.46"/>
    <s v="2025-07-26"/>
    <s v="DC4"/>
    <x v="2"/>
    <s v="NJ"/>
    <s v="CUST6158"/>
    <s v="2-Day"/>
    <n v="3486.5"/>
    <d v="2025-07-26T00:00:00"/>
    <n v="25"/>
    <n v="1"/>
    <n v="1"/>
    <n v="1237.5"/>
  </r>
  <r>
    <n v="11105"/>
    <s v="2025-06-10"/>
    <s v="SKU-1182"/>
    <s v="Product 183"/>
    <x v="3"/>
    <n v="188.98"/>
    <s v="S020"/>
    <n v="5"/>
    <n v="316.11"/>
    <s v="2025-06-20"/>
    <s v="DC1"/>
    <x v="5"/>
    <s v="TX"/>
    <s v="CUST4002"/>
    <s v="Ground"/>
    <n v="1580.5500000000002"/>
    <d v="2025-06-20T00:00:00"/>
    <n v="5"/>
    <n v="1"/>
    <n v="1"/>
    <n v="635.6500000000002"/>
  </r>
  <r>
    <n v="11106"/>
    <s v="2025-05-04"/>
    <s v="SKU-1036"/>
    <s v="Product 37"/>
    <x v="1"/>
    <n v="192.67"/>
    <s v="S008"/>
    <n v="5"/>
    <n v="321.72000000000003"/>
    <s v="2025-05-11"/>
    <s v="DC10"/>
    <x v="0"/>
    <s v="CA"/>
    <s v="CUST4651"/>
    <s v="2-Day"/>
    <n v="1608.6000000000001"/>
    <d v="2025-05-14T00:00:00"/>
    <n v="5"/>
    <n v="1"/>
    <n v="0"/>
    <n v="645.25000000000023"/>
  </r>
  <r>
    <n v="11107"/>
    <s v="2025-04-28"/>
    <s v="SKU-1058"/>
    <s v="Product 59"/>
    <x v="2"/>
    <n v="61.52"/>
    <s v="S018"/>
    <n v="5"/>
    <n v="92.42"/>
    <s v="2025-05-05"/>
    <s v="DC9"/>
    <x v="0"/>
    <s v="WA"/>
    <s v="CUST9032"/>
    <s v="Ground"/>
    <n v="462.1"/>
    <d v="2025-05-05T00:00:00"/>
    <n v="5"/>
    <n v="1"/>
    <n v="1"/>
    <n v="154.5"/>
  </r>
  <r>
    <n v="11108"/>
    <s v="2025-09-23"/>
    <s v="SKU-1022"/>
    <s v="Product 23"/>
    <x v="0"/>
    <n v="49.17"/>
    <s v="S015"/>
    <n v="30"/>
    <n v="69.48"/>
    <s v="2025-09-28"/>
    <s v="DC4"/>
    <x v="2"/>
    <s v="NJ"/>
    <s v="CUST4319"/>
    <s v="Ground"/>
    <n v="2084.4"/>
    <d v="2025-10-02T00:00:00"/>
    <n v="30"/>
    <n v="1"/>
    <n v="0"/>
    <n v="609.29999999999995"/>
  </r>
  <r>
    <n v="11109"/>
    <s v="2025-04-04"/>
    <s v="SKU-1141"/>
    <s v="Product 142"/>
    <x v="3"/>
    <n v="191.95"/>
    <s v="S018"/>
    <n v="100"/>
    <n v="278.08"/>
    <s v="2025-04-14"/>
    <s v="DC2"/>
    <x v="3"/>
    <s v="IL"/>
    <s v="CUST4445"/>
    <s v="Ground"/>
    <n v="27808"/>
    <d v="2025-04-15T00:00:00"/>
    <n v="100"/>
    <n v="1"/>
    <n v="0"/>
    <n v="8613"/>
  </r>
  <r>
    <n v="11110"/>
    <s v="2025-07-25"/>
    <s v="SKU-1161"/>
    <s v="Product 162"/>
    <x v="2"/>
    <n v="116.98"/>
    <s v="S010"/>
    <n v="100"/>
    <n v="145.03"/>
    <s v="2025-07-28"/>
    <s v="DC10"/>
    <x v="0"/>
    <s v="CA"/>
    <s v="CUST4444"/>
    <s v="2-Day"/>
    <n v="14503"/>
    <d v="2025-07-29T00:00:00"/>
    <n v="100"/>
    <n v="1"/>
    <n v="0"/>
    <n v="2805"/>
  </r>
  <r>
    <n v="11111"/>
    <s v="2025-05-24"/>
    <s v="SKU-1058"/>
    <s v="Product 59"/>
    <x v="2"/>
    <n v="61.52"/>
    <s v="S018"/>
    <n v="10"/>
    <n v="100.68"/>
    <s v="2025-06-03"/>
    <s v="DC1"/>
    <x v="5"/>
    <s v="TX"/>
    <s v="CUST3407"/>
    <s v="2-Day"/>
    <n v="1006.8000000000001"/>
    <d v="2025-06-02T00:00:00"/>
    <n v="10"/>
    <n v="1"/>
    <n v="1"/>
    <n v="391.6"/>
  </r>
  <r>
    <n v="11112"/>
    <s v="2025-08-28"/>
    <s v="SKU-1175"/>
    <s v="Product 176"/>
    <x v="2"/>
    <n v="42.45"/>
    <s v="S011"/>
    <n v="10"/>
    <n v="58.43"/>
    <s v="2025-09-07"/>
    <s v="DC10"/>
    <x v="0"/>
    <s v="CA"/>
    <s v="CUST4084"/>
    <s v="Ground"/>
    <n v="584.29999999999995"/>
    <d v="2025-09-08T00:00:00"/>
    <n v="10"/>
    <n v="1"/>
    <n v="0"/>
    <n v="159.79999999999995"/>
  </r>
  <r>
    <n v="11113"/>
    <s v="2025-07-07"/>
    <s v="SKU-1085"/>
    <s v="Product 86"/>
    <x v="1"/>
    <n v="188.13"/>
    <s v="S006"/>
    <n v="5"/>
    <n v="328.49"/>
    <s v="2025-07-14"/>
    <s v="DC3"/>
    <x v="1"/>
    <s v="FL"/>
    <s v="CUST5983"/>
    <s v="Ground"/>
    <n v="1642.45"/>
    <d v="2025-07-14T00:00:00"/>
    <n v="5"/>
    <n v="1"/>
    <n v="1"/>
    <n v="701.80000000000007"/>
  </r>
  <r>
    <n v="11114"/>
    <s v="2025-07-26"/>
    <s v="SKU-1150"/>
    <s v="Product 151"/>
    <x v="4"/>
    <n v="113.78"/>
    <s v="S002"/>
    <n v="40"/>
    <n v="154.02000000000001"/>
    <s v="2025-08-05"/>
    <s v="DC1"/>
    <x v="5"/>
    <s v="TX"/>
    <s v="CUST6436"/>
    <s v="2-Day"/>
    <n v="6160.8"/>
    <d v="2025-08-05T00:00:00"/>
    <n v="40"/>
    <n v="1"/>
    <n v="1"/>
    <n v="1609.6000000000004"/>
  </r>
  <r>
    <n v="11115"/>
    <s v="2025-04-19"/>
    <s v="SKU-1199"/>
    <s v="Product 200"/>
    <x v="4"/>
    <n v="9.19"/>
    <s v="S018"/>
    <n v="20"/>
    <n v="13.92"/>
    <s v="2025-04-24"/>
    <s v="DC7"/>
    <x v="4"/>
    <s v="FL"/>
    <s v="CUST5281"/>
    <s v="Ground"/>
    <n v="278.39999999999998"/>
    <d v="2025-04-24T00:00:00"/>
    <n v="20"/>
    <n v="1"/>
    <n v="1"/>
    <n v="94.6"/>
  </r>
  <r>
    <n v="11116"/>
    <s v="2025-05-01"/>
    <s v="SKU-1174"/>
    <s v="Product 175"/>
    <x v="1"/>
    <n v="138.30000000000001"/>
    <s v="S017"/>
    <n v="100"/>
    <n v="232.33"/>
    <s v="2025-05-02"/>
    <s v="DC6"/>
    <x v="6"/>
    <s v="IL"/>
    <s v="CUST4752"/>
    <s v="Overnight"/>
    <n v="23233"/>
    <d v="2025-05-03T00:00:00"/>
    <n v="100"/>
    <n v="1"/>
    <n v="0"/>
    <n v="9402.9999999999982"/>
  </r>
  <r>
    <n v="11117"/>
    <s v="2025-05-29"/>
    <s v="SKU-1097"/>
    <s v="Product 98"/>
    <x v="0"/>
    <n v="108.91"/>
    <s v="S007"/>
    <n v="10"/>
    <n v="189.22"/>
    <s v="2025-05-31"/>
    <s v="DC1"/>
    <x v="5"/>
    <s v="TX"/>
    <s v="CUST1446"/>
    <s v="Ground"/>
    <n v="1892.2"/>
    <d v="2025-05-31T00:00:00"/>
    <n v="10"/>
    <n v="1"/>
    <n v="1"/>
    <n v="803.10000000000014"/>
  </r>
  <r>
    <n v="11118"/>
    <s v="2025-08-13"/>
    <s v="SKU-1125"/>
    <s v="Product 126"/>
    <x v="4"/>
    <n v="71.209999999999994"/>
    <s v="S017"/>
    <n v="10"/>
    <n v="102.74"/>
    <s v="2025-08-23"/>
    <s v="DC5"/>
    <x v="0"/>
    <s v="WA"/>
    <s v="CUST5998"/>
    <s v="Ground"/>
    <n v="1027.3999999999999"/>
    <d v="2025-08-26T00:00:00"/>
    <n v="10"/>
    <n v="1"/>
    <n v="0"/>
    <n v="315.29999999999995"/>
  </r>
  <r>
    <n v="11119"/>
    <s v="2025-07-24"/>
    <s v="SKU-1109"/>
    <s v="Product 110"/>
    <x v="4"/>
    <n v="101.11"/>
    <s v="S012"/>
    <n v="25"/>
    <n v="141.63"/>
    <s v="2025-07-27"/>
    <s v="DC2"/>
    <x v="3"/>
    <s v="IL"/>
    <s v="CUST4121"/>
    <s v="Ground"/>
    <n v="3540.75"/>
    <d v="2025-07-29T00:00:00"/>
    <n v="25"/>
    <n v="1"/>
    <n v="0"/>
    <n v="1013"/>
  </r>
  <r>
    <n v="11120"/>
    <s v="2025-04-08"/>
    <s v="SKU-1090"/>
    <s v="Product 91"/>
    <x v="4"/>
    <n v="5.25"/>
    <s v="S008"/>
    <n v="50"/>
    <n v="8.27"/>
    <s v="2025-04-10"/>
    <s v="DC8"/>
    <x v="5"/>
    <s v="TX"/>
    <s v="CUST2969"/>
    <s v="Ground"/>
    <n v="413.5"/>
    <d v="2025-04-10T00:00:00"/>
    <n v="50"/>
    <n v="1"/>
    <n v="1"/>
    <n v="151"/>
  </r>
  <r>
    <n v="11121"/>
    <s v="2025-06-22"/>
    <s v="SKU-1178"/>
    <s v="Product 179"/>
    <x v="2"/>
    <n v="135.66"/>
    <s v="S019"/>
    <n v="25"/>
    <n v="170.85"/>
    <s v="2025-07-02"/>
    <s v="DC10"/>
    <x v="0"/>
    <s v="CA"/>
    <s v="CUST9303"/>
    <s v="2-Day"/>
    <n v="4271.25"/>
    <d v="2025-07-02T00:00:00"/>
    <n v="25"/>
    <n v="1"/>
    <n v="1"/>
    <n v="879.75"/>
  </r>
  <r>
    <n v="11122"/>
    <s v="2025-05-07"/>
    <s v="SKU-1038"/>
    <s v="Product 39"/>
    <x v="0"/>
    <n v="160.19"/>
    <s v="S004"/>
    <n v="10"/>
    <n v="277.93"/>
    <s v="2025-05-17"/>
    <s v="DC2"/>
    <x v="3"/>
    <s v="IL"/>
    <s v="CUST5924"/>
    <s v="2-Day"/>
    <n v="2779.3"/>
    <d v="2025-05-16T00:00:00"/>
    <n v="10"/>
    <n v="1"/>
    <n v="1"/>
    <n v="1177.4000000000001"/>
  </r>
  <r>
    <n v="11123"/>
    <s v="2025-07-28"/>
    <s v="SKU-1160"/>
    <s v="Product 161"/>
    <x v="3"/>
    <n v="182.6"/>
    <s v="S008"/>
    <n v="10"/>
    <n v="306.68"/>
    <s v="2025-07-31"/>
    <s v="DC7"/>
    <x v="4"/>
    <s v="FL"/>
    <s v="CUST1754"/>
    <s v="Ground"/>
    <n v="3066.8"/>
    <d v="2025-08-01T00:00:00"/>
    <n v="10"/>
    <n v="1"/>
    <n v="0"/>
    <n v="1240.8000000000002"/>
  </r>
  <r>
    <n v="11124"/>
    <s v="2025-08-20"/>
    <s v="SKU-1112"/>
    <s v="Product 113"/>
    <x v="0"/>
    <n v="185.64"/>
    <s v="S014"/>
    <n v="5"/>
    <n v="238.57"/>
    <s v="2025-08-22"/>
    <s v="DC3"/>
    <x v="1"/>
    <s v="FL"/>
    <s v="CUST8927"/>
    <s v="Overnight"/>
    <n v="1192.8499999999999"/>
    <d v="2025-08-22T00:00:00"/>
    <n v="5"/>
    <n v="1"/>
    <n v="1"/>
    <n v="264.64999999999998"/>
  </r>
  <r>
    <n v="11125"/>
    <s v="2025-06-15"/>
    <s v="SKU-1068"/>
    <s v="Product 69"/>
    <x v="4"/>
    <n v="127.15"/>
    <s v="S003"/>
    <n v="25"/>
    <n v="218.61"/>
    <s v="2025-06-16"/>
    <s v="DC2"/>
    <x v="3"/>
    <s v="IL"/>
    <s v="CUST1007"/>
    <s v="Ground"/>
    <n v="5465.25"/>
    <d v="2025-06-16T00:00:00"/>
    <n v="25"/>
    <n v="1"/>
    <n v="1"/>
    <n v="2286.5"/>
  </r>
  <r>
    <n v="11126"/>
    <s v="2025-08-20"/>
    <s v="SKU-1168"/>
    <s v="Product 169"/>
    <x v="1"/>
    <n v="156.38999999999999"/>
    <s v="S018"/>
    <n v="40"/>
    <n v="245.53"/>
    <s v="2025-08-27"/>
    <s v="DC3"/>
    <x v="1"/>
    <s v="FL"/>
    <s v="CUST2462"/>
    <s v="2-Day"/>
    <n v="9821.2000000000007"/>
    <d v="2025-08-28T00:00:00"/>
    <n v="40"/>
    <n v="1"/>
    <n v="0"/>
    <n v="3565.6000000000013"/>
  </r>
  <r>
    <n v="11127"/>
    <s v="2025-06-03"/>
    <s v="SKU-1052"/>
    <s v="Product 53"/>
    <x v="2"/>
    <n v="198.62"/>
    <s v="S002"/>
    <n v="20"/>
    <n v="292.07"/>
    <s v="2025-06-10"/>
    <s v="DC2"/>
    <x v="3"/>
    <s v="IL"/>
    <s v="CUST8179"/>
    <s v="Ground"/>
    <n v="5841.4"/>
    <d v="2025-06-14T00:00:00"/>
    <n v="20"/>
    <n v="1"/>
    <n v="0"/>
    <n v="1868.9999999999995"/>
  </r>
  <r>
    <n v="11128"/>
    <s v="2025-04-27"/>
    <s v="SKU-1012"/>
    <s v="Product 13"/>
    <x v="0"/>
    <n v="48.85"/>
    <s v="S018"/>
    <n v="10"/>
    <n v="76.78"/>
    <s v="2025-04-28"/>
    <s v="DC1"/>
    <x v="5"/>
    <s v="TX"/>
    <s v="CUST1171"/>
    <s v="Ground"/>
    <n v="767.8"/>
    <d v="2025-04-27T00:00:00"/>
    <n v="10"/>
    <n v="1"/>
    <n v="1"/>
    <n v="279.29999999999995"/>
  </r>
  <r>
    <n v="11129"/>
    <s v="2025-07-20"/>
    <s v="SKU-1105"/>
    <s v="Product 106"/>
    <x v="3"/>
    <n v="186.61"/>
    <s v="S001"/>
    <n v="5"/>
    <n v="334.88"/>
    <s v="2025-07-30"/>
    <s v="DC7"/>
    <x v="4"/>
    <s v="FL"/>
    <s v="CUST4290"/>
    <s v="Ground"/>
    <n v="1674.4"/>
    <d v="2025-07-30T00:00:00"/>
    <n v="5"/>
    <n v="1"/>
    <n v="1"/>
    <n v="741.35"/>
  </r>
  <r>
    <n v="11130"/>
    <s v="2025-06-13"/>
    <s v="SKU-1179"/>
    <s v="Product 180"/>
    <x v="1"/>
    <n v="3.19"/>
    <s v="S020"/>
    <n v="5"/>
    <n v="4.29"/>
    <s v="2025-06-15"/>
    <s v="DC3"/>
    <x v="1"/>
    <s v="FL"/>
    <s v="CUST3980"/>
    <s v="Ground"/>
    <n v="21.45"/>
    <d v="2025-06-15T00:00:00"/>
    <n v="5"/>
    <n v="1"/>
    <n v="1"/>
    <n v="5.5"/>
  </r>
  <r>
    <n v="11131"/>
    <s v="2025-07-24"/>
    <s v="SKU-1074"/>
    <s v="Product 75"/>
    <x v="3"/>
    <n v="11.09"/>
    <s v="S017"/>
    <n v="40"/>
    <n v="16.27"/>
    <s v="2025-07-27"/>
    <s v="DC3"/>
    <x v="1"/>
    <s v="FL"/>
    <s v="CUST7261"/>
    <s v="Ground"/>
    <n v="650.79999999999995"/>
    <d v="2025-07-27T00:00:00"/>
    <n v="40"/>
    <n v="1"/>
    <n v="1"/>
    <n v="207.19999999999993"/>
  </r>
  <r>
    <n v="11132"/>
    <s v="2025-09-12"/>
    <s v="SKU-1022"/>
    <s v="Product 23"/>
    <x v="0"/>
    <n v="49.17"/>
    <s v="S015"/>
    <n v="30"/>
    <n v="81.099999999999994"/>
    <s v="2025-09-13"/>
    <s v="DC3"/>
    <x v="1"/>
    <s v="FL"/>
    <s v="CUST4808"/>
    <s v="2-Day"/>
    <n v="2433"/>
    <d v="2025-09-14T00:00:00"/>
    <n v="30"/>
    <n v="1"/>
    <n v="0"/>
    <n v="957.89999999999986"/>
  </r>
  <r>
    <n v="11133"/>
    <s v="2025-04-21"/>
    <s v="SKU-1140"/>
    <s v="Product 141"/>
    <x v="3"/>
    <n v="142.51"/>
    <s v="S006"/>
    <n v="40"/>
    <n v="234.32"/>
    <s v="2025-04-22"/>
    <s v="DC2"/>
    <x v="3"/>
    <s v="IL"/>
    <s v="CUST8218"/>
    <s v="Ground"/>
    <n v="9372.7999999999993"/>
    <d v="2025-04-22T00:00:00"/>
    <n v="40"/>
    <n v="1"/>
    <n v="1"/>
    <n v="3672.3999999999996"/>
  </r>
  <r>
    <n v="11134"/>
    <s v="2025-08-03"/>
    <s v="SKU-1055"/>
    <s v="Product 56"/>
    <x v="2"/>
    <n v="44.37"/>
    <s v="S003"/>
    <n v="40"/>
    <n v="64.36"/>
    <s v="2025-08-05"/>
    <s v="DC6"/>
    <x v="6"/>
    <s v="IL"/>
    <s v="CUST4193"/>
    <s v="Ground"/>
    <n v="2574.4"/>
    <d v="2025-08-07T00:00:00"/>
    <n v="40"/>
    <n v="1"/>
    <n v="0"/>
    <n v="799.60000000000014"/>
  </r>
  <r>
    <n v="11135"/>
    <s v="2025-06-06"/>
    <s v="SKU-1007"/>
    <s v="Product 8"/>
    <x v="0"/>
    <n v="65.62"/>
    <s v="S010"/>
    <n v="20"/>
    <n v="106.49"/>
    <s v="2025-06-11"/>
    <s v="DC10"/>
    <x v="0"/>
    <s v="CA"/>
    <s v="CUST9278"/>
    <s v="2-Day"/>
    <n v="2129.7999999999997"/>
    <d v="2025-06-10T00:00:00"/>
    <n v="20"/>
    <n v="1"/>
    <n v="1"/>
    <n v="817.39999999999964"/>
  </r>
  <r>
    <n v="11136"/>
    <s v="2025-05-29"/>
    <s v="SKU-1078"/>
    <s v="Product 79"/>
    <x v="0"/>
    <n v="142.61000000000001"/>
    <s v="S004"/>
    <n v="75"/>
    <n v="176.84"/>
    <s v="2025-06-08"/>
    <s v="DC6"/>
    <x v="6"/>
    <s v="IL"/>
    <s v="CUST5417"/>
    <s v="2-Day"/>
    <n v="13263"/>
    <d v="2025-06-08T00:00:00"/>
    <n v="75"/>
    <n v="1"/>
    <n v="1"/>
    <n v="2567.2499999999982"/>
  </r>
  <r>
    <n v="11137"/>
    <s v="2025-06-03"/>
    <s v="SKU-1196"/>
    <s v="Product 197"/>
    <x v="0"/>
    <n v="142.01"/>
    <s v="S010"/>
    <n v="40"/>
    <n v="206.13"/>
    <s v="2025-06-04"/>
    <s v="DC3"/>
    <x v="1"/>
    <s v="FL"/>
    <s v="CUST1789"/>
    <s v="Ground"/>
    <n v="8245.2000000000007"/>
    <d v="2025-06-07T00:00:00"/>
    <n v="40"/>
    <n v="1"/>
    <n v="0"/>
    <n v="2564.8000000000011"/>
  </r>
  <r>
    <n v="11138"/>
    <s v="2025-04-15"/>
    <s v="SKU-1037"/>
    <s v="Product 38"/>
    <x v="1"/>
    <n v="69.680000000000007"/>
    <s v="S003"/>
    <n v="100"/>
    <n v="92.61"/>
    <s v="2025-04-22"/>
    <s v="DC8"/>
    <x v="5"/>
    <s v="TX"/>
    <s v="CUST9199"/>
    <s v="2-Day"/>
    <n v="9261"/>
    <d v="2025-04-22T00:00:00"/>
    <n v="100"/>
    <n v="1"/>
    <n v="1"/>
    <n v="2292.9999999999991"/>
  </r>
  <r>
    <n v="11139"/>
    <s v="2025-08-01"/>
    <s v="SKU-1025"/>
    <s v="Product 26"/>
    <x v="4"/>
    <n v="10.56"/>
    <s v="S001"/>
    <n v="75"/>
    <n v="15.79"/>
    <s v="2025-08-08"/>
    <s v="DC8"/>
    <x v="5"/>
    <s v="TX"/>
    <s v="CUST3047"/>
    <s v="2-Day"/>
    <n v="1184.25"/>
    <d v="2025-08-10T00:00:00"/>
    <n v="75"/>
    <n v="1"/>
    <n v="0"/>
    <n v="392.25"/>
  </r>
  <r>
    <n v="11140"/>
    <s v="2025-04-26"/>
    <s v="SKU-1098"/>
    <s v="Product 99"/>
    <x v="3"/>
    <n v="114.48"/>
    <s v="S008"/>
    <n v="25"/>
    <n v="147.91"/>
    <s v="2025-05-06"/>
    <s v="DC8"/>
    <x v="5"/>
    <s v="TX"/>
    <s v="CUST2704"/>
    <s v="Ground"/>
    <n v="3697.75"/>
    <d v="2025-05-06T00:00:00"/>
    <n v="25"/>
    <n v="1"/>
    <n v="1"/>
    <n v="835.75"/>
  </r>
  <r>
    <n v="11141"/>
    <s v="2025-09-10"/>
    <s v="SKU-1137"/>
    <s v="Product 138"/>
    <x v="4"/>
    <n v="66.77"/>
    <s v="S016"/>
    <n v="10"/>
    <n v="85.91"/>
    <s v="2025-09-12"/>
    <s v="DC2"/>
    <x v="3"/>
    <s v="IL"/>
    <s v="CUST7208"/>
    <s v="Overnight"/>
    <n v="859.09999999999991"/>
    <d v="2025-09-12T00:00:00"/>
    <n v="10"/>
    <n v="1"/>
    <n v="1"/>
    <n v="191.39999999999998"/>
  </r>
  <r>
    <n v="11142"/>
    <s v="2025-09-19"/>
    <s v="SKU-1188"/>
    <s v="Product 189"/>
    <x v="1"/>
    <n v="45.17"/>
    <s v="S001"/>
    <n v="50"/>
    <n v="62.16"/>
    <s v="2025-09-29"/>
    <s v="DC5"/>
    <x v="0"/>
    <s v="WA"/>
    <s v="CUST2945"/>
    <s v="Overnight"/>
    <n v="3108"/>
    <d v="2025-09-30T00:00:00"/>
    <n v="50"/>
    <n v="1"/>
    <n v="0"/>
    <n v="849.5"/>
  </r>
  <r>
    <n v="11143"/>
    <s v="2025-07-04"/>
    <s v="SKU-1199"/>
    <s v="Product 200"/>
    <x v="4"/>
    <n v="9.19"/>
    <s v="S018"/>
    <n v="25"/>
    <n v="15.51"/>
    <s v="2025-07-06"/>
    <s v="DC6"/>
    <x v="6"/>
    <s v="IL"/>
    <s v="CUST5406"/>
    <s v="Ground"/>
    <n v="387.75"/>
    <d v="2025-07-09T00:00:00"/>
    <n v="25"/>
    <n v="1"/>
    <n v="0"/>
    <n v="158"/>
  </r>
  <r>
    <n v="11144"/>
    <s v="2025-05-03"/>
    <s v="SKU-1065"/>
    <s v="Product 66"/>
    <x v="3"/>
    <n v="34.08"/>
    <s v="S016"/>
    <n v="20"/>
    <n v="50.2"/>
    <s v="2025-05-13"/>
    <s v="DC4"/>
    <x v="2"/>
    <s v="NJ"/>
    <s v="CUST2883"/>
    <s v="Ground"/>
    <n v="1004"/>
    <d v="2025-05-13T00:00:00"/>
    <n v="20"/>
    <n v="1"/>
    <n v="1"/>
    <n v="322.40000000000009"/>
  </r>
  <r>
    <n v="11145"/>
    <s v="2025-05-17"/>
    <s v="SKU-1019"/>
    <s v="Product 20"/>
    <x v="3"/>
    <n v="11.37"/>
    <s v="S018"/>
    <n v="40"/>
    <n v="13.83"/>
    <s v="2025-05-20"/>
    <s v="DC3"/>
    <x v="1"/>
    <s v="FL"/>
    <s v="CUST3298"/>
    <s v="Ground"/>
    <n v="553.20000000000005"/>
    <d v="2025-05-20T00:00:00"/>
    <n v="40"/>
    <n v="1"/>
    <n v="1"/>
    <n v="98.400000000000091"/>
  </r>
  <r>
    <n v="11146"/>
    <s v="2025-05-12"/>
    <s v="SKU-1113"/>
    <s v="Product 114"/>
    <x v="0"/>
    <n v="41.28"/>
    <s v="S008"/>
    <n v="100"/>
    <n v="71.64"/>
    <s v="2025-05-15"/>
    <s v="DC1"/>
    <x v="5"/>
    <s v="TX"/>
    <s v="CUST4622"/>
    <s v="Ground"/>
    <n v="7164"/>
    <d v="2025-05-15T00:00:00"/>
    <n v="100"/>
    <n v="1"/>
    <n v="1"/>
    <n v="3036"/>
  </r>
  <r>
    <n v="11147"/>
    <s v="2025-04-08"/>
    <s v="SKU-1127"/>
    <s v="Product 128"/>
    <x v="2"/>
    <n v="151.44999999999999"/>
    <s v="S004"/>
    <n v="15"/>
    <n v="233.78"/>
    <s v="2025-04-13"/>
    <s v="DC10"/>
    <x v="0"/>
    <s v="CA"/>
    <s v="CUST2201"/>
    <s v="Ground"/>
    <n v="3506.7"/>
    <d v="2025-04-14T00:00:00"/>
    <n v="15"/>
    <n v="1"/>
    <n v="0"/>
    <n v="1234.9499999999998"/>
  </r>
  <r>
    <n v="11148"/>
    <s v="2025-07-28"/>
    <s v="SKU-1189"/>
    <s v="Product 190"/>
    <x v="2"/>
    <n v="169.46"/>
    <s v="S017"/>
    <n v="30"/>
    <n v="250.52"/>
    <s v="2025-07-30"/>
    <s v="DC10"/>
    <x v="0"/>
    <s v="CA"/>
    <s v="CUST5864"/>
    <s v="Overnight"/>
    <n v="7515.6"/>
    <d v="2025-07-31T00:00:00"/>
    <n v="30"/>
    <n v="1"/>
    <n v="0"/>
    <n v="2431.8000000000002"/>
  </r>
  <r>
    <n v="11149"/>
    <s v="2025-07-07"/>
    <s v="SKU-1065"/>
    <s v="Product 66"/>
    <x v="3"/>
    <n v="34.08"/>
    <s v="S016"/>
    <n v="75"/>
    <n v="50.44"/>
    <s v="2025-07-10"/>
    <s v="DC5"/>
    <x v="0"/>
    <s v="WA"/>
    <s v="CUST1442"/>
    <s v="Ground"/>
    <n v="3783"/>
    <d v="2025-07-12T00:00:00"/>
    <n v="75"/>
    <n v="1"/>
    <n v="0"/>
    <n v="1227"/>
  </r>
  <r>
    <n v="11150"/>
    <s v="2025-04-10"/>
    <s v="SKU-1153"/>
    <s v="Product 154"/>
    <x v="4"/>
    <n v="44.67"/>
    <s v="S012"/>
    <n v="15"/>
    <n v="55.31"/>
    <s v="2025-04-17"/>
    <s v="DC2"/>
    <x v="3"/>
    <s v="IL"/>
    <s v="CUST4001"/>
    <s v="2-Day"/>
    <n v="829.65000000000009"/>
    <d v="2025-04-18T00:00:00"/>
    <n v="15"/>
    <n v="1"/>
    <n v="0"/>
    <n v="159.60000000000002"/>
  </r>
  <r>
    <n v="11151"/>
    <s v="2025-06-13"/>
    <s v="SKU-1002"/>
    <s v="Product 3"/>
    <x v="4"/>
    <n v="86.32"/>
    <s v="S003"/>
    <n v="20"/>
    <n v="120.14"/>
    <s v="2025-06-20"/>
    <s v="DC8"/>
    <x v="5"/>
    <s v="TX"/>
    <s v="CUST6360"/>
    <s v="2-Day"/>
    <n v="2402.8000000000002"/>
    <d v="2025-06-20T00:00:00"/>
    <n v="20"/>
    <n v="1"/>
    <n v="1"/>
    <n v="676.40000000000032"/>
  </r>
  <r>
    <n v="11152"/>
    <s v="2025-05-12"/>
    <s v="SKU-1198"/>
    <s v="Product 199"/>
    <x v="0"/>
    <n v="89.96"/>
    <s v="S009"/>
    <n v="40"/>
    <n v="152.96"/>
    <s v="2025-05-17"/>
    <s v="DC1"/>
    <x v="5"/>
    <s v="TX"/>
    <s v="CUST1782"/>
    <s v="2-Day"/>
    <n v="6118.4000000000005"/>
    <d v="2025-05-17T00:00:00"/>
    <n v="40"/>
    <n v="1"/>
    <n v="1"/>
    <n v="2520.0000000000009"/>
  </r>
  <r>
    <n v="11153"/>
    <s v="2025-08-02"/>
    <s v="SKU-1016"/>
    <s v="Product 17"/>
    <x v="0"/>
    <n v="93.8"/>
    <s v="S004"/>
    <n v="40"/>
    <n v="140.86000000000001"/>
    <s v="2025-08-12"/>
    <s v="DC8"/>
    <x v="5"/>
    <s v="TX"/>
    <s v="CUST7886"/>
    <s v="Ground"/>
    <n v="5634.4000000000005"/>
    <d v="2025-08-15T00:00:00"/>
    <n v="40"/>
    <n v="1"/>
    <n v="0"/>
    <n v="1882.4000000000005"/>
  </r>
  <r>
    <n v="11154"/>
    <s v="2025-07-18"/>
    <s v="SKU-1166"/>
    <s v="Product 167"/>
    <x v="4"/>
    <n v="164.47"/>
    <s v="S006"/>
    <n v="40"/>
    <n v="206.94"/>
    <s v="2025-07-25"/>
    <s v="DC4"/>
    <x v="2"/>
    <s v="NJ"/>
    <s v="CUST5530"/>
    <s v="2-Day"/>
    <n v="8277.6"/>
    <d v="2025-07-25T00:00:00"/>
    <n v="40"/>
    <n v="1"/>
    <n v="1"/>
    <n v="1698.8000000000002"/>
  </r>
  <r>
    <n v="11155"/>
    <s v="2025-07-04"/>
    <s v="SKU-1177"/>
    <s v="Product 178"/>
    <x v="3"/>
    <n v="162.16999999999999"/>
    <s v="S018"/>
    <n v="20"/>
    <n v="249.35"/>
    <s v="2025-07-09"/>
    <s v="DC4"/>
    <x v="2"/>
    <s v="NJ"/>
    <s v="CUST2821"/>
    <s v="2-Day"/>
    <n v="4987"/>
    <d v="2025-07-08T00:00:00"/>
    <n v="20"/>
    <n v="1"/>
    <n v="1"/>
    <n v="1743.6000000000004"/>
  </r>
  <r>
    <n v="11156"/>
    <s v="2025-05-22"/>
    <s v="SKU-1128"/>
    <s v="Product 129"/>
    <x v="3"/>
    <n v="75.12"/>
    <s v="S015"/>
    <n v="75"/>
    <n v="125.52"/>
    <s v="2025-05-27"/>
    <s v="DC7"/>
    <x v="4"/>
    <s v="FL"/>
    <s v="CUST3165"/>
    <s v="2-Day"/>
    <n v="9414"/>
    <d v="2025-05-28T00:00:00"/>
    <n v="75"/>
    <n v="1"/>
    <n v="0"/>
    <n v="3780"/>
  </r>
  <r>
    <n v="11157"/>
    <s v="2025-04-26"/>
    <s v="SKU-1007"/>
    <s v="Product 8"/>
    <x v="0"/>
    <n v="65.62"/>
    <s v="S010"/>
    <n v="30"/>
    <n v="111.3"/>
    <s v="2025-05-01"/>
    <s v="DC9"/>
    <x v="0"/>
    <s v="WA"/>
    <s v="CUST4960"/>
    <s v="Ground"/>
    <n v="3339"/>
    <d v="2025-04-29T00:00:00"/>
    <n v="30"/>
    <n v="1"/>
    <n v="1"/>
    <n v="1370.3999999999999"/>
  </r>
  <r>
    <n v="11158"/>
    <s v="2025-06-09"/>
    <s v="SKU-1021"/>
    <s v="Product 22"/>
    <x v="0"/>
    <n v="20.91"/>
    <s v="S007"/>
    <n v="50"/>
    <n v="29.3"/>
    <s v="2025-06-19"/>
    <s v="DC2"/>
    <x v="3"/>
    <s v="IL"/>
    <s v="CUST9606"/>
    <s v="2-Day"/>
    <n v="1465"/>
    <d v="2025-06-19T00:00:00"/>
    <n v="50"/>
    <n v="1"/>
    <n v="1"/>
    <n v="419.5"/>
  </r>
  <r>
    <n v="11159"/>
    <s v="2025-04-30"/>
    <s v="SKU-1074"/>
    <s v="Product 75"/>
    <x v="3"/>
    <n v="11.09"/>
    <s v="S017"/>
    <n v="25"/>
    <n v="17.46"/>
    <s v="2025-05-01"/>
    <s v="DC5"/>
    <x v="0"/>
    <s v="WA"/>
    <s v="CUST8874"/>
    <s v="2-Day"/>
    <n v="436.5"/>
    <d v="2025-05-01T00:00:00"/>
    <n v="25"/>
    <n v="1"/>
    <n v="1"/>
    <n v="159.25"/>
  </r>
  <r>
    <n v="11160"/>
    <s v="2025-04-12"/>
    <s v="SKU-1026"/>
    <s v="Product 27"/>
    <x v="0"/>
    <n v="61.79"/>
    <s v="S010"/>
    <n v="40"/>
    <n v="87.2"/>
    <s v="2025-04-13"/>
    <s v="DC10"/>
    <x v="0"/>
    <s v="CA"/>
    <s v="CUST5899"/>
    <s v="Ground"/>
    <n v="3488"/>
    <d v="2025-04-15T00:00:00"/>
    <n v="40"/>
    <n v="1"/>
    <n v="0"/>
    <n v="1016.4000000000001"/>
  </r>
  <r>
    <n v="11161"/>
    <s v="2025-09-21"/>
    <s v="SKU-1145"/>
    <s v="Product 146"/>
    <x v="0"/>
    <n v="61.61"/>
    <s v="S013"/>
    <n v="50"/>
    <n v="105.16"/>
    <s v="2025-09-26"/>
    <s v="DC2"/>
    <x v="3"/>
    <s v="IL"/>
    <s v="CUST4383"/>
    <s v="2-Day"/>
    <n v="5258"/>
    <d v="2025-09-26T00:00:00"/>
    <n v="50"/>
    <n v="1"/>
    <n v="1"/>
    <n v="2177.5"/>
  </r>
  <r>
    <n v="11162"/>
    <s v="2025-05-02"/>
    <s v="SKU-1106"/>
    <s v="Product 107"/>
    <x v="0"/>
    <n v="118.32"/>
    <s v="S012"/>
    <n v="25"/>
    <n v="185.3"/>
    <s v="2025-05-09"/>
    <s v="DC9"/>
    <x v="0"/>
    <s v="WA"/>
    <s v="CUST7204"/>
    <s v="Ground"/>
    <n v="4632.5"/>
    <d v="2025-05-09T00:00:00"/>
    <n v="25"/>
    <n v="1"/>
    <n v="1"/>
    <n v="1674.5"/>
  </r>
  <r>
    <n v="11163"/>
    <s v="2025-08-02"/>
    <s v="SKU-1098"/>
    <s v="Product 99"/>
    <x v="3"/>
    <n v="114.48"/>
    <s v="S008"/>
    <n v="75"/>
    <n v="153.22"/>
    <s v="2025-08-03"/>
    <s v="DC2"/>
    <x v="3"/>
    <s v="IL"/>
    <s v="CUST8007"/>
    <s v="2-Day"/>
    <n v="11491.5"/>
    <d v="2025-08-03T00:00:00"/>
    <n v="75"/>
    <n v="1"/>
    <n v="1"/>
    <n v="2905.5"/>
  </r>
  <r>
    <n v="11164"/>
    <s v="2025-08-03"/>
    <s v="SKU-1104"/>
    <s v="Product 105"/>
    <x v="3"/>
    <n v="91.71"/>
    <s v="S002"/>
    <n v="75"/>
    <n v="124.01"/>
    <s v="2025-08-05"/>
    <s v="DC4"/>
    <x v="2"/>
    <s v="NJ"/>
    <s v="CUST4736"/>
    <s v="2-Day"/>
    <n v="9300.75"/>
    <d v="2025-08-07T00:00:00"/>
    <n v="75"/>
    <n v="1"/>
    <n v="0"/>
    <n v="2422.5000000000009"/>
  </r>
  <r>
    <n v="11165"/>
    <s v="2025-08-24"/>
    <s v="SKU-1053"/>
    <s v="Product 54"/>
    <x v="0"/>
    <n v="48.82"/>
    <s v="S009"/>
    <n v="75"/>
    <n v="75.63"/>
    <s v="2025-09-03"/>
    <s v="DC9"/>
    <x v="0"/>
    <s v="WA"/>
    <s v="CUST3203"/>
    <s v="2-Day"/>
    <n v="5672.25"/>
    <d v="2025-09-03T00:00:00"/>
    <n v="75"/>
    <n v="1"/>
    <n v="1"/>
    <n v="2010.75"/>
  </r>
  <r>
    <n v="11166"/>
    <s v="2025-04-30"/>
    <s v="SKU-1123"/>
    <s v="Product 124"/>
    <x v="4"/>
    <n v="162.77000000000001"/>
    <s v="S016"/>
    <n v="30"/>
    <n v="262.14"/>
    <s v="2025-05-07"/>
    <s v="DC7"/>
    <x v="4"/>
    <s v="FL"/>
    <s v="CUST9241"/>
    <s v="2-Day"/>
    <n v="7864.2"/>
    <d v="2025-05-08T00:00:00"/>
    <n v="30"/>
    <n v="1"/>
    <n v="0"/>
    <n v="2981.0999999999995"/>
  </r>
  <r>
    <n v="11167"/>
    <s v="2025-08-10"/>
    <s v="SKU-1004"/>
    <s v="Product 5"/>
    <x v="3"/>
    <n v="83.49"/>
    <s v="S010"/>
    <n v="100"/>
    <n v="143.18"/>
    <s v="2025-08-13"/>
    <s v="DC5"/>
    <x v="0"/>
    <s v="WA"/>
    <s v="CUST2717"/>
    <s v="Ground"/>
    <n v="14318"/>
    <d v="2025-08-13T00:00:00"/>
    <n v="100"/>
    <n v="1"/>
    <n v="1"/>
    <n v="5969"/>
  </r>
  <r>
    <n v="11168"/>
    <s v="2025-05-16"/>
    <s v="SKU-1087"/>
    <s v="Product 88"/>
    <x v="3"/>
    <n v="169.52"/>
    <s v="S018"/>
    <n v="40"/>
    <n v="222.65"/>
    <s v="2025-05-23"/>
    <s v="DC10"/>
    <x v="0"/>
    <s v="CA"/>
    <s v="CUST7855"/>
    <s v="2-Day"/>
    <n v="8906"/>
    <d v="2025-05-23T00:00:00"/>
    <n v="40"/>
    <n v="1"/>
    <n v="1"/>
    <n v="2125.1999999999998"/>
  </r>
  <r>
    <n v="11169"/>
    <s v="2025-08-29"/>
    <s v="SKU-1041"/>
    <s v="Product 42"/>
    <x v="4"/>
    <n v="89.79"/>
    <s v="S006"/>
    <n v="75"/>
    <n v="117.33"/>
    <s v="2025-09-05"/>
    <s v="DC7"/>
    <x v="4"/>
    <s v="FL"/>
    <s v="CUST3610"/>
    <s v="Ground"/>
    <n v="8799.75"/>
    <d v="2025-09-05T00:00:00"/>
    <n v="75"/>
    <n v="1"/>
    <n v="1"/>
    <n v="2065.4999999999991"/>
  </r>
  <r>
    <n v="11170"/>
    <s v="2025-08-21"/>
    <s v="SKU-1059"/>
    <s v="Product 60"/>
    <x v="1"/>
    <n v="127.62"/>
    <s v="S007"/>
    <n v="20"/>
    <n v="228.31"/>
    <s v="2025-08-24"/>
    <s v="DC3"/>
    <x v="1"/>
    <s v="FL"/>
    <s v="CUST6243"/>
    <s v="Ground"/>
    <n v="4566.2"/>
    <d v="2025-08-27T00:00:00"/>
    <n v="20"/>
    <n v="1"/>
    <n v="0"/>
    <n v="2013.7999999999997"/>
  </r>
  <r>
    <n v="11171"/>
    <s v="2025-09-21"/>
    <s v="SKU-1160"/>
    <s v="Product 161"/>
    <x v="3"/>
    <n v="182.6"/>
    <s v="S008"/>
    <n v="25"/>
    <n v="310.89999999999998"/>
    <s v="2025-10-01"/>
    <s v="DC1"/>
    <x v="5"/>
    <s v="TX"/>
    <s v="CUST9554"/>
    <s v="Ground"/>
    <n v="7772.4999999999991"/>
    <d v="2025-10-04T00:00:00"/>
    <n v="25"/>
    <n v="1"/>
    <n v="0"/>
    <n v="3207.4999999999991"/>
  </r>
  <r>
    <n v="11172"/>
    <s v="2025-08-07"/>
    <s v="SKU-1122"/>
    <s v="Product 123"/>
    <x v="3"/>
    <n v="122.29"/>
    <s v="S009"/>
    <n v="25"/>
    <n v="196.19"/>
    <s v="2025-08-14"/>
    <s v="DC4"/>
    <x v="2"/>
    <s v="NJ"/>
    <s v="CUST4903"/>
    <s v="2-Day"/>
    <n v="4904.75"/>
    <d v="2025-08-14T00:00:00"/>
    <n v="25"/>
    <n v="1"/>
    <n v="1"/>
    <n v="1847.5"/>
  </r>
  <r>
    <n v="11173"/>
    <s v="2025-08-04"/>
    <s v="SKU-1094"/>
    <s v="Product 95"/>
    <x v="4"/>
    <n v="46.65"/>
    <s v="S009"/>
    <n v="75"/>
    <n v="62.57"/>
    <s v="2025-08-09"/>
    <s v="DC6"/>
    <x v="6"/>
    <s v="IL"/>
    <s v="CUST5579"/>
    <s v="Ground"/>
    <n v="4692.75"/>
    <d v="2025-08-10T00:00:00"/>
    <n v="75"/>
    <n v="1"/>
    <n v="0"/>
    <n v="1194"/>
  </r>
  <r>
    <n v="11174"/>
    <s v="2025-04-26"/>
    <s v="SKU-1129"/>
    <s v="Product 130"/>
    <x v="3"/>
    <n v="49.96"/>
    <s v="S012"/>
    <n v="75"/>
    <n v="62.09"/>
    <s v="2025-04-27"/>
    <s v="DC5"/>
    <x v="0"/>
    <s v="WA"/>
    <s v="CUST8242"/>
    <s v="2-Day"/>
    <n v="4656.75"/>
    <d v="2025-04-30T00:00:00"/>
    <n v="75"/>
    <n v="1"/>
    <n v="0"/>
    <n v="909.75"/>
  </r>
  <r>
    <n v="11175"/>
    <s v="2025-08-19"/>
    <s v="SKU-1184"/>
    <s v="Product 185"/>
    <x v="3"/>
    <n v="55.49"/>
    <s v="S005"/>
    <n v="20"/>
    <n v="70.930000000000007"/>
    <s v="2025-08-20"/>
    <s v="DC2"/>
    <x v="3"/>
    <s v="IL"/>
    <s v="CUST5978"/>
    <s v="Ground"/>
    <n v="1418.6000000000001"/>
    <d v="2025-08-21T00:00:00"/>
    <n v="20"/>
    <n v="1"/>
    <n v="0"/>
    <n v="308.80000000000018"/>
  </r>
  <r>
    <n v="11176"/>
    <s v="2025-09-12"/>
    <s v="SKU-1164"/>
    <s v="Product 165"/>
    <x v="0"/>
    <n v="156"/>
    <s v="S017"/>
    <n v="50"/>
    <n v="239.84"/>
    <s v="2025-09-14"/>
    <s v="DC5"/>
    <x v="0"/>
    <s v="WA"/>
    <s v="CUST8466"/>
    <s v="Overnight"/>
    <n v="11992"/>
    <d v="2025-09-14T00:00:00"/>
    <n v="50"/>
    <n v="1"/>
    <n v="1"/>
    <n v="4192"/>
  </r>
  <r>
    <n v="11177"/>
    <s v="2025-07-16"/>
    <s v="SKU-1105"/>
    <s v="Product 106"/>
    <x v="3"/>
    <n v="186.61"/>
    <s v="S001"/>
    <n v="100"/>
    <n v="314.37"/>
    <s v="2025-07-19"/>
    <s v="DC2"/>
    <x v="3"/>
    <s v="IL"/>
    <s v="CUST9368"/>
    <s v="Ground"/>
    <n v="31437"/>
    <d v="2025-07-19T00:00:00"/>
    <n v="100"/>
    <n v="1"/>
    <n v="1"/>
    <n v="12776"/>
  </r>
  <r>
    <n v="11178"/>
    <s v="2025-05-21"/>
    <s v="SKU-1151"/>
    <s v="Product 152"/>
    <x v="3"/>
    <n v="39.880000000000003"/>
    <s v="S010"/>
    <n v="20"/>
    <n v="71.06"/>
    <s v="2025-05-22"/>
    <s v="DC10"/>
    <x v="0"/>
    <s v="CA"/>
    <s v="CUST5485"/>
    <s v="Ground"/>
    <n v="1421.2"/>
    <d v="2025-05-22T00:00:00"/>
    <n v="20"/>
    <n v="1"/>
    <n v="1"/>
    <n v="623.6"/>
  </r>
  <r>
    <n v="11179"/>
    <s v="2025-06-23"/>
    <s v="SKU-1165"/>
    <s v="Product 166"/>
    <x v="0"/>
    <n v="41.68"/>
    <s v="S012"/>
    <n v="40"/>
    <n v="68.8"/>
    <s v="2025-07-03"/>
    <s v="DC7"/>
    <x v="4"/>
    <s v="FL"/>
    <s v="CUST9117"/>
    <s v="Overnight"/>
    <n v="2752"/>
    <d v="2025-07-03T00:00:00"/>
    <n v="40"/>
    <n v="1"/>
    <n v="1"/>
    <n v="1084.8"/>
  </r>
  <r>
    <n v="11180"/>
    <s v="2025-07-31"/>
    <s v="SKU-1062"/>
    <s v="Product 63"/>
    <x v="1"/>
    <n v="3.18"/>
    <s v="S013"/>
    <n v="10"/>
    <n v="4.97"/>
    <s v="2025-08-01"/>
    <s v="DC10"/>
    <x v="0"/>
    <s v="CA"/>
    <s v="CUST6535"/>
    <s v="2-Day"/>
    <n v="49.699999999999996"/>
    <d v="2025-08-04T00:00:00"/>
    <n v="10"/>
    <n v="1"/>
    <n v="0"/>
    <n v="17.899999999999995"/>
  </r>
  <r>
    <n v="11181"/>
    <s v="2025-09-04"/>
    <s v="SKU-1048"/>
    <s v="Product 49"/>
    <x v="4"/>
    <n v="7"/>
    <s v="S010"/>
    <n v="20"/>
    <n v="9.56"/>
    <s v="2025-09-14"/>
    <s v="DC6"/>
    <x v="6"/>
    <s v="IL"/>
    <s v="CUST7263"/>
    <s v="Ground"/>
    <n v="191.20000000000002"/>
    <d v="2025-09-15T00:00:00"/>
    <n v="20"/>
    <n v="1"/>
    <n v="0"/>
    <n v="51.200000000000017"/>
  </r>
  <r>
    <n v="11182"/>
    <s v="2025-07-31"/>
    <s v="SKU-1019"/>
    <s v="Product 20"/>
    <x v="3"/>
    <n v="11.37"/>
    <s v="S018"/>
    <n v="75"/>
    <n v="13.84"/>
    <s v="2025-08-01"/>
    <s v="DC7"/>
    <x v="4"/>
    <s v="FL"/>
    <s v="CUST9144"/>
    <s v="Ground"/>
    <n v="1038"/>
    <d v="2025-08-02T00:00:00"/>
    <n v="75"/>
    <n v="1"/>
    <n v="0"/>
    <n v="185.25000000000011"/>
  </r>
  <r>
    <n v="11183"/>
    <s v="2025-05-18"/>
    <s v="SKU-1110"/>
    <s v="Product 111"/>
    <x v="0"/>
    <n v="2.7"/>
    <s v="S016"/>
    <n v="10"/>
    <n v="3.33"/>
    <s v="2025-05-28"/>
    <s v="DC10"/>
    <x v="0"/>
    <s v="CA"/>
    <s v="CUST8087"/>
    <s v="Ground"/>
    <n v="33.299999999999997"/>
    <d v="2025-05-30T00:00:00"/>
    <n v="10"/>
    <n v="1"/>
    <n v="0"/>
    <n v="6.2999999999999972"/>
  </r>
  <r>
    <n v="11184"/>
    <s v="2025-09-17"/>
    <s v="SKU-1083"/>
    <s v="Product 84"/>
    <x v="0"/>
    <n v="186.09"/>
    <s v="S014"/>
    <n v="10"/>
    <n v="312.16000000000003"/>
    <s v="2025-09-20"/>
    <s v="DC2"/>
    <x v="3"/>
    <s v="IL"/>
    <s v="CUST7191"/>
    <s v="Ground"/>
    <n v="3121.6000000000004"/>
    <d v="2025-09-19T00:00:00"/>
    <n v="10"/>
    <n v="1"/>
    <n v="1"/>
    <n v="1260.7000000000003"/>
  </r>
  <r>
    <n v="11185"/>
    <s v="2025-05-16"/>
    <s v="SKU-1077"/>
    <s v="Product 78"/>
    <x v="2"/>
    <n v="174.59"/>
    <s v="S015"/>
    <n v="20"/>
    <n v="218.74"/>
    <s v="2025-05-23"/>
    <s v="DC2"/>
    <x v="3"/>
    <s v="IL"/>
    <s v="CUST1385"/>
    <s v="2-Day"/>
    <n v="4374.8"/>
    <d v="2025-05-24T00:00:00"/>
    <n v="20"/>
    <n v="1"/>
    <n v="0"/>
    <n v="883"/>
  </r>
  <r>
    <n v="11186"/>
    <s v="2025-08-17"/>
    <s v="SKU-1023"/>
    <s v="Product 24"/>
    <x v="0"/>
    <n v="161.94"/>
    <s v="S005"/>
    <n v="50"/>
    <n v="236.43"/>
    <s v="2025-08-18"/>
    <s v="DC3"/>
    <x v="1"/>
    <s v="FL"/>
    <s v="CUST2467"/>
    <s v="Ground"/>
    <n v="11821.5"/>
    <d v="2025-08-23T00:00:00"/>
    <n v="50"/>
    <n v="1"/>
    <n v="0"/>
    <n v="3724.5"/>
  </r>
  <r>
    <n v="11187"/>
    <s v="2025-07-20"/>
    <s v="SKU-1178"/>
    <s v="Product 179"/>
    <x v="2"/>
    <n v="135.66"/>
    <s v="S019"/>
    <n v="30"/>
    <n v="189.13"/>
    <s v="2025-07-21"/>
    <s v="DC5"/>
    <x v="0"/>
    <s v="WA"/>
    <s v="CUST2142"/>
    <s v="Ground"/>
    <n v="5673.9"/>
    <d v="2025-07-21T00:00:00"/>
    <n v="30"/>
    <n v="1"/>
    <n v="1"/>
    <n v="1604.1"/>
  </r>
  <r>
    <n v="11188"/>
    <s v="2025-07-07"/>
    <s v="SKU-1039"/>
    <s v="Product 40"/>
    <x v="1"/>
    <n v="160.16999999999999"/>
    <s v="S006"/>
    <n v="20"/>
    <n v="280.29000000000002"/>
    <s v="2025-07-08"/>
    <s v="DC9"/>
    <x v="0"/>
    <s v="WA"/>
    <s v="CUST4761"/>
    <s v="Ground"/>
    <n v="5605.8"/>
    <d v="2025-07-09T00:00:00"/>
    <n v="20"/>
    <n v="1"/>
    <n v="0"/>
    <n v="2402.4000000000005"/>
  </r>
  <r>
    <n v="11189"/>
    <s v="2025-04-11"/>
    <s v="SKU-1068"/>
    <s v="Product 69"/>
    <x v="4"/>
    <n v="127.15"/>
    <s v="S003"/>
    <n v="10"/>
    <n v="199.35"/>
    <s v="2025-04-16"/>
    <s v="DC7"/>
    <x v="4"/>
    <s v="FL"/>
    <s v="CUST9640"/>
    <s v="Overnight"/>
    <n v="1993.5"/>
    <d v="2025-04-20T00:00:00"/>
    <n v="10"/>
    <n v="1"/>
    <n v="0"/>
    <n v="722"/>
  </r>
  <r>
    <n v="11190"/>
    <s v="2025-08-13"/>
    <s v="SKU-1126"/>
    <s v="Product 127"/>
    <x v="0"/>
    <n v="79.2"/>
    <s v="S004"/>
    <n v="25"/>
    <n v="100.8"/>
    <s v="2025-08-14"/>
    <s v="DC6"/>
    <x v="6"/>
    <s v="IL"/>
    <s v="CUST7683"/>
    <s v="Ground"/>
    <n v="2520"/>
    <d v="2025-08-14T00:00:00"/>
    <n v="25"/>
    <n v="1"/>
    <n v="1"/>
    <n v="540"/>
  </r>
  <r>
    <n v="11191"/>
    <s v="2025-04-15"/>
    <s v="SKU-1125"/>
    <s v="Product 126"/>
    <x v="4"/>
    <n v="71.209999999999994"/>
    <s v="S017"/>
    <n v="5"/>
    <n v="103.88"/>
    <s v="2025-04-25"/>
    <s v="DC2"/>
    <x v="3"/>
    <s v="IL"/>
    <s v="CUST2738"/>
    <s v="Overnight"/>
    <n v="519.4"/>
    <d v="2025-04-26T00:00:00"/>
    <n v="5"/>
    <n v="1"/>
    <n v="0"/>
    <n v="163.35000000000002"/>
  </r>
  <r>
    <n v="11192"/>
    <s v="2025-08-22"/>
    <s v="SKU-1031"/>
    <s v="Product 32"/>
    <x v="3"/>
    <n v="98.01"/>
    <s v="S020"/>
    <n v="10"/>
    <n v="131.06"/>
    <s v="2025-08-24"/>
    <s v="DC6"/>
    <x v="6"/>
    <s v="IL"/>
    <s v="CUST4290"/>
    <s v="Ground"/>
    <n v="1310.5999999999999"/>
    <d v="2025-08-29T00:00:00"/>
    <n v="10"/>
    <n v="1"/>
    <n v="0"/>
    <n v="330.49999999999989"/>
  </r>
  <r>
    <n v="11193"/>
    <s v="2025-06-05"/>
    <s v="SKU-1185"/>
    <s v="Product 186"/>
    <x v="0"/>
    <n v="73.36"/>
    <s v="S009"/>
    <n v="50"/>
    <n v="124.54"/>
    <s v="2025-06-10"/>
    <s v="DC9"/>
    <x v="0"/>
    <s v="WA"/>
    <s v="CUST5982"/>
    <s v="Ground"/>
    <n v="6227"/>
    <d v="2025-06-10T00:00:00"/>
    <n v="50"/>
    <n v="1"/>
    <n v="1"/>
    <n v="2559"/>
  </r>
  <r>
    <n v="11194"/>
    <s v="2025-07-23"/>
    <s v="SKU-1123"/>
    <s v="Product 124"/>
    <x v="4"/>
    <n v="162.77000000000001"/>
    <s v="S016"/>
    <n v="50"/>
    <n v="232.32"/>
    <s v="2025-07-28"/>
    <s v="DC7"/>
    <x v="4"/>
    <s v="FL"/>
    <s v="CUST1790"/>
    <s v="Overnight"/>
    <n v="11616"/>
    <d v="2025-07-26T00:00:00"/>
    <n v="50"/>
    <n v="1"/>
    <n v="1"/>
    <n v="3477.4999999999991"/>
  </r>
  <r>
    <n v="11195"/>
    <s v="2025-07-16"/>
    <s v="SKU-1003"/>
    <s v="Product 4"/>
    <x v="2"/>
    <n v="158.06"/>
    <s v="S014"/>
    <n v="25"/>
    <n v="248.02"/>
    <s v="2025-07-18"/>
    <s v="DC4"/>
    <x v="2"/>
    <s v="NJ"/>
    <s v="CUST7858"/>
    <s v="2-Day"/>
    <n v="6200.5"/>
    <d v="2025-07-18T00:00:00"/>
    <n v="25"/>
    <n v="1"/>
    <n v="1"/>
    <n v="2249"/>
  </r>
  <r>
    <n v="11196"/>
    <s v="2025-09-01"/>
    <s v="SKU-1151"/>
    <s v="Product 152"/>
    <x v="3"/>
    <n v="39.880000000000003"/>
    <s v="S010"/>
    <n v="5"/>
    <n v="48.93"/>
    <s v="2025-09-03"/>
    <s v="DC9"/>
    <x v="0"/>
    <s v="WA"/>
    <s v="CUST3109"/>
    <s v="Ground"/>
    <n v="244.65"/>
    <d v="2025-09-03T00:00:00"/>
    <n v="5"/>
    <n v="1"/>
    <n v="1"/>
    <n v="45.25"/>
  </r>
  <r>
    <n v="11197"/>
    <s v="2025-06-20"/>
    <s v="SKU-1122"/>
    <s v="Product 123"/>
    <x v="3"/>
    <n v="122.29"/>
    <s v="S009"/>
    <n v="10"/>
    <n v="150.76"/>
    <s v="2025-06-21"/>
    <s v="DC1"/>
    <x v="5"/>
    <s v="TX"/>
    <s v="CUST5748"/>
    <s v="Ground"/>
    <n v="1507.6"/>
    <d v="2025-06-22T00:00:00"/>
    <n v="10"/>
    <n v="1"/>
    <n v="0"/>
    <n v="284.69999999999982"/>
  </r>
  <r>
    <n v="11198"/>
    <s v="2025-08-07"/>
    <s v="SKU-1113"/>
    <s v="Product 114"/>
    <x v="0"/>
    <n v="41.28"/>
    <s v="S008"/>
    <n v="40"/>
    <n v="61.81"/>
    <s v="2025-08-10"/>
    <s v="DC4"/>
    <x v="2"/>
    <s v="NJ"/>
    <s v="CUST5601"/>
    <s v="Overnight"/>
    <n v="2472.4"/>
    <d v="2025-08-15T00:00:00"/>
    <n v="40"/>
    <n v="1"/>
    <n v="0"/>
    <n v="821.2"/>
  </r>
  <r>
    <n v="11199"/>
    <s v="2025-07-26"/>
    <s v="SKU-1158"/>
    <s v="Product 159"/>
    <x v="1"/>
    <n v="109.51"/>
    <s v="S017"/>
    <n v="100"/>
    <n v="164.3"/>
    <s v="2025-07-28"/>
    <s v="DC2"/>
    <x v="3"/>
    <s v="IL"/>
    <s v="CUST3110"/>
    <s v="Overnight"/>
    <n v="16430"/>
    <d v="2025-07-26T00:00:00"/>
    <n v="100"/>
    <n v="1"/>
    <n v="1"/>
    <n v="5479"/>
  </r>
  <r>
    <m/>
    <m/>
    <m/>
    <m/>
    <x v="5"/>
    <m/>
    <m/>
    <m/>
    <m/>
    <m/>
    <m/>
    <x v="7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4">
  <r>
    <n v="10000"/>
    <x v="0"/>
    <s v="SKU-1194"/>
    <n v="19"/>
    <s v="UPS"/>
    <s v="TRK1407404204"/>
  </r>
  <r>
    <n v="10000"/>
    <x v="1"/>
    <s v="SKU-1194"/>
    <n v="1"/>
    <s v="UPS"/>
    <s v="TRK2303112606"/>
  </r>
  <r>
    <n v="10001"/>
    <x v="2"/>
    <s v="SKU-1100"/>
    <n v="25"/>
    <s v="FedEx"/>
    <s v="TRK4280011271"/>
  </r>
  <r>
    <n v="10002"/>
    <x v="3"/>
    <s v="SKU-1152"/>
    <n v="50"/>
    <s v="UPS"/>
    <s v="TRK4658474716"/>
  </r>
  <r>
    <n v="10003"/>
    <x v="4"/>
    <s v="SKU-1066"/>
    <n v="1"/>
    <s v="FedEx"/>
    <s v="TRK8454795484"/>
  </r>
  <r>
    <n v="10003"/>
    <x v="4"/>
    <s v="SKU-1066"/>
    <n v="49"/>
    <s v="DHL"/>
    <s v="TRK4780397912"/>
  </r>
  <r>
    <n v="10004"/>
    <x v="5"/>
    <s v="SKU-1073"/>
    <n v="30"/>
    <s v="UPS"/>
    <s v="TRK7821662274"/>
  </r>
  <r>
    <n v="10005"/>
    <x v="6"/>
    <s v="SKU-1006"/>
    <n v="20"/>
    <s v="FedEx"/>
    <s v="TRK9981729278"/>
  </r>
  <r>
    <n v="10006"/>
    <x v="7"/>
    <s v="SKU-1198"/>
    <n v="30"/>
    <s v="DHL"/>
    <s v="TRK5796537279"/>
  </r>
  <r>
    <n v="10007"/>
    <x v="8"/>
    <s v="SKU-1056"/>
    <n v="75"/>
    <s v="UPS"/>
    <s v="TRK2713571636"/>
  </r>
  <r>
    <n v="10008"/>
    <x v="9"/>
    <s v="SKU-1069"/>
    <n v="40"/>
    <s v="FedEx"/>
    <s v="TRK3707349535"/>
  </r>
  <r>
    <n v="10009"/>
    <x v="10"/>
    <s v="SKU-1053"/>
    <n v="2"/>
    <s v="UPS"/>
    <s v="TRK6310524338"/>
  </r>
  <r>
    <n v="10009"/>
    <x v="11"/>
    <s v="SKU-1053"/>
    <n v="8"/>
    <s v="UPS"/>
    <s v="TRK2448896430"/>
  </r>
  <r>
    <n v="10010"/>
    <x v="12"/>
    <s v="SKU-1111"/>
    <n v="100"/>
    <s v="USPS"/>
    <s v="TRK3611702243"/>
  </r>
  <r>
    <n v="10011"/>
    <x v="13"/>
    <s v="SKU-1050"/>
    <n v="50"/>
    <s v="USPS"/>
    <s v="TRK5236175509"/>
  </r>
  <r>
    <n v="10012"/>
    <x v="14"/>
    <s v="SKU-1152"/>
    <n v="50"/>
    <s v="FedEx"/>
    <s v="TRK9792009700"/>
  </r>
  <r>
    <n v="10013"/>
    <x v="3"/>
    <s v="SKU-1040"/>
    <n v="100"/>
    <s v="FedEx"/>
    <s v="TRK1402185237"/>
  </r>
  <r>
    <n v="10014"/>
    <x v="5"/>
    <s v="SKU-1129"/>
    <n v="25"/>
    <s v="DHL"/>
    <s v="TRK7185119372"/>
  </r>
  <r>
    <n v="10015"/>
    <x v="15"/>
    <s v="SKU-1192"/>
    <n v="30"/>
    <s v="UPS"/>
    <s v="TRK1846449181"/>
  </r>
  <r>
    <n v="10016"/>
    <x v="16"/>
    <s v="SKU-1024"/>
    <n v="9"/>
    <s v="DHL"/>
    <s v="TRK7282567715"/>
  </r>
  <r>
    <n v="10016"/>
    <x v="17"/>
    <s v="SKU-1024"/>
    <n v="21"/>
    <s v="UPS"/>
    <s v="TRK8295193653"/>
  </r>
  <r>
    <n v="10017"/>
    <x v="18"/>
    <s v="SKU-1076"/>
    <n v="50"/>
    <s v="FedEx"/>
    <s v="TRK8551672266"/>
  </r>
  <r>
    <n v="10018"/>
    <x v="19"/>
    <s v="SKU-1060"/>
    <n v="30"/>
    <s v="DHL"/>
    <s v="TRK2943043258"/>
  </r>
  <r>
    <n v="10019"/>
    <x v="16"/>
    <s v="SKU-1070"/>
    <n v="10"/>
    <s v="DHL"/>
    <s v="TRK5213035605"/>
  </r>
  <r>
    <n v="10020"/>
    <x v="20"/>
    <s v="SKU-1115"/>
    <n v="50"/>
    <s v="FedEx"/>
    <s v="TRK9019586174"/>
  </r>
  <r>
    <n v="10021"/>
    <x v="21"/>
    <s v="SKU-1081"/>
    <n v="25"/>
    <s v="UPS"/>
    <s v="TRK7133143662"/>
  </r>
  <r>
    <n v="10022"/>
    <x v="22"/>
    <s v="SKU-1052"/>
    <n v="30"/>
    <s v="UPS"/>
    <s v="TRK4344442530"/>
  </r>
  <r>
    <n v="10023"/>
    <x v="23"/>
    <s v="SKU-1151"/>
    <n v="7"/>
    <s v="USPS"/>
    <s v="TRK2952892263"/>
  </r>
  <r>
    <n v="10023"/>
    <x v="23"/>
    <s v="SKU-1151"/>
    <n v="8"/>
    <s v="USPS"/>
    <s v="TRK6865418916"/>
  </r>
  <r>
    <n v="10024"/>
    <x v="24"/>
    <s v="SKU-1080"/>
    <n v="50"/>
    <s v="UPS"/>
    <s v="TRK9722418541"/>
  </r>
  <r>
    <n v="10025"/>
    <x v="25"/>
    <s v="SKU-1124"/>
    <n v="20"/>
    <s v="USPS"/>
    <s v="TRK7195835175"/>
  </r>
  <r>
    <n v="10025"/>
    <x v="25"/>
    <s v="SKU-1124"/>
    <n v="10"/>
    <s v="DHL"/>
    <s v="TRK9021388331"/>
  </r>
  <r>
    <n v="10026"/>
    <x v="26"/>
    <s v="SKU-1073"/>
    <n v="100"/>
    <s v="FedEx"/>
    <s v="TRK8906800738"/>
  </r>
  <r>
    <n v="10027"/>
    <x v="27"/>
    <s v="SKU-1012"/>
    <n v="25"/>
    <s v="USPS"/>
    <s v="TRK3401457873"/>
  </r>
  <r>
    <n v="10028"/>
    <x v="28"/>
    <s v="SKU-1126"/>
    <n v="50"/>
    <s v="USPS"/>
    <s v="TRK6674750672"/>
  </r>
  <r>
    <n v="10029"/>
    <x v="21"/>
    <s v="SKU-1035"/>
    <n v="7"/>
    <s v="UPS"/>
    <s v="TRK2843230566"/>
  </r>
  <r>
    <n v="10029"/>
    <x v="21"/>
    <s v="SKU-1035"/>
    <n v="43"/>
    <s v="DHL"/>
    <s v="TRK4224638075"/>
  </r>
  <r>
    <n v="10030"/>
    <x v="29"/>
    <s v="SKU-1018"/>
    <n v="8"/>
    <s v="FedEx"/>
    <s v="TRK2338426724"/>
  </r>
  <r>
    <n v="10030"/>
    <x v="30"/>
    <s v="SKU-1018"/>
    <n v="17"/>
    <s v="USPS"/>
    <s v="TRK2301039185"/>
  </r>
  <r>
    <n v="10031"/>
    <x v="26"/>
    <s v="SKU-1052"/>
    <n v="51"/>
    <s v="USPS"/>
    <s v="TRK1528303739"/>
  </r>
  <r>
    <n v="10031"/>
    <x v="31"/>
    <s v="SKU-1052"/>
    <n v="49"/>
    <s v="USPS"/>
    <s v="TRK4187541111"/>
  </r>
  <r>
    <n v="10032"/>
    <x v="4"/>
    <s v="SKU-1120"/>
    <n v="7"/>
    <s v="FedEx"/>
    <s v="TRK4097213264"/>
  </r>
  <r>
    <n v="10032"/>
    <x v="4"/>
    <s v="SKU-1120"/>
    <n v="3"/>
    <s v="DHL"/>
    <s v="TRK9954140179"/>
  </r>
  <r>
    <n v="10033"/>
    <x v="32"/>
    <s v="SKU-1112"/>
    <n v="1"/>
    <s v="UPS"/>
    <s v="TRK4239264385"/>
  </r>
  <r>
    <n v="10033"/>
    <x v="32"/>
    <s v="SKU-1112"/>
    <n v="19"/>
    <s v="USPS"/>
    <s v="TRK6547385149"/>
  </r>
  <r>
    <n v="10034"/>
    <x v="33"/>
    <s v="SKU-1174"/>
    <n v="6"/>
    <s v="DHL"/>
    <s v="TRK3104459996"/>
  </r>
  <r>
    <n v="10034"/>
    <x v="34"/>
    <s v="SKU-1174"/>
    <n v="9"/>
    <s v="USPS"/>
    <s v="TRK3365197907"/>
  </r>
  <r>
    <n v="10035"/>
    <x v="35"/>
    <s v="SKU-1063"/>
    <n v="5"/>
    <s v="USPS"/>
    <s v="TRK1635427655"/>
  </r>
  <r>
    <n v="10036"/>
    <x v="36"/>
    <s v="SKU-1144"/>
    <n v="4"/>
    <s v="DHL"/>
    <s v="TRK4357726665"/>
  </r>
  <r>
    <n v="10036"/>
    <x v="36"/>
    <s v="SKU-1144"/>
    <n v="6"/>
    <s v="UPS"/>
    <s v="TRK6957558271"/>
  </r>
  <r>
    <n v="10037"/>
    <x v="37"/>
    <s v="SKU-1094"/>
    <n v="18"/>
    <s v="UPS"/>
    <s v="TRK5380378398"/>
  </r>
  <r>
    <n v="10037"/>
    <x v="37"/>
    <s v="SKU-1094"/>
    <n v="82"/>
    <s v="DHL"/>
    <s v="TRK5227890751"/>
  </r>
  <r>
    <n v="10038"/>
    <x v="38"/>
    <s v="SKU-1126"/>
    <n v="26"/>
    <s v="DHL"/>
    <s v="TRK9552333333"/>
  </r>
  <r>
    <n v="10038"/>
    <x v="39"/>
    <s v="SKU-1126"/>
    <n v="4"/>
    <s v="USPS"/>
    <s v="TRK3545334060"/>
  </r>
  <r>
    <n v="10039"/>
    <x v="40"/>
    <s v="SKU-1041"/>
    <n v="15"/>
    <s v="DHL"/>
    <s v="TRK5796629702"/>
  </r>
  <r>
    <n v="10040"/>
    <x v="41"/>
    <s v="SKU-1022"/>
    <n v="5"/>
    <s v="USPS"/>
    <s v="TRK1800373782"/>
  </r>
  <r>
    <n v="10041"/>
    <x v="42"/>
    <s v="SKU-1074"/>
    <n v="5"/>
    <s v="USPS"/>
    <s v="TRK7641605659"/>
  </r>
  <r>
    <n v="10041"/>
    <x v="42"/>
    <s v="SKU-1074"/>
    <n v="35"/>
    <s v="DHL"/>
    <s v="TRK6945104589"/>
  </r>
  <r>
    <n v="10042"/>
    <x v="43"/>
    <s v="SKU-1098"/>
    <n v="10"/>
    <s v="USPS"/>
    <s v="TRK4475328909"/>
  </r>
  <r>
    <n v="10043"/>
    <x v="44"/>
    <s v="SKU-1052"/>
    <n v="15"/>
    <s v="FedEx"/>
    <s v="TRK1660103241"/>
  </r>
  <r>
    <n v="10044"/>
    <x v="45"/>
    <s v="SKU-1000"/>
    <n v="75"/>
    <s v="DHL"/>
    <s v="TRK8943588128"/>
  </r>
  <r>
    <n v="10045"/>
    <x v="46"/>
    <s v="SKU-1002"/>
    <n v="36"/>
    <s v="FedEx"/>
    <s v="TRK9780867908"/>
  </r>
  <r>
    <n v="10045"/>
    <x v="47"/>
    <s v="SKU-1002"/>
    <n v="39"/>
    <s v="DHL"/>
    <s v="TRK6281339363"/>
  </r>
  <r>
    <n v="10046"/>
    <x v="48"/>
    <s v="SKU-1130"/>
    <n v="6"/>
    <s v="DHL"/>
    <s v="TRK4023054958"/>
  </r>
  <r>
    <n v="10046"/>
    <x v="48"/>
    <s v="SKU-1130"/>
    <n v="14"/>
    <s v="UPS"/>
    <s v="TRK5564873897"/>
  </r>
  <r>
    <n v="10047"/>
    <x v="7"/>
    <s v="SKU-1135"/>
    <n v="20"/>
    <s v="DHL"/>
    <s v="TRK7774404608"/>
  </r>
  <r>
    <n v="10048"/>
    <x v="49"/>
    <s v="SKU-1057"/>
    <n v="10"/>
    <s v="USPS"/>
    <s v="TRK4207593593"/>
  </r>
  <r>
    <n v="10049"/>
    <x v="7"/>
    <s v="SKU-1186"/>
    <n v="50"/>
    <s v="DHL"/>
    <s v="TRK1493283390"/>
  </r>
  <r>
    <n v="10050"/>
    <x v="50"/>
    <s v="SKU-1159"/>
    <n v="31"/>
    <s v="DHL"/>
    <s v="TRK4538665816"/>
  </r>
  <r>
    <n v="10050"/>
    <x v="51"/>
    <s v="SKU-1159"/>
    <n v="69"/>
    <s v="FedEx"/>
    <s v="TRK2293433127"/>
  </r>
  <r>
    <n v="10051"/>
    <x v="52"/>
    <s v="SKU-1189"/>
    <n v="50"/>
    <s v="UPS"/>
    <s v="TRK5622685097"/>
  </r>
  <r>
    <n v="10052"/>
    <x v="53"/>
    <s v="SKU-1199"/>
    <n v="40"/>
    <s v="FedEx"/>
    <s v="TRK5680479237"/>
  </r>
  <r>
    <n v="10053"/>
    <x v="54"/>
    <s v="SKU-1060"/>
    <n v="6"/>
    <s v="USPS"/>
    <s v="TRK5584206315"/>
  </r>
  <r>
    <n v="10053"/>
    <x v="54"/>
    <s v="SKU-1060"/>
    <n v="24"/>
    <s v="UPS"/>
    <s v="TRK4821119384"/>
  </r>
  <r>
    <n v="10054"/>
    <x v="44"/>
    <s v="SKU-1033"/>
    <n v="4"/>
    <s v="DHL"/>
    <s v="TRK9308383438"/>
  </r>
  <r>
    <n v="10054"/>
    <x v="44"/>
    <s v="SKU-1033"/>
    <n v="1"/>
    <s v="UPS"/>
    <s v="TRK8977943299"/>
  </r>
  <r>
    <n v="10055"/>
    <x v="55"/>
    <s v="SKU-1162"/>
    <n v="40"/>
    <s v="UPS"/>
    <s v="TRK1284762529"/>
  </r>
  <r>
    <n v="10056"/>
    <x v="56"/>
    <s v="SKU-1189"/>
    <n v="15"/>
    <s v="USPS"/>
    <s v="TRK2795718399"/>
  </r>
  <r>
    <n v="10057"/>
    <x v="19"/>
    <s v="SKU-1033"/>
    <n v="30"/>
    <s v="UPS"/>
    <s v="TRK3568806130"/>
  </r>
  <r>
    <n v="10058"/>
    <x v="26"/>
    <s v="SKU-1097"/>
    <n v="20"/>
    <s v="DHL"/>
    <s v="TRK1253853188"/>
  </r>
  <r>
    <n v="10059"/>
    <x v="57"/>
    <s v="SKU-1126"/>
    <n v="30"/>
    <s v="UPS"/>
    <s v="TRK7429380358"/>
  </r>
  <r>
    <n v="10060"/>
    <x v="58"/>
    <s v="SKU-1154"/>
    <n v="10"/>
    <s v="UPS"/>
    <s v="TRK8969079883"/>
  </r>
  <r>
    <n v="10061"/>
    <x v="28"/>
    <s v="SKU-1015"/>
    <n v="15"/>
    <s v="FedEx"/>
    <s v="TRK9591711816"/>
  </r>
  <r>
    <n v="10062"/>
    <x v="33"/>
    <s v="SKU-1183"/>
    <n v="10"/>
    <s v="UPS"/>
    <s v="TRK7582679674"/>
  </r>
  <r>
    <n v="10063"/>
    <x v="59"/>
    <s v="SKU-1047"/>
    <n v="25"/>
    <s v="FedEx"/>
    <s v="TRK9741565352"/>
  </r>
  <r>
    <n v="10064"/>
    <x v="26"/>
    <s v="SKU-1011"/>
    <n v="5"/>
    <s v="USPS"/>
    <s v="TRK6416603618"/>
  </r>
  <r>
    <n v="10065"/>
    <x v="40"/>
    <s v="SKU-1050"/>
    <n v="11"/>
    <s v="DHL"/>
    <s v="TRK4949021991"/>
  </r>
  <r>
    <n v="10065"/>
    <x v="60"/>
    <s v="SKU-1050"/>
    <n v="4"/>
    <s v="USPS"/>
    <s v="TRK5085489236"/>
  </r>
  <r>
    <n v="10066"/>
    <x v="6"/>
    <s v="SKU-1146"/>
    <n v="5"/>
    <s v="USPS"/>
    <s v="TRK9172482849"/>
  </r>
  <r>
    <n v="10067"/>
    <x v="61"/>
    <s v="SKU-1004"/>
    <n v="10"/>
    <s v="UPS"/>
    <s v="TRK2161360794"/>
  </r>
  <r>
    <n v="10068"/>
    <x v="62"/>
    <s v="SKU-1073"/>
    <n v="100"/>
    <s v="FedEx"/>
    <s v="TRK9389693628"/>
  </r>
  <r>
    <n v="10069"/>
    <x v="63"/>
    <s v="SKU-1148"/>
    <n v="40"/>
    <s v="DHL"/>
    <s v="TRK4197023224"/>
  </r>
  <r>
    <n v="10070"/>
    <x v="64"/>
    <s v="SKU-1145"/>
    <n v="40"/>
    <s v="UPS"/>
    <s v="TRK8834905049"/>
  </r>
  <r>
    <n v="10071"/>
    <x v="65"/>
    <s v="SKU-1124"/>
    <n v="15"/>
    <s v="FedEx"/>
    <s v="TRK3439241939"/>
  </r>
  <r>
    <n v="10072"/>
    <x v="66"/>
    <s v="SKU-1109"/>
    <n v="75"/>
    <s v="UPS"/>
    <s v="TRK7701214500"/>
  </r>
  <r>
    <n v="10073"/>
    <x v="67"/>
    <s v="SKU-1004"/>
    <n v="33"/>
    <s v="DHL"/>
    <s v="TRK5021463466"/>
  </r>
  <r>
    <n v="10073"/>
    <x v="68"/>
    <s v="SKU-1004"/>
    <n v="17"/>
    <s v="DHL"/>
    <s v="TRK5557390839"/>
  </r>
  <r>
    <n v="10074"/>
    <x v="67"/>
    <s v="SKU-1142"/>
    <n v="50"/>
    <s v="DHL"/>
    <s v="TRK9895674730"/>
  </r>
  <r>
    <n v="10075"/>
    <x v="69"/>
    <s v="SKU-1083"/>
    <n v="9"/>
    <s v="USPS"/>
    <s v="TRK5972208759"/>
  </r>
  <r>
    <n v="10075"/>
    <x v="70"/>
    <s v="SKU-1083"/>
    <n v="31"/>
    <s v="FedEx"/>
    <s v="TRK5904197246"/>
  </r>
  <r>
    <n v="10076"/>
    <x v="71"/>
    <s v="SKU-1023"/>
    <n v="10"/>
    <s v="FedEx"/>
    <s v="TRK1457895332"/>
  </r>
  <r>
    <n v="10076"/>
    <x v="71"/>
    <s v="SKU-1023"/>
    <n v="40"/>
    <s v="USPS"/>
    <s v="TRK6153601219"/>
  </r>
  <r>
    <n v="10077"/>
    <x v="4"/>
    <s v="SKU-1193"/>
    <n v="13"/>
    <s v="USPS"/>
    <s v="TRK1913417093"/>
  </r>
  <r>
    <n v="10077"/>
    <x v="72"/>
    <s v="SKU-1193"/>
    <n v="2"/>
    <s v="DHL"/>
    <s v="TRK9335116962"/>
  </r>
  <r>
    <n v="10078"/>
    <x v="73"/>
    <s v="SKU-1010"/>
    <n v="15"/>
    <s v="FedEx"/>
    <s v="TRK1841437330"/>
  </r>
  <r>
    <n v="10079"/>
    <x v="22"/>
    <s v="SKU-1052"/>
    <n v="50"/>
    <s v="DHL"/>
    <s v="TRK3980599400"/>
  </r>
  <r>
    <n v="10080"/>
    <x v="74"/>
    <s v="SKU-1139"/>
    <n v="20"/>
    <s v="USPS"/>
    <s v="TRK8597789895"/>
  </r>
  <r>
    <n v="10081"/>
    <x v="75"/>
    <s v="SKU-1005"/>
    <n v="30"/>
    <s v="FedEx"/>
    <s v="TRK6800530675"/>
  </r>
  <r>
    <n v="10082"/>
    <x v="76"/>
    <s v="SKU-1073"/>
    <n v="20"/>
    <s v="FedEx"/>
    <s v="TRK2195292659"/>
  </r>
  <r>
    <n v="10083"/>
    <x v="77"/>
    <s v="SKU-1106"/>
    <n v="25"/>
    <s v="USPS"/>
    <s v="TRK8014117972"/>
  </r>
  <r>
    <n v="10084"/>
    <x v="71"/>
    <s v="SKU-1126"/>
    <n v="50"/>
    <s v="DHL"/>
    <s v="TRK1240710499"/>
  </r>
  <r>
    <n v="10085"/>
    <x v="78"/>
    <s v="SKU-1115"/>
    <n v="15"/>
    <s v="UPS"/>
    <s v="TRK3085261274"/>
  </r>
  <r>
    <n v="10086"/>
    <x v="49"/>
    <s v="SKU-1131"/>
    <n v="75"/>
    <s v="UPS"/>
    <s v="TRK1929207252"/>
  </r>
  <r>
    <n v="10087"/>
    <x v="53"/>
    <s v="SKU-1001"/>
    <n v="50"/>
    <s v="UPS"/>
    <s v="TRK9692415129"/>
  </r>
  <r>
    <n v="10088"/>
    <x v="79"/>
    <s v="SKU-1082"/>
    <n v="10"/>
    <s v="FedEx"/>
    <s v="TRK7666064220"/>
  </r>
  <r>
    <n v="10089"/>
    <x v="80"/>
    <s v="SKU-1121"/>
    <n v="10"/>
    <s v="USPS"/>
    <s v="TRK3849533067"/>
  </r>
  <r>
    <n v="10090"/>
    <x v="81"/>
    <s v="SKU-1151"/>
    <n v="10"/>
    <s v="FedEx"/>
    <s v="TRK4487115148"/>
  </r>
  <r>
    <n v="10091"/>
    <x v="82"/>
    <s v="SKU-1000"/>
    <n v="100"/>
    <s v="USPS"/>
    <s v="TRK1811811287"/>
  </r>
  <r>
    <n v="10092"/>
    <x v="8"/>
    <s v="SKU-1046"/>
    <n v="30"/>
    <s v="USPS"/>
    <s v="TRK9693161357"/>
  </r>
  <r>
    <n v="10093"/>
    <x v="83"/>
    <s v="SKU-1029"/>
    <n v="25"/>
    <s v="UPS"/>
    <s v="TRK6001479779"/>
  </r>
  <r>
    <n v="10094"/>
    <x v="79"/>
    <s v="SKU-1112"/>
    <n v="6"/>
    <s v="DHL"/>
    <s v="TRK4633270617"/>
  </r>
  <r>
    <n v="10094"/>
    <x v="84"/>
    <s v="SKU-1112"/>
    <n v="19"/>
    <s v="USPS"/>
    <s v="TRK9894106359"/>
  </r>
  <r>
    <n v="10095"/>
    <x v="85"/>
    <s v="SKU-1040"/>
    <n v="10"/>
    <s v="DHL"/>
    <s v="TRK2782209965"/>
  </r>
  <r>
    <n v="10095"/>
    <x v="86"/>
    <s v="SKU-1040"/>
    <n v="40"/>
    <s v="UPS"/>
    <s v="TRK3980331619"/>
  </r>
  <r>
    <n v="10096"/>
    <x v="60"/>
    <s v="SKU-1135"/>
    <n v="75"/>
    <s v="USPS"/>
    <s v="TRK6417753544"/>
  </r>
  <r>
    <n v="10097"/>
    <x v="14"/>
    <s v="SKU-1028"/>
    <n v="50"/>
    <s v="FedEx"/>
    <s v="TRK1764677461"/>
  </r>
  <r>
    <n v="10098"/>
    <x v="87"/>
    <s v="SKU-1048"/>
    <n v="30"/>
    <s v="FedEx"/>
    <s v="TRK9160603204"/>
  </r>
  <r>
    <n v="10099"/>
    <x v="88"/>
    <s v="SKU-1197"/>
    <n v="4"/>
    <s v="FedEx"/>
    <s v="TRK4002279278"/>
  </r>
  <r>
    <n v="10099"/>
    <x v="88"/>
    <s v="SKU-1197"/>
    <n v="16"/>
    <s v="FedEx"/>
    <s v="TRK5249510881"/>
  </r>
  <r>
    <n v="10100"/>
    <x v="89"/>
    <s v="SKU-1034"/>
    <n v="25"/>
    <s v="USPS"/>
    <s v="TRK8380121911"/>
  </r>
  <r>
    <n v="10101"/>
    <x v="41"/>
    <s v="SKU-1179"/>
    <n v="30"/>
    <s v="FedEx"/>
    <s v="TRK6635503800"/>
  </r>
  <r>
    <n v="10102"/>
    <x v="27"/>
    <s v="SKU-1192"/>
    <n v="50"/>
    <s v="UPS"/>
    <s v="TRK9324987265"/>
  </r>
  <r>
    <n v="10103"/>
    <x v="90"/>
    <s v="SKU-1159"/>
    <n v="30"/>
    <s v="DHL"/>
    <s v="TRK6922967392"/>
  </r>
  <r>
    <n v="10104"/>
    <x v="41"/>
    <s v="SKU-1154"/>
    <n v="15"/>
    <s v="USPS"/>
    <s v="TRK6381570627"/>
  </r>
  <r>
    <n v="10105"/>
    <x v="91"/>
    <s v="SKU-1189"/>
    <n v="40"/>
    <s v="DHL"/>
    <s v="TRK5873225900"/>
  </r>
  <r>
    <n v="10106"/>
    <x v="35"/>
    <s v="SKU-1094"/>
    <n v="15"/>
    <s v="USPS"/>
    <s v="TRK8437714200"/>
  </r>
  <r>
    <n v="10107"/>
    <x v="92"/>
    <s v="SKU-1146"/>
    <n v="25"/>
    <s v="DHL"/>
    <s v="TRK6887956299"/>
  </r>
  <r>
    <n v="10107"/>
    <x v="92"/>
    <s v="SKU-1146"/>
    <n v="50"/>
    <s v="UPS"/>
    <s v="TRK9790287346"/>
  </r>
  <r>
    <n v="10108"/>
    <x v="50"/>
    <s v="SKU-1075"/>
    <n v="100"/>
    <s v="USPS"/>
    <s v="TRK7006052918"/>
  </r>
  <r>
    <n v="10109"/>
    <x v="9"/>
    <s v="SKU-1006"/>
    <n v="25"/>
    <s v="DHL"/>
    <s v="TRK4562789548"/>
  </r>
  <r>
    <n v="10110"/>
    <x v="4"/>
    <s v="SKU-1124"/>
    <n v="10"/>
    <s v="FedEx"/>
    <s v="TRK4387807474"/>
  </r>
  <r>
    <n v="10111"/>
    <x v="20"/>
    <s v="SKU-1109"/>
    <n v="50"/>
    <s v="DHL"/>
    <s v="TRK2219142424"/>
  </r>
  <r>
    <n v="10112"/>
    <x v="93"/>
    <s v="SKU-1067"/>
    <n v="59"/>
    <s v="USPS"/>
    <s v="TRK9813264583"/>
  </r>
  <r>
    <n v="10112"/>
    <x v="66"/>
    <s v="SKU-1067"/>
    <n v="41"/>
    <s v="FedEx"/>
    <s v="TRK5445414510"/>
  </r>
  <r>
    <n v="10113"/>
    <x v="47"/>
    <s v="SKU-1188"/>
    <n v="25"/>
    <s v="FedEx"/>
    <s v="TRK1975858455"/>
  </r>
  <r>
    <n v="10114"/>
    <x v="94"/>
    <s v="SKU-1162"/>
    <n v="20"/>
    <s v="FedEx"/>
    <s v="TRK7693263645"/>
  </r>
  <r>
    <n v="10115"/>
    <x v="95"/>
    <s v="SKU-1082"/>
    <n v="15"/>
    <s v="DHL"/>
    <s v="TRK5830755107"/>
  </r>
  <r>
    <n v="10116"/>
    <x v="24"/>
    <s v="SKU-1051"/>
    <n v="30"/>
    <s v="UPS"/>
    <s v="TRK7175260061"/>
  </r>
  <r>
    <n v="10117"/>
    <x v="50"/>
    <s v="SKU-1058"/>
    <n v="6"/>
    <s v="DHL"/>
    <s v="TRK3750221299"/>
  </r>
  <r>
    <n v="10117"/>
    <x v="50"/>
    <s v="SKU-1058"/>
    <n v="9"/>
    <s v="UPS"/>
    <s v="TRK5085568817"/>
  </r>
  <r>
    <n v="10118"/>
    <x v="96"/>
    <s v="SKU-1159"/>
    <n v="30"/>
    <s v="USPS"/>
    <s v="TRK4767807574"/>
  </r>
  <r>
    <n v="10119"/>
    <x v="68"/>
    <s v="SKU-1125"/>
    <n v="10"/>
    <s v="UPS"/>
    <s v="TRK8828112131"/>
  </r>
  <r>
    <n v="10120"/>
    <x v="97"/>
    <s v="SKU-1178"/>
    <n v="20"/>
    <s v="UPS"/>
    <s v="TRK7419529334"/>
  </r>
  <r>
    <n v="10121"/>
    <x v="98"/>
    <s v="SKU-1044"/>
    <n v="15"/>
    <s v="USPS"/>
    <s v="TRK5579139021"/>
  </r>
  <r>
    <n v="10122"/>
    <x v="99"/>
    <s v="SKU-1021"/>
    <n v="100"/>
    <s v="USPS"/>
    <s v="TRK8792477522"/>
  </r>
  <r>
    <n v="10123"/>
    <x v="56"/>
    <s v="SKU-1009"/>
    <n v="30"/>
    <s v="UPS"/>
    <s v="TRK2504667058"/>
  </r>
  <r>
    <n v="10124"/>
    <x v="17"/>
    <s v="SKU-1035"/>
    <n v="20"/>
    <s v="FedEx"/>
    <s v="TRK2044632551"/>
  </r>
  <r>
    <n v="10125"/>
    <x v="53"/>
    <s v="SKU-1068"/>
    <n v="10"/>
    <s v="DHL"/>
    <s v="TRK1434224802"/>
  </r>
  <r>
    <n v="10126"/>
    <x v="100"/>
    <s v="SKU-1062"/>
    <n v="25"/>
    <s v="FedEx"/>
    <s v="TRK6260051754"/>
  </r>
  <r>
    <n v="10127"/>
    <x v="101"/>
    <s v="SKU-1014"/>
    <n v="96"/>
    <s v="FedEx"/>
    <s v="TRK5171837859"/>
  </r>
  <r>
    <n v="10127"/>
    <x v="101"/>
    <s v="SKU-1014"/>
    <n v="4"/>
    <s v="UPS"/>
    <s v="TRK9849098400"/>
  </r>
  <r>
    <n v="10128"/>
    <x v="102"/>
    <s v="SKU-1177"/>
    <n v="15"/>
    <s v="FedEx"/>
    <s v="TRK5108826751"/>
  </r>
  <r>
    <n v="10129"/>
    <x v="103"/>
    <s v="SKU-1174"/>
    <n v="5"/>
    <s v="DHL"/>
    <s v="TRK6469300084"/>
  </r>
  <r>
    <n v="10130"/>
    <x v="79"/>
    <s v="SKU-1147"/>
    <n v="30"/>
    <s v="DHL"/>
    <s v="TRK1025274415"/>
  </r>
  <r>
    <n v="10131"/>
    <x v="8"/>
    <s v="SKU-1179"/>
    <n v="26"/>
    <s v="DHL"/>
    <s v="TRK4661092778"/>
  </r>
  <r>
    <n v="10131"/>
    <x v="104"/>
    <s v="SKU-1179"/>
    <n v="74"/>
    <s v="FedEx"/>
    <s v="TRK6494603591"/>
  </r>
  <r>
    <n v="10132"/>
    <x v="94"/>
    <s v="SKU-1163"/>
    <n v="40"/>
    <s v="UPS"/>
    <s v="TRK4733843923"/>
  </r>
  <r>
    <n v="10133"/>
    <x v="80"/>
    <s v="SKU-1118"/>
    <n v="75"/>
    <s v="FedEx"/>
    <s v="TRK2944615692"/>
  </r>
  <r>
    <n v="10134"/>
    <x v="80"/>
    <s v="SKU-1031"/>
    <n v="10"/>
    <s v="USPS"/>
    <s v="TRK1954153087"/>
  </r>
  <r>
    <n v="10135"/>
    <x v="105"/>
    <s v="SKU-1183"/>
    <n v="5"/>
    <s v="DHL"/>
    <s v="TRK8528292451"/>
  </r>
  <r>
    <n v="10136"/>
    <x v="87"/>
    <s v="SKU-1061"/>
    <n v="100"/>
    <s v="USPS"/>
    <s v="TRK8011005096"/>
  </r>
  <r>
    <n v="10137"/>
    <x v="55"/>
    <s v="SKU-1091"/>
    <n v="10"/>
    <s v="USPS"/>
    <s v="TRK6519286518"/>
  </r>
  <r>
    <n v="10138"/>
    <x v="21"/>
    <s v="SKU-1078"/>
    <n v="75"/>
    <s v="USPS"/>
    <s v="TRK6301318942"/>
  </r>
  <r>
    <n v="10139"/>
    <x v="106"/>
    <s v="SKU-1156"/>
    <n v="5"/>
    <s v="USPS"/>
    <s v="TRK3487221823"/>
  </r>
  <r>
    <n v="10140"/>
    <x v="107"/>
    <s v="SKU-1142"/>
    <n v="17"/>
    <s v="DHL"/>
    <s v="TRK4683881978"/>
  </r>
  <r>
    <n v="10140"/>
    <x v="12"/>
    <s v="SKU-1142"/>
    <n v="8"/>
    <s v="USPS"/>
    <s v="TRK1861657637"/>
  </r>
  <r>
    <n v="10141"/>
    <x v="92"/>
    <s v="SKU-1049"/>
    <n v="75"/>
    <s v="FedEx"/>
    <s v="TRK1473177381"/>
  </r>
  <r>
    <n v="10142"/>
    <x v="74"/>
    <s v="SKU-1001"/>
    <n v="30"/>
    <s v="DHL"/>
    <s v="TRK6587205806"/>
  </r>
  <r>
    <n v="10143"/>
    <x v="108"/>
    <s v="SKU-1068"/>
    <n v="27"/>
    <s v="USPS"/>
    <s v="TRK5529408896"/>
  </r>
  <r>
    <n v="10143"/>
    <x v="108"/>
    <s v="SKU-1068"/>
    <n v="23"/>
    <s v="UPS"/>
    <s v="TRK5127775869"/>
  </r>
  <r>
    <n v="10144"/>
    <x v="109"/>
    <s v="SKU-1191"/>
    <n v="8"/>
    <s v="DHL"/>
    <s v="TRK3506515164"/>
  </r>
  <r>
    <n v="10144"/>
    <x v="110"/>
    <s v="SKU-1191"/>
    <n v="17"/>
    <s v="USPS"/>
    <s v="TRK4354114866"/>
  </r>
  <r>
    <n v="10145"/>
    <x v="34"/>
    <s v="SKU-1035"/>
    <n v="20"/>
    <s v="UPS"/>
    <s v="TRK9798808228"/>
  </r>
  <r>
    <n v="10146"/>
    <x v="29"/>
    <s v="SKU-1152"/>
    <n v="30"/>
    <s v="UPS"/>
    <s v="TRK2609001025"/>
  </r>
  <r>
    <n v="10147"/>
    <x v="111"/>
    <s v="SKU-1192"/>
    <n v="41"/>
    <s v="USPS"/>
    <s v="TRK3301723362"/>
  </r>
  <r>
    <n v="10147"/>
    <x v="111"/>
    <s v="SKU-1192"/>
    <n v="34"/>
    <s v="UPS"/>
    <s v="TRK4968207173"/>
  </r>
  <r>
    <n v="10148"/>
    <x v="2"/>
    <s v="SKU-1022"/>
    <n v="25"/>
    <s v="DHL"/>
    <s v="TRK2141051584"/>
  </r>
  <r>
    <n v="10149"/>
    <x v="23"/>
    <s v="SKU-1132"/>
    <n v="100"/>
    <s v="FedEx"/>
    <s v="TRK1926352459"/>
  </r>
  <r>
    <n v="10150"/>
    <x v="112"/>
    <s v="SKU-1063"/>
    <n v="40"/>
    <s v="USPS"/>
    <s v="TRK3677260226"/>
  </r>
  <r>
    <n v="10151"/>
    <x v="113"/>
    <s v="SKU-1094"/>
    <n v="30"/>
    <s v="DHL"/>
    <s v="TRK8982701246"/>
  </r>
  <r>
    <n v="10152"/>
    <x v="39"/>
    <s v="SKU-1181"/>
    <n v="40"/>
    <s v="UPS"/>
    <s v="TRK1410709621"/>
  </r>
  <r>
    <n v="10153"/>
    <x v="18"/>
    <s v="SKU-1040"/>
    <n v="5"/>
    <s v="UPS"/>
    <s v="TRK9052069073"/>
  </r>
  <r>
    <n v="10154"/>
    <x v="114"/>
    <s v="SKU-1134"/>
    <n v="100"/>
    <s v="UPS"/>
    <s v="TRK5707083183"/>
  </r>
  <r>
    <n v="10155"/>
    <x v="106"/>
    <s v="SKU-1033"/>
    <n v="98"/>
    <s v="FedEx"/>
    <s v="TRK2225060141"/>
  </r>
  <r>
    <n v="10155"/>
    <x v="115"/>
    <s v="SKU-1033"/>
    <n v="2"/>
    <s v="DHL"/>
    <s v="TRK5797528386"/>
  </r>
  <r>
    <n v="10156"/>
    <x v="79"/>
    <s v="SKU-1148"/>
    <n v="10"/>
    <s v="DHL"/>
    <s v="TRK7099238300"/>
  </r>
  <r>
    <n v="10157"/>
    <x v="116"/>
    <s v="SKU-1094"/>
    <n v="75"/>
    <s v="DHL"/>
    <s v="TRK4382876347"/>
  </r>
  <r>
    <n v="10158"/>
    <x v="8"/>
    <s v="SKU-1019"/>
    <n v="50"/>
    <s v="FedEx"/>
    <s v="TRK1149044495"/>
  </r>
  <r>
    <n v="10159"/>
    <x v="117"/>
    <s v="SKU-1074"/>
    <n v="10"/>
    <s v="FedEx"/>
    <s v="TRK9463235748"/>
  </r>
  <r>
    <n v="10160"/>
    <x v="81"/>
    <s v="SKU-1045"/>
    <n v="10"/>
    <s v="USPS"/>
    <s v="TRK9986678172"/>
  </r>
  <r>
    <n v="10161"/>
    <x v="118"/>
    <s v="SKU-1165"/>
    <n v="5"/>
    <s v="DHL"/>
    <s v="TRK7025417669"/>
  </r>
  <r>
    <n v="10162"/>
    <x v="119"/>
    <s v="SKU-1196"/>
    <n v="76"/>
    <s v="UPS"/>
    <s v="TRK1697173797"/>
  </r>
  <r>
    <n v="10162"/>
    <x v="15"/>
    <s v="SKU-1196"/>
    <n v="24"/>
    <s v="DHL"/>
    <s v="TRK9074986365"/>
  </r>
  <r>
    <n v="10163"/>
    <x v="97"/>
    <s v="SKU-1154"/>
    <n v="15"/>
    <s v="USPS"/>
    <s v="TRK5074268501"/>
  </r>
  <r>
    <n v="10164"/>
    <x v="0"/>
    <s v="SKU-1160"/>
    <n v="75"/>
    <s v="USPS"/>
    <s v="TRK5115602455"/>
  </r>
  <r>
    <n v="10165"/>
    <x v="91"/>
    <s v="SKU-1134"/>
    <n v="50"/>
    <s v="USPS"/>
    <s v="TRK8513304120"/>
  </r>
  <r>
    <n v="10166"/>
    <x v="120"/>
    <s v="SKU-1199"/>
    <n v="15"/>
    <s v="FedEx"/>
    <s v="TRK7453239635"/>
  </r>
  <r>
    <n v="10167"/>
    <x v="121"/>
    <s v="SKU-1171"/>
    <n v="50"/>
    <s v="UPS"/>
    <s v="TRK6654418914"/>
  </r>
  <r>
    <n v="10168"/>
    <x v="122"/>
    <s v="SKU-1108"/>
    <n v="10"/>
    <s v="UPS"/>
    <s v="TRK8704869039"/>
  </r>
  <r>
    <n v="10169"/>
    <x v="105"/>
    <s v="SKU-1044"/>
    <n v="5"/>
    <s v="USPS"/>
    <s v="TRK8422305142"/>
  </r>
  <r>
    <n v="10170"/>
    <x v="123"/>
    <s v="SKU-1141"/>
    <n v="21"/>
    <s v="DHL"/>
    <s v="TRK1077752832"/>
  </r>
  <r>
    <n v="10170"/>
    <x v="123"/>
    <s v="SKU-1141"/>
    <n v="19"/>
    <s v="USPS"/>
    <s v="TRK2056041823"/>
  </r>
  <r>
    <n v="10171"/>
    <x v="26"/>
    <s v="SKU-1021"/>
    <n v="50"/>
    <s v="FedEx"/>
    <s v="TRK3341302930"/>
  </r>
  <r>
    <n v="10172"/>
    <x v="9"/>
    <s v="SKU-1079"/>
    <n v="10"/>
    <s v="USPS"/>
    <s v="TRK1080826419"/>
  </r>
  <r>
    <n v="10173"/>
    <x v="124"/>
    <s v="SKU-1162"/>
    <n v="25"/>
    <s v="USPS"/>
    <s v="TRK6872053487"/>
  </r>
  <r>
    <n v="10174"/>
    <x v="125"/>
    <s v="SKU-1091"/>
    <n v="10"/>
    <s v="DHL"/>
    <s v="TRK2792158022"/>
  </r>
  <r>
    <n v="10175"/>
    <x v="87"/>
    <s v="SKU-1044"/>
    <n v="47"/>
    <s v="DHL"/>
    <s v="TRK4111862990"/>
  </r>
  <r>
    <n v="10175"/>
    <x v="126"/>
    <s v="SKU-1044"/>
    <n v="28"/>
    <s v="DHL"/>
    <s v="TRK6708957738"/>
  </r>
  <r>
    <n v="10176"/>
    <x v="57"/>
    <s v="SKU-1087"/>
    <n v="20"/>
    <s v="FedEx"/>
    <s v="TRK4083890870"/>
  </r>
  <r>
    <n v="10177"/>
    <x v="26"/>
    <s v="SKU-1179"/>
    <n v="17"/>
    <s v="USPS"/>
    <s v="TRK3298425600"/>
  </r>
  <r>
    <n v="10177"/>
    <x v="116"/>
    <s v="SKU-1179"/>
    <n v="8"/>
    <s v="USPS"/>
    <s v="TRK9124894181"/>
  </r>
  <r>
    <n v="10178"/>
    <x v="127"/>
    <s v="SKU-1087"/>
    <n v="40"/>
    <s v="DHL"/>
    <s v="TRK1306939802"/>
  </r>
  <r>
    <n v="10179"/>
    <x v="128"/>
    <s v="SKU-1172"/>
    <n v="20"/>
    <s v="USPS"/>
    <s v="TRK6329784048"/>
  </r>
  <r>
    <n v="10180"/>
    <x v="97"/>
    <s v="SKU-1074"/>
    <n v="40"/>
    <s v="FedEx"/>
    <s v="TRK4138180445"/>
  </r>
  <r>
    <n v="10181"/>
    <x v="123"/>
    <s v="SKU-1140"/>
    <n v="25"/>
    <s v="DHL"/>
    <s v="TRK9692340175"/>
  </r>
  <r>
    <n v="10182"/>
    <x v="0"/>
    <s v="SKU-1089"/>
    <n v="100"/>
    <s v="DHL"/>
    <s v="TRK7985672723"/>
  </r>
  <r>
    <n v="10183"/>
    <x v="129"/>
    <s v="SKU-1119"/>
    <n v="25"/>
    <s v="FedEx"/>
    <s v="TRK2140804550"/>
  </r>
  <r>
    <n v="10184"/>
    <x v="12"/>
    <s v="SKU-1090"/>
    <n v="30"/>
    <s v="DHL"/>
    <s v="TRK9625282237"/>
  </r>
  <r>
    <n v="10185"/>
    <x v="7"/>
    <s v="SKU-1082"/>
    <n v="40"/>
    <s v="DHL"/>
    <s v="TRK8507216353"/>
  </r>
  <r>
    <n v="10186"/>
    <x v="25"/>
    <s v="SKU-1005"/>
    <n v="25"/>
    <s v="DHL"/>
    <s v="TRK4986391855"/>
  </r>
  <r>
    <n v="10187"/>
    <x v="130"/>
    <s v="SKU-1126"/>
    <n v="75"/>
    <s v="FedEx"/>
    <s v="TRK7337912639"/>
  </r>
  <r>
    <n v="10188"/>
    <x v="63"/>
    <s v="SKU-1113"/>
    <n v="30"/>
    <s v="DHL"/>
    <s v="TRK5339655993"/>
  </r>
  <r>
    <n v="10189"/>
    <x v="121"/>
    <s v="SKU-1022"/>
    <n v="25"/>
    <s v="FedEx"/>
    <s v="TRK5519665127"/>
  </r>
  <r>
    <n v="10190"/>
    <x v="75"/>
    <s v="SKU-1192"/>
    <n v="20"/>
    <s v="DHL"/>
    <s v="TRK3600925128"/>
  </r>
  <r>
    <n v="10191"/>
    <x v="21"/>
    <s v="SKU-1088"/>
    <n v="40"/>
    <s v="DHL"/>
    <s v="TRK6386405966"/>
  </r>
  <r>
    <n v="10192"/>
    <x v="109"/>
    <s v="SKU-1114"/>
    <n v="5"/>
    <s v="UPS"/>
    <s v="TRK5410616079"/>
  </r>
  <r>
    <n v="10193"/>
    <x v="4"/>
    <s v="SKU-1163"/>
    <n v="15"/>
    <s v="UPS"/>
    <s v="TRK4020594084"/>
  </r>
  <r>
    <n v="10194"/>
    <x v="131"/>
    <s v="SKU-1196"/>
    <n v="50"/>
    <s v="FedEx"/>
    <s v="TRK7680831232"/>
  </r>
  <r>
    <n v="10195"/>
    <x v="24"/>
    <s v="SKU-1064"/>
    <n v="15"/>
    <s v="FedEx"/>
    <s v="TRK6544438732"/>
  </r>
  <r>
    <n v="10196"/>
    <x v="132"/>
    <s v="SKU-1037"/>
    <n v="100"/>
    <s v="FedEx"/>
    <s v="TRK5893067525"/>
  </r>
  <r>
    <n v="10197"/>
    <x v="133"/>
    <s v="SKU-1126"/>
    <n v="75"/>
    <s v="USPS"/>
    <s v="TRK5631687754"/>
  </r>
  <r>
    <n v="10198"/>
    <x v="83"/>
    <s v="SKU-1162"/>
    <n v="15"/>
    <s v="FedEx"/>
    <s v="TRK1891582063"/>
  </r>
  <r>
    <n v="10199"/>
    <x v="26"/>
    <s v="SKU-1051"/>
    <n v="75"/>
    <s v="DHL"/>
    <s v="TRK4902936767"/>
  </r>
  <r>
    <n v="10200"/>
    <x v="134"/>
    <s v="SKU-1102"/>
    <n v="10"/>
    <s v="USPS"/>
    <s v="TRK5099424856"/>
  </r>
  <r>
    <n v="10201"/>
    <x v="135"/>
    <s v="SKU-1189"/>
    <n v="10"/>
    <s v="FedEx"/>
    <s v="TRK9667814665"/>
  </r>
  <r>
    <n v="10202"/>
    <x v="42"/>
    <s v="SKU-1006"/>
    <n v="15"/>
    <s v="FedEx"/>
    <s v="TRK6290587150"/>
  </r>
  <r>
    <n v="10203"/>
    <x v="27"/>
    <s v="SKU-1075"/>
    <n v="23"/>
    <s v="UPS"/>
    <s v="TRK6833116565"/>
  </r>
  <r>
    <n v="10203"/>
    <x v="136"/>
    <s v="SKU-1075"/>
    <n v="7"/>
    <s v="DHL"/>
    <s v="TRK9097324362"/>
  </r>
  <r>
    <n v="10204"/>
    <x v="99"/>
    <s v="SKU-1003"/>
    <n v="75"/>
    <s v="FedEx"/>
    <s v="TRK6614411806"/>
  </r>
  <r>
    <n v="10205"/>
    <x v="137"/>
    <s v="SKU-1108"/>
    <n v="30"/>
    <s v="UPS"/>
    <s v="TRK2744389032"/>
  </r>
  <r>
    <n v="10206"/>
    <x v="100"/>
    <s v="SKU-1092"/>
    <n v="13"/>
    <s v="FedEx"/>
    <s v="TRK9977581332"/>
  </r>
  <r>
    <n v="10206"/>
    <x v="65"/>
    <s v="SKU-1092"/>
    <n v="17"/>
    <s v="UPS"/>
    <s v="TRK2677095222"/>
  </r>
  <r>
    <n v="10207"/>
    <x v="71"/>
    <s v="SKU-1163"/>
    <n v="5"/>
    <s v="UPS"/>
    <s v="TRK9284624369"/>
  </r>
  <r>
    <n v="10208"/>
    <x v="52"/>
    <s v="SKU-1000"/>
    <n v="37"/>
    <s v="UPS"/>
    <s v="TRK8808535387"/>
  </r>
  <r>
    <n v="10208"/>
    <x v="56"/>
    <s v="SKU-1000"/>
    <n v="38"/>
    <s v="FedEx"/>
    <s v="TRK3054140695"/>
  </r>
  <r>
    <n v="10209"/>
    <x v="106"/>
    <s v="SKU-1086"/>
    <n v="40"/>
    <s v="DHL"/>
    <s v="TRK1203904728"/>
  </r>
  <r>
    <n v="10210"/>
    <x v="57"/>
    <s v="SKU-1103"/>
    <n v="7"/>
    <s v="FedEx"/>
    <s v="TRK6856235808"/>
  </r>
  <r>
    <n v="10210"/>
    <x v="57"/>
    <s v="SKU-1103"/>
    <n v="3"/>
    <s v="DHL"/>
    <s v="TRK3527554808"/>
  </r>
  <r>
    <n v="10211"/>
    <x v="107"/>
    <s v="SKU-1036"/>
    <n v="100"/>
    <s v="UPS"/>
    <s v="TRK7957712634"/>
  </r>
  <r>
    <n v="10212"/>
    <x v="138"/>
    <s v="SKU-1021"/>
    <n v="29"/>
    <s v="UPS"/>
    <s v="TRK7914629202"/>
  </r>
  <r>
    <n v="10212"/>
    <x v="138"/>
    <s v="SKU-1021"/>
    <n v="1"/>
    <s v="FedEx"/>
    <s v="TRK3818235695"/>
  </r>
  <r>
    <n v="10213"/>
    <x v="0"/>
    <s v="SKU-1141"/>
    <n v="75"/>
    <s v="DHL"/>
    <s v="TRK4391688687"/>
  </r>
  <r>
    <n v="10214"/>
    <x v="61"/>
    <s v="SKU-1097"/>
    <n v="15"/>
    <s v="USPS"/>
    <s v="TRK2573893723"/>
  </r>
  <r>
    <n v="10215"/>
    <x v="4"/>
    <s v="SKU-1096"/>
    <n v="68"/>
    <s v="UPS"/>
    <s v="TRK6721350240"/>
  </r>
  <r>
    <n v="10215"/>
    <x v="4"/>
    <s v="SKU-1096"/>
    <n v="7"/>
    <s v="DHL"/>
    <s v="TRK7899780552"/>
  </r>
  <r>
    <n v="10216"/>
    <x v="137"/>
    <s v="SKU-1075"/>
    <n v="75"/>
    <s v="DHL"/>
    <s v="TRK4920629623"/>
  </r>
  <r>
    <n v="10217"/>
    <x v="139"/>
    <s v="SKU-1091"/>
    <n v="30"/>
    <s v="FedEx"/>
    <s v="TRK9921678005"/>
  </r>
  <r>
    <n v="10218"/>
    <x v="6"/>
    <s v="SKU-1095"/>
    <n v="50"/>
    <s v="FedEx"/>
    <s v="TRK2790072957"/>
  </r>
  <r>
    <n v="10219"/>
    <x v="82"/>
    <s v="SKU-1131"/>
    <n v="50"/>
    <s v="USPS"/>
    <s v="TRK4751016988"/>
  </r>
  <r>
    <n v="10220"/>
    <x v="24"/>
    <s v="SKU-1138"/>
    <n v="75"/>
    <s v="FedEx"/>
    <s v="TRK7862794162"/>
  </r>
  <r>
    <n v="10221"/>
    <x v="140"/>
    <s v="SKU-1172"/>
    <n v="3"/>
    <s v="FedEx"/>
    <s v="TRK9131983855"/>
  </r>
  <r>
    <n v="10221"/>
    <x v="140"/>
    <s v="SKU-1172"/>
    <n v="12"/>
    <s v="FedEx"/>
    <s v="TRK7265002374"/>
  </r>
  <r>
    <n v="10222"/>
    <x v="141"/>
    <s v="SKU-1016"/>
    <n v="5"/>
    <s v="FedEx"/>
    <s v="TRK1634125977"/>
  </r>
  <r>
    <n v="10222"/>
    <x v="142"/>
    <s v="SKU-1016"/>
    <n v="5"/>
    <s v="UPS"/>
    <s v="TRK1352219342"/>
  </r>
  <r>
    <n v="10223"/>
    <x v="54"/>
    <s v="SKU-1131"/>
    <n v="30"/>
    <s v="DHL"/>
    <s v="TRK1178789351"/>
  </r>
  <r>
    <n v="10224"/>
    <x v="143"/>
    <s v="SKU-1054"/>
    <n v="75"/>
    <s v="DHL"/>
    <s v="TRK7594062953"/>
  </r>
  <r>
    <n v="10225"/>
    <x v="124"/>
    <s v="SKU-1047"/>
    <n v="10"/>
    <s v="USPS"/>
    <s v="TRK4067390217"/>
  </r>
  <r>
    <n v="10226"/>
    <x v="52"/>
    <s v="SKU-1153"/>
    <n v="30"/>
    <s v="DHL"/>
    <s v="TRK8039900567"/>
  </r>
  <r>
    <n v="10227"/>
    <x v="45"/>
    <s v="SKU-1099"/>
    <n v="47"/>
    <s v="USPS"/>
    <s v="TRK9449703390"/>
  </r>
  <r>
    <n v="10227"/>
    <x v="45"/>
    <s v="SKU-1099"/>
    <n v="28"/>
    <s v="FedEx"/>
    <s v="TRK3137457257"/>
  </r>
  <r>
    <n v="10228"/>
    <x v="0"/>
    <s v="SKU-1073"/>
    <n v="20"/>
    <s v="UPS"/>
    <s v="TRK4810234096"/>
  </r>
  <r>
    <n v="10229"/>
    <x v="107"/>
    <s v="SKU-1161"/>
    <n v="40"/>
    <s v="USPS"/>
    <s v="TRK3089257131"/>
  </r>
  <r>
    <n v="10230"/>
    <x v="34"/>
    <s v="SKU-1096"/>
    <n v="50"/>
    <s v="FedEx"/>
    <s v="TRK7966937707"/>
  </r>
  <r>
    <n v="10231"/>
    <x v="28"/>
    <s v="SKU-1098"/>
    <n v="30"/>
    <s v="DHL"/>
    <s v="TRK3070402087"/>
  </r>
  <r>
    <n v="10232"/>
    <x v="121"/>
    <s v="SKU-1107"/>
    <n v="30"/>
    <s v="FedEx"/>
    <s v="TRK5734316287"/>
  </r>
  <r>
    <n v="10233"/>
    <x v="144"/>
    <s v="SKU-1063"/>
    <n v="25"/>
    <s v="DHL"/>
    <s v="TRK6028589714"/>
  </r>
  <r>
    <n v="10234"/>
    <x v="15"/>
    <s v="SKU-1142"/>
    <n v="15"/>
    <s v="USPS"/>
    <s v="TRK9635878813"/>
  </r>
  <r>
    <n v="10235"/>
    <x v="79"/>
    <s v="SKU-1147"/>
    <n v="40"/>
    <s v="FedEx"/>
    <s v="TRK3926297100"/>
  </r>
  <r>
    <n v="10236"/>
    <x v="33"/>
    <s v="SKU-1084"/>
    <n v="40"/>
    <s v="FedEx"/>
    <s v="TRK3971282026"/>
  </r>
  <r>
    <n v="10237"/>
    <x v="48"/>
    <s v="SKU-1109"/>
    <n v="14"/>
    <s v="DHL"/>
    <s v="TRK9198097110"/>
  </r>
  <r>
    <n v="10237"/>
    <x v="145"/>
    <s v="SKU-1109"/>
    <n v="1"/>
    <s v="DHL"/>
    <s v="TRK4988803400"/>
  </r>
  <r>
    <n v="10238"/>
    <x v="146"/>
    <s v="SKU-1082"/>
    <n v="40"/>
    <s v="UPS"/>
    <s v="TRK4163581716"/>
  </r>
  <r>
    <n v="10239"/>
    <x v="33"/>
    <s v="SKU-1011"/>
    <n v="100"/>
    <s v="UPS"/>
    <s v="TRK4613719850"/>
  </r>
  <r>
    <n v="10240"/>
    <x v="147"/>
    <s v="SKU-1152"/>
    <n v="5"/>
    <s v="USPS"/>
    <s v="TRK1742912117"/>
  </r>
  <r>
    <n v="10241"/>
    <x v="38"/>
    <s v="SKU-1156"/>
    <n v="20"/>
    <s v="DHL"/>
    <s v="TRK8217744833"/>
  </r>
  <r>
    <n v="10242"/>
    <x v="44"/>
    <s v="SKU-1085"/>
    <n v="100"/>
    <s v="DHL"/>
    <s v="TRK6333844136"/>
  </r>
  <r>
    <n v="10243"/>
    <x v="148"/>
    <s v="SKU-1000"/>
    <n v="25"/>
    <s v="FedEx"/>
    <s v="TRK8757754395"/>
  </r>
  <r>
    <n v="10244"/>
    <x v="143"/>
    <s v="SKU-1105"/>
    <n v="15"/>
    <s v="FedEx"/>
    <s v="TRK6251091962"/>
  </r>
  <r>
    <n v="10245"/>
    <x v="149"/>
    <s v="SKU-1118"/>
    <n v="5"/>
    <s v="FedEx"/>
    <s v="TRK1966972676"/>
  </r>
  <r>
    <n v="10246"/>
    <x v="5"/>
    <s v="SKU-1078"/>
    <n v="15"/>
    <s v="FedEx"/>
    <s v="TRK2753180715"/>
  </r>
  <r>
    <n v="10247"/>
    <x v="3"/>
    <s v="SKU-1122"/>
    <n v="5"/>
    <s v="FedEx"/>
    <s v="TRK8029988971"/>
  </r>
  <r>
    <n v="10248"/>
    <x v="64"/>
    <s v="SKU-1195"/>
    <n v="50"/>
    <s v="USPS"/>
    <s v="TRK7753092873"/>
  </r>
  <r>
    <n v="10249"/>
    <x v="103"/>
    <s v="SKU-1070"/>
    <n v="40"/>
    <s v="UPS"/>
    <s v="TRK6438479836"/>
  </r>
  <r>
    <n v="10250"/>
    <x v="150"/>
    <s v="SKU-1020"/>
    <n v="9"/>
    <s v="DHL"/>
    <s v="TRK1922312352"/>
  </r>
  <r>
    <n v="10250"/>
    <x v="88"/>
    <s v="SKU-1020"/>
    <n v="1"/>
    <s v="USPS"/>
    <s v="TRK9121749123"/>
  </r>
  <r>
    <n v="10251"/>
    <x v="94"/>
    <s v="SKU-1120"/>
    <n v="100"/>
    <s v="FedEx"/>
    <s v="TRK6161011089"/>
  </r>
  <r>
    <n v="10252"/>
    <x v="18"/>
    <s v="SKU-1191"/>
    <n v="5"/>
    <s v="UPS"/>
    <s v="TRK3364646170"/>
  </r>
  <r>
    <n v="10253"/>
    <x v="135"/>
    <s v="SKU-1019"/>
    <n v="30"/>
    <s v="USPS"/>
    <s v="TRK9302449159"/>
  </r>
  <r>
    <n v="10254"/>
    <x v="24"/>
    <s v="SKU-1113"/>
    <n v="50"/>
    <s v="DHL"/>
    <s v="TRK5810265063"/>
  </r>
  <r>
    <n v="10255"/>
    <x v="79"/>
    <s v="SKU-1196"/>
    <n v="20"/>
    <s v="UPS"/>
    <s v="TRK4413754709"/>
  </r>
  <r>
    <n v="10256"/>
    <x v="140"/>
    <s v="SKU-1033"/>
    <n v="25"/>
    <s v="USPS"/>
    <s v="TRK9649751592"/>
  </r>
  <r>
    <n v="10257"/>
    <x v="64"/>
    <s v="SKU-1159"/>
    <n v="15"/>
    <s v="DHL"/>
    <s v="TRK7804321745"/>
  </r>
  <r>
    <n v="10258"/>
    <x v="22"/>
    <s v="SKU-1137"/>
    <n v="15"/>
    <s v="USPS"/>
    <s v="TRK2650706374"/>
  </r>
  <r>
    <n v="10259"/>
    <x v="44"/>
    <s v="SKU-1180"/>
    <n v="15"/>
    <s v="DHL"/>
    <s v="TRK2124998267"/>
  </r>
  <r>
    <n v="10260"/>
    <x v="25"/>
    <s v="SKU-1180"/>
    <n v="9"/>
    <s v="USPS"/>
    <s v="TRK8717317607"/>
  </r>
  <r>
    <n v="10260"/>
    <x v="25"/>
    <s v="SKU-1180"/>
    <n v="11"/>
    <s v="FedEx"/>
    <s v="TRK2498592514"/>
  </r>
  <r>
    <n v="10261"/>
    <x v="45"/>
    <s v="SKU-1033"/>
    <n v="5"/>
    <s v="DHL"/>
    <s v="TRK5012978481"/>
  </r>
  <r>
    <n v="10262"/>
    <x v="121"/>
    <s v="SKU-1072"/>
    <n v="10"/>
    <s v="USPS"/>
    <s v="TRK8272027638"/>
  </r>
  <r>
    <n v="10262"/>
    <x v="18"/>
    <s v="SKU-1072"/>
    <n v="40"/>
    <s v="USPS"/>
    <s v="TRK3519566263"/>
  </r>
  <r>
    <n v="10263"/>
    <x v="137"/>
    <s v="SKU-1173"/>
    <n v="20"/>
    <s v="UPS"/>
    <s v="TRK7827515425"/>
  </r>
  <r>
    <n v="10264"/>
    <x v="1"/>
    <s v="SKU-1006"/>
    <n v="50"/>
    <s v="USPS"/>
    <s v="TRK7658920009"/>
  </r>
  <r>
    <n v="10265"/>
    <x v="127"/>
    <s v="SKU-1188"/>
    <n v="39"/>
    <s v="DHL"/>
    <s v="TRK8774511176"/>
  </r>
  <r>
    <n v="10265"/>
    <x v="54"/>
    <s v="SKU-1188"/>
    <n v="1"/>
    <s v="FedEx"/>
    <s v="TRK7328167559"/>
  </r>
  <r>
    <n v="10266"/>
    <x v="151"/>
    <s v="SKU-1103"/>
    <n v="11"/>
    <s v="UPS"/>
    <s v="TRK6381147940"/>
  </r>
  <r>
    <n v="10266"/>
    <x v="151"/>
    <s v="SKU-1103"/>
    <n v="4"/>
    <s v="DHL"/>
    <s v="TRK1424121102"/>
  </r>
  <r>
    <n v="10267"/>
    <x v="152"/>
    <s v="SKU-1092"/>
    <n v="34"/>
    <s v="UPS"/>
    <s v="TRK3431301874"/>
  </r>
  <r>
    <n v="10267"/>
    <x v="152"/>
    <s v="SKU-1092"/>
    <n v="16"/>
    <s v="FedEx"/>
    <s v="TRK1121896172"/>
  </r>
  <r>
    <n v="10268"/>
    <x v="22"/>
    <s v="SKU-1143"/>
    <n v="75"/>
    <s v="FedEx"/>
    <s v="TRK3626001429"/>
  </r>
  <r>
    <n v="10269"/>
    <x v="87"/>
    <s v="SKU-1166"/>
    <n v="50"/>
    <s v="DHL"/>
    <s v="TRK5379227053"/>
  </r>
  <r>
    <n v="10270"/>
    <x v="153"/>
    <s v="SKU-1112"/>
    <n v="15"/>
    <s v="UPS"/>
    <s v="TRK7170568579"/>
  </r>
  <r>
    <n v="10270"/>
    <x v="0"/>
    <s v="SKU-1112"/>
    <n v="5"/>
    <s v="UPS"/>
    <s v="TRK2674090685"/>
  </r>
  <r>
    <n v="10271"/>
    <x v="128"/>
    <s v="SKU-1002"/>
    <n v="50"/>
    <s v="USPS"/>
    <s v="TRK4872768624"/>
  </r>
  <r>
    <n v="10272"/>
    <x v="116"/>
    <s v="SKU-1000"/>
    <n v="20"/>
    <s v="DHL"/>
    <s v="TRK2357720061"/>
  </r>
  <r>
    <n v="10272"/>
    <x v="47"/>
    <s v="SKU-1000"/>
    <n v="10"/>
    <s v="USPS"/>
    <s v="TRK5925214963"/>
  </r>
  <r>
    <n v="10273"/>
    <x v="85"/>
    <s v="SKU-1101"/>
    <n v="30"/>
    <s v="USPS"/>
    <s v="TRK8110962315"/>
  </r>
  <r>
    <n v="10274"/>
    <x v="24"/>
    <s v="SKU-1018"/>
    <n v="25"/>
    <s v="USPS"/>
    <s v="TRK2211575537"/>
  </r>
  <r>
    <n v="10275"/>
    <x v="50"/>
    <s v="SKU-1112"/>
    <n v="10"/>
    <s v="USPS"/>
    <s v="TRK7442940307"/>
  </r>
  <r>
    <n v="10276"/>
    <x v="28"/>
    <s v="SKU-1061"/>
    <n v="15"/>
    <s v="DHL"/>
    <s v="TRK1632790372"/>
  </r>
  <r>
    <n v="10277"/>
    <x v="4"/>
    <s v="SKU-1130"/>
    <n v="40"/>
    <s v="USPS"/>
    <s v="TRK5448170938"/>
  </r>
  <r>
    <n v="10278"/>
    <x v="85"/>
    <s v="SKU-1025"/>
    <n v="10"/>
    <s v="UPS"/>
    <s v="TRK4770139539"/>
  </r>
  <r>
    <n v="10279"/>
    <x v="43"/>
    <s v="SKU-1015"/>
    <n v="5"/>
    <s v="UPS"/>
    <s v="TRK1100577655"/>
  </r>
  <r>
    <n v="10280"/>
    <x v="154"/>
    <s v="SKU-1136"/>
    <n v="12"/>
    <s v="FedEx"/>
    <s v="TRK6756236905"/>
  </r>
  <r>
    <n v="10280"/>
    <x v="79"/>
    <s v="SKU-1136"/>
    <n v="8"/>
    <s v="USPS"/>
    <s v="TRK7939744552"/>
  </r>
  <r>
    <n v="10281"/>
    <x v="28"/>
    <s v="SKU-1104"/>
    <n v="25"/>
    <s v="UPS"/>
    <s v="TRK2540105245"/>
  </r>
  <r>
    <n v="10282"/>
    <x v="86"/>
    <s v="SKU-1194"/>
    <n v="5"/>
    <s v="DHL"/>
    <s v="TRK5614537666"/>
  </r>
  <r>
    <n v="10283"/>
    <x v="91"/>
    <s v="SKU-1189"/>
    <n v="30"/>
    <s v="FedEx"/>
    <s v="TRK9923482570"/>
  </r>
  <r>
    <n v="10283"/>
    <x v="57"/>
    <s v="SKU-1189"/>
    <n v="20"/>
    <s v="DHL"/>
    <s v="TRK8151768827"/>
  </r>
  <r>
    <n v="10284"/>
    <x v="155"/>
    <s v="SKU-1089"/>
    <n v="25"/>
    <s v="UPS"/>
    <s v="TRK6779880439"/>
  </r>
  <r>
    <n v="10285"/>
    <x v="120"/>
    <s v="SKU-1192"/>
    <n v="10"/>
    <s v="DHL"/>
    <s v="TRK6804330749"/>
  </r>
  <r>
    <n v="10286"/>
    <x v="74"/>
    <s v="SKU-1165"/>
    <n v="3"/>
    <s v="UPS"/>
    <s v="TRK7208076578"/>
  </r>
  <r>
    <n v="10286"/>
    <x v="156"/>
    <s v="SKU-1165"/>
    <n v="7"/>
    <s v="UPS"/>
    <s v="TRK7363301205"/>
  </r>
  <r>
    <n v="10287"/>
    <x v="58"/>
    <s v="SKU-1028"/>
    <n v="5"/>
    <s v="DHL"/>
    <s v="TRK1692494833"/>
  </r>
  <r>
    <n v="10288"/>
    <x v="142"/>
    <s v="SKU-1179"/>
    <n v="100"/>
    <s v="DHL"/>
    <s v="TRK7284782859"/>
  </r>
  <r>
    <n v="10289"/>
    <x v="13"/>
    <s v="SKU-1155"/>
    <n v="30"/>
    <s v="DHL"/>
    <s v="TRK8978297796"/>
  </r>
  <r>
    <n v="10290"/>
    <x v="157"/>
    <s v="SKU-1046"/>
    <n v="5"/>
    <s v="USPS"/>
    <s v="TRK5636494776"/>
  </r>
  <r>
    <n v="10291"/>
    <x v="158"/>
    <s v="SKU-1137"/>
    <n v="50"/>
    <s v="USPS"/>
    <s v="TRK3277703973"/>
  </r>
  <r>
    <n v="10292"/>
    <x v="139"/>
    <s v="SKU-1014"/>
    <n v="100"/>
    <s v="DHL"/>
    <s v="TRK3358920255"/>
  </r>
  <r>
    <n v="10293"/>
    <x v="159"/>
    <s v="SKU-1099"/>
    <n v="13"/>
    <s v="USPS"/>
    <s v="TRK9978223301"/>
  </r>
  <r>
    <n v="10293"/>
    <x v="82"/>
    <s v="SKU-1099"/>
    <n v="7"/>
    <s v="UPS"/>
    <s v="TRK8909222362"/>
  </r>
  <r>
    <n v="10294"/>
    <x v="160"/>
    <s v="SKU-1146"/>
    <n v="20"/>
    <s v="USPS"/>
    <s v="TRK2516575836"/>
  </r>
  <r>
    <n v="10295"/>
    <x v="95"/>
    <s v="SKU-1154"/>
    <n v="22"/>
    <s v="UPS"/>
    <s v="TRK1392545237"/>
  </r>
  <r>
    <n v="10295"/>
    <x v="128"/>
    <s v="SKU-1154"/>
    <n v="53"/>
    <s v="USPS"/>
    <s v="TRK8211119328"/>
  </r>
  <r>
    <n v="10296"/>
    <x v="114"/>
    <s v="SKU-1199"/>
    <n v="66"/>
    <s v="UPS"/>
    <s v="TRK1063232340"/>
  </r>
  <r>
    <n v="10296"/>
    <x v="157"/>
    <s v="SKU-1199"/>
    <n v="34"/>
    <s v="FedEx"/>
    <s v="TRK8211306637"/>
  </r>
  <r>
    <n v="10297"/>
    <x v="94"/>
    <s v="SKU-1051"/>
    <n v="75"/>
    <s v="USPS"/>
    <s v="TRK3313192580"/>
  </r>
  <r>
    <n v="10298"/>
    <x v="79"/>
    <s v="SKU-1005"/>
    <n v="42"/>
    <s v="UPS"/>
    <s v="TRK7674013383"/>
  </r>
  <r>
    <n v="10298"/>
    <x v="124"/>
    <s v="SKU-1005"/>
    <n v="58"/>
    <s v="USPS"/>
    <s v="TRK1154070892"/>
  </r>
  <r>
    <n v="10299"/>
    <x v="63"/>
    <s v="SKU-1018"/>
    <n v="25"/>
    <s v="UPS"/>
    <s v="TRK1136187848"/>
  </r>
  <r>
    <n v="10300"/>
    <x v="127"/>
    <s v="SKU-1065"/>
    <n v="4"/>
    <s v="UPS"/>
    <s v="TRK7602028771"/>
  </r>
  <r>
    <n v="10300"/>
    <x v="127"/>
    <s v="SKU-1065"/>
    <n v="1"/>
    <s v="USPS"/>
    <s v="TRK8355560532"/>
  </r>
  <r>
    <n v="10301"/>
    <x v="128"/>
    <s v="SKU-1077"/>
    <n v="15"/>
    <s v="FedEx"/>
    <s v="TRK9882931802"/>
  </r>
  <r>
    <n v="10302"/>
    <x v="161"/>
    <s v="SKU-1146"/>
    <n v="100"/>
    <s v="FedEx"/>
    <s v="TRK9437382614"/>
  </r>
  <r>
    <n v="10303"/>
    <x v="67"/>
    <s v="SKU-1045"/>
    <n v="20"/>
    <s v="UPS"/>
    <s v="TRK1771796000"/>
  </r>
  <r>
    <n v="10304"/>
    <x v="136"/>
    <s v="SKU-1164"/>
    <n v="20"/>
    <s v="FedEx"/>
    <s v="TRK6267111093"/>
  </r>
  <r>
    <n v="10305"/>
    <x v="38"/>
    <s v="SKU-1171"/>
    <n v="40"/>
    <s v="DHL"/>
    <s v="TRK2075506686"/>
  </r>
  <r>
    <n v="10306"/>
    <x v="38"/>
    <s v="SKU-1037"/>
    <n v="5"/>
    <s v="USPS"/>
    <s v="TRK5427748399"/>
  </r>
  <r>
    <n v="10307"/>
    <x v="28"/>
    <s v="SKU-1154"/>
    <n v="100"/>
    <s v="DHL"/>
    <s v="TRK8623893772"/>
  </r>
  <r>
    <n v="10308"/>
    <x v="162"/>
    <s v="SKU-1188"/>
    <n v="10"/>
    <s v="USPS"/>
    <s v="TRK1017092575"/>
  </r>
  <r>
    <n v="10308"/>
    <x v="71"/>
    <s v="SKU-1188"/>
    <n v="10"/>
    <s v="DHL"/>
    <s v="TRK6642524167"/>
  </r>
  <r>
    <n v="10309"/>
    <x v="155"/>
    <s v="SKU-1083"/>
    <n v="100"/>
    <s v="DHL"/>
    <s v="TRK5475485650"/>
  </r>
  <r>
    <n v="10310"/>
    <x v="0"/>
    <s v="SKU-1126"/>
    <n v="5"/>
    <s v="DHL"/>
    <s v="TRK8177205281"/>
  </r>
  <r>
    <n v="10311"/>
    <x v="163"/>
    <s v="SKU-1018"/>
    <n v="40"/>
    <s v="DHL"/>
    <s v="TRK5026820449"/>
  </r>
  <r>
    <n v="10312"/>
    <x v="164"/>
    <s v="SKU-1118"/>
    <n v="10"/>
    <s v="UPS"/>
    <s v="TRK3357342530"/>
  </r>
  <r>
    <n v="10313"/>
    <x v="165"/>
    <s v="SKU-1128"/>
    <n v="15"/>
    <s v="UPS"/>
    <s v="TRK4897635068"/>
  </r>
  <r>
    <n v="10313"/>
    <x v="165"/>
    <s v="SKU-1128"/>
    <n v="5"/>
    <s v="USPS"/>
    <s v="TRK9548042476"/>
  </r>
  <r>
    <n v="10314"/>
    <x v="159"/>
    <s v="SKU-1068"/>
    <n v="20"/>
    <s v="USPS"/>
    <s v="TRK5184361405"/>
  </r>
  <r>
    <n v="10315"/>
    <x v="49"/>
    <s v="SKU-1097"/>
    <n v="75"/>
    <s v="UPS"/>
    <s v="TRK2204536484"/>
  </r>
  <r>
    <n v="10316"/>
    <x v="9"/>
    <s v="SKU-1016"/>
    <n v="20"/>
    <s v="FedEx"/>
    <s v="TRK5803828254"/>
  </r>
  <r>
    <n v="10317"/>
    <x v="123"/>
    <s v="SKU-1022"/>
    <n v="100"/>
    <s v="FedEx"/>
    <s v="TRK7184102288"/>
  </r>
  <r>
    <n v="10318"/>
    <x v="130"/>
    <s v="SKU-1023"/>
    <n v="30"/>
    <s v="DHL"/>
    <s v="TRK3341374149"/>
  </r>
  <r>
    <n v="10319"/>
    <x v="162"/>
    <s v="SKU-1199"/>
    <n v="15"/>
    <s v="UPS"/>
    <s v="TRK4141646046"/>
  </r>
  <r>
    <n v="10320"/>
    <x v="25"/>
    <s v="SKU-1047"/>
    <n v="75"/>
    <s v="DHL"/>
    <s v="TRK4186792658"/>
  </r>
  <r>
    <n v="10321"/>
    <x v="31"/>
    <s v="SKU-1053"/>
    <n v="14"/>
    <s v="DHL"/>
    <s v="TRK5586587405"/>
  </r>
  <r>
    <n v="10321"/>
    <x v="114"/>
    <s v="SKU-1053"/>
    <n v="1"/>
    <s v="USPS"/>
    <s v="TRK8357897712"/>
  </r>
  <r>
    <n v="10322"/>
    <x v="115"/>
    <s v="SKU-1081"/>
    <n v="25"/>
    <s v="FedEx"/>
    <s v="TRK1745815308"/>
  </r>
  <r>
    <n v="10323"/>
    <x v="125"/>
    <s v="SKU-1105"/>
    <n v="15"/>
    <s v="USPS"/>
    <s v="TRK2971918281"/>
  </r>
  <r>
    <n v="10324"/>
    <x v="67"/>
    <s v="SKU-1079"/>
    <n v="20"/>
    <s v="FedEx"/>
    <s v="TRK4084655761"/>
  </r>
  <r>
    <n v="10325"/>
    <x v="57"/>
    <s v="SKU-1163"/>
    <n v="75"/>
    <s v="USPS"/>
    <s v="TRK5831061055"/>
  </r>
  <r>
    <n v="10326"/>
    <x v="149"/>
    <s v="SKU-1196"/>
    <n v="29"/>
    <s v="USPS"/>
    <s v="TRK9193074840"/>
  </r>
  <r>
    <n v="10326"/>
    <x v="25"/>
    <s v="SKU-1196"/>
    <n v="1"/>
    <s v="USPS"/>
    <s v="TRK2088267728"/>
  </r>
  <r>
    <n v="10327"/>
    <x v="58"/>
    <s v="SKU-1133"/>
    <n v="25"/>
    <s v="USPS"/>
    <s v="TRK3015744290"/>
  </r>
  <r>
    <n v="10328"/>
    <x v="137"/>
    <s v="SKU-1008"/>
    <n v="50"/>
    <s v="DHL"/>
    <s v="TRK6330985306"/>
  </r>
  <r>
    <n v="10329"/>
    <x v="133"/>
    <s v="SKU-1097"/>
    <n v="15"/>
    <s v="FedEx"/>
    <s v="TRK3285852417"/>
  </r>
  <r>
    <n v="10329"/>
    <x v="166"/>
    <s v="SKU-1097"/>
    <n v="10"/>
    <s v="FedEx"/>
    <s v="TRK7394965258"/>
  </r>
  <r>
    <n v="10330"/>
    <x v="49"/>
    <s v="SKU-1162"/>
    <n v="25"/>
    <s v="FedEx"/>
    <s v="TRK9771973427"/>
  </r>
  <r>
    <n v="10331"/>
    <x v="61"/>
    <s v="SKU-1175"/>
    <n v="25"/>
    <s v="UPS"/>
    <s v="TRK7487722282"/>
  </r>
  <r>
    <n v="10331"/>
    <x v="60"/>
    <s v="SKU-1175"/>
    <n v="15"/>
    <s v="USPS"/>
    <s v="TRK8448559341"/>
  </r>
  <r>
    <n v="10332"/>
    <x v="21"/>
    <s v="SKU-1158"/>
    <n v="100"/>
    <s v="UPS"/>
    <s v="TRK4924672739"/>
  </r>
  <r>
    <n v="10333"/>
    <x v="13"/>
    <s v="SKU-1189"/>
    <n v="20"/>
    <s v="FedEx"/>
    <s v="TRK9348215554"/>
  </r>
  <r>
    <n v="10334"/>
    <x v="78"/>
    <s v="SKU-1093"/>
    <n v="50"/>
    <s v="FedEx"/>
    <s v="TRK1041108483"/>
  </r>
  <r>
    <n v="10335"/>
    <x v="11"/>
    <s v="SKU-1067"/>
    <n v="5"/>
    <s v="DHL"/>
    <s v="TRK1670748921"/>
  </r>
  <r>
    <n v="10336"/>
    <x v="167"/>
    <s v="SKU-1153"/>
    <n v="100"/>
    <s v="DHL"/>
    <s v="TRK3447479163"/>
  </r>
  <r>
    <n v="10337"/>
    <x v="162"/>
    <s v="SKU-1010"/>
    <n v="15"/>
    <s v="USPS"/>
    <s v="TRK6735042064"/>
  </r>
  <r>
    <n v="10338"/>
    <x v="80"/>
    <s v="SKU-1118"/>
    <n v="30"/>
    <s v="USPS"/>
    <s v="TRK6749309175"/>
  </r>
  <r>
    <n v="10339"/>
    <x v="92"/>
    <s v="SKU-1138"/>
    <n v="9"/>
    <s v="DHL"/>
    <s v="TRK9315742356"/>
  </r>
  <r>
    <n v="10339"/>
    <x v="112"/>
    <s v="SKU-1138"/>
    <n v="1"/>
    <s v="USPS"/>
    <s v="TRK4308068906"/>
  </r>
  <r>
    <n v="10340"/>
    <x v="98"/>
    <s v="SKU-1197"/>
    <n v="10"/>
    <s v="USPS"/>
    <s v="TRK7027955095"/>
  </r>
  <r>
    <n v="10341"/>
    <x v="80"/>
    <s v="SKU-1031"/>
    <n v="10"/>
    <s v="UPS"/>
    <s v="TRK2337473417"/>
  </r>
  <r>
    <n v="10342"/>
    <x v="168"/>
    <s v="SKU-1058"/>
    <n v="5"/>
    <s v="USPS"/>
    <s v="TRK4268734450"/>
  </r>
  <r>
    <n v="10343"/>
    <x v="104"/>
    <s v="SKU-1042"/>
    <n v="5"/>
    <s v="USPS"/>
    <s v="TRK1450136214"/>
  </r>
  <r>
    <n v="10343"/>
    <x v="119"/>
    <s v="SKU-1042"/>
    <n v="20"/>
    <s v="UPS"/>
    <s v="TRK3515334038"/>
  </r>
  <r>
    <n v="10344"/>
    <x v="157"/>
    <s v="SKU-1034"/>
    <n v="75"/>
    <s v="FedEx"/>
    <s v="TRK7602586804"/>
  </r>
  <r>
    <n v="10345"/>
    <x v="119"/>
    <s v="SKU-1074"/>
    <n v="5"/>
    <s v="UPS"/>
    <s v="TRK4171040008"/>
  </r>
  <r>
    <n v="10346"/>
    <x v="169"/>
    <s v="SKU-1000"/>
    <n v="75"/>
    <s v="USPS"/>
    <s v="TRK4169005992"/>
  </r>
  <r>
    <n v="10347"/>
    <x v="118"/>
    <s v="SKU-1078"/>
    <n v="14"/>
    <s v="DHL"/>
    <s v="TRK3992708955"/>
  </r>
  <r>
    <n v="10347"/>
    <x v="118"/>
    <s v="SKU-1078"/>
    <n v="11"/>
    <s v="USPS"/>
    <s v="TRK1689038203"/>
  </r>
  <r>
    <n v="10348"/>
    <x v="38"/>
    <s v="SKU-1114"/>
    <n v="51"/>
    <s v="DHL"/>
    <s v="TRK3318624984"/>
  </r>
  <r>
    <n v="10348"/>
    <x v="132"/>
    <s v="SKU-1114"/>
    <n v="49"/>
    <s v="DHL"/>
    <s v="TRK6163506726"/>
  </r>
  <r>
    <n v="10349"/>
    <x v="102"/>
    <s v="SKU-1055"/>
    <n v="20"/>
    <s v="UPS"/>
    <s v="TRK6367387398"/>
  </r>
  <r>
    <n v="10350"/>
    <x v="50"/>
    <s v="SKU-1115"/>
    <n v="5"/>
    <s v="FedEx"/>
    <s v="TRK8530884402"/>
  </r>
  <r>
    <n v="10351"/>
    <x v="19"/>
    <s v="SKU-1121"/>
    <n v="8"/>
    <s v="UPS"/>
    <s v="TRK8435908047"/>
  </r>
  <r>
    <n v="10351"/>
    <x v="19"/>
    <s v="SKU-1121"/>
    <n v="17"/>
    <s v="USPS"/>
    <s v="TRK9622324097"/>
  </r>
  <r>
    <n v="10352"/>
    <x v="128"/>
    <s v="SKU-1093"/>
    <n v="15"/>
    <s v="USPS"/>
    <s v="TRK9550163431"/>
  </r>
  <r>
    <n v="10353"/>
    <x v="46"/>
    <s v="SKU-1124"/>
    <n v="40"/>
    <s v="USPS"/>
    <s v="TRK1139305037"/>
  </r>
  <r>
    <n v="10354"/>
    <x v="125"/>
    <s v="SKU-1027"/>
    <n v="12"/>
    <s v="UPS"/>
    <s v="TRK7124759122"/>
  </r>
  <r>
    <n v="10354"/>
    <x v="75"/>
    <s v="SKU-1027"/>
    <n v="63"/>
    <s v="UPS"/>
    <s v="TRK3378959831"/>
  </r>
  <r>
    <n v="10355"/>
    <x v="170"/>
    <s v="SKU-1053"/>
    <n v="9"/>
    <s v="DHL"/>
    <s v="TRK4718677266"/>
  </r>
  <r>
    <n v="10355"/>
    <x v="35"/>
    <s v="SKU-1053"/>
    <n v="16"/>
    <s v="USPS"/>
    <s v="TRK7070642767"/>
  </r>
  <r>
    <n v="10356"/>
    <x v="92"/>
    <s v="SKU-1112"/>
    <n v="50"/>
    <s v="USPS"/>
    <s v="TRK1579494013"/>
  </r>
  <r>
    <n v="10357"/>
    <x v="37"/>
    <s v="SKU-1161"/>
    <n v="15"/>
    <s v="USPS"/>
    <s v="TRK1628387315"/>
  </r>
  <r>
    <n v="10358"/>
    <x v="155"/>
    <s v="SKU-1014"/>
    <n v="2"/>
    <s v="FedEx"/>
    <s v="TRK2444008353"/>
  </r>
  <r>
    <n v="10358"/>
    <x v="155"/>
    <s v="SKU-1014"/>
    <n v="3"/>
    <s v="USPS"/>
    <s v="TRK1380614137"/>
  </r>
  <r>
    <n v="10359"/>
    <x v="6"/>
    <s v="SKU-1194"/>
    <n v="20"/>
    <s v="FedEx"/>
    <s v="TRK8676287113"/>
  </r>
  <r>
    <n v="10360"/>
    <x v="28"/>
    <s v="SKU-1017"/>
    <n v="30"/>
    <s v="UPS"/>
    <s v="TRK3533875290"/>
  </r>
  <r>
    <n v="10361"/>
    <x v="3"/>
    <s v="SKU-1113"/>
    <n v="6"/>
    <s v="UPS"/>
    <s v="TRK4127984508"/>
  </r>
  <r>
    <n v="10361"/>
    <x v="171"/>
    <s v="SKU-1113"/>
    <n v="24"/>
    <s v="FedEx"/>
    <s v="TRK9835385478"/>
  </r>
  <r>
    <n v="10362"/>
    <x v="164"/>
    <s v="SKU-1001"/>
    <n v="15"/>
    <s v="DHL"/>
    <s v="TRK4350328768"/>
  </r>
  <r>
    <n v="10362"/>
    <x v="120"/>
    <s v="SKU-1001"/>
    <n v="25"/>
    <s v="DHL"/>
    <s v="TRK9061631504"/>
  </r>
  <r>
    <n v="10363"/>
    <x v="102"/>
    <s v="SKU-1164"/>
    <n v="50"/>
    <s v="FedEx"/>
    <s v="TRK4915706942"/>
  </r>
  <r>
    <n v="10364"/>
    <x v="80"/>
    <s v="SKU-1062"/>
    <n v="40"/>
    <s v="UPS"/>
    <s v="TRK1784385538"/>
  </r>
  <r>
    <n v="10365"/>
    <x v="160"/>
    <s v="SKU-1154"/>
    <n v="100"/>
    <s v="USPS"/>
    <s v="TRK6910485000"/>
  </r>
  <r>
    <n v="10366"/>
    <x v="145"/>
    <s v="SKU-1060"/>
    <n v="10"/>
    <s v="DHL"/>
    <s v="TRK8666305333"/>
  </r>
  <r>
    <n v="10367"/>
    <x v="46"/>
    <s v="SKU-1069"/>
    <n v="10"/>
    <s v="DHL"/>
    <s v="TRK2636570478"/>
  </r>
  <r>
    <n v="10368"/>
    <x v="132"/>
    <s v="SKU-1009"/>
    <n v="80"/>
    <s v="FedEx"/>
    <s v="TRK8515056077"/>
  </r>
  <r>
    <n v="10368"/>
    <x v="38"/>
    <s v="SKU-1009"/>
    <n v="20"/>
    <s v="UPS"/>
    <s v="TRK1883188928"/>
  </r>
  <r>
    <n v="10369"/>
    <x v="151"/>
    <s v="SKU-1174"/>
    <n v="20"/>
    <s v="UPS"/>
    <s v="TRK1864389314"/>
  </r>
  <r>
    <n v="10370"/>
    <x v="2"/>
    <s v="SKU-1078"/>
    <n v="10"/>
    <s v="UPS"/>
    <s v="TRK3632881090"/>
  </r>
  <r>
    <n v="10371"/>
    <x v="140"/>
    <s v="SKU-1194"/>
    <n v="30"/>
    <s v="DHL"/>
    <s v="TRK7834365129"/>
  </r>
  <r>
    <n v="10372"/>
    <x v="7"/>
    <s v="SKU-1089"/>
    <n v="15"/>
    <s v="DHL"/>
    <s v="TRK2270721704"/>
  </r>
  <r>
    <n v="10373"/>
    <x v="21"/>
    <s v="SKU-1127"/>
    <n v="100"/>
    <s v="FedEx"/>
    <s v="TRK4887244723"/>
  </r>
  <r>
    <n v="10374"/>
    <x v="137"/>
    <s v="SKU-1136"/>
    <n v="75"/>
    <s v="FedEx"/>
    <s v="TRK7415636239"/>
  </r>
  <r>
    <n v="10375"/>
    <x v="70"/>
    <s v="SKU-1077"/>
    <n v="2"/>
    <s v="FedEx"/>
    <s v="TRK8091678212"/>
  </r>
  <r>
    <n v="10375"/>
    <x v="164"/>
    <s v="SKU-1077"/>
    <n v="3"/>
    <s v="USPS"/>
    <s v="TRK3326452742"/>
  </r>
  <r>
    <n v="10376"/>
    <x v="6"/>
    <s v="SKU-1053"/>
    <n v="100"/>
    <s v="UPS"/>
    <s v="TRK5076730274"/>
  </r>
  <r>
    <n v="10377"/>
    <x v="60"/>
    <s v="SKU-1124"/>
    <n v="40"/>
    <s v="USPS"/>
    <s v="TRK9918380593"/>
  </r>
  <r>
    <n v="10378"/>
    <x v="62"/>
    <s v="SKU-1067"/>
    <n v="75"/>
    <s v="UPS"/>
    <s v="TRK7391153800"/>
  </r>
  <r>
    <n v="10379"/>
    <x v="31"/>
    <s v="SKU-1125"/>
    <n v="25"/>
    <s v="USPS"/>
    <s v="TRK7559544468"/>
  </r>
  <r>
    <n v="10380"/>
    <x v="82"/>
    <s v="SKU-1018"/>
    <n v="20"/>
    <s v="UPS"/>
    <s v="TRK3062707023"/>
  </r>
  <r>
    <n v="10381"/>
    <x v="45"/>
    <s v="SKU-1172"/>
    <n v="20"/>
    <s v="UPS"/>
    <s v="TRK2663363882"/>
  </r>
  <r>
    <n v="10382"/>
    <x v="19"/>
    <s v="SKU-1171"/>
    <n v="50"/>
    <s v="UPS"/>
    <s v="TRK4927260855"/>
  </r>
  <r>
    <n v="10383"/>
    <x v="94"/>
    <s v="SKU-1084"/>
    <n v="5"/>
    <s v="DHL"/>
    <s v="TRK1779954853"/>
  </r>
  <r>
    <n v="10384"/>
    <x v="5"/>
    <s v="SKU-1042"/>
    <n v="6"/>
    <s v="DHL"/>
    <s v="TRK3107607539"/>
  </r>
  <r>
    <n v="10384"/>
    <x v="161"/>
    <s v="SKU-1042"/>
    <n v="19"/>
    <s v="UPS"/>
    <s v="TRK4696544286"/>
  </r>
  <r>
    <n v="10385"/>
    <x v="81"/>
    <s v="SKU-1033"/>
    <n v="10"/>
    <s v="USPS"/>
    <s v="TRK3442011426"/>
  </r>
  <r>
    <n v="10386"/>
    <x v="97"/>
    <s v="SKU-1145"/>
    <n v="40"/>
    <s v="DHL"/>
    <s v="TRK2827084899"/>
  </r>
  <r>
    <n v="10387"/>
    <x v="19"/>
    <s v="SKU-1092"/>
    <n v="28"/>
    <s v="DHL"/>
    <s v="TRK1963147034"/>
  </r>
  <r>
    <n v="10387"/>
    <x v="172"/>
    <s v="SKU-1092"/>
    <n v="2"/>
    <s v="USPS"/>
    <s v="TRK8105690905"/>
  </r>
  <r>
    <n v="10388"/>
    <x v="22"/>
    <s v="SKU-1166"/>
    <n v="25"/>
    <s v="DHL"/>
    <s v="TRK7501933959"/>
  </r>
  <r>
    <n v="10389"/>
    <x v="93"/>
    <s v="SKU-1196"/>
    <n v="15"/>
    <s v="USPS"/>
    <s v="TRK2516344636"/>
  </r>
  <r>
    <n v="10390"/>
    <x v="10"/>
    <s v="SKU-1160"/>
    <n v="40"/>
    <s v="FedEx"/>
    <s v="TRK7464988083"/>
  </r>
  <r>
    <n v="10391"/>
    <x v="173"/>
    <s v="SKU-1017"/>
    <n v="25"/>
    <s v="UPS"/>
    <s v="TRK7400913175"/>
  </r>
  <r>
    <n v="10392"/>
    <x v="158"/>
    <s v="SKU-1008"/>
    <n v="10"/>
    <s v="DHL"/>
    <s v="TRK5669448303"/>
  </r>
  <r>
    <n v="10393"/>
    <x v="159"/>
    <s v="SKU-1056"/>
    <n v="100"/>
    <s v="USPS"/>
    <s v="TRK7559178193"/>
  </r>
  <r>
    <n v="10394"/>
    <x v="92"/>
    <s v="SKU-1185"/>
    <n v="66"/>
    <s v="USPS"/>
    <s v="TRK1953138055"/>
  </r>
  <r>
    <n v="10394"/>
    <x v="48"/>
    <s v="SKU-1185"/>
    <n v="34"/>
    <s v="USPS"/>
    <s v="TRK6821251259"/>
  </r>
  <r>
    <n v="10395"/>
    <x v="20"/>
    <s v="SKU-1109"/>
    <n v="75"/>
    <s v="DHL"/>
    <s v="TRK4185144245"/>
  </r>
  <r>
    <n v="10396"/>
    <x v="66"/>
    <s v="SKU-1184"/>
    <n v="50"/>
    <s v="USPS"/>
    <s v="TRK4431008626"/>
  </r>
  <r>
    <n v="10397"/>
    <x v="174"/>
    <s v="SKU-1050"/>
    <n v="5"/>
    <s v="DHL"/>
    <s v="TRK9608241231"/>
  </r>
  <r>
    <n v="10398"/>
    <x v="107"/>
    <s v="SKU-1046"/>
    <n v="16"/>
    <s v="USPS"/>
    <s v="TRK7739377511"/>
  </r>
  <r>
    <n v="10398"/>
    <x v="107"/>
    <s v="SKU-1046"/>
    <n v="34"/>
    <s v="UPS"/>
    <s v="TRK8411314897"/>
  </r>
  <r>
    <n v="10399"/>
    <x v="79"/>
    <s v="SKU-1195"/>
    <n v="19"/>
    <s v="DHL"/>
    <s v="TRK7201815570"/>
  </r>
  <r>
    <n v="10399"/>
    <x v="175"/>
    <s v="SKU-1195"/>
    <n v="81"/>
    <s v="UPS"/>
    <s v="TRK1995042624"/>
  </r>
  <r>
    <n v="10400"/>
    <x v="136"/>
    <s v="SKU-1045"/>
    <n v="40"/>
    <s v="USPS"/>
    <s v="TRK5637578410"/>
  </r>
  <r>
    <n v="10401"/>
    <x v="57"/>
    <s v="SKU-1128"/>
    <n v="26"/>
    <s v="FedEx"/>
    <s v="TRK8305348743"/>
  </r>
  <r>
    <n v="10401"/>
    <x v="112"/>
    <s v="SKU-1128"/>
    <n v="24"/>
    <s v="USPS"/>
    <s v="TRK7938238157"/>
  </r>
  <r>
    <n v="10402"/>
    <x v="74"/>
    <s v="SKU-1052"/>
    <n v="75"/>
    <s v="DHL"/>
    <s v="TRK7030022146"/>
  </r>
  <r>
    <n v="10403"/>
    <x v="139"/>
    <s v="SKU-1010"/>
    <n v="75"/>
    <s v="DHL"/>
    <s v="TRK1695399501"/>
  </r>
  <r>
    <n v="10404"/>
    <x v="20"/>
    <s v="SKU-1163"/>
    <n v="40"/>
    <s v="USPS"/>
    <s v="TRK4352895251"/>
  </r>
  <r>
    <n v="10405"/>
    <x v="138"/>
    <s v="SKU-1120"/>
    <n v="15"/>
    <s v="UPS"/>
    <s v="TRK7820240655"/>
  </r>
  <r>
    <n v="10406"/>
    <x v="139"/>
    <s v="SKU-1035"/>
    <n v="40"/>
    <s v="USPS"/>
    <s v="TRK2187185261"/>
  </r>
  <r>
    <n v="10407"/>
    <x v="66"/>
    <s v="SKU-1075"/>
    <n v="30"/>
    <s v="DHL"/>
    <s v="TRK4823361927"/>
  </r>
  <r>
    <n v="10408"/>
    <x v="36"/>
    <s v="SKU-1050"/>
    <n v="100"/>
    <s v="USPS"/>
    <s v="TRK1878041079"/>
  </r>
  <r>
    <n v="10409"/>
    <x v="176"/>
    <s v="SKU-1172"/>
    <n v="33"/>
    <s v="USPS"/>
    <s v="TRK3374035306"/>
  </r>
  <r>
    <n v="10409"/>
    <x v="176"/>
    <s v="SKU-1172"/>
    <n v="17"/>
    <s v="UPS"/>
    <s v="TRK7469724625"/>
  </r>
  <r>
    <n v="10410"/>
    <x v="108"/>
    <s v="SKU-1101"/>
    <n v="25"/>
    <s v="DHL"/>
    <s v="TRK1527846129"/>
  </r>
  <r>
    <n v="10411"/>
    <x v="72"/>
    <s v="SKU-1171"/>
    <n v="50"/>
    <s v="UPS"/>
    <s v="TRK1790174801"/>
  </r>
  <r>
    <n v="10412"/>
    <x v="109"/>
    <s v="SKU-1032"/>
    <n v="75"/>
    <s v="USPS"/>
    <s v="TRK9625871433"/>
  </r>
  <r>
    <n v="10413"/>
    <x v="171"/>
    <s v="SKU-1010"/>
    <n v="15"/>
    <s v="USPS"/>
    <s v="TRK8909287459"/>
  </r>
  <r>
    <n v="10414"/>
    <x v="70"/>
    <s v="SKU-1186"/>
    <n v="12"/>
    <s v="FedEx"/>
    <s v="TRK3011726711"/>
  </r>
  <r>
    <n v="10414"/>
    <x v="23"/>
    <s v="SKU-1186"/>
    <n v="63"/>
    <s v="DHL"/>
    <s v="TRK1354969558"/>
  </r>
  <r>
    <n v="10415"/>
    <x v="89"/>
    <s v="SKU-1167"/>
    <n v="100"/>
    <s v="DHL"/>
    <s v="TRK1357494240"/>
  </r>
  <r>
    <n v="10416"/>
    <x v="128"/>
    <s v="SKU-1078"/>
    <n v="75"/>
    <s v="DHL"/>
    <s v="TRK7728976104"/>
  </r>
  <r>
    <n v="10417"/>
    <x v="40"/>
    <s v="SKU-1096"/>
    <n v="50"/>
    <s v="UPS"/>
    <s v="TRK2444207920"/>
  </r>
  <r>
    <n v="10418"/>
    <x v="119"/>
    <s v="SKU-1119"/>
    <n v="10"/>
    <s v="FedEx"/>
    <s v="TRK7262010376"/>
  </r>
  <r>
    <n v="10419"/>
    <x v="177"/>
    <s v="SKU-1108"/>
    <n v="70"/>
    <s v="USPS"/>
    <s v="TRK2873989838"/>
  </r>
  <r>
    <n v="10419"/>
    <x v="72"/>
    <s v="SKU-1108"/>
    <n v="5"/>
    <s v="UPS"/>
    <s v="TRK5343312352"/>
  </r>
  <r>
    <n v="10420"/>
    <x v="33"/>
    <s v="SKU-1142"/>
    <n v="5"/>
    <s v="UPS"/>
    <s v="TRK6416543847"/>
  </r>
  <r>
    <n v="10421"/>
    <x v="89"/>
    <s v="SKU-1123"/>
    <n v="15"/>
    <s v="USPS"/>
    <s v="TRK4452939545"/>
  </r>
  <r>
    <n v="10422"/>
    <x v="97"/>
    <s v="SKU-1043"/>
    <n v="82"/>
    <s v="UPS"/>
    <s v="TRK7920002272"/>
  </r>
  <r>
    <n v="10422"/>
    <x v="34"/>
    <s v="SKU-1043"/>
    <n v="18"/>
    <s v="FedEx"/>
    <s v="TRK8458987403"/>
  </r>
  <r>
    <n v="10423"/>
    <x v="127"/>
    <s v="SKU-1192"/>
    <n v="22"/>
    <s v="FedEx"/>
    <s v="TRK6326257500"/>
  </r>
  <r>
    <n v="10423"/>
    <x v="127"/>
    <s v="SKU-1192"/>
    <n v="8"/>
    <s v="UPS"/>
    <s v="TRK5863363050"/>
  </r>
  <r>
    <n v="10424"/>
    <x v="169"/>
    <s v="SKU-1091"/>
    <n v="20"/>
    <s v="USPS"/>
    <s v="TRK8699460967"/>
  </r>
  <r>
    <n v="10425"/>
    <x v="1"/>
    <s v="SKU-1025"/>
    <n v="100"/>
    <s v="USPS"/>
    <s v="TRK3109095764"/>
  </r>
  <r>
    <n v="10426"/>
    <x v="178"/>
    <s v="SKU-1106"/>
    <n v="50"/>
    <s v="UPS"/>
    <s v="TRK7382376895"/>
  </r>
  <r>
    <n v="10427"/>
    <x v="94"/>
    <s v="SKU-1043"/>
    <n v="25"/>
    <s v="USPS"/>
    <s v="TRK9498285227"/>
  </r>
  <r>
    <n v="10428"/>
    <x v="79"/>
    <s v="SKU-1036"/>
    <n v="15"/>
    <s v="USPS"/>
    <s v="TRK7639069380"/>
  </r>
  <r>
    <n v="10429"/>
    <x v="101"/>
    <s v="SKU-1183"/>
    <n v="30"/>
    <s v="DHL"/>
    <s v="TRK1504557282"/>
  </r>
  <r>
    <n v="10430"/>
    <x v="155"/>
    <s v="SKU-1080"/>
    <n v="25"/>
    <s v="FedEx"/>
    <s v="TRK2850213100"/>
  </r>
  <r>
    <n v="10431"/>
    <x v="46"/>
    <s v="SKU-1050"/>
    <n v="44"/>
    <s v="DHL"/>
    <s v="TRK2365728996"/>
  </r>
  <r>
    <n v="10431"/>
    <x v="143"/>
    <s v="SKU-1050"/>
    <n v="6"/>
    <s v="FedEx"/>
    <s v="TRK9258792747"/>
  </r>
  <r>
    <n v="10432"/>
    <x v="126"/>
    <s v="SKU-1130"/>
    <n v="40"/>
    <s v="UPS"/>
    <s v="TRK9415749582"/>
  </r>
  <r>
    <n v="10433"/>
    <x v="61"/>
    <s v="SKU-1153"/>
    <n v="24"/>
    <s v="DHL"/>
    <s v="TRK9584013308"/>
  </r>
  <r>
    <n v="10433"/>
    <x v="179"/>
    <s v="SKU-1153"/>
    <n v="76"/>
    <s v="FedEx"/>
    <s v="TRK2792535297"/>
  </r>
  <r>
    <n v="10434"/>
    <x v="160"/>
    <s v="SKU-1153"/>
    <n v="10"/>
    <s v="DHL"/>
    <s v="TRK2933363904"/>
  </r>
  <r>
    <n v="10435"/>
    <x v="81"/>
    <s v="SKU-1134"/>
    <n v="40"/>
    <s v="FedEx"/>
    <s v="TRK6593382419"/>
  </r>
  <r>
    <n v="10436"/>
    <x v="117"/>
    <s v="SKU-1124"/>
    <n v="20"/>
    <s v="USPS"/>
    <s v="TRK2004181388"/>
  </r>
  <r>
    <n v="10437"/>
    <x v="11"/>
    <s v="SKU-1033"/>
    <n v="3"/>
    <s v="UPS"/>
    <s v="TRK7300202341"/>
  </r>
  <r>
    <n v="10437"/>
    <x v="93"/>
    <s v="SKU-1033"/>
    <n v="2"/>
    <s v="USPS"/>
    <s v="TRK8925706674"/>
  </r>
  <r>
    <n v="10438"/>
    <x v="41"/>
    <s v="SKU-1067"/>
    <n v="5"/>
    <s v="UPS"/>
    <s v="TRK8276886927"/>
  </r>
  <r>
    <n v="10439"/>
    <x v="13"/>
    <s v="SKU-1181"/>
    <n v="75"/>
    <s v="FedEx"/>
    <s v="TRK4286086270"/>
  </r>
  <r>
    <n v="10440"/>
    <x v="0"/>
    <s v="SKU-1145"/>
    <n v="25"/>
    <s v="USPS"/>
    <s v="TRK6009869319"/>
  </r>
  <r>
    <n v="10441"/>
    <x v="51"/>
    <s v="SKU-1001"/>
    <n v="15"/>
    <s v="FedEx"/>
    <s v="TRK3541968087"/>
  </r>
  <r>
    <n v="10442"/>
    <x v="26"/>
    <s v="SKU-1138"/>
    <n v="10"/>
    <s v="USPS"/>
    <s v="TRK9640924433"/>
  </r>
  <r>
    <n v="10443"/>
    <x v="156"/>
    <s v="SKU-1142"/>
    <n v="30"/>
    <s v="DHL"/>
    <s v="TRK6189631739"/>
  </r>
  <r>
    <n v="10444"/>
    <x v="49"/>
    <s v="SKU-1154"/>
    <n v="9"/>
    <s v="UPS"/>
    <s v="TRK6566310162"/>
  </r>
  <r>
    <n v="10444"/>
    <x v="49"/>
    <s v="SKU-1154"/>
    <n v="6"/>
    <s v="FedEx"/>
    <s v="TRK4478312092"/>
  </r>
  <r>
    <n v="10445"/>
    <x v="110"/>
    <s v="SKU-1053"/>
    <n v="10"/>
    <s v="DHL"/>
    <s v="TRK7520069500"/>
  </r>
  <r>
    <n v="10446"/>
    <x v="3"/>
    <s v="SKU-1145"/>
    <n v="27"/>
    <s v="FedEx"/>
    <s v="TRK9844152719"/>
  </r>
  <r>
    <n v="10446"/>
    <x v="3"/>
    <s v="SKU-1145"/>
    <n v="48"/>
    <s v="UPS"/>
    <s v="TRK7902266751"/>
  </r>
  <r>
    <n v="10447"/>
    <x v="143"/>
    <s v="SKU-1071"/>
    <n v="20"/>
    <s v="UPS"/>
    <s v="TRK9048533686"/>
  </r>
  <r>
    <n v="10448"/>
    <x v="25"/>
    <s v="SKU-1064"/>
    <n v="25"/>
    <s v="FedEx"/>
    <s v="TRK3787567180"/>
  </r>
  <r>
    <n v="10449"/>
    <x v="27"/>
    <s v="SKU-1144"/>
    <n v="4"/>
    <s v="DHL"/>
    <s v="TRK9780042513"/>
  </r>
  <r>
    <n v="10449"/>
    <x v="140"/>
    <s v="SKU-1144"/>
    <n v="6"/>
    <s v="UPS"/>
    <s v="TRK2851763143"/>
  </r>
  <r>
    <n v="10450"/>
    <x v="105"/>
    <s v="SKU-1134"/>
    <n v="1"/>
    <s v="FedEx"/>
    <s v="TRK4130592914"/>
  </r>
  <r>
    <n v="10450"/>
    <x v="80"/>
    <s v="SKU-1134"/>
    <n v="19"/>
    <s v="USPS"/>
    <s v="TRK9692497124"/>
  </r>
  <r>
    <n v="10451"/>
    <x v="111"/>
    <s v="SKU-1015"/>
    <n v="25"/>
    <s v="FedEx"/>
    <s v="TRK4241133391"/>
  </r>
  <r>
    <n v="10452"/>
    <x v="120"/>
    <s v="SKU-1057"/>
    <n v="100"/>
    <s v="FedEx"/>
    <s v="TRK6164377178"/>
  </r>
  <r>
    <n v="10453"/>
    <x v="46"/>
    <s v="SKU-1157"/>
    <n v="50"/>
    <s v="FedEx"/>
    <s v="TRK2513594992"/>
  </r>
  <r>
    <n v="10454"/>
    <x v="147"/>
    <s v="SKU-1136"/>
    <n v="50"/>
    <s v="UPS"/>
    <s v="TRK3679127739"/>
  </r>
  <r>
    <n v="10455"/>
    <x v="180"/>
    <s v="SKU-1090"/>
    <n v="50"/>
    <s v="USPS"/>
    <s v="TRK3617505096"/>
  </r>
  <r>
    <n v="10456"/>
    <x v="168"/>
    <s v="SKU-1004"/>
    <n v="20"/>
    <s v="USPS"/>
    <s v="TRK7543235201"/>
  </r>
  <r>
    <n v="10457"/>
    <x v="98"/>
    <s v="SKU-1002"/>
    <n v="15"/>
    <s v="UPS"/>
    <s v="TRK5237823247"/>
  </r>
  <r>
    <n v="10458"/>
    <x v="102"/>
    <s v="SKU-1155"/>
    <n v="100"/>
    <s v="DHL"/>
    <s v="TRK6528544016"/>
  </r>
  <r>
    <n v="10459"/>
    <x v="15"/>
    <s v="SKU-1119"/>
    <n v="15"/>
    <s v="UPS"/>
    <s v="TRK6721501074"/>
  </r>
  <r>
    <n v="10460"/>
    <x v="73"/>
    <s v="SKU-1137"/>
    <n v="50"/>
    <s v="USPS"/>
    <s v="TRK5985070695"/>
  </r>
  <r>
    <n v="10461"/>
    <x v="6"/>
    <s v="SKU-1076"/>
    <n v="55"/>
    <s v="DHL"/>
    <s v="TRK4498766771"/>
  </r>
  <r>
    <n v="10461"/>
    <x v="127"/>
    <s v="SKU-1076"/>
    <n v="20"/>
    <s v="UPS"/>
    <s v="TRK4244581921"/>
  </r>
  <r>
    <n v="10462"/>
    <x v="18"/>
    <s v="SKU-1011"/>
    <n v="30"/>
    <s v="USPS"/>
    <s v="TRK1512135509"/>
  </r>
  <r>
    <n v="10463"/>
    <x v="115"/>
    <s v="SKU-1069"/>
    <n v="2"/>
    <s v="DHL"/>
    <s v="TRK1788016086"/>
  </r>
  <r>
    <n v="10463"/>
    <x v="115"/>
    <s v="SKU-1069"/>
    <n v="18"/>
    <s v="DHL"/>
    <s v="TRK3362045697"/>
  </r>
  <r>
    <n v="10464"/>
    <x v="123"/>
    <s v="SKU-1121"/>
    <n v="55"/>
    <s v="DHL"/>
    <s v="TRK7927905470"/>
  </r>
  <r>
    <n v="10464"/>
    <x v="110"/>
    <s v="SKU-1121"/>
    <n v="45"/>
    <s v="FedEx"/>
    <s v="TRK8696268519"/>
  </r>
  <r>
    <n v="10465"/>
    <x v="38"/>
    <s v="SKU-1089"/>
    <n v="100"/>
    <s v="FedEx"/>
    <s v="TRK9909756949"/>
  </r>
  <r>
    <n v="10466"/>
    <x v="37"/>
    <s v="SKU-1111"/>
    <n v="5"/>
    <s v="DHL"/>
    <s v="TRK5054293658"/>
  </r>
  <r>
    <n v="10467"/>
    <x v="11"/>
    <s v="SKU-1013"/>
    <n v="5"/>
    <s v="DHL"/>
    <s v="TRK9609465067"/>
  </r>
  <r>
    <n v="10468"/>
    <x v="26"/>
    <s v="SKU-1136"/>
    <n v="14"/>
    <s v="DHL"/>
    <s v="TRK8396202998"/>
  </r>
  <r>
    <n v="10468"/>
    <x v="26"/>
    <s v="SKU-1136"/>
    <n v="16"/>
    <s v="USPS"/>
    <s v="TRK9118873951"/>
  </r>
  <r>
    <n v="10469"/>
    <x v="78"/>
    <s v="SKU-1012"/>
    <n v="5"/>
    <s v="DHL"/>
    <s v="TRK4688798167"/>
  </r>
  <r>
    <n v="10470"/>
    <x v="158"/>
    <s v="SKU-1183"/>
    <n v="30"/>
    <s v="FedEx"/>
    <s v="TRK9382472536"/>
  </r>
  <r>
    <n v="10471"/>
    <x v="101"/>
    <s v="SKU-1161"/>
    <n v="10"/>
    <s v="UPS"/>
    <s v="TRK4059151895"/>
  </r>
  <r>
    <n v="10472"/>
    <x v="181"/>
    <s v="SKU-1190"/>
    <n v="5"/>
    <s v="DHL"/>
    <s v="TRK8177251382"/>
  </r>
  <r>
    <n v="10473"/>
    <x v="49"/>
    <s v="SKU-1029"/>
    <n v="1"/>
    <s v="DHL"/>
    <s v="TRK7805596576"/>
  </r>
  <r>
    <n v="10473"/>
    <x v="142"/>
    <s v="SKU-1029"/>
    <n v="4"/>
    <s v="USPS"/>
    <s v="TRK4194098290"/>
  </r>
  <r>
    <n v="10474"/>
    <x v="66"/>
    <s v="SKU-1016"/>
    <n v="56"/>
    <s v="UPS"/>
    <s v="TRK8228592625"/>
  </r>
  <r>
    <n v="10474"/>
    <x v="66"/>
    <s v="SKU-1016"/>
    <n v="19"/>
    <s v="USPS"/>
    <s v="TRK2965550024"/>
  </r>
  <r>
    <n v="10475"/>
    <x v="148"/>
    <s v="SKU-1085"/>
    <n v="40"/>
    <s v="DHL"/>
    <s v="TRK7611515695"/>
  </r>
  <r>
    <n v="10476"/>
    <x v="67"/>
    <s v="SKU-1014"/>
    <n v="1"/>
    <s v="UPS"/>
    <s v="TRK6347454326"/>
  </r>
  <r>
    <n v="10476"/>
    <x v="9"/>
    <s v="SKU-1014"/>
    <n v="39"/>
    <s v="USPS"/>
    <s v="TRK8267580584"/>
  </r>
  <r>
    <n v="10477"/>
    <x v="159"/>
    <s v="SKU-1052"/>
    <n v="28"/>
    <s v="UPS"/>
    <s v="TRK5621805582"/>
  </r>
  <r>
    <n v="10477"/>
    <x v="59"/>
    <s v="SKU-1052"/>
    <n v="12"/>
    <s v="USPS"/>
    <s v="TRK8621978949"/>
  </r>
  <r>
    <n v="10478"/>
    <x v="12"/>
    <s v="SKU-1134"/>
    <n v="100"/>
    <s v="DHL"/>
    <s v="TRK3667636572"/>
  </r>
  <r>
    <n v="10479"/>
    <x v="51"/>
    <s v="SKU-1043"/>
    <n v="100"/>
    <s v="UPS"/>
    <s v="TRK3799719174"/>
  </r>
  <r>
    <n v="10480"/>
    <x v="113"/>
    <s v="SKU-1050"/>
    <n v="30"/>
    <s v="UPS"/>
    <s v="TRK9956768184"/>
  </r>
  <r>
    <n v="10481"/>
    <x v="155"/>
    <s v="SKU-1128"/>
    <n v="33"/>
    <s v="FedEx"/>
    <s v="TRK4540593177"/>
  </r>
  <r>
    <n v="10481"/>
    <x v="182"/>
    <s v="SKU-1128"/>
    <n v="67"/>
    <s v="FedEx"/>
    <s v="TRK8105553035"/>
  </r>
  <r>
    <n v="10482"/>
    <x v="61"/>
    <s v="SKU-1014"/>
    <n v="25"/>
    <s v="USPS"/>
    <s v="TRK3639057337"/>
  </r>
  <r>
    <n v="10483"/>
    <x v="143"/>
    <s v="SKU-1001"/>
    <n v="2"/>
    <s v="DHL"/>
    <s v="TRK2306634272"/>
  </r>
  <r>
    <n v="10483"/>
    <x v="46"/>
    <s v="SKU-1001"/>
    <n v="3"/>
    <s v="FedEx"/>
    <s v="TRK1332638003"/>
  </r>
  <r>
    <n v="10484"/>
    <x v="64"/>
    <s v="SKU-1168"/>
    <n v="30"/>
    <s v="FedEx"/>
    <s v="TRK8305150965"/>
  </r>
  <r>
    <n v="10485"/>
    <x v="27"/>
    <s v="SKU-1078"/>
    <n v="30"/>
    <s v="FedEx"/>
    <s v="TRK2297398796"/>
  </r>
  <r>
    <n v="10486"/>
    <x v="158"/>
    <s v="SKU-1062"/>
    <n v="75"/>
    <s v="UPS"/>
    <s v="TRK5413406499"/>
  </r>
  <r>
    <n v="10487"/>
    <x v="118"/>
    <s v="SKU-1136"/>
    <n v="100"/>
    <s v="DHL"/>
    <s v="TRK8516479308"/>
  </r>
  <r>
    <n v="10488"/>
    <x v="30"/>
    <s v="SKU-1075"/>
    <n v="30"/>
    <s v="FedEx"/>
    <s v="TRK1478080007"/>
  </r>
  <r>
    <n v="10489"/>
    <x v="121"/>
    <s v="SKU-1112"/>
    <n v="40"/>
    <s v="UPS"/>
    <s v="TRK5979798674"/>
  </r>
  <r>
    <n v="10490"/>
    <x v="177"/>
    <s v="SKU-1165"/>
    <n v="10"/>
    <s v="UPS"/>
    <s v="TRK1858645524"/>
  </r>
  <r>
    <n v="10491"/>
    <x v="130"/>
    <s v="SKU-1122"/>
    <n v="20"/>
    <s v="UPS"/>
    <s v="TRK7321245082"/>
  </r>
  <r>
    <n v="10492"/>
    <x v="160"/>
    <s v="SKU-1063"/>
    <n v="15"/>
    <s v="DHL"/>
    <s v="TRK6399958496"/>
  </r>
  <r>
    <n v="10493"/>
    <x v="56"/>
    <s v="SKU-1069"/>
    <n v="10"/>
    <s v="DHL"/>
    <s v="TRK7865536196"/>
  </r>
  <r>
    <n v="10494"/>
    <x v="159"/>
    <s v="SKU-1156"/>
    <n v="38"/>
    <s v="DHL"/>
    <s v="TRK2734371724"/>
  </r>
  <r>
    <n v="10494"/>
    <x v="159"/>
    <s v="SKU-1156"/>
    <n v="12"/>
    <s v="UPS"/>
    <s v="TRK8419340109"/>
  </r>
  <r>
    <n v="10495"/>
    <x v="127"/>
    <s v="SKU-1131"/>
    <n v="25"/>
    <s v="FedEx"/>
    <s v="TRK9202350503"/>
  </r>
  <r>
    <n v="10496"/>
    <x v="180"/>
    <s v="SKU-1033"/>
    <n v="13"/>
    <s v="FedEx"/>
    <s v="TRK2874005567"/>
  </r>
  <r>
    <n v="10496"/>
    <x v="157"/>
    <s v="SKU-1033"/>
    <n v="27"/>
    <s v="FedEx"/>
    <s v="TRK8753111382"/>
  </r>
  <r>
    <n v="10497"/>
    <x v="183"/>
    <s v="SKU-1173"/>
    <n v="21"/>
    <s v="DHL"/>
    <s v="TRK9489212431"/>
  </r>
  <r>
    <n v="10497"/>
    <x v="183"/>
    <s v="SKU-1173"/>
    <n v="54"/>
    <s v="FedEx"/>
    <s v="TRK6037422507"/>
  </r>
  <r>
    <n v="10498"/>
    <x v="69"/>
    <s v="SKU-1139"/>
    <n v="15"/>
    <s v="FedEx"/>
    <s v="TRK7669971505"/>
  </r>
  <r>
    <n v="10499"/>
    <x v="152"/>
    <s v="SKU-1126"/>
    <n v="10"/>
    <s v="DHL"/>
    <s v="TRK5622899628"/>
  </r>
  <r>
    <n v="10500"/>
    <x v="100"/>
    <s v="SKU-1015"/>
    <n v="40"/>
    <s v="FedEx"/>
    <s v="TRK4356221543"/>
  </r>
  <r>
    <n v="10501"/>
    <x v="29"/>
    <s v="SKU-1113"/>
    <n v="75"/>
    <s v="UPS"/>
    <s v="TRK1456829484"/>
  </r>
  <r>
    <n v="10502"/>
    <x v="91"/>
    <s v="SKU-1012"/>
    <n v="25"/>
    <s v="UPS"/>
    <s v="TRK4997365319"/>
  </r>
  <r>
    <n v="10503"/>
    <x v="56"/>
    <s v="SKU-1051"/>
    <n v="75"/>
    <s v="DHL"/>
    <s v="TRK5740375469"/>
  </r>
  <r>
    <n v="10504"/>
    <x v="104"/>
    <s v="SKU-1023"/>
    <n v="2"/>
    <s v="UPS"/>
    <s v="TRK3164808427"/>
  </r>
  <r>
    <n v="10504"/>
    <x v="52"/>
    <s v="SKU-1023"/>
    <n v="3"/>
    <s v="USPS"/>
    <s v="TRK4751752047"/>
  </r>
  <r>
    <n v="10505"/>
    <x v="17"/>
    <s v="SKU-1187"/>
    <n v="15"/>
    <s v="UPS"/>
    <s v="TRK5361677651"/>
  </r>
  <r>
    <n v="10506"/>
    <x v="163"/>
    <s v="SKU-1054"/>
    <n v="50"/>
    <s v="DHL"/>
    <s v="TRK2607321483"/>
  </r>
  <r>
    <n v="10507"/>
    <x v="64"/>
    <s v="SKU-1015"/>
    <n v="25"/>
    <s v="DHL"/>
    <s v="TRK9826771700"/>
  </r>
  <r>
    <n v="10508"/>
    <x v="177"/>
    <s v="SKU-1172"/>
    <n v="63"/>
    <s v="UPS"/>
    <s v="TRK3880863205"/>
  </r>
  <r>
    <n v="10508"/>
    <x v="176"/>
    <s v="SKU-1172"/>
    <n v="12"/>
    <s v="UPS"/>
    <s v="TRK5857441780"/>
  </r>
  <r>
    <n v="10509"/>
    <x v="179"/>
    <s v="SKU-1126"/>
    <n v="16"/>
    <s v="DHL"/>
    <s v="TRK6739060640"/>
  </r>
  <r>
    <n v="10509"/>
    <x v="113"/>
    <s v="SKU-1126"/>
    <n v="4"/>
    <s v="FedEx"/>
    <s v="TRK5845987844"/>
  </r>
  <r>
    <n v="10510"/>
    <x v="68"/>
    <s v="SKU-1005"/>
    <n v="10"/>
    <s v="USPS"/>
    <s v="TRK3044898320"/>
  </r>
  <r>
    <n v="10511"/>
    <x v="103"/>
    <s v="SKU-1140"/>
    <n v="50"/>
    <s v="DHL"/>
    <s v="TRK7611611985"/>
  </r>
  <r>
    <n v="10512"/>
    <x v="109"/>
    <s v="SKU-1199"/>
    <n v="25"/>
    <s v="USPS"/>
    <s v="TRK3227105770"/>
  </r>
  <r>
    <n v="10513"/>
    <x v="5"/>
    <s v="SKU-1133"/>
    <n v="25"/>
    <s v="UPS"/>
    <s v="TRK2100385566"/>
  </r>
  <r>
    <n v="10514"/>
    <x v="38"/>
    <s v="SKU-1094"/>
    <n v="5"/>
    <s v="DHL"/>
    <s v="TRK2357204705"/>
  </r>
  <r>
    <n v="10515"/>
    <x v="13"/>
    <s v="SKU-1161"/>
    <n v="75"/>
    <s v="USPS"/>
    <s v="TRK7046884215"/>
  </r>
  <r>
    <n v="10516"/>
    <x v="6"/>
    <s v="SKU-1123"/>
    <n v="10"/>
    <s v="UPS"/>
    <s v="TRK8619106703"/>
  </r>
  <r>
    <n v="10517"/>
    <x v="89"/>
    <s v="SKU-1091"/>
    <n v="2"/>
    <s v="DHL"/>
    <s v="TRK8068115562"/>
  </r>
  <r>
    <n v="10517"/>
    <x v="117"/>
    <s v="SKU-1091"/>
    <n v="3"/>
    <s v="USPS"/>
    <s v="TRK6187118706"/>
  </r>
  <r>
    <n v="10518"/>
    <x v="101"/>
    <s v="SKU-1107"/>
    <n v="50"/>
    <s v="FedEx"/>
    <s v="TRK2711859031"/>
  </r>
  <r>
    <n v="10519"/>
    <x v="107"/>
    <s v="SKU-1043"/>
    <n v="5"/>
    <s v="FedEx"/>
    <s v="TRK2314430424"/>
  </r>
  <r>
    <n v="10520"/>
    <x v="45"/>
    <s v="SKU-1099"/>
    <n v="3"/>
    <s v="UPS"/>
    <s v="TRK8759772562"/>
  </r>
  <r>
    <n v="10520"/>
    <x v="19"/>
    <s v="SKU-1099"/>
    <n v="72"/>
    <s v="USPS"/>
    <s v="TRK3585778960"/>
  </r>
  <r>
    <n v="10521"/>
    <x v="47"/>
    <s v="SKU-1075"/>
    <n v="10"/>
    <s v="DHL"/>
    <s v="TRK8034050344"/>
  </r>
  <r>
    <n v="10521"/>
    <x v="46"/>
    <s v="SKU-1075"/>
    <n v="5"/>
    <s v="USPS"/>
    <s v="TRK4461190411"/>
  </r>
  <r>
    <n v="10522"/>
    <x v="20"/>
    <s v="SKU-1052"/>
    <n v="20"/>
    <s v="FedEx"/>
    <s v="TRK3434484579"/>
  </r>
  <r>
    <n v="10523"/>
    <x v="13"/>
    <s v="SKU-1029"/>
    <n v="40"/>
    <s v="UPS"/>
    <s v="TRK2381209571"/>
  </r>
  <r>
    <n v="10524"/>
    <x v="118"/>
    <s v="SKU-1155"/>
    <n v="15"/>
    <s v="FedEx"/>
    <s v="TRK1722051879"/>
  </r>
  <r>
    <n v="10525"/>
    <x v="156"/>
    <s v="SKU-1027"/>
    <n v="15"/>
    <s v="UPS"/>
    <s v="TRK5221389850"/>
  </r>
  <r>
    <n v="10526"/>
    <x v="52"/>
    <s v="SKU-1097"/>
    <n v="16"/>
    <s v="USPS"/>
    <s v="TRK4786748382"/>
  </r>
  <r>
    <n v="10526"/>
    <x v="104"/>
    <s v="SKU-1097"/>
    <n v="84"/>
    <s v="FedEx"/>
    <s v="TRK7597880856"/>
  </r>
  <r>
    <n v="10527"/>
    <x v="143"/>
    <s v="SKU-1098"/>
    <n v="15"/>
    <s v="USPS"/>
    <s v="TRK4835650104"/>
  </r>
  <r>
    <n v="10528"/>
    <x v="120"/>
    <s v="SKU-1185"/>
    <n v="10"/>
    <s v="UPS"/>
    <s v="TRK5557103930"/>
  </r>
  <r>
    <n v="10529"/>
    <x v="31"/>
    <s v="SKU-1055"/>
    <n v="50"/>
    <s v="USPS"/>
    <s v="TRK3582689207"/>
  </r>
  <r>
    <n v="10530"/>
    <x v="36"/>
    <s v="SKU-1036"/>
    <n v="10"/>
    <s v="USPS"/>
    <s v="TRK6795653220"/>
  </r>
  <r>
    <n v="10531"/>
    <x v="157"/>
    <s v="SKU-1024"/>
    <n v="50"/>
    <s v="USPS"/>
    <s v="TRK8864519627"/>
  </r>
  <r>
    <n v="10532"/>
    <x v="11"/>
    <s v="SKU-1192"/>
    <n v="3"/>
    <s v="FedEx"/>
    <s v="TRK8669040072"/>
  </r>
  <r>
    <n v="10532"/>
    <x v="12"/>
    <s v="SKU-1192"/>
    <n v="7"/>
    <s v="UPS"/>
    <s v="TRK2102281793"/>
  </r>
  <r>
    <n v="10533"/>
    <x v="178"/>
    <s v="SKU-1081"/>
    <n v="5"/>
    <s v="USPS"/>
    <s v="TRK6772636577"/>
  </r>
  <r>
    <n v="10534"/>
    <x v="104"/>
    <s v="SKU-1028"/>
    <n v="7"/>
    <s v="DHL"/>
    <s v="TRK5231993830"/>
  </r>
  <r>
    <n v="10534"/>
    <x v="69"/>
    <s v="SKU-1028"/>
    <n v="13"/>
    <s v="DHL"/>
    <s v="TRK5928165196"/>
  </r>
  <r>
    <n v="10535"/>
    <x v="73"/>
    <s v="SKU-1019"/>
    <n v="50"/>
    <s v="USPS"/>
    <s v="TRK1675960457"/>
  </r>
  <r>
    <n v="10536"/>
    <x v="127"/>
    <s v="SKU-1045"/>
    <n v="10"/>
    <s v="UPS"/>
    <s v="TRK8555901221"/>
  </r>
  <r>
    <n v="10537"/>
    <x v="80"/>
    <s v="SKU-1141"/>
    <n v="100"/>
    <s v="DHL"/>
    <s v="TRK2352617246"/>
  </r>
  <r>
    <n v="10538"/>
    <x v="161"/>
    <s v="SKU-1069"/>
    <n v="25"/>
    <s v="USPS"/>
    <s v="TRK6073083426"/>
  </r>
  <r>
    <n v="10539"/>
    <x v="154"/>
    <s v="SKU-1062"/>
    <n v="5"/>
    <s v="USPS"/>
    <s v="TRK5707968556"/>
  </r>
  <r>
    <n v="10540"/>
    <x v="19"/>
    <s v="SKU-1150"/>
    <n v="4"/>
    <s v="DHL"/>
    <s v="TRK8466167628"/>
  </r>
  <r>
    <n v="10540"/>
    <x v="135"/>
    <s v="SKU-1150"/>
    <n v="36"/>
    <s v="UPS"/>
    <s v="TRK5737252685"/>
  </r>
  <r>
    <n v="10541"/>
    <x v="12"/>
    <s v="SKU-1091"/>
    <n v="30"/>
    <s v="DHL"/>
    <s v="TRK5837806555"/>
  </r>
  <r>
    <n v="10542"/>
    <x v="68"/>
    <s v="SKU-1011"/>
    <n v="75"/>
    <s v="USPS"/>
    <s v="TRK6378925779"/>
  </r>
  <r>
    <n v="10543"/>
    <x v="92"/>
    <s v="SKU-1054"/>
    <n v="10"/>
    <s v="UPS"/>
    <s v="TRK3876064500"/>
  </r>
  <r>
    <n v="10544"/>
    <x v="119"/>
    <s v="SKU-1153"/>
    <n v="5"/>
    <s v="DHL"/>
    <s v="TRK1084916821"/>
  </r>
  <r>
    <n v="10545"/>
    <x v="0"/>
    <s v="SKU-1002"/>
    <n v="30"/>
    <s v="FedEx"/>
    <s v="TRK6034326275"/>
  </r>
  <r>
    <n v="10546"/>
    <x v="145"/>
    <s v="SKU-1035"/>
    <n v="100"/>
    <s v="DHL"/>
    <s v="TRK3660872004"/>
  </r>
  <r>
    <n v="10547"/>
    <x v="76"/>
    <s v="SKU-1076"/>
    <n v="75"/>
    <s v="UPS"/>
    <s v="TRK1906470275"/>
  </r>
  <r>
    <n v="10548"/>
    <x v="157"/>
    <s v="SKU-1017"/>
    <n v="12"/>
    <s v="FedEx"/>
    <s v="TRK7494316763"/>
  </r>
  <r>
    <n v="10548"/>
    <x v="157"/>
    <s v="SKU-1017"/>
    <n v="13"/>
    <s v="FedEx"/>
    <s v="TRK3426652197"/>
  </r>
  <r>
    <n v="10549"/>
    <x v="158"/>
    <s v="SKU-1044"/>
    <n v="30"/>
    <s v="UPS"/>
    <s v="TRK1638590129"/>
  </r>
  <r>
    <n v="10550"/>
    <x v="41"/>
    <s v="SKU-1091"/>
    <n v="15"/>
    <s v="UPS"/>
    <s v="TRK7480858458"/>
  </r>
  <r>
    <n v="10551"/>
    <x v="167"/>
    <s v="SKU-1184"/>
    <n v="18"/>
    <s v="UPS"/>
    <s v="TRK3823699227"/>
  </r>
  <r>
    <n v="10551"/>
    <x v="167"/>
    <s v="SKU-1184"/>
    <n v="2"/>
    <s v="FedEx"/>
    <s v="TRK3405037311"/>
  </r>
  <r>
    <n v="10552"/>
    <x v="82"/>
    <s v="SKU-1126"/>
    <n v="15"/>
    <s v="DHL"/>
    <s v="TRK2441102194"/>
  </r>
  <r>
    <n v="10553"/>
    <x v="18"/>
    <s v="SKU-1072"/>
    <n v="20"/>
    <s v="USPS"/>
    <s v="TRK6308613690"/>
  </r>
  <r>
    <n v="10554"/>
    <x v="7"/>
    <s v="SKU-1067"/>
    <n v="30"/>
    <s v="UPS"/>
    <s v="TRK5303573421"/>
  </r>
  <r>
    <n v="10555"/>
    <x v="87"/>
    <s v="SKU-1131"/>
    <n v="5"/>
    <s v="FedEx"/>
    <s v="TRK4887094762"/>
  </r>
  <r>
    <n v="10556"/>
    <x v="76"/>
    <s v="SKU-1154"/>
    <n v="10"/>
    <s v="UPS"/>
    <s v="TRK6709986536"/>
  </r>
  <r>
    <n v="10557"/>
    <x v="45"/>
    <s v="SKU-1154"/>
    <n v="43"/>
    <s v="UPS"/>
    <s v="TRK4538153027"/>
  </r>
  <r>
    <n v="10557"/>
    <x v="106"/>
    <s v="SKU-1154"/>
    <n v="57"/>
    <s v="USPS"/>
    <s v="TRK2779535576"/>
  </r>
  <r>
    <n v="10558"/>
    <x v="184"/>
    <s v="SKU-1102"/>
    <n v="30"/>
    <s v="FedEx"/>
    <s v="TRK4112936344"/>
  </r>
  <r>
    <n v="10559"/>
    <x v="31"/>
    <s v="SKU-1182"/>
    <n v="9"/>
    <s v="FedEx"/>
    <s v="TRK2569767018"/>
  </r>
  <r>
    <n v="10559"/>
    <x v="152"/>
    <s v="SKU-1182"/>
    <n v="1"/>
    <s v="UPS"/>
    <s v="TRK7508112044"/>
  </r>
  <r>
    <n v="10560"/>
    <x v="29"/>
    <s v="SKU-1051"/>
    <n v="25"/>
    <s v="UPS"/>
    <s v="TRK5134112785"/>
  </r>
  <r>
    <n v="10561"/>
    <x v="127"/>
    <s v="SKU-1111"/>
    <n v="50"/>
    <s v="DHL"/>
    <s v="TRK2161115542"/>
  </r>
  <r>
    <n v="10562"/>
    <x v="6"/>
    <s v="SKU-1127"/>
    <n v="25"/>
    <s v="UPS"/>
    <s v="TRK7446735267"/>
  </r>
  <r>
    <n v="10563"/>
    <x v="11"/>
    <s v="SKU-1193"/>
    <n v="19"/>
    <s v="FedEx"/>
    <s v="TRK9699690712"/>
  </r>
  <r>
    <n v="10563"/>
    <x v="185"/>
    <s v="SKU-1193"/>
    <n v="11"/>
    <s v="UPS"/>
    <s v="TRK3562908327"/>
  </r>
  <r>
    <n v="10564"/>
    <x v="97"/>
    <s v="SKU-1057"/>
    <n v="6"/>
    <s v="UPS"/>
    <s v="TRK1874995714"/>
  </r>
  <r>
    <n v="10564"/>
    <x v="15"/>
    <s v="SKU-1057"/>
    <n v="44"/>
    <s v="USPS"/>
    <s v="TRK6194092691"/>
  </r>
  <r>
    <n v="10565"/>
    <x v="132"/>
    <s v="SKU-1025"/>
    <n v="25"/>
    <s v="FedEx"/>
    <s v="TRK5418516298"/>
  </r>
  <r>
    <n v="10566"/>
    <x v="129"/>
    <s v="SKU-1112"/>
    <n v="15"/>
    <s v="FedEx"/>
    <s v="TRK9477520529"/>
  </r>
  <r>
    <n v="10567"/>
    <x v="163"/>
    <s v="SKU-1128"/>
    <n v="75"/>
    <s v="USPS"/>
    <s v="TRK2713275379"/>
  </r>
  <r>
    <n v="10568"/>
    <x v="85"/>
    <s v="SKU-1132"/>
    <n v="9"/>
    <s v="DHL"/>
    <s v="TRK5173637426"/>
  </r>
  <r>
    <n v="10568"/>
    <x v="50"/>
    <s v="SKU-1132"/>
    <n v="6"/>
    <s v="FedEx"/>
    <s v="TRK3295595465"/>
  </r>
  <r>
    <n v="10569"/>
    <x v="49"/>
    <s v="SKU-1119"/>
    <n v="25"/>
    <s v="DHL"/>
    <s v="TRK1474666593"/>
  </r>
  <r>
    <n v="10570"/>
    <x v="89"/>
    <s v="SKU-1145"/>
    <n v="10"/>
    <s v="FedEx"/>
    <s v="TRK9407353249"/>
  </r>
  <r>
    <n v="10571"/>
    <x v="42"/>
    <s v="SKU-1175"/>
    <n v="14"/>
    <s v="USPS"/>
    <s v="TRK4162689158"/>
  </r>
  <r>
    <n v="10571"/>
    <x v="96"/>
    <s v="SKU-1175"/>
    <n v="61"/>
    <s v="UPS"/>
    <s v="TRK6104226566"/>
  </r>
  <r>
    <n v="10572"/>
    <x v="186"/>
    <s v="SKU-1191"/>
    <n v="20"/>
    <s v="UPS"/>
    <s v="TRK2829202620"/>
  </r>
  <r>
    <n v="10573"/>
    <x v="136"/>
    <s v="SKU-1154"/>
    <n v="1"/>
    <s v="UPS"/>
    <s v="TRK1678328840"/>
  </r>
  <r>
    <n v="10573"/>
    <x v="78"/>
    <s v="SKU-1154"/>
    <n v="19"/>
    <s v="FedEx"/>
    <s v="TRK8509779846"/>
  </r>
  <r>
    <n v="10574"/>
    <x v="26"/>
    <s v="SKU-1054"/>
    <n v="10"/>
    <s v="DHL"/>
    <s v="TRK4319499049"/>
  </r>
  <r>
    <n v="10574"/>
    <x v="186"/>
    <s v="SKU-1054"/>
    <n v="10"/>
    <s v="FedEx"/>
    <s v="TRK6536979311"/>
  </r>
  <r>
    <n v="10575"/>
    <x v="123"/>
    <s v="SKU-1173"/>
    <n v="8"/>
    <s v="USPS"/>
    <s v="TRK5798876888"/>
  </r>
  <r>
    <n v="10575"/>
    <x v="27"/>
    <s v="SKU-1173"/>
    <n v="12"/>
    <s v="UPS"/>
    <s v="TRK5034342546"/>
  </r>
  <r>
    <n v="10576"/>
    <x v="4"/>
    <s v="SKU-1165"/>
    <n v="100"/>
    <s v="USPS"/>
    <s v="TRK5456730292"/>
  </r>
  <r>
    <n v="10577"/>
    <x v="44"/>
    <s v="SKU-1080"/>
    <n v="25"/>
    <s v="FedEx"/>
    <s v="TRK8117434535"/>
  </r>
  <r>
    <n v="10578"/>
    <x v="165"/>
    <s v="SKU-1087"/>
    <n v="75"/>
    <s v="FedEx"/>
    <s v="TRK1802802669"/>
  </r>
  <r>
    <n v="10579"/>
    <x v="36"/>
    <s v="SKU-1079"/>
    <n v="25"/>
    <s v="DHL"/>
    <s v="TRK1966238029"/>
  </r>
  <r>
    <n v="10580"/>
    <x v="89"/>
    <s v="SKU-1168"/>
    <n v="5"/>
    <s v="UPS"/>
    <s v="TRK9553587742"/>
  </r>
  <r>
    <n v="10580"/>
    <x v="178"/>
    <s v="SKU-1168"/>
    <n v="10"/>
    <s v="UPS"/>
    <s v="TRK7171839915"/>
  </r>
  <r>
    <n v="10581"/>
    <x v="80"/>
    <s v="SKU-1121"/>
    <n v="21"/>
    <s v="DHL"/>
    <s v="TRK8183354203"/>
  </r>
  <r>
    <n v="10581"/>
    <x v="80"/>
    <s v="SKU-1121"/>
    <n v="29"/>
    <s v="USPS"/>
    <s v="TRK3994279393"/>
  </r>
  <r>
    <n v="10582"/>
    <x v="163"/>
    <s v="SKU-1187"/>
    <n v="30"/>
    <s v="DHL"/>
    <s v="TRK2296060682"/>
  </r>
  <r>
    <n v="10583"/>
    <x v="177"/>
    <s v="SKU-1100"/>
    <n v="1"/>
    <s v="UPS"/>
    <s v="TRK6210050953"/>
  </r>
  <r>
    <n v="10583"/>
    <x v="99"/>
    <s v="SKU-1100"/>
    <n v="4"/>
    <s v="UPS"/>
    <s v="TRK9335744354"/>
  </r>
  <r>
    <n v="10584"/>
    <x v="72"/>
    <s v="SKU-1164"/>
    <n v="20"/>
    <s v="UPS"/>
    <s v="TRK8221176466"/>
  </r>
  <r>
    <n v="10585"/>
    <x v="67"/>
    <s v="SKU-1092"/>
    <n v="3"/>
    <s v="USPS"/>
    <s v="TRK4128884345"/>
  </r>
  <r>
    <n v="10585"/>
    <x v="67"/>
    <s v="SKU-1092"/>
    <n v="2"/>
    <s v="FedEx"/>
    <s v="TRK7724138512"/>
  </r>
  <r>
    <n v="10586"/>
    <x v="33"/>
    <s v="SKU-1102"/>
    <n v="50"/>
    <s v="USPS"/>
    <s v="TRK9478460199"/>
  </r>
  <r>
    <n v="10587"/>
    <x v="149"/>
    <s v="SKU-1071"/>
    <n v="10"/>
    <s v="FedEx"/>
    <s v="TRK6684688801"/>
  </r>
  <r>
    <n v="10588"/>
    <x v="180"/>
    <s v="SKU-1177"/>
    <n v="100"/>
    <s v="DHL"/>
    <s v="TRK8242552094"/>
  </r>
  <r>
    <n v="10589"/>
    <x v="53"/>
    <s v="SKU-1160"/>
    <n v="100"/>
    <s v="UPS"/>
    <s v="TRK8946320119"/>
  </r>
  <r>
    <n v="10590"/>
    <x v="99"/>
    <s v="SKU-1104"/>
    <n v="18"/>
    <s v="USPS"/>
    <s v="TRK9350777809"/>
  </r>
  <r>
    <n v="10590"/>
    <x v="99"/>
    <s v="SKU-1104"/>
    <n v="12"/>
    <s v="FedEx"/>
    <s v="TRK6559448102"/>
  </r>
  <r>
    <n v="10591"/>
    <x v="160"/>
    <s v="SKU-1190"/>
    <n v="20"/>
    <s v="UPS"/>
    <s v="TRK7779590070"/>
  </r>
  <r>
    <n v="10592"/>
    <x v="63"/>
    <s v="SKU-1120"/>
    <n v="5"/>
    <s v="UPS"/>
    <s v="TRK6759079922"/>
  </r>
  <r>
    <n v="10593"/>
    <x v="174"/>
    <s v="SKU-1070"/>
    <n v="40"/>
    <s v="UPS"/>
    <s v="TRK6400276216"/>
  </r>
  <r>
    <n v="10594"/>
    <x v="84"/>
    <s v="SKU-1190"/>
    <n v="10"/>
    <s v="DHL"/>
    <s v="TRK1955014170"/>
  </r>
  <r>
    <n v="10594"/>
    <x v="4"/>
    <s v="SKU-1190"/>
    <n v="20"/>
    <s v="DHL"/>
    <s v="TRK5104133525"/>
  </r>
  <r>
    <n v="10595"/>
    <x v="57"/>
    <s v="SKU-1080"/>
    <n v="20"/>
    <s v="USPS"/>
    <s v="TRK4051467801"/>
  </r>
  <r>
    <n v="10596"/>
    <x v="94"/>
    <s v="SKU-1141"/>
    <n v="50"/>
    <s v="UPS"/>
    <s v="TRK9734563283"/>
  </r>
  <r>
    <n v="10596"/>
    <x v="94"/>
    <s v="SKU-1141"/>
    <n v="50"/>
    <s v="USPS"/>
    <s v="TRK7270241081"/>
  </r>
  <r>
    <n v="10597"/>
    <x v="23"/>
    <s v="SKU-1107"/>
    <n v="25"/>
    <s v="FedEx"/>
    <s v="TRK9162124805"/>
  </r>
  <r>
    <n v="10598"/>
    <x v="17"/>
    <s v="SKU-1077"/>
    <n v="9"/>
    <s v="FedEx"/>
    <s v="TRK2180040604"/>
  </r>
  <r>
    <n v="10598"/>
    <x v="187"/>
    <s v="SKU-1077"/>
    <n v="11"/>
    <s v="USPS"/>
    <s v="TRK9827430322"/>
  </r>
  <r>
    <n v="10599"/>
    <x v="25"/>
    <s v="SKU-1103"/>
    <n v="20"/>
    <s v="DHL"/>
    <s v="TRK1019921477"/>
  </r>
  <r>
    <n v="10600"/>
    <x v="186"/>
    <s v="SKU-1175"/>
    <n v="40"/>
    <s v="FedEx"/>
    <s v="TRK5041906823"/>
  </r>
  <r>
    <n v="10601"/>
    <x v="63"/>
    <s v="SKU-1005"/>
    <n v="40"/>
    <s v="UPS"/>
    <s v="TRK4236046511"/>
  </r>
  <r>
    <n v="10602"/>
    <x v="152"/>
    <s v="SKU-1000"/>
    <n v="20"/>
    <s v="DHL"/>
    <s v="TRK5057565167"/>
  </r>
  <r>
    <n v="10603"/>
    <x v="134"/>
    <s v="SKU-1168"/>
    <n v="10"/>
    <s v="USPS"/>
    <s v="TRK8783921208"/>
  </r>
  <r>
    <n v="10604"/>
    <x v="149"/>
    <s v="SKU-1092"/>
    <n v="15"/>
    <s v="UPS"/>
    <s v="TRK7656226942"/>
  </r>
  <r>
    <n v="10605"/>
    <x v="57"/>
    <s v="SKU-1015"/>
    <n v="75"/>
    <s v="UPS"/>
    <s v="TRK8158441927"/>
  </r>
  <r>
    <n v="10606"/>
    <x v="95"/>
    <s v="SKU-1001"/>
    <n v="4"/>
    <s v="USPS"/>
    <s v="TRK9841293232"/>
  </r>
  <r>
    <n v="10606"/>
    <x v="122"/>
    <s v="SKU-1001"/>
    <n v="1"/>
    <s v="USPS"/>
    <s v="TRK8026317063"/>
  </r>
  <r>
    <n v="10607"/>
    <x v="158"/>
    <s v="SKU-1006"/>
    <n v="5"/>
    <s v="USPS"/>
    <s v="TRK8775218300"/>
  </r>
  <r>
    <n v="10608"/>
    <x v="67"/>
    <s v="SKU-1027"/>
    <n v="40"/>
    <s v="FedEx"/>
    <s v="TRK1950984322"/>
  </r>
  <r>
    <n v="10609"/>
    <x v="111"/>
    <s v="SKU-1007"/>
    <n v="33"/>
    <s v="USPS"/>
    <s v="TRK1192003211"/>
  </r>
  <r>
    <n v="10609"/>
    <x v="111"/>
    <s v="SKU-1007"/>
    <n v="7"/>
    <s v="DHL"/>
    <s v="TRK8937312333"/>
  </r>
  <r>
    <n v="10610"/>
    <x v="96"/>
    <s v="SKU-1052"/>
    <n v="5"/>
    <s v="USPS"/>
    <s v="TRK8313852911"/>
  </r>
  <r>
    <n v="10611"/>
    <x v="140"/>
    <s v="SKU-1003"/>
    <n v="20"/>
    <s v="FedEx"/>
    <s v="TRK8913832731"/>
  </r>
  <r>
    <n v="10611"/>
    <x v="140"/>
    <s v="SKU-1003"/>
    <n v="20"/>
    <s v="DHL"/>
    <s v="TRK8302584343"/>
  </r>
  <r>
    <n v="10612"/>
    <x v="95"/>
    <s v="SKU-1011"/>
    <n v="5"/>
    <s v="FedEx"/>
    <s v="TRK4041073234"/>
  </r>
  <r>
    <n v="10613"/>
    <x v="108"/>
    <s v="SKU-1107"/>
    <n v="25"/>
    <s v="UPS"/>
    <s v="TRK1746084868"/>
  </r>
  <r>
    <n v="10613"/>
    <x v="149"/>
    <s v="SKU-1107"/>
    <n v="15"/>
    <s v="USPS"/>
    <s v="TRK2457876737"/>
  </r>
  <r>
    <n v="10614"/>
    <x v="66"/>
    <s v="SKU-1001"/>
    <n v="10"/>
    <s v="FedEx"/>
    <s v="TRK4591107349"/>
  </r>
  <r>
    <n v="10615"/>
    <x v="6"/>
    <s v="SKU-1102"/>
    <n v="25"/>
    <s v="UPS"/>
    <s v="TRK2281065992"/>
  </r>
  <r>
    <n v="10616"/>
    <x v="30"/>
    <s v="SKU-1159"/>
    <n v="20"/>
    <s v="FedEx"/>
    <s v="TRK4278311676"/>
  </r>
  <r>
    <n v="10617"/>
    <x v="14"/>
    <s v="SKU-1082"/>
    <n v="15"/>
    <s v="USPS"/>
    <s v="TRK2967879930"/>
  </r>
  <r>
    <n v="10618"/>
    <x v="172"/>
    <s v="SKU-1062"/>
    <n v="40"/>
    <s v="USPS"/>
    <s v="TRK5101331003"/>
  </r>
  <r>
    <n v="10619"/>
    <x v="102"/>
    <s v="SKU-1132"/>
    <n v="50"/>
    <s v="FedEx"/>
    <s v="TRK4561879789"/>
  </r>
  <r>
    <n v="10620"/>
    <x v="110"/>
    <s v="SKU-1093"/>
    <n v="40"/>
    <s v="DHL"/>
    <s v="TRK6593787476"/>
  </r>
  <r>
    <n v="10621"/>
    <x v="17"/>
    <s v="SKU-1016"/>
    <n v="30"/>
    <s v="UPS"/>
    <s v="TRK2275885494"/>
  </r>
  <r>
    <n v="10622"/>
    <x v="81"/>
    <s v="SKU-1057"/>
    <n v="20"/>
    <s v="USPS"/>
    <s v="TRK6911427769"/>
  </r>
  <r>
    <n v="10623"/>
    <x v="119"/>
    <s v="SKU-1178"/>
    <n v="40"/>
    <s v="USPS"/>
    <s v="TRK3461964785"/>
  </r>
  <r>
    <n v="10624"/>
    <x v="27"/>
    <s v="SKU-1011"/>
    <n v="100"/>
    <s v="UPS"/>
    <s v="TRK7133301102"/>
  </r>
  <r>
    <n v="10625"/>
    <x v="150"/>
    <s v="SKU-1150"/>
    <n v="5"/>
    <s v="FedEx"/>
    <s v="TRK2859588431"/>
  </r>
  <r>
    <n v="10626"/>
    <x v="153"/>
    <s v="SKU-1042"/>
    <n v="14"/>
    <s v="FedEx"/>
    <s v="TRK3043033219"/>
  </r>
  <r>
    <n v="10626"/>
    <x v="0"/>
    <s v="SKU-1042"/>
    <n v="26"/>
    <s v="FedEx"/>
    <s v="TRK2957859558"/>
  </r>
  <r>
    <n v="10627"/>
    <x v="188"/>
    <s v="SKU-1015"/>
    <n v="50"/>
    <s v="DHL"/>
    <s v="TRK2914769391"/>
  </r>
  <r>
    <n v="10628"/>
    <x v="189"/>
    <s v="SKU-1118"/>
    <n v="4"/>
    <s v="UPS"/>
    <s v="TRK3153496354"/>
  </r>
  <r>
    <n v="10628"/>
    <x v="130"/>
    <s v="SKU-1118"/>
    <n v="1"/>
    <s v="USPS"/>
    <s v="TRK4582675569"/>
  </r>
  <r>
    <n v="10629"/>
    <x v="107"/>
    <s v="SKU-1093"/>
    <n v="10"/>
    <s v="DHL"/>
    <s v="TRK4768549331"/>
  </r>
  <r>
    <n v="10630"/>
    <x v="113"/>
    <s v="SKU-1074"/>
    <n v="4"/>
    <s v="USPS"/>
    <s v="TRK8845652332"/>
  </r>
  <r>
    <n v="10630"/>
    <x v="39"/>
    <s v="SKU-1074"/>
    <n v="6"/>
    <s v="FedEx"/>
    <s v="TRK1291613907"/>
  </r>
  <r>
    <n v="10631"/>
    <x v="64"/>
    <s v="SKU-1144"/>
    <n v="20"/>
    <s v="DHL"/>
    <s v="TRK6739236511"/>
  </r>
  <r>
    <n v="10632"/>
    <x v="166"/>
    <s v="SKU-1167"/>
    <n v="5"/>
    <s v="UPS"/>
    <s v="TRK8079531033"/>
  </r>
  <r>
    <n v="10633"/>
    <x v="171"/>
    <s v="SKU-1146"/>
    <n v="20"/>
    <s v="FedEx"/>
    <s v="TRK9810192034"/>
  </r>
  <r>
    <n v="10634"/>
    <x v="111"/>
    <s v="SKU-1007"/>
    <n v="40"/>
    <s v="FedEx"/>
    <s v="TRK5002333071"/>
  </r>
  <r>
    <n v="10635"/>
    <x v="96"/>
    <s v="SKU-1083"/>
    <n v="15"/>
    <s v="USPS"/>
    <s v="TRK2836911261"/>
  </r>
  <r>
    <n v="10636"/>
    <x v="40"/>
    <s v="SKU-1038"/>
    <n v="19"/>
    <s v="UPS"/>
    <s v="TRK1665221682"/>
  </r>
  <r>
    <n v="10636"/>
    <x v="40"/>
    <s v="SKU-1038"/>
    <n v="11"/>
    <s v="FedEx"/>
    <s v="TRK5048803476"/>
  </r>
  <r>
    <n v="10637"/>
    <x v="135"/>
    <s v="SKU-1066"/>
    <n v="100"/>
    <s v="FedEx"/>
    <s v="TRK4642557348"/>
  </r>
  <r>
    <n v="10638"/>
    <x v="140"/>
    <s v="SKU-1047"/>
    <n v="100"/>
    <s v="UPS"/>
    <s v="TRK8306951250"/>
  </r>
  <r>
    <n v="10639"/>
    <x v="107"/>
    <s v="SKU-1079"/>
    <n v="20"/>
    <s v="UPS"/>
    <s v="TRK5459660617"/>
  </r>
  <r>
    <n v="10640"/>
    <x v="73"/>
    <s v="SKU-1060"/>
    <n v="30"/>
    <s v="DHL"/>
    <s v="TRK2976485983"/>
  </r>
  <r>
    <n v="10641"/>
    <x v="64"/>
    <s v="SKU-1123"/>
    <n v="100"/>
    <s v="USPS"/>
    <s v="TRK9672200606"/>
  </r>
  <r>
    <n v="10642"/>
    <x v="138"/>
    <s v="SKU-1067"/>
    <n v="20"/>
    <s v="UPS"/>
    <s v="TRK6174420519"/>
  </r>
  <r>
    <n v="10643"/>
    <x v="37"/>
    <s v="SKU-1143"/>
    <n v="15"/>
    <s v="UPS"/>
    <s v="TRK4221719112"/>
  </r>
  <r>
    <n v="10644"/>
    <x v="46"/>
    <s v="SKU-1191"/>
    <n v="15"/>
    <s v="DHL"/>
    <s v="TRK2022620962"/>
  </r>
  <r>
    <n v="10645"/>
    <x v="175"/>
    <s v="SKU-1118"/>
    <n v="25"/>
    <s v="DHL"/>
    <s v="TRK9258073665"/>
  </r>
  <r>
    <n v="10645"/>
    <x v="79"/>
    <s v="SKU-1118"/>
    <n v="5"/>
    <s v="FedEx"/>
    <s v="TRK2921749643"/>
  </r>
  <r>
    <n v="10646"/>
    <x v="107"/>
    <s v="SKU-1121"/>
    <n v="10"/>
    <s v="FedEx"/>
    <s v="TRK2765846107"/>
  </r>
  <r>
    <n v="10647"/>
    <x v="34"/>
    <s v="SKU-1088"/>
    <n v="20"/>
    <s v="UPS"/>
    <s v="TRK5098379652"/>
  </r>
  <r>
    <n v="10648"/>
    <x v="127"/>
    <s v="SKU-1035"/>
    <n v="10"/>
    <s v="UPS"/>
    <s v="TRK2021167212"/>
  </r>
  <r>
    <n v="10649"/>
    <x v="35"/>
    <s v="SKU-1171"/>
    <n v="15"/>
    <s v="USPS"/>
    <s v="TRK1150772341"/>
  </r>
  <r>
    <n v="10650"/>
    <x v="42"/>
    <s v="SKU-1048"/>
    <n v="10"/>
    <s v="DHL"/>
    <s v="TRK7139363887"/>
  </r>
  <r>
    <n v="10651"/>
    <x v="72"/>
    <s v="SKU-1055"/>
    <n v="53"/>
    <s v="USPS"/>
    <s v="TRK2261430954"/>
  </r>
  <r>
    <n v="10651"/>
    <x v="162"/>
    <s v="SKU-1055"/>
    <n v="22"/>
    <s v="FedEx"/>
    <s v="TRK6754719604"/>
  </r>
  <r>
    <n v="10652"/>
    <x v="125"/>
    <s v="SKU-1186"/>
    <n v="27"/>
    <s v="DHL"/>
    <s v="TRK8688620465"/>
  </r>
  <r>
    <n v="10652"/>
    <x v="73"/>
    <s v="SKU-1186"/>
    <n v="23"/>
    <s v="FedEx"/>
    <s v="TRK8342480491"/>
  </r>
  <r>
    <n v="10653"/>
    <x v="158"/>
    <s v="SKU-1066"/>
    <n v="85"/>
    <s v="UPS"/>
    <s v="TRK9384891991"/>
  </r>
  <r>
    <n v="10653"/>
    <x v="11"/>
    <s v="SKU-1066"/>
    <n v="15"/>
    <s v="UPS"/>
    <s v="TRK7039529586"/>
  </r>
  <r>
    <n v="10654"/>
    <x v="23"/>
    <s v="SKU-1130"/>
    <n v="25"/>
    <s v="DHL"/>
    <s v="TRK2603113869"/>
  </r>
  <r>
    <n v="10655"/>
    <x v="46"/>
    <s v="SKU-1082"/>
    <n v="5"/>
    <s v="FedEx"/>
    <s v="TRK1107249917"/>
  </r>
  <r>
    <n v="10656"/>
    <x v="12"/>
    <s v="SKU-1119"/>
    <n v="100"/>
    <s v="UPS"/>
    <s v="TRK7563386821"/>
  </r>
  <r>
    <n v="10657"/>
    <x v="69"/>
    <s v="SKU-1055"/>
    <n v="10"/>
    <s v="DHL"/>
    <s v="TRK4953626675"/>
  </r>
  <r>
    <n v="10658"/>
    <x v="99"/>
    <s v="SKU-1080"/>
    <n v="30"/>
    <s v="FedEx"/>
    <s v="TRK9525460532"/>
  </r>
  <r>
    <n v="10659"/>
    <x v="20"/>
    <s v="SKU-1076"/>
    <n v="40"/>
    <s v="DHL"/>
    <s v="TRK5150544287"/>
  </r>
  <r>
    <n v="10660"/>
    <x v="110"/>
    <s v="SKU-1032"/>
    <n v="25"/>
    <s v="FedEx"/>
    <s v="TRK2970669692"/>
  </r>
  <r>
    <n v="10661"/>
    <x v="128"/>
    <s v="SKU-1085"/>
    <n v="10"/>
    <s v="USPS"/>
    <s v="TRK8056991202"/>
  </r>
  <r>
    <n v="10662"/>
    <x v="13"/>
    <s v="SKU-1050"/>
    <n v="28"/>
    <s v="FedEx"/>
    <s v="TRK8069117171"/>
  </r>
  <r>
    <n v="10662"/>
    <x v="43"/>
    <s v="SKU-1050"/>
    <n v="12"/>
    <s v="UPS"/>
    <s v="TRK9738768097"/>
  </r>
  <r>
    <n v="10663"/>
    <x v="39"/>
    <s v="SKU-1076"/>
    <n v="20"/>
    <s v="USPS"/>
    <s v="TRK4593313333"/>
  </r>
  <r>
    <n v="10664"/>
    <x v="109"/>
    <s v="SKU-1030"/>
    <n v="10"/>
    <s v="USPS"/>
    <s v="TRK4143298471"/>
  </r>
  <r>
    <n v="10665"/>
    <x v="144"/>
    <s v="SKU-1093"/>
    <n v="50"/>
    <s v="DHL"/>
    <s v="TRK3825416062"/>
  </r>
  <r>
    <n v="10666"/>
    <x v="6"/>
    <s v="SKU-1041"/>
    <n v="47"/>
    <s v="USPS"/>
    <s v="TRK2295364465"/>
  </r>
  <r>
    <n v="10666"/>
    <x v="181"/>
    <s v="SKU-1041"/>
    <n v="3"/>
    <s v="UPS"/>
    <s v="TRK2139345240"/>
  </r>
  <r>
    <n v="10667"/>
    <x v="111"/>
    <s v="SKU-1088"/>
    <n v="100"/>
    <s v="FedEx"/>
    <s v="TRK2126099421"/>
  </r>
  <r>
    <n v="10668"/>
    <x v="67"/>
    <s v="SKU-1060"/>
    <n v="50"/>
    <s v="DHL"/>
    <s v="TRK1963223634"/>
  </r>
  <r>
    <n v="10669"/>
    <x v="51"/>
    <s v="SKU-1109"/>
    <n v="5"/>
    <s v="USPS"/>
    <s v="TRK9280115240"/>
  </r>
  <r>
    <n v="10670"/>
    <x v="63"/>
    <s v="SKU-1088"/>
    <n v="4"/>
    <s v="DHL"/>
    <s v="TRK5998777944"/>
  </r>
  <r>
    <n v="10670"/>
    <x v="70"/>
    <s v="SKU-1088"/>
    <n v="1"/>
    <s v="UPS"/>
    <s v="TRK2927111868"/>
  </r>
  <r>
    <n v="10671"/>
    <x v="70"/>
    <s v="SKU-1171"/>
    <n v="25"/>
    <s v="USPS"/>
    <s v="TRK4374920382"/>
  </r>
  <r>
    <n v="10672"/>
    <x v="0"/>
    <s v="SKU-1190"/>
    <n v="100"/>
    <s v="USPS"/>
    <s v="TRK1032543226"/>
  </r>
  <r>
    <n v="10673"/>
    <x v="93"/>
    <s v="SKU-1107"/>
    <n v="40"/>
    <s v="USPS"/>
    <s v="TRK1598296130"/>
  </r>
  <r>
    <n v="10674"/>
    <x v="58"/>
    <s v="SKU-1053"/>
    <n v="75"/>
    <s v="FedEx"/>
    <s v="TRK8961234200"/>
  </r>
  <r>
    <n v="10675"/>
    <x v="39"/>
    <s v="SKU-1190"/>
    <n v="20"/>
    <s v="DHL"/>
    <s v="TRK1174646321"/>
  </r>
  <r>
    <n v="10676"/>
    <x v="76"/>
    <s v="SKU-1143"/>
    <n v="30"/>
    <s v="FedEx"/>
    <s v="TRK9813918773"/>
  </r>
  <r>
    <n v="10677"/>
    <x v="103"/>
    <s v="SKU-1005"/>
    <n v="3"/>
    <s v="USPS"/>
    <s v="TRK9495895467"/>
  </r>
  <r>
    <n v="10677"/>
    <x v="103"/>
    <s v="SKU-1005"/>
    <n v="2"/>
    <s v="UPS"/>
    <s v="TRK2189084241"/>
  </r>
  <r>
    <n v="10678"/>
    <x v="159"/>
    <s v="SKU-1039"/>
    <n v="30"/>
    <s v="UPS"/>
    <s v="TRK9362186159"/>
  </r>
  <r>
    <n v="10679"/>
    <x v="10"/>
    <s v="SKU-1152"/>
    <n v="50"/>
    <s v="UPS"/>
    <s v="TRK4019440364"/>
  </r>
  <r>
    <n v="10680"/>
    <x v="79"/>
    <s v="SKU-1185"/>
    <n v="25"/>
    <s v="UPS"/>
    <s v="TRK4766255092"/>
  </r>
  <r>
    <n v="10681"/>
    <x v="34"/>
    <s v="SKU-1004"/>
    <n v="30"/>
    <s v="FedEx"/>
    <s v="TRK2165504224"/>
  </r>
  <r>
    <n v="10682"/>
    <x v="99"/>
    <s v="SKU-1143"/>
    <n v="25"/>
    <s v="FedEx"/>
    <s v="TRK6235474655"/>
  </r>
  <r>
    <n v="10683"/>
    <x v="145"/>
    <s v="SKU-1038"/>
    <n v="15"/>
    <s v="UPS"/>
    <s v="TRK1449177078"/>
  </r>
  <r>
    <n v="10684"/>
    <x v="175"/>
    <s v="SKU-1037"/>
    <n v="15"/>
    <s v="USPS"/>
    <s v="TRK8959604593"/>
  </r>
  <r>
    <n v="10685"/>
    <x v="157"/>
    <s v="SKU-1017"/>
    <n v="5"/>
    <s v="FedEx"/>
    <s v="TRK6473463707"/>
  </r>
  <r>
    <n v="10686"/>
    <x v="108"/>
    <s v="SKU-1134"/>
    <n v="20"/>
    <s v="DHL"/>
    <s v="TRK2171317458"/>
  </r>
  <r>
    <n v="10687"/>
    <x v="44"/>
    <s v="SKU-1014"/>
    <n v="15"/>
    <s v="UPS"/>
    <s v="TRK6997853741"/>
  </r>
  <r>
    <n v="10688"/>
    <x v="113"/>
    <s v="SKU-1106"/>
    <n v="40"/>
    <s v="FedEx"/>
    <s v="TRK1340282785"/>
  </r>
  <r>
    <n v="10689"/>
    <x v="1"/>
    <s v="SKU-1122"/>
    <n v="12"/>
    <s v="FedEx"/>
    <s v="TRK8802040863"/>
  </r>
  <r>
    <n v="10689"/>
    <x v="1"/>
    <s v="SKU-1122"/>
    <n v="8"/>
    <s v="USPS"/>
    <s v="TRK6728054933"/>
  </r>
  <r>
    <n v="10690"/>
    <x v="38"/>
    <s v="SKU-1171"/>
    <n v="75"/>
    <s v="UPS"/>
    <s v="TRK1475050865"/>
  </r>
  <r>
    <n v="10691"/>
    <x v="172"/>
    <s v="SKU-1180"/>
    <n v="20"/>
    <s v="FedEx"/>
    <s v="TRK5970622448"/>
  </r>
  <r>
    <n v="10692"/>
    <x v="54"/>
    <s v="SKU-1144"/>
    <n v="5"/>
    <s v="FedEx"/>
    <s v="TRK9567207277"/>
  </r>
  <r>
    <n v="10693"/>
    <x v="78"/>
    <s v="SKU-1121"/>
    <n v="28"/>
    <s v="UPS"/>
    <s v="TRK4282048731"/>
  </r>
  <r>
    <n v="10693"/>
    <x v="136"/>
    <s v="SKU-1121"/>
    <n v="47"/>
    <s v="DHL"/>
    <s v="TRK3310098577"/>
  </r>
  <r>
    <n v="10694"/>
    <x v="88"/>
    <s v="SKU-1058"/>
    <n v="22"/>
    <s v="USPS"/>
    <s v="TRK5313895672"/>
  </r>
  <r>
    <n v="10694"/>
    <x v="89"/>
    <s v="SKU-1058"/>
    <n v="3"/>
    <s v="UPS"/>
    <s v="TRK7280909409"/>
  </r>
  <r>
    <n v="10695"/>
    <x v="93"/>
    <s v="SKU-1128"/>
    <n v="10"/>
    <s v="USPS"/>
    <s v="TRK7869457546"/>
  </r>
  <r>
    <n v="10696"/>
    <x v="132"/>
    <s v="SKU-1143"/>
    <n v="15"/>
    <s v="FedEx"/>
    <s v="TRK8545585835"/>
  </r>
  <r>
    <n v="10697"/>
    <x v="2"/>
    <s v="SKU-1099"/>
    <n v="40"/>
    <s v="FedEx"/>
    <s v="TRK7259606584"/>
  </r>
  <r>
    <n v="10698"/>
    <x v="110"/>
    <s v="SKU-1095"/>
    <n v="10"/>
    <s v="DHL"/>
    <s v="TRK5388817551"/>
  </r>
  <r>
    <n v="10699"/>
    <x v="30"/>
    <s v="SKU-1014"/>
    <n v="25"/>
    <s v="USPS"/>
    <s v="TRK9120896161"/>
  </r>
  <r>
    <n v="10700"/>
    <x v="80"/>
    <s v="SKU-1110"/>
    <n v="43"/>
    <s v="USPS"/>
    <s v="TRK8515011556"/>
  </r>
  <r>
    <n v="10700"/>
    <x v="99"/>
    <s v="SKU-1110"/>
    <n v="57"/>
    <s v="DHL"/>
    <s v="TRK8031613024"/>
  </r>
  <r>
    <n v="10701"/>
    <x v="50"/>
    <s v="SKU-1136"/>
    <n v="25"/>
    <s v="DHL"/>
    <s v="TRK4920145321"/>
  </r>
  <r>
    <n v="10702"/>
    <x v="126"/>
    <s v="SKU-1038"/>
    <n v="10"/>
    <s v="DHL"/>
    <s v="TRK8774500067"/>
  </r>
  <r>
    <n v="10703"/>
    <x v="78"/>
    <s v="SKU-1189"/>
    <n v="75"/>
    <s v="DHL"/>
    <s v="TRK5774164999"/>
  </r>
  <r>
    <n v="10704"/>
    <x v="70"/>
    <s v="SKU-1194"/>
    <n v="40"/>
    <s v="USPS"/>
    <s v="TRK5314072137"/>
  </r>
  <r>
    <n v="10705"/>
    <x v="141"/>
    <s v="SKU-1039"/>
    <n v="75"/>
    <s v="DHL"/>
    <s v="TRK7349451760"/>
  </r>
  <r>
    <n v="10706"/>
    <x v="119"/>
    <s v="SKU-1042"/>
    <n v="6"/>
    <s v="UPS"/>
    <s v="TRK2285253059"/>
  </r>
  <r>
    <n v="10706"/>
    <x v="56"/>
    <s v="SKU-1042"/>
    <n v="4"/>
    <s v="USPS"/>
    <s v="TRK9094963776"/>
  </r>
  <r>
    <n v="10707"/>
    <x v="8"/>
    <s v="SKU-1131"/>
    <n v="100"/>
    <s v="DHL"/>
    <s v="TRK5393017616"/>
  </r>
  <r>
    <n v="10708"/>
    <x v="71"/>
    <s v="SKU-1043"/>
    <n v="2"/>
    <s v="DHL"/>
    <s v="TRK6595189300"/>
  </r>
  <r>
    <n v="10708"/>
    <x v="162"/>
    <s v="SKU-1043"/>
    <n v="18"/>
    <s v="DHL"/>
    <s v="TRK7747138968"/>
  </r>
  <r>
    <n v="10709"/>
    <x v="12"/>
    <s v="SKU-1006"/>
    <n v="100"/>
    <s v="UPS"/>
    <s v="TRK9394411542"/>
  </r>
  <r>
    <n v="10710"/>
    <x v="64"/>
    <s v="SKU-1184"/>
    <n v="5"/>
    <s v="FedEx"/>
    <s v="TRK3618664376"/>
  </r>
  <r>
    <n v="10711"/>
    <x v="186"/>
    <s v="SKU-1167"/>
    <n v="15"/>
    <s v="USPS"/>
    <s v="TRK9989048417"/>
  </r>
  <r>
    <n v="10712"/>
    <x v="128"/>
    <s v="SKU-1152"/>
    <n v="30"/>
    <s v="USPS"/>
    <s v="TRK9000835936"/>
  </r>
  <r>
    <n v="10713"/>
    <x v="79"/>
    <s v="SKU-1012"/>
    <n v="5"/>
    <s v="FedEx"/>
    <s v="TRK6333612911"/>
  </r>
  <r>
    <n v="10714"/>
    <x v="133"/>
    <s v="SKU-1174"/>
    <n v="40"/>
    <s v="UPS"/>
    <s v="TRK7085451132"/>
  </r>
  <r>
    <n v="10715"/>
    <x v="29"/>
    <s v="SKU-1177"/>
    <n v="18"/>
    <s v="UPS"/>
    <s v="TRK3870196543"/>
  </r>
  <r>
    <n v="10715"/>
    <x v="30"/>
    <s v="SKU-1177"/>
    <n v="7"/>
    <s v="USPS"/>
    <s v="TRK2768228268"/>
  </r>
  <r>
    <n v="10716"/>
    <x v="106"/>
    <s v="SKU-1053"/>
    <n v="40"/>
    <s v="UPS"/>
    <s v="TRK6076480392"/>
  </r>
  <r>
    <n v="10717"/>
    <x v="16"/>
    <s v="SKU-1190"/>
    <n v="100"/>
    <s v="FedEx"/>
    <s v="TRK6073687589"/>
  </r>
  <r>
    <n v="10718"/>
    <x v="124"/>
    <s v="SKU-1127"/>
    <n v="5"/>
    <s v="USPS"/>
    <s v="TRK9026746983"/>
  </r>
  <r>
    <n v="10719"/>
    <x v="109"/>
    <s v="SKU-1060"/>
    <n v="25"/>
    <s v="FedEx"/>
    <s v="TRK2354183051"/>
  </r>
  <r>
    <n v="10720"/>
    <x v="114"/>
    <s v="SKU-1017"/>
    <n v="5"/>
    <s v="UPS"/>
    <s v="TRK6248879385"/>
  </r>
  <r>
    <n v="10721"/>
    <x v="76"/>
    <s v="SKU-1084"/>
    <n v="50"/>
    <s v="FedEx"/>
    <s v="TRK6600774025"/>
  </r>
  <r>
    <n v="10722"/>
    <x v="190"/>
    <s v="SKU-1149"/>
    <n v="15"/>
    <s v="FedEx"/>
    <s v="TRK5992937265"/>
  </r>
  <r>
    <n v="10723"/>
    <x v="1"/>
    <s v="SKU-1192"/>
    <n v="40"/>
    <s v="DHL"/>
    <s v="TRK7754717603"/>
  </r>
  <r>
    <n v="10724"/>
    <x v="138"/>
    <s v="SKU-1053"/>
    <n v="100"/>
    <s v="UPS"/>
    <s v="TRK2489127790"/>
  </r>
  <r>
    <n v="10725"/>
    <x v="71"/>
    <s v="SKU-1021"/>
    <n v="40"/>
    <s v="FedEx"/>
    <s v="TRK7384515132"/>
  </r>
  <r>
    <n v="10726"/>
    <x v="178"/>
    <s v="SKU-1007"/>
    <n v="5"/>
    <s v="FedEx"/>
    <s v="TRK9557184991"/>
  </r>
  <r>
    <n v="10727"/>
    <x v="24"/>
    <s v="SKU-1000"/>
    <n v="75"/>
    <s v="UPS"/>
    <s v="TRK7366140762"/>
  </r>
  <r>
    <n v="10728"/>
    <x v="72"/>
    <s v="SKU-1065"/>
    <n v="15"/>
    <s v="UPS"/>
    <s v="TRK7403700701"/>
  </r>
  <r>
    <n v="10729"/>
    <x v="157"/>
    <s v="SKU-1054"/>
    <n v="74"/>
    <s v="UPS"/>
    <s v="TRK8620782245"/>
  </r>
  <r>
    <n v="10729"/>
    <x v="157"/>
    <s v="SKU-1054"/>
    <n v="1"/>
    <s v="DHL"/>
    <s v="TRK4363498718"/>
  </r>
  <r>
    <n v="10730"/>
    <x v="12"/>
    <s v="SKU-1042"/>
    <n v="20"/>
    <s v="USPS"/>
    <s v="TRK5728334186"/>
  </r>
  <r>
    <n v="10731"/>
    <x v="74"/>
    <s v="SKU-1059"/>
    <n v="100"/>
    <s v="DHL"/>
    <s v="TRK7994286559"/>
  </r>
  <r>
    <n v="10732"/>
    <x v="82"/>
    <s v="SKU-1173"/>
    <n v="40"/>
    <s v="UPS"/>
    <s v="TRK4258688384"/>
  </r>
  <r>
    <n v="10733"/>
    <x v="69"/>
    <s v="SKU-1044"/>
    <n v="15"/>
    <s v="FedEx"/>
    <s v="TRK1765756474"/>
  </r>
  <r>
    <n v="10734"/>
    <x v="2"/>
    <s v="SKU-1089"/>
    <n v="10"/>
    <s v="UPS"/>
    <s v="TRK6559390487"/>
  </r>
  <r>
    <n v="10735"/>
    <x v="112"/>
    <s v="SKU-1101"/>
    <n v="5"/>
    <s v="USPS"/>
    <s v="TRK3843903012"/>
  </r>
  <r>
    <n v="10736"/>
    <x v="111"/>
    <s v="SKU-1003"/>
    <n v="15"/>
    <s v="FedEx"/>
    <s v="TRK6612445802"/>
  </r>
  <r>
    <n v="10737"/>
    <x v="8"/>
    <s v="SKU-1191"/>
    <n v="30"/>
    <s v="UPS"/>
    <s v="TRK7345668475"/>
  </r>
  <r>
    <n v="10738"/>
    <x v="106"/>
    <s v="SKU-1197"/>
    <n v="25"/>
    <s v="USPS"/>
    <s v="TRK1303543245"/>
  </r>
  <r>
    <n v="10739"/>
    <x v="166"/>
    <s v="SKU-1046"/>
    <n v="10"/>
    <s v="USPS"/>
    <s v="TRK3108204996"/>
  </r>
  <r>
    <n v="10740"/>
    <x v="116"/>
    <s v="SKU-1095"/>
    <n v="40"/>
    <s v="FedEx"/>
    <s v="TRK7210618934"/>
  </r>
  <r>
    <n v="10741"/>
    <x v="95"/>
    <s v="SKU-1183"/>
    <n v="61"/>
    <s v="FedEx"/>
    <s v="TRK6605123390"/>
  </r>
  <r>
    <n v="10741"/>
    <x v="147"/>
    <s v="SKU-1183"/>
    <n v="14"/>
    <s v="FedEx"/>
    <s v="TRK6174984675"/>
  </r>
  <r>
    <n v="10742"/>
    <x v="157"/>
    <s v="SKU-1100"/>
    <n v="40"/>
    <s v="FedEx"/>
    <s v="TRK2420021038"/>
  </r>
  <r>
    <n v="10743"/>
    <x v="149"/>
    <s v="SKU-1188"/>
    <n v="50"/>
    <s v="USPS"/>
    <s v="TRK6327782800"/>
  </r>
  <r>
    <n v="10744"/>
    <x v="154"/>
    <s v="SKU-1029"/>
    <n v="19"/>
    <s v="USPS"/>
    <s v="TRK3386715117"/>
  </r>
  <r>
    <n v="10744"/>
    <x v="24"/>
    <s v="SKU-1029"/>
    <n v="1"/>
    <s v="FedEx"/>
    <s v="TRK8288159789"/>
  </r>
  <r>
    <n v="10745"/>
    <x v="41"/>
    <s v="SKU-1154"/>
    <n v="10"/>
    <s v="USPS"/>
    <s v="TRK8683949909"/>
  </r>
  <r>
    <n v="10745"/>
    <x v="28"/>
    <s v="SKU-1154"/>
    <n v="10"/>
    <s v="DHL"/>
    <s v="TRK8345491314"/>
  </r>
  <r>
    <n v="10746"/>
    <x v="181"/>
    <s v="SKU-1149"/>
    <n v="10"/>
    <s v="FedEx"/>
    <s v="TRK1789965695"/>
  </r>
  <r>
    <n v="10747"/>
    <x v="165"/>
    <s v="SKU-1064"/>
    <n v="20"/>
    <s v="DHL"/>
    <s v="TRK9755848442"/>
  </r>
  <r>
    <n v="10748"/>
    <x v="97"/>
    <s v="SKU-1075"/>
    <n v="20"/>
    <s v="DHL"/>
    <s v="TRK5063949642"/>
  </r>
  <r>
    <n v="10749"/>
    <x v="10"/>
    <s v="SKU-1181"/>
    <n v="25"/>
    <s v="USPS"/>
    <s v="TRK2735501279"/>
  </r>
  <r>
    <n v="10750"/>
    <x v="113"/>
    <s v="SKU-1160"/>
    <n v="20"/>
    <s v="UPS"/>
    <s v="TRK3965041002"/>
  </r>
  <r>
    <n v="10751"/>
    <x v="164"/>
    <s v="SKU-1038"/>
    <n v="50"/>
    <s v="UPS"/>
    <s v="TRK4951978923"/>
  </r>
  <r>
    <n v="10752"/>
    <x v="3"/>
    <s v="SKU-1060"/>
    <n v="30"/>
    <s v="UPS"/>
    <s v="TRK1790951538"/>
  </r>
  <r>
    <n v="10753"/>
    <x v="182"/>
    <s v="SKU-1169"/>
    <n v="5"/>
    <s v="USPS"/>
    <s v="TRK2317369286"/>
  </r>
  <r>
    <n v="10754"/>
    <x v="174"/>
    <s v="SKU-1191"/>
    <n v="1"/>
    <s v="USPS"/>
    <s v="TRK4447956737"/>
  </r>
  <r>
    <n v="10754"/>
    <x v="174"/>
    <s v="SKU-1191"/>
    <n v="39"/>
    <s v="FedEx"/>
    <s v="TRK7677428564"/>
  </r>
  <r>
    <n v="10755"/>
    <x v="137"/>
    <s v="SKU-1069"/>
    <n v="30"/>
    <s v="UPS"/>
    <s v="TRK9466362675"/>
  </r>
  <r>
    <n v="10756"/>
    <x v="120"/>
    <s v="SKU-1120"/>
    <n v="36"/>
    <s v="USPS"/>
    <s v="TRK6957500056"/>
  </r>
  <r>
    <n v="10756"/>
    <x v="120"/>
    <s v="SKU-1120"/>
    <n v="4"/>
    <s v="USPS"/>
    <s v="TRK4628960979"/>
  </r>
  <r>
    <n v="10757"/>
    <x v="122"/>
    <s v="SKU-1133"/>
    <n v="10"/>
    <s v="FedEx"/>
    <s v="TRK4268203046"/>
  </r>
  <r>
    <n v="10758"/>
    <x v="39"/>
    <s v="SKU-1179"/>
    <n v="25"/>
    <s v="USPS"/>
    <s v="TRK6600965091"/>
  </r>
  <r>
    <n v="10759"/>
    <x v="151"/>
    <s v="SKU-1068"/>
    <n v="15"/>
    <s v="FedEx"/>
    <s v="TRK8591928605"/>
  </r>
  <r>
    <n v="10760"/>
    <x v="18"/>
    <s v="SKU-1004"/>
    <n v="35"/>
    <s v="FedEx"/>
    <s v="TRK1496668126"/>
  </r>
  <r>
    <n v="10760"/>
    <x v="188"/>
    <s v="SKU-1004"/>
    <n v="5"/>
    <s v="FedEx"/>
    <s v="TRK5072283588"/>
  </r>
  <r>
    <n v="10761"/>
    <x v="131"/>
    <s v="SKU-1136"/>
    <n v="11"/>
    <s v="USPS"/>
    <s v="TRK4364071256"/>
  </r>
  <r>
    <n v="10761"/>
    <x v="55"/>
    <s v="SKU-1136"/>
    <n v="14"/>
    <s v="USPS"/>
    <s v="TRK4043791236"/>
  </r>
  <r>
    <n v="10762"/>
    <x v="96"/>
    <s v="SKU-1135"/>
    <n v="84"/>
    <s v="FedEx"/>
    <s v="TRK3851712460"/>
  </r>
  <r>
    <n v="10762"/>
    <x v="96"/>
    <s v="SKU-1135"/>
    <n v="16"/>
    <s v="DHL"/>
    <s v="TRK5981168979"/>
  </r>
  <r>
    <n v="10763"/>
    <x v="7"/>
    <s v="SKU-1044"/>
    <n v="30"/>
    <s v="FedEx"/>
    <s v="TRK7729176798"/>
  </r>
  <r>
    <n v="10764"/>
    <x v="166"/>
    <s v="SKU-1008"/>
    <n v="75"/>
    <s v="UPS"/>
    <s v="TRK7676864261"/>
  </r>
  <r>
    <n v="10765"/>
    <x v="22"/>
    <s v="SKU-1174"/>
    <n v="15"/>
    <s v="UPS"/>
    <s v="TRK4782905887"/>
  </r>
  <r>
    <n v="10766"/>
    <x v="44"/>
    <s v="SKU-1189"/>
    <n v="26"/>
    <s v="FedEx"/>
    <s v="TRK8943202582"/>
  </r>
  <r>
    <n v="10766"/>
    <x v="44"/>
    <s v="SKU-1189"/>
    <n v="49"/>
    <s v="FedEx"/>
    <s v="TRK3350396876"/>
  </r>
  <r>
    <n v="10767"/>
    <x v="109"/>
    <s v="SKU-1058"/>
    <n v="2"/>
    <s v="FedEx"/>
    <s v="TRK7628091446"/>
  </r>
  <r>
    <n v="10767"/>
    <x v="174"/>
    <s v="SKU-1058"/>
    <n v="3"/>
    <s v="FedEx"/>
    <s v="TRK6845761744"/>
  </r>
  <r>
    <n v="10768"/>
    <x v="141"/>
    <s v="SKU-1069"/>
    <n v="15"/>
    <s v="USPS"/>
    <s v="TRK8947344377"/>
  </r>
  <r>
    <n v="10769"/>
    <x v="164"/>
    <s v="SKU-1066"/>
    <n v="5"/>
    <s v="DHL"/>
    <s v="TRK1742177860"/>
  </r>
  <r>
    <n v="10770"/>
    <x v="22"/>
    <s v="SKU-1041"/>
    <n v="9"/>
    <s v="DHL"/>
    <s v="TRK2812193136"/>
  </r>
  <r>
    <n v="10770"/>
    <x v="93"/>
    <s v="SKU-1041"/>
    <n v="11"/>
    <s v="FedEx"/>
    <s v="TRK2354144394"/>
  </r>
  <r>
    <n v="10771"/>
    <x v="24"/>
    <s v="SKU-1181"/>
    <n v="75"/>
    <s v="DHL"/>
    <s v="TRK3538683870"/>
  </r>
  <r>
    <n v="10772"/>
    <x v="3"/>
    <s v="SKU-1113"/>
    <n v="100"/>
    <s v="UPS"/>
    <s v="TRK8594980848"/>
  </r>
  <r>
    <n v="10773"/>
    <x v="125"/>
    <s v="SKU-1000"/>
    <n v="100"/>
    <s v="UPS"/>
    <s v="TRK9072128430"/>
  </r>
  <r>
    <n v="10774"/>
    <x v="52"/>
    <s v="SKU-1181"/>
    <n v="40"/>
    <s v="FedEx"/>
    <s v="TRK5451903577"/>
  </r>
  <r>
    <n v="10775"/>
    <x v="141"/>
    <s v="SKU-1089"/>
    <n v="100"/>
    <s v="FedEx"/>
    <s v="TRK7146651151"/>
  </r>
  <r>
    <n v="10776"/>
    <x v="29"/>
    <s v="SKU-1103"/>
    <n v="100"/>
    <s v="FedEx"/>
    <s v="TRK5622326662"/>
  </r>
  <r>
    <n v="10777"/>
    <x v="108"/>
    <s v="SKU-1039"/>
    <n v="3"/>
    <s v="DHL"/>
    <s v="TRK3915084132"/>
  </r>
  <r>
    <n v="10777"/>
    <x v="108"/>
    <s v="SKU-1039"/>
    <n v="12"/>
    <s v="FedEx"/>
    <s v="TRK4586326254"/>
  </r>
  <r>
    <n v="10778"/>
    <x v="119"/>
    <s v="SKU-1087"/>
    <n v="15"/>
    <s v="FedEx"/>
    <s v="TRK7448998305"/>
  </r>
  <r>
    <n v="10779"/>
    <x v="32"/>
    <s v="SKU-1066"/>
    <n v="10"/>
    <s v="USPS"/>
    <s v="TRK2155460940"/>
  </r>
  <r>
    <n v="10780"/>
    <x v="133"/>
    <s v="SKU-1015"/>
    <n v="48"/>
    <s v="USPS"/>
    <s v="TRK6509104867"/>
  </r>
  <r>
    <n v="10780"/>
    <x v="14"/>
    <s v="SKU-1015"/>
    <n v="2"/>
    <s v="FedEx"/>
    <s v="TRK2564825246"/>
  </r>
  <r>
    <n v="10781"/>
    <x v="85"/>
    <s v="SKU-1148"/>
    <n v="1"/>
    <s v="UPS"/>
    <s v="TRK8265335825"/>
  </r>
  <r>
    <n v="10781"/>
    <x v="85"/>
    <s v="SKU-1148"/>
    <n v="9"/>
    <s v="FedEx"/>
    <s v="TRK3697803696"/>
  </r>
  <r>
    <n v="10782"/>
    <x v="17"/>
    <s v="SKU-1158"/>
    <n v="75"/>
    <s v="UPS"/>
    <s v="TRK2979725265"/>
  </r>
  <r>
    <n v="10783"/>
    <x v="132"/>
    <s v="SKU-1147"/>
    <n v="16"/>
    <s v="FedEx"/>
    <s v="TRK5267840401"/>
  </r>
  <r>
    <n v="10783"/>
    <x v="59"/>
    <s v="SKU-1147"/>
    <n v="24"/>
    <s v="UPS"/>
    <s v="TRK2109520361"/>
  </r>
  <r>
    <n v="10784"/>
    <x v="15"/>
    <s v="SKU-1030"/>
    <n v="15"/>
    <s v="DHL"/>
    <s v="TRK8251271560"/>
  </r>
  <r>
    <n v="10785"/>
    <x v="50"/>
    <s v="SKU-1183"/>
    <n v="47"/>
    <s v="FedEx"/>
    <s v="TRK7039649726"/>
  </r>
  <r>
    <n v="10785"/>
    <x v="50"/>
    <s v="SKU-1183"/>
    <n v="3"/>
    <s v="DHL"/>
    <s v="TRK4199145558"/>
  </r>
  <r>
    <n v="10786"/>
    <x v="116"/>
    <s v="SKU-1057"/>
    <n v="15"/>
    <s v="DHL"/>
    <s v="TRK8127554792"/>
  </r>
  <r>
    <n v="10787"/>
    <x v="152"/>
    <s v="SKU-1119"/>
    <n v="5"/>
    <s v="FedEx"/>
    <s v="TRK7051192957"/>
  </r>
  <r>
    <n v="10788"/>
    <x v="10"/>
    <s v="SKU-1033"/>
    <n v="75"/>
    <s v="UPS"/>
    <s v="TRK5385891182"/>
  </r>
  <r>
    <n v="10789"/>
    <x v="182"/>
    <s v="SKU-1193"/>
    <n v="10"/>
    <s v="UPS"/>
    <s v="TRK4096720563"/>
  </r>
  <r>
    <n v="10790"/>
    <x v="150"/>
    <s v="SKU-1194"/>
    <n v="15"/>
    <s v="FedEx"/>
    <s v="TRK8255988706"/>
  </r>
  <r>
    <n v="10791"/>
    <x v="68"/>
    <s v="SKU-1117"/>
    <n v="12"/>
    <s v="DHL"/>
    <s v="TRK3749875076"/>
  </r>
  <r>
    <n v="10791"/>
    <x v="91"/>
    <s v="SKU-1117"/>
    <n v="38"/>
    <s v="UPS"/>
    <s v="TRK2727913409"/>
  </r>
  <r>
    <n v="10792"/>
    <x v="158"/>
    <s v="SKU-1030"/>
    <n v="100"/>
    <s v="USPS"/>
    <s v="TRK8258416335"/>
  </r>
  <r>
    <n v="10793"/>
    <x v="146"/>
    <s v="SKU-1031"/>
    <n v="7"/>
    <s v="UPS"/>
    <s v="TRK8630815746"/>
  </r>
  <r>
    <n v="10793"/>
    <x v="156"/>
    <s v="SKU-1031"/>
    <n v="68"/>
    <s v="USPS"/>
    <s v="TRK3735589240"/>
  </r>
  <r>
    <n v="10794"/>
    <x v="27"/>
    <s v="SKU-1117"/>
    <n v="15"/>
    <s v="USPS"/>
    <s v="TRK5552442189"/>
  </r>
  <r>
    <n v="10795"/>
    <x v="20"/>
    <s v="SKU-1097"/>
    <n v="40"/>
    <s v="USPS"/>
    <s v="TRK5958654282"/>
  </r>
  <r>
    <n v="10796"/>
    <x v="154"/>
    <s v="SKU-1182"/>
    <n v="46"/>
    <s v="USPS"/>
    <s v="TRK6523739383"/>
  </r>
  <r>
    <n v="10796"/>
    <x v="79"/>
    <s v="SKU-1182"/>
    <n v="29"/>
    <s v="USPS"/>
    <s v="TRK1313864247"/>
  </r>
  <r>
    <n v="10797"/>
    <x v="128"/>
    <s v="SKU-1154"/>
    <n v="75"/>
    <s v="DHL"/>
    <s v="TRK3615012351"/>
  </r>
  <r>
    <n v="10798"/>
    <x v="57"/>
    <s v="SKU-1010"/>
    <n v="15"/>
    <s v="DHL"/>
    <s v="TRK1518390027"/>
  </r>
  <r>
    <n v="10799"/>
    <x v="25"/>
    <s v="SKU-1197"/>
    <n v="20"/>
    <s v="FedEx"/>
    <s v="TRK6736190679"/>
  </r>
  <r>
    <n v="10800"/>
    <x v="148"/>
    <s v="SKU-1121"/>
    <n v="63"/>
    <s v="FedEx"/>
    <s v="TRK6919985061"/>
  </r>
  <r>
    <n v="10800"/>
    <x v="60"/>
    <s v="SKU-1121"/>
    <n v="12"/>
    <s v="DHL"/>
    <s v="TRK7420377291"/>
  </r>
  <r>
    <n v="10801"/>
    <x v="92"/>
    <s v="SKU-1183"/>
    <n v="4"/>
    <s v="FedEx"/>
    <s v="TRK2755661271"/>
  </r>
  <r>
    <n v="10801"/>
    <x v="13"/>
    <s v="SKU-1183"/>
    <n v="6"/>
    <s v="DHL"/>
    <s v="TRK5054990911"/>
  </r>
  <r>
    <n v="10802"/>
    <x v="19"/>
    <s v="SKU-1074"/>
    <n v="2"/>
    <s v="FedEx"/>
    <s v="TRK2807046438"/>
  </r>
  <r>
    <n v="10802"/>
    <x v="184"/>
    <s v="SKU-1074"/>
    <n v="3"/>
    <s v="FedEx"/>
    <s v="TRK8386010656"/>
  </r>
  <r>
    <n v="10803"/>
    <x v="123"/>
    <s v="SKU-1079"/>
    <n v="47"/>
    <s v="UPS"/>
    <s v="TRK8212315695"/>
  </r>
  <r>
    <n v="10803"/>
    <x v="140"/>
    <s v="SKU-1079"/>
    <n v="3"/>
    <s v="UPS"/>
    <s v="TRK9035267818"/>
  </r>
  <r>
    <n v="10804"/>
    <x v="32"/>
    <s v="SKU-1124"/>
    <n v="5"/>
    <s v="DHL"/>
    <s v="TRK3209017138"/>
  </r>
  <r>
    <n v="10805"/>
    <x v="99"/>
    <s v="SKU-1164"/>
    <n v="22"/>
    <s v="FedEx"/>
    <s v="TRK5316831959"/>
  </r>
  <r>
    <n v="10805"/>
    <x v="99"/>
    <s v="SKU-1164"/>
    <n v="8"/>
    <s v="UPS"/>
    <s v="TRK2700830723"/>
  </r>
  <r>
    <n v="10806"/>
    <x v="142"/>
    <s v="SKU-1042"/>
    <n v="38"/>
    <s v="FedEx"/>
    <s v="TRK2333958854"/>
  </r>
  <r>
    <n v="10806"/>
    <x v="173"/>
    <s v="SKU-1042"/>
    <n v="37"/>
    <s v="USPS"/>
    <s v="TRK9949310266"/>
  </r>
  <r>
    <n v="10807"/>
    <x v="88"/>
    <s v="SKU-1189"/>
    <n v="25"/>
    <s v="UPS"/>
    <s v="TRK9643679007"/>
  </r>
  <r>
    <n v="10808"/>
    <x v="65"/>
    <s v="SKU-1078"/>
    <n v="100"/>
    <s v="USPS"/>
    <s v="TRK3809302585"/>
  </r>
  <r>
    <n v="10809"/>
    <x v="112"/>
    <s v="SKU-1041"/>
    <n v="100"/>
    <s v="USPS"/>
    <s v="TRK1577417974"/>
  </r>
  <r>
    <n v="10810"/>
    <x v="160"/>
    <s v="SKU-1180"/>
    <n v="20"/>
    <s v="USPS"/>
    <s v="TRK2725774204"/>
  </r>
  <r>
    <n v="10811"/>
    <x v="141"/>
    <s v="SKU-1034"/>
    <n v="42"/>
    <s v="UPS"/>
    <s v="TRK5036497393"/>
  </r>
  <r>
    <n v="10811"/>
    <x v="101"/>
    <s v="SKU-1034"/>
    <n v="8"/>
    <s v="UPS"/>
    <s v="TRK2695945414"/>
  </r>
  <r>
    <n v="10812"/>
    <x v="63"/>
    <s v="SKU-1128"/>
    <n v="25"/>
    <s v="USPS"/>
    <s v="TRK3657671646"/>
  </r>
  <r>
    <n v="10813"/>
    <x v="53"/>
    <s v="SKU-1005"/>
    <n v="50"/>
    <s v="UPS"/>
    <s v="TRK5852215135"/>
  </r>
  <r>
    <n v="10814"/>
    <x v="85"/>
    <s v="SKU-1041"/>
    <n v="75"/>
    <s v="FedEx"/>
    <s v="TRK6220011583"/>
  </r>
  <r>
    <n v="10815"/>
    <x v="35"/>
    <s v="SKU-1092"/>
    <n v="11"/>
    <s v="FedEx"/>
    <s v="TRK6346976116"/>
  </r>
  <r>
    <n v="10815"/>
    <x v="170"/>
    <s v="SKU-1092"/>
    <n v="64"/>
    <s v="FedEx"/>
    <s v="TRK6053794846"/>
  </r>
  <r>
    <n v="10816"/>
    <x v="54"/>
    <s v="SKU-1048"/>
    <n v="75"/>
    <s v="FedEx"/>
    <s v="TRK4428685682"/>
  </r>
  <r>
    <n v="10817"/>
    <x v="127"/>
    <s v="SKU-1190"/>
    <n v="15"/>
    <s v="FedEx"/>
    <s v="TRK2619858077"/>
  </r>
  <r>
    <n v="10818"/>
    <x v="102"/>
    <s v="SKU-1119"/>
    <n v="50"/>
    <s v="USPS"/>
    <s v="TRK7990315950"/>
  </r>
  <r>
    <n v="10819"/>
    <x v="59"/>
    <s v="SKU-1037"/>
    <n v="5"/>
    <s v="FedEx"/>
    <s v="TRK1120780413"/>
  </r>
  <r>
    <n v="10819"/>
    <x v="159"/>
    <s v="SKU-1037"/>
    <n v="5"/>
    <s v="FedEx"/>
    <s v="TRK1738511043"/>
  </r>
  <r>
    <n v="10820"/>
    <x v="88"/>
    <s v="SKU-1075"/>
    <n v="30"/>
    <s v="USPS"/>
    <s v="TRK6883669911"/>
  </r>
  <r>
    <n v="10821"/>
    <x v="75"/>
    <s v="SKU-1125"/>
    <n v="20"/>
    <s v="USPS"/>
    <s v="TRK7573801577"/>
  </r>
  <r>
    <n v="10821"/>
    <x v="75"/>
    <s v="SKU-1125"/>
    <n v="10"/>
    <s v="DHL"/>
    <s v="TRK2946610782"/>
  </r>
  <r>
    <n v="10822"/>
    <x v="57"/>
    <s v="SKU-1186"/>
    <n v="100"/>
    <s v="USPS"/>
    <s v="TRK8678340736"/>
  </r>
  <r>
    <n v="10823"/>
    <x v="183"/>
    <s v="SKU-1139"/>
    <n v="100"/>
    <s v="USPS"/>
    <s v="TRK6546077145"/>
  </r>
  <r>
    <n v="10824"/>
    <x v="163"/>
    <s v="SKU-1171"/>
    <n v="10"/>
    <s v="FedEx"/>
    <s v="TRK9041303194"/>
  </r>
  <r>
    <n v="10825"/>
    <x v="171"/>
    <s v="SKU-1004"/>
    <n v="100"/>
    <s v="USPS"/>
    <s v="TRK6799838224"/>
  </r>
  <r>
    <n v="10826"/>
    <x v="16"/>
    <s v="SKU-1161"/>
    <n v="100"/>
    <s v="UPS"/>
    <s v="TRK6132527602"/>
  </r>
  <r>
    <n v="10827"/>
    <x v="129"/>
    <s v="SKU-1167"/>
    <n v="40"/>
    <s v="DHL"/>
    <s v="TRK2686624600"/>
  </r>
  <r>
    <n v="10828"/>
    <x v="108"/>
    <s v="SKU-1143"/>
    <n v="10"/>
    <s v="DHL"/>
    <s v="TRK8555577366"/>
  </r>
  <r>
    <n v="10829"/>
    <x v="174"/>
    <s v="SKU-1078"/>
    <n v="20"/>
    <s v="FedEx"/>
    <s v="TRK3081914297"/>
  </r>
  <r>
    <n v="10830"/>
    <x v="38"/>
    <s v="SKU-1142"/>
    <n v="15"/>
    <s v="FedEx"/>
    <s v="TRK8800844142"/>
  </r>
  <r>
    <n v="10831"/>
    <x v="157"/>
    <s v="SKU-1140"/>
    <n v="10"/>
    <s v="USPS"/>
    <s v="TRK8606925584"/>
  </r>
  <r>
    <n v="10832"/>
    <x v="120"/>
    <s v="SKU-1085"/>
    <n v="40"/>
    <s v="DHL"/>
    <s v="TRK2762095830"/>
  </r>
  <r>
    <n v="10833"/>
    <x v="42"/>
    <s v="SKU-1087"/>
    <n v="25"/>
    <s v="UPS"/>
    <s v="TRK4278610002"/>
  </r>
  <r>
    <n v="10834"/>
    <x v="117"/>
    <s v="SKU-1147"/>
    <n v="100"/>
    <s v="UPS"/>
    <s v="TRK5724108673"/>
  </r>
  <r>
    <n v="10835"/>
    <x v="14"/>
    <s v="SKU-1020"/>
    <n v="20"/>
    <s v="FedEx"/>
    <s v="TRK1815984572"/>
  </r>
  <r>
    <n v="10836"/>
    <x v="42"/>
    <s v="SKU-1164"/>
    <n v="40"/>
    <s v="UPS"/>
    <s v="TRK3424487429"/>
  </r>
  <r>
    <n v="10836"/>
    <x v="150"/>
    <s v="SKU-1164"/>
    <n v="60"/>
    <s v="UPS"/>
    <s v="TRK7112883966"/>
  </r>
  <r>
    <n v="10837"/>
    <x v="15"/>
    <s v="SKU-1042"/>
    <n v="25"/>
    <s v="FedEx"/>
    <s v="TRK3984336769"/>
  </r>
  <r>
    <n v="10838"/>
    <x v="121"/>
    <s v="SKU-1145"/>
    <n v="15"/>
    <s v="UPS"/>
    <s v="TRK1052995691"/>
  </r>
  <r>
    <n v="10839"/>
    <x v="114"/>
    <s v="SKU-1115"/>
    <n v="14"/>
    <s v="FedEx"/>
    <s v="TRK9720230654"/>
  </r>
  <r>
    <n v="10839"/>
    <x v="103"/>
    <s v="SKU-1115"/>
    <n v="26"/>
    <s v="UPS"/>
    <s v="TRK6073648541"/>
  </r>
  <r>
    <n v="10840"/>
    <x v="73"/>
    <s v="SKU-1000"/>
    <n v="100"/>
    <s v="USPS"/>
    <s v="TRK9714355491"/>
  </r>
  <r>
    <n v="10841"/>
    <x v="25"/>
    <s v="SKU-1020"/>
    <n v="30"/>
    <s v="USPS"/>
    <s v="TRK1100888621"/>
  </r>
  <r>
    <n v="10842"/>
    <x v="23"/>
    <s v="SKU-1116"/>
    <n v="25"/>
    <s v="UPS"/>
    <s v="TRK2174891144"/>
  </r>
  <r>
    <n v="10843"/>
    <x v="67"/>
    <s v="SKU-1013"/>
    <n v="20"/>
    <s v="FedEx"/>
    <s v="TRK8378218364"/>
  </r>
  <r>
    <n v="10844"/>
    <x v="61"/>
    <s v="SKU-1136"/>
    <n v="40"/>
    <s v="UPS"/>
    <s v="TRK9388849902"/>
  </r>
  <r>
    <n v="10845"/>
    <x v="159"/>
    <s v="SKU-1174"/>
    <n v="40"/>
    <s v="FedEx"/>
    <s v="TRK6016315536"/>
  </r>
  <r>
    <n v="10846"/>
    <x v="104"/>
    <s v="SKU-1148"/>
    <n v="6"/>
    <s v="USPS"/>
    <s v="TRK1313566925"/>
  </r>
  <r>
    <n v="10846"/>
    <x v="8"/>
    <s v="SKU-1148"/>
    <n v="9"/>
    <s v="USPS"/>
    <s v="TRK4802564164"/>
  </r>
  <r>
    <n v="10847"/>
    <x v="15"/>
    <s v="SKU-1077"/>
    <n v="10"/>
    <s v="USPS"/>
    <s v="TRK7465797041"/>
  </r>
  <r>
    <n v="10848"/>
    <x v="171"/>
    <s v="SKU-1078"/>
    <n v="3"/>
    <s v="USPS"/>
    <s v="TRK4216794684"/>
  </r>
  <r>
    <n v="10848"/>
    <x v="38"/>
    <s v="SKU-1078"/>
    <n v="2"/>
    <s v="DHL"/>
    <s v="TRK8652776610"/>
  </r>
  <r>
    <n v="10849"/>
    <x v="89"/>
    <s v="SKU-1029"/>
    <n v="30"/>
    <s v="FedEx"/>
    <s v="TRK4974870837"/>
  </r>
  <r>
    <n v="10850"/>
    <x v="17"/>
    <s v="SKU-1127"/>
    <n v="5"/>
    <s v="FedEx"/>
    <s v="TRK4181034059"/>
  </r>
  <r>
    <n v="10850"/>
    <x v="17"/>
    <s v="SKU-1127"/>
    <n v="5"/>
    <s v="FedEx"/>
    <s v="TRK5109666176"/>
  </r>
  <r>
    <n v="10851"/>
    <x v="15"/>
    <s v="SKU-1096"/>
    <n v="15"/>
    <s v="USPS"/>
    <s v="TRK6079082762"/>
  </r>
  <r>
    <n v="10852"/>
    <x v="120"/>
    <s v="SKU-1071"/>
    <n v="20"/>
    <s v="DHL"/>
    <s v="TRK2376757918"/>
  </r>
  <r>
    <n v="10853"/>
    <x v="156"/>
    <s v="SKU-1005"/>
    <n v="30"/>
    <s v="DHL"/>
    <s v="TRK9704394350"/>
  </r>
  <r>
    <n v="10854"/>
    <x v="178"/>
    <s v="SKU-1009"/>
    <n v="100"/>
    <s v="FedEx"/>
    <s v="TRK9981352614"/>
  </r>
  <r>
    <n v="10855"/>
    <x v="75"/>
    <s v="SKU-1147"/>
    <n v="5"/>
    <s v="FedEx"/>
    <s v="TRK4747124317"/>
  </r>
  <r>
    <n v="10856"/>
    <x v="69"/>
    <s v="SKU-1071"/>
    <n v="3"/>
    <s v="DHL"/>
    <s v="TRK1237885295"/>
  </r>
  <r>
    <n v="10856"/>
    <x v="164"/>
    <s v="SKU-1071"/>
    <n v="22"/>
    <s v="USPS"/>
    <s v="TRK9419273851"/>
  </r>
  <r>
    <n v="10857"/>
    <x v="34"/>
    <s v="SKU-1132"/>
    <n v="2"/>
    <s v="USPS"/>
    <s v="TRK9704073325"/>
  </r>
  <r>
    <n v="10857"/>
    <x v="108"/>
    <s v="SKU-1132"/>
    <n v="3"/>
    <s v="UPS"/>
    <s v="TRK1826774764"/>
  </r>
  <r>
    <n v="10858"/>
    <x v="151"/>
    <s v="SKU-1013"/>
    <n v="1"/>
    <s v="USPS"/>
    <s v="TRK3316350398"/>
  </r>
  <r>
    <n v="10858"/>
    <x v="63"/>
    <s v="SKU-1013"/>
    <n v="24"/>
    <s v="FedEx"/>
    <s v="TRK1521711567"/>
  </r>
  <r>
    <n v="10859"/>
    <x v="187"/>
    <s v="SKU-1092"/>
    <n v="30"/>
    <s v="FedEx"/>
    <s v="TRK7802179845"/>
  </r>
  <r>
    <n v="10860"/>
    <x v="31"/>
    <s v="SKU-1146"/>
    <n v="20"/>
    <s v="USPS"/>
    <s v="TRK6618831121"/>
  </r>
  <r>
    <n v="10861"/>
    <x v="106"/>
    <s v="SKU-1050"/>
    <n v="15"/>
    <s v="UPS"/>
    <s v="TRK1390058079"/>
  </r>
  <r>
    <n v="10862"/>
    <x v="22"/>
    <s v="SKU-1098"/>
    <n v="25"/>
    <s v="USPS"/>
    <s v="TRK3741489746"/>
  </r>
  <r>
    <n v="10863"/>
    <x v="151"/>
    <s v="SKU-1006"/>
    <n v="30"/>
    <s v="DHL"/>
    <s v="TRK5732556896"/>
  </r>
  <r>
    <n v="10864"/>
    <x v="57"/>
    <s v="SKU-1183"/>
    <n v="25"/>
    <s v="USPS"/>
    <s v="TRK8480220826"/>
  </r>
  <r>
    <n v="10865"/>
    <x v="91"/>
    <s v="SKU-1103"/>
    <n v="30"/>
    <s v="USPS"/>
    <s v="TRK7388181246"/>
  </r>
  <r>
    <n v="10866"/>
    <x v="173"/>
    <s v="SKU-1164"/>
    <n v="30"/>
    <s v="USPS"/>
    <s v="TRK5506739209"/>
  </r>
  <r>
    <n v="10867"/>
    <x v="66"/>
    <s v="SKU-1103"/>
    <n v="5"/>
    <s v="UPS"/>
    <s v="TRK8689768273"/>
  </r>
  <r>
    <n v="10868"/>
    <x v="160"/>
    <s v="SKU-1081"/>
    <n v="40"/>
    <s v="UPS"/>
    <s v="TRK6019748138"/>
  </r>
  <r>
    <n v="10869"/>
    <x v="81"/>
    <s v="SKU-1151"/>
    <n v="20"/>
    <s v="UPS"/>
    <s v="TRK1877930374"/>
  </r>
  <r>
    <n v="10870"/>
    <x v="113"/>
    <s v="SKU-1030"/>
    <n v="30"/>
    <s v="FedEx"/>
    <s v="TRK1403384220"/>
  </r>
  <r>
    <n v="10871"/>
    <x v="76"/>
    <s v="SKU-1176"/>
    <n v="10"/>
    <s v="UPS"/>
    <s v="TRK9489500230"/>
  </r>
  <r>
    <n v="10872"/>
    <x v="157"/>
    <s v="SKU-1168"/>
    <n v="40"/>
    <s v="FedEx"/>
    <s v="TRK2056712337"/>
  </r>
  <r>
    <n v="10873"/>
    <x v="113"/>
    <s v="SKU-1109"/>
    <n v="26"/>
    <s v="USPS"/>
    <s v="TRK7469069566"/>
  </r>
  <r>
    <n v="10873"/>
    <x v="39"/>
    <s v="SKU-1109"/>
    <n v="49"/>
    <s v="UPS"/>
    <s v="TRK4808425961"/>
  </r>
  <r>
    <n v="10874"/>
    <x v="167"/>
    <s v="SKU-1150"/>
    <n v="6"/>
    <s v="UPS"/>
    <s v="TRK3645681404"/>
  </r>
  <r>
    <n v="10874"/>
    <x v="171"/>
    <s v="SKU-1150"/>
    <n v="4"/>
    <s v="FedEx"/>
    <s v="TRK1604437338"/>
  </r>
  <r>
    <n v="10875"/>
    <x v="188"/>
    <s v="SKU-1107"/>
    <n v="25"/>
    <s v="USPS"/>
    <s v="TRK4461546957"/>
  </r>
  <r>
    <n v="10876"/>
    <x v="181"/>
    <s v="SKU-1140"/>
    <n v="20"/>
    <s v="FedEx"/>
    <s v="TRK7525574688"/>
  </r>
  <r>
    <n v="10877"/>
    <x v="79"/>
    <s v="SKU-1096"/>
    <n v="15"/>
    <s v="USPS"/>
    <s v="TRK6423097611"/>
  </r>
  <r>
    <n v="10878"/>
    <x v="174"/>
    <s v="SKU-1023"/>
    <n v="30"/>
    <s v="FedEx"/>
    <s v="TRK3352962524"/>
  </r>
  <r>
    <n v="10879"/>
    <x v="87"/>
    <s v="SKU-1187"/>
    <n v="100"/>
    <s v="USPS"/>
    <s v="TRK5565112811"/>
  </r>
  <r>
    <n v="10880"/>
    <x v="185"/>
    <s v="SKU-1130"/>
    <n v="100"/>
    <s v="USPS"/>
    <s v="TRK2532348353"/>
  </r>
  <r>
    <n v="10881"/>
    <x v="138"/>
    <s v="SKU-1163"/>
    <n v="25"/>
    <s v="FedEx"/>
    <s v="TRK9455166088"/>
  </r>
  <r>
    <n v="10882"/>
    <x v="138"/>
    <s v="SKU-1038"/>
    <n v="30"/>
    <s v="DHL"/>
    <s v="TRK3287691538"/>
  </r>
  <r>
    <n v="10883"/>
    <x v="46"/>
    <s v="SKU-1148"/>
    <n v="21"/>
    <s v="DHL"/>
    <s v="TRK8302566130"/>
  </r>
  <r>
    <n v="10883"/>
    <x v="116"/>
    <s v="SKU-1148"/>
    <n v="9"/>
    <s v="USPS"/>
    <s v="TRK7426378657"/>
  </r>
  <r>
    <n v="10884"/>
    <x v="144"/>
    <s v="SKU-1122"/>
    <n v="75"/>
    <s v="UPS"/>
    <s v="TRK1304035320"/>
  </r>
  <r>
    <n v="10885"/>
    <x v="2"/>
    <s v="SKU-1105"/>
    <n v="3"/>
    <s v="USPS"/>
    <s v="TRK9600598413"/>
  </r>
  <r>
    <n v="10885"/>
    <x v="2"/>
    <s v="SKU-1105"/>
    <n v="97"/>
    <s v="UPS"/>
    <s v="TRK6757656886"/>
  </r>
  <r>
    <n v="10886"/>
    <x v="74"/>
    <s v="SKU-1127"/>
    <n v="100"/>
    <s v="USPS"/>
    <s v="TRK6589262075"/>
  </r>
  <r>
    <n v="10887"/>
    <x v="134"/>
    <s v="SKU-1153"/>
    <n v="100"/>
    <s v="UPS"/>
    <s v="TRK9809924022"/>
  </r>
  <r>
    <n v="10888"/>
    <x v="91"/>
    <s v="SKU-1048"/>
    <n v="5"/>
    <s v="DHL"/>
    <s v="TRK4968251637"/>
  </r>
  <r>
    <n v="10889"/>
    <x v="119"/>
    <s v="SKU-1050"/>
    <n v="30"/>
    <s v="FedEx"/>
    <s v="TRK5983104295"/>
  </r>
  <r>
    <n v="10890"/>
    <x v="21"/>
    <s v="SKU-1111"/>
    <n v="20"/>
    <s v="UPS"/>
    <s v="TRK3777831599"/>
  </r>
  <r>
    <n v="10891"/>
    <x v="100"/>
    <s v="SKU-1042"/>
    <n v="50"/>
    <s v="UPS"/>
    <s v="TRK5670337967"/>
  </r>
  <r>
    <n v="10892"/>
    <x v="63"/>
    <s v="SKU-1089"/>
    <n v="1"/>
    <s v="USPS"/>
    <s v="TRK8712011475"/>
  </r>
  <r>
    <n v="10892"/>
    <x v="47"/>
    <s v="SKU-1089"/>
    <n v="4"/>
    <s v="DHL"/>
    <s v="TRK7332633036"/>
  </r>
  <r>
    <n v="10893"/>
    <x v="8"/>
    <s v="SKU-1091"/>
    <n v="15"/>
    <s v="FedEx"/>
    <s v="TRK6073439492"/>
  </r>
  <r>
    <n v="10894"/>
    <x v="130"/>
    <s v="SKU-1034"/>
    <n v="4"/>
    <s v="USPS"/>
    <s v="TRK6116995018"/>
  </r>
  <r>
    <n v="10894"/>
    <x v="188"/>
    <s v="SKU-1034"/>
    <n v="16"/>
    <s v="FedEx"/>
    <s v="TRK6198383355"/>
  </r>
  <r>
    <n v="10895"/>
    <x v="0"/>
    <s v="SKU-1123"/>
    <n v="15"/>
    <s v="UPS"/>
    <s v="TRK6385655234"/>
  </r>
  <r>
    <n v="10896"/>
    <x v="144"/>
    <s v="SKU-1192"/>
    <n v="50"/>
    <s v="DHL"/>
    <s v="TRK7029733281"/>
  </r>
  <r>
    <n v="10897"/>
    <x v="180"/>
    <s v="SKU-1110"/>
    <n v="4"/>
    <s v="DHL"/>
    <s v="TRK5031980283"/>
  </r>
  <r>
    <n v="10897"/>
    <x v="180"/>
    <s v="SKU-1110"/>
    <n v="6"/>
    <s v="UPS"/>
    <s v="TRK5221940301"/>
  </r>
  <r>
    <n v="10898"/>
    <x v="71"/>
    <s v="SKU-1197"/>
    <n v="100"/>
    <s v="USPS"/>
    <s v="TRK1576406625"/>
  </r>
  <r>
    <n v="10899"/>
    <x v="174"/>
    <s v="SKU-1116"/>
    <n v="39"/>
    <s v="UPS"/>
    <s v="TRK4913575954"/>
  </r>
  <r>
    <n v="10899"/>
    <x v="174"/>
    <s v="SKU-1116"/>
    <n v="11"/>
    <s v="UPS"/>
    <s v="TRK1377481284"/>
  </r>
  <r>
    <n v="10900"/>
    <x v="149"/>
    <s v="SKU-1072"/>
    <n v="36"/>
    <s v="USPS"/>
    <s v="TRK6111435250"/>
  </r>
  <r>
    <n v="10900"/>
    <x v="149"/>
    <s v="SKU-1072"/>
    <n v="4"/>
    <s v="DHL"/>
    <s v="TRK6862090979"/>
  </r>
  <r>
    <n v="10901"/>
    <x v="171"/>
    <s v="SKU-1164"/>
    <n v="6"/>
    <s v="UPS"/>
    <s v="TRK4660621143"/>
  </r>
  <r>
    <n v="10901"/>
    <x v="167"/>
    <s v="SKU-1164"/>
    <n v="19"/>
    <s v="USPS"/>
    <s v="TRK3636716818"/>
  </r>
  <r>
    <n v="10902"/>
    <x v="5"/>
    <s v="SKU-1139"/>
    <n v="100"/>
    <s v="USPS"/>
    <s v="TRK1397303787"/>
  </r>
  <r>
    <n v="10903"/>
    <x v="81"/>
    <s v="SKU-1119"/>
    <n v="15"/>
    <s v="UPS"/>
    <s v="TRK7297565657"/>
  </r>
  <r>
    <n v="10904"/>
    <x v="153"/>
    <s v="SKU-1046"/>
    <n v="75"/>
    <s v="DHL"/>
    <s v="TRK8640713675"/>
  </r>
  <r>
    <n v="10905"/>
    <x v="17"/>
    <s v="SKU-1106"/>
    <n v="40"/>
    <s v="DHL"/>
    <s v="TRK6118632381"/>
  </r>
  <r>
    <n v="10905"/>
    <x v="21"/>
    <s v="SKU-1106"/>
    <n v="35"/>
    <s v="DHL"/>
    <s v="TRK7057147909"/>
  </r>
  <r>
    <n v="10906"/>
    <x v="125"/>
    <s v="SKU-1166"/>
    <n v="6"/>
    <s v="FedEx"/>
    <s v="TRK7958777907"/>
  </r>
  <r>
    <n v="10906"/>
    <x v="73"/>
    <s v="SKU-1166"/>
    <n v="4"/>
    <s v="DHL"/>
    <s v="TRK7773373802"/>
  </r>
  <r>
    <n v="10907"/>
    <x v="101"/>
    <s v="SKU-1119"/>
    <n v="15"/>
    <s v="DHL"/>
    <s v="TRK7630487336"/>
  </r>
  <r>
    <n v="10908"/>
    <x v="28"/>
    <s v="SKU-1054"/>
    <n v="15"/>
    <s v="DHL"/>
    <s v="TRK3279919669"/>
  </r>
  <r>
    <n v="10909"/>
    <x v="5"/>
    <s v="SKU-1070"/>
    <n v="13"/>
    <s v="FedEx"/>
    <s v="TRK6980400473"/>
  </r>
  <r>
    <n v="10909"/>
    <x v="161"/>
    <s v="SKU-1070"/>
    <n v="12"/>
    <s v="DHL"/>
    <s v="TRK6043333481"/>
  </r>
  <r>
    <n v="10910"/>
    <x v="64"/>
    <s v="SKU-1095"/>
    <n v="25"/>
    <s v="DHL"/>
    <s v="TRK3236942139"/>
  </r>
  <r>
    <n v="10911"/>
    <x v="130"/>
    <s v="SKU-1087"/>
    <n v="10"/>
    <s v="USPS"/>
    <s v="TRK8021664538"/>
  </r>
  <r>
    <n v="10911"/>
    <x v="131"/>
    <s v="SKU-1087"/>
    <n v="15"/>
    <s v="USPS"/>
    <s v="TRK5645523800"/>
  </r>
  <r>
    <n v="10912"/>
    <x v="4"/>
    <s v="SKU-1146"/>
    <n v="12"/>
    <s v="UPS"/>
    <s v="TRK6492849326"/>
  </r>
  <r>
    <n v="10912"/>
    <x v="4"/>
    <s v="SKU-1146"/>
    <n v="13"/>
    <s v="USPS"/>
    <s v="TRK5955372629"/>
  </r>
  <r>
    <n v="10913"/>
    <x v="191"/>
    <s v="SKU-1057"/>
    <n v="3"/>
    <s v="FedEx"/>
    <s v="TRK4240006555"/>
  </r>
  <r>
    <n v="10913"/>
    <x v="191"/>
    <s v="SKU-1057"/>
    <n v="12"/>
    <s v="UPS"/>
    <s v="TRK7482573993"/>
  </r>
  <r>
    <n v="10914"/>
    <x v="182"/>
    <s v="SKU-1058"/>
    <n v="25"/>
    <s v="FedEx"/>
    <s v="TRK1081145813"/>
  </r>
  <r>
    <n v="10915"/>
    <x v="102"/>
    <s v="SKU-1165"/>
    <n v="20"/>
    <s v="USPS"/>
    <s v="TRK6886866352"/>
  </r>
  <r>
    <n v="10916"/>
    <x v="36"/>
    <s v="SKU-1027"/>
    <n v="75"/>
    <s v="DHL"/>
    <s v="TRK5197849086"/>
  </r>
  <r>
    <n v="10917"/>
    <x v="153"/>
    <s v="SKU-1081"/>
    <n v="15"/>
    <s v="DHL"/>
    <s v="TRK3562202949"/>
  </r>
  <r>
    <n v="10918"/>
    <x v="175"/>
    <s v="SKU-1021"/>
    <n v="100"/>
    <s v="FedEx"/>
    <s v="TRK1243727888"/>
  </r>
  <r>
    <n v="10919"/>
    <x v="79"/>
    <s v="SKU-1163"/>
    <n v="50"/>
    <s v="DHL"/>
    <s v="TRK6833625621"/>
  </r>
  <r>
    <n v="10920"/>
    <x v="5"/>
    <s v="SKU-1099"/>
    <n v="18"/>
    <s v="FedEx"/>
    <s v="TRK9316592108"/>
  </r>
  <r>
    <n v="10920"/>
    <x v="5"/>
    <s v="SKU-1099"/>
    <n v="2"/>
    <s v="DHL"/>
    <s v="TRK4169452515"/>
  </r>
  <r>
    <n v="10921"/>
    <x v="174"/>
    <s v="SKU-1128"/>
    <n v="40"/>
    <s v="UPS"/>
    <s v="TRK8685878813"/>
  </r>
  <r>
    <n v="10922"/>
    <x v="171"/>
    <s v="SKU-1101"/>
    <n v="68"/>
    <s v="FedEx"/>
    <s v="TRK1262635404"/>
  </r>
  <r>
    <n v="10922"/>
    <x v="38"/>
    <s v="SKU-1101"/>
    <n v="32"/>
    <s v="UPS"/>
    <s v="TRK6682571147"/>
  </r>
  <r>
    <n v="10923"/>
    <x v="109"/>
    <s v="SKU-1141"/>
    <n v="15"/>
    <s v="DHL"/>
    <s v="TRK7929018459"/>
  </r>
  <r>
    <n v="10923"/>
    <x v="187"/>
    <s v="SKU-1141"/>
    <n v="10"/>
    <s v="UPS"/>
    <s v="TRK3905590536"/>
  </r>
  <r>
    <n v="10924"/>
    <x v="187"/>
    <s v="SKU-1059"/>
    <n v="30"/>
    <s v="UPS"/>
    <s v="TRK3210597158"/>
  </r>
  <r>
    <n v="10925"/>
    <x v="152"/>
    <s v="SKU-1089"/>
    <n v="10"/>
    <s v="USPS"/>
    <s v="TRK9679304947"/>
  </r>
  <r>
    <n v="10926"/>
    <x v="150"/>
    <s v="SKU-1070"/>
    <n v="87"/>
    <s v="DHL"/>
    <s v="TRK2649874065"/>
  </r>
  <r>
    <n v="10926"/>
    <x v="28"/>
    <s v="SKU-1070"/>
    <n v="13"/>
    <s v="UPS"/>
    <s v="TRK9561343562"/>
  </r>
  <r>
    <n v="10927"/>
    <x v="179"/>
    <s v="SKU-1076"/>
    <n v="100"/>
    <s v="USPS"/>
    <s v="TRK6489567808"/>
  </r>
  <r>
    <n v="10928"/>
    <x v="171"/>
    <s v="SKU-1022"/>
    <n v="19"/>
    <s v="DHL"/>
    <s v="TRK1189299476"/>
  </r>
  <r>
    <n v="10928"/>
    <x v="171"/>
    <s v="SKU-1022"/>
    <n v="31"/>
    <s v="UPS"/>
    <s v="TRK9129675640"/>
  </r>
  <r>
    <n v="10929"/>
    <x v="108"/>
    <s v="SKU-1149"/>
    <n v="50"/>
    <s v="DHL"/>
    <s v="TRK4831410147"/>
  </r>
  <r>
    <n v="10929"/>
    <x v="102"/>
    <s v="SKU-1149"/>
    <n v="50"/>
    <s v="DHL"/>
    <s v="TRK1560307004"/>
  </r>
  <r>
    <n v="10930"/>
    <x v="9"/>
    <s v="SKU-1153"/>
    <n v="5"/>
    <s v="FedEx"/>
    <s v="TRK8606551005"/>
  </r>
  <r>
    <n v="10931"/>
    <x v="94"/>
    <s v="SKU-1196"/>
    <n v="26"/>
    <s v="DHL"/>
    <s v="TRK1652750132"/>
  </r>
  <r>
    <n v="10931"/>
    <x v="94"/>
    <s v="SKU-1196"/>
    <n v="4"/>
    <s v="USPS"/>
    <s v="TRK9438197677"/>
  </r>
  <r>
    <n v="10932"/>
    <x v="54"/>
    <s v="SKU-1066"/>
    <n v="26"/>
    <s v="DHL"/>
    <s v="TRK6081697258"/>
  </r>
  <r>
    <n v="10932"/>
    <x v="127"/>
    <s v="SKU-1066"/>
    <n v="4"/>
    <s v="DHL"/>
    <s v="TRK8285256352"/>
  </r>
  <r>
    <n v="10933"/>
    <x v="163"/>
    <s v="SKU-1156"/>
    <n v="14"/>
    <s v="FedEx"/>
    <s v="TRK5269009099"/>
  </r>
  <r>
    <n v="10933"/>
    <x v="163"/>
    <s v="SKU-1156"/>
    <n v="86"/>
    <s v="DHL"/>
    <s v="TRK5337676004"/>
  </r>
  <r>
    <n v="10934"/>
    <x v="4"/>
    <s v="SKU-1050"/>
    <n v="10"/>
    <s v="DHL"/>
    <s v="TRK2278701107"/>
  </r>
  <r>
    <n v="10935"/>
    <x v="187"/>
    <s v="SKU-1070"/>
    <n v="100"/>
    <s v="USPS"/>
    <s v="TRK7979336335"/>
  </r>
  <r>
    <n v="10936"/>
    <x v="178"/>
    <s v="SKU-1036"/>
    <n v="100"/>
    <s v="DHL"/>
    <s v="TRK4736709238"/>
  </r>
  <r>
    <n v="10937"/>
    <x v="145"/>
    <s v="SKU-1063"/>
    <n v="20"/>
    <s v="FedEx"/>
    <s v="TRK4254965701"/>
  </r>
  <r>
    <n v="10938"/>
    <x v="0"/>
    <s v="SKU-1092"/>
    <n v="21"/>
    <s v="UPS"/>
    <s v="TRK7791799349"/>
  </r>
  <r>
    <n v="10938"/>
    <x v="153"/>
    <s v="SKU-1092"/>
    <n v="9"/>
    <s v="UPS"/>
    <s v="TRK8431953486"/>
  </r>
  <r>
    <n v="10939"/>
    <x v="162"/>
    <s v="SKU-1190"/>
    <n v="10"/>
    <s v="FedEx"/>
    <s v="TRK8241286397"/>
  </r>
  <r>
    <n v="10940"/>
    <x v="96"/>
    <s v="SKU-1133"/>
    <n v="24"/>
    <s v="USPS"/>
    <s v="TRK1807242608"/>
  </r>
  <r>
    <n v="10940"/>
    <x v="96"/>
    <s v="SKU-1133"/>
    <n v="1"/>
    <s v="DHL"/>
    <s v="TRK4201278860"/>
  </r>
  <r>
    <n v="10941"/>
    <x v="83"/>
    <s v="SKU-1162"/>
    <n v="4"/>
    <s v="FedEx"/>
    <s v="TRK6667085254"/>
  </r>
  <r>
    <n v="10941"/>
    <x v="83"/>
    <s v="SKU-1162"/>
    <n v="16"/>
    <s v="USPS"/>
    <s v="TRK8061236022"/>
  </r>
  <r>
    <n v="10942"/>
    <x v="13"/>
    <s v="SKU-1174"/>
    <n v="30"/>
    <s v="FedEx"/>
    <s v="TRK5661147287"/>
  </r>
  <r>
    <n v="10943"/>
    <x v="112"/>
    <s v="SKU-1009"/>
    <n v="40"/>
    <s v="FedEx"/>
    <s v="TRK6828025904"/>
  </r>
  <r>
    <n v="10944"/>
    <x v="41"/>
    <s v="SKU-1144"/>
    <n v="75"/>
    <s v="USPS"/>
    <s v="TRK2424699069"/>
  </r>
  <r>
    <n v="10945"/>
    <x v="135"/>
    <s v="SKU-1065"/>
    <n v="25"/>
    <s v="USPS"/>
    <s v="TRK4217848061"/>
  </r>
  <r>
    <n v="10946"/>
    <x v="50"/>
    <s v="SKU-1011"/>
    <n v="25"/>
    <s v="FedEx"/>
    <s v="TRK5823131491"/>
  </r>
  <r>
    <n v="10947"/>
    <x v="125"/>
    <s v="SKU-1146"/>
    <n v="7"/>
    <s v="DHL"/>
    <s v="TRK6303044998"/>
  </r>
  <r>
    <n v="10947"/>
    <x v="75"/>
    <s v="SKU-1146"/>
    <n v="8"/>
    <s v="UPS"/>
    <s v="TRK7431109330"/>
  </r>
  <r>
    <n v="10948"/>
    <x v="125"/>
    <s v="SKU-1062"/>
    <n v="3"/>
    <s v="DHL"/>
    <s v="TRK6241939919"/>
  </r>
  <r>
    <n v="10948"/>
    <x v="125"/>
    <s v="SKU-1062"/>
    <n v="2"/>
    <s v="FedEx"/>
    <s v="TRK2025305713"/>
  </r>
  <r>
    <n v="10949"/>
    <x v="152"/>
    <s v="SKU-1088"/>
    <n v="15"/>
    <s v="USPS"/>
    <s v="TRK2399703065"/>
  </r>
  <r>
    <n v="10950"/>
    <x v="41"/>
    <s v="SKU-1020"/>
    <n v="5"/>
    <s v="FedEx"/>
    <s v="TRK6393776872"/>
  </r>
  <r>
    <n v="10951"/>
    <x v="1"/>
    <s v="SKU-1140"/>
    <n v="12"/>
    <s v="FedEx"/>
    <s v="TRK9326029211"/>
  </r>
  <r>
    <n v="10951"/>
    <x v="93"/>
    <s v="SKU-1140"/>
    <n v="13"/>
    <s v="USPS"/>
    <s v="TRK8006473982"/>
  </r>
  <r>
    <n v="10952"/>
    <x v="187"/>
    <s v="SKU-1194"/>
    <n v="50"/>
    <s v="DHL"/>
    <s v="TRK1407637412"/>
  </r>
  <r>
    <n v="10953"/>
    <x v="76"/>
    <s v="SKU-1089"/>
    <n v="5"/>
    <s v="UPS"/>
    <s v="TRK2277890574"/>
  </r>
  <r>
    <n v="10954"/>
    <x v="86"/>
    <s v="SKU-1125"/>
    <n v="25"/>
    <s v="DHL"/>
    <s v="TRK5007901723"/>
  </r>
  <r>
    <n v="10955"/>
    <x v="117"/>
    <s v="SKU-1020"/>
    <n v="20"/>
    <s v="DHL"/>
    <s v="TRK8965485544"/>
  </r>
  <r>
    <n v="10956"/>
    <x v="82"/>
    <s v="SKU-1019"/>
    <n v="25"/>
    <s v="UPS"/>
    <s v="TRK9637593786"/>
  </r>
  <r>
    <n v="10957"/>
    <x v="147"/>
    <s v="SKU-1086"/>
    <n v="10"/>
    <s v="DHL"/>
    <s v="TRK3162295262"/>
  </r>
  <r>
    <n v="10958"/>
    <x v="104"/>
    <s v="SKU-1070"/>
    <n v="40"/>
    <s v="USPS"/>
    <s v="TRK5937259074"/>
  </r>
  <r>
    <n v="10959"/>
    <x v="95"/>
    <s v="SKU-1066"/>
    <n v="75"/>
    <s v="UPS"/>
    <s v="TRK2362267857"/>
  </r>
  <r>
    <n v="10960"/>
    <x v="100"/>
    <s v="SKU-1108"/>
    <n v="5"/>
    <s v="DHL"/>
    <s v="TRK4027851508"/>
  </r>
  <r>
    <n v="10961"/>
    <x v="82"/>
    <s v="SKU-1009"/>
    <n v="75"/>
    <s v="USPS"/>
    <s v="TRK7674028868"/>
  </r>
  <r>
    <n v="10962"/>
    <x v="10"/>
    <s v="SKU-1126"/>
    <n v="25"/>
    <s v="FedEx"/>
    <s v="TRK1632371893"/>
  </r>
  <r>
    <n v="10963"/>
    <x v="54"/>
    <s v="SKU-1107"/>
    <n v="40"/>
    <s v="FedEx"/>
    <s v="TRK9693370240"/>
  </r>
  <r>
    <n v="10964"/>
    <x v="28"/>
    <s v="SKU-1192"/>
    <n v="100"/>
    <s v="FedEx"/>
    <s v="TRK1748948635"/>
  </r>
  <r>
    <n v="10965"/>
    <x v="69"/>
    <s v="SKU-1054"/>
    <n v="50"/>
    <s v="UPS"/>
    <s v="TRK8576563929"/>
  </r>
  <r>
    <n v="10966"/>
    <x v="51"/>
    <s v="SKU-1143"/>
    <n v="15"/>
    <s v="UPS"/>
    <s v="TRK2284313488"/>
  </r>
  <r>
    <n v="10967"/>
    <x v="45"/>
    <s v="SKU-1050"/>
    <n v="13"/>
    <s v="DHL"/>
    <s v="TRK1709140662"/>
  </r>
  <r>
    <n v="10967"/>
    <x v="184"/>
    <s v="SKU-1050"/>
    <n v="87"/>
    <s v="USPS"/>
    <s v="TRK9076484738"/>
  </r>
  <r>
    <n v="10968"/>
    <x v="185"/>
    <s v="SKU-1021"/>
    <n v="15"/>
    <s v="DHL"/>
    <s v="TRK2549950400"/>
  </r>
  <r>
    <n v="10968"/>
    <x v="185"/>
    <s v="SKU-1021"/>
    <n v="15"/>
    <s v="FedEx"/>
    <s v="TRK6149705098"/>
  </r>
  <r>
    <n v="10969"/>
    <x v="112"/>
    <s v="SKU-1080"/>
    <n v="75"/>
    <s v="FedEx"/>
    <s v="TRK5842924099"/>
  </r>
  <r>
    <n v="10970"/>
    <x v="175"/>
    <s v="SKU-1016"/>
    <n v="10"/>
    <s v="UPS"/>
    <s v="TRK1376956311"/>
  </r>
  <r>
    <n v="10971"/>
    <x v="185"/>
    <s v="SKU-1178"/>
    <n v="25"/>
    <s v="FedEx"/>
    <s v="TRK3172827069"/>
  </r>
  <r>
    <n v="10972"/>
    <x v="137"/>
    <s v="SKU-1015"/>
    <n v="5"/>
    <s v="USPS"/>
    <s v="TRK5289549830"/>
  </r>
  <r>
    <n v="10973"/>
    <x v="38"/>
    <s v="SKU-1060"/>
    <n v="40"/>
    <s v="FedEx"/>
    <s v="TRK4551897809"/>
  </r>
  <r>
    <n v="10974"/>
    <x v="180"/>
    <s v="SKU-1058"/>
    <n v="50"/>
    <s v="FedEx"/>
    <s v="TRK7509997048"/>
  </r>
  <r>
    <n v="10975"/>
    <x v="39"/>
    <s v="SKU-1055"/>
    <n v="10"/>
    <s v="FedEx"/>
    <s v="TRK2674863271"/>
  </r>
  <r>
    <n v="10976"/>
    <x v="62"/>
    <s v="SKU-1017"/>
    <n v="5"/>
    <s v="FedEx"/>
    <s v="TRK4275359144"/>
  </r>
  <r>
    <n v="10976"/>
    <x v="92"/>
    <s v="SKU-1017"/>
    <n v="25"/>
    <s v="UPS"/>
    <s v="TRK5151792252"/>
  </r>
  <r>
    <n v="10977"/>
    <x v="99"/>
    <s v="SKU-1191"/>
    <n v="100"/>
    <s v="FedEx"/>
    <s v="TRK9747649093"/>
  </r>
  <r>
    <n v="10978"/>
    <x v="46"/>
    <s v="SKU-1149"/>
    <n v="25"/>
    <s v="FedEx"/>
    <s v="TRK4554956622"/>
  </r>
  <r>
    <n v="10979"/>
    <x v="14"/>
    <s v="SKU-1086"/>
    <n v="72"/>
    <s v="UPS"/>
    <s v="TRK8211810160"/>
  </r>
  <r>
    <n v="10979"/>
    <x v="133"/>
    <s v="SKU-1086"/>
    <n v="3"/>
    <s v="UPS"/>
    <s v="TRK1405605309"/>
  </r>
  <r>
    <n v="10980"/>
    <x v="158"/>
    <s v="SKU-1047"/>
    <n v="30"/>
    <s v="FedEx"/>
    <s v="TRK4711500904"/>
  </r>
  <r>
    <n v="10981"/>
    <x v="91"/>
    <s v="SKU-1121"/>
    <n v="5"/>
    <s v="UPS"/>
    <s v="TRK7619828726"/>
  </r>
  <r>
    <n v="10982"/>
    <x v="38"/>
    <s v="SKU-1058"/>
    <n v="5"/>
    <s v="UPS"/>
    <s v="TRK4287508495"/>
  </r>
  <r>
    <n v="10983"/>
    <x v="62"/>
    <s v="SKU-1157"/>
    <n v="2"/>
    <s v="USPS"/>
    <s v="TRK9616395046"/>
  </r>
  <r>
    <n v="10983"/>
    <x v="62"/>
    <s v="SKU-1157"/>
    <n v="18"/>
    <s v="USPS"/>
    <s v="TRK1432457562"/>
  </r>
  <r>
    <n v="10984"/>
    <x v="69"/>
    <s v="SKU-1002"/>
    <n v="20"/>
    <s v="UPS"/>
    <s v="TRK1966409981"/>
  </r>
  <r>
    <n v="10985"/>
    <x v="6"/>
    <s v="SKU-1075"/>
    <n v="4"/>
    <s v="FedEx"/>
    <s v="TRK7297676272"/>
  </r>
  <r>
    <n v="10985"/>
    <x v="54"/>
    <s v="SKU-1075"/>
    <n v="16"/>
    <s v="FedEx"/>
    <s v="TRK3336973451"/>
  </r>
  <r>
    <n v="10986"/>
    <x v="5"/>
    <s v="SKU-1097"/>
    <n v="75"/>
    <s v="UPS"/>
    <s v="TRK8692766978"/>
  </r>
  <r>
    <n v="10987"/>
    <x v="140"/>
    <s v="SKU-1085"/>
    <n v="40"/>
    <s v="FedEx"/>
    <s v="TRK7316760631"/>
  </r>
  <r>
    <n v="10988"/>
    <x v="73"/>
    <s v="SKU-1132"/>
    <n v="25"/>
    <s v="FedEx"/>
    <s v="TRK3750374214"/>
  </r>
  <r>
    <n v="10989"/>
    <x v="39"/>
    <s v="SKU-1068"/>
    <n v="75"/>
    <s v="DHL"/>
    <s v="TRK5483994608"/>
  </r>
  <r>
    <n v="10990"/>
    <x v="125"/>
    <s v="SKU-1160"/>
    <n v="30"/>
    <s v="UPS"/>
    <s v="TRK5776920290"/>
  </r>
  <r>
    <n v="10991"/>
    <x v="14"/>
    <s v="SKU-1001"/>
    <n v="15"/>
    <s v="FedEx"/>
    <s v="TRK4162448534"/>
  </r>
  <r>
    <n v="10992"/>
    <x v="44"/>
    <s v="SKU-1018"/>
    <n v="10"/>
    <s v="UPS"/>
    <s v="TRK4696730690"/>
  </r>
  <r>
    <n v="10993"/>
    <x v="45"/>
    <s v="SKU-1005"/>
    <n v="50"/>
    <s v="DHL"/>
    <s v="TRK2937613533"/>
  </r>
  <r>
    <n v="10994"/>
    <x v="44"/>
    <s v="SKU-1174"/>
    <n v="14"/>
    <s v="UPS"/>
    <s v="TRK9236595604"/>
  </r>
  <r>
    <n v="10994"/>
    <x v="101"/>
    <s v="SKU-1174"/>
    <n v="11"/>
    <s v="USPS"/>
    <s v="TRK8514070964"/>
  </r>
  <r>
    <n v="10995"/>
    <x v="115"/>
    <s v="SKU-1125"/>
    <n v="5"/>
    <s v="FedEx"/>
    <s v="TRK8558397609"/>
  </r>
  <r>
    <n v="10995"/>
    <x v="184"/>
    <s v="SKU-1125"/>
    <n v="10"/>
    <s v="DHL"/>
    <s v="TRK5500002790"/>
  </r>
  <r>
    <n v="10996"/>
    <x v="43"/>
    <s v="SKU-1190"/>
    <n v="10"/>
    <s v="USPS"/>
    <s v="TRK3983759632"/>
  </r>
  <r>
    <n v="10997"/>
    <x v="179"/>
    <s v="SKU-1141"/>
    <n v="75"/>
    <s v="DHL"/>
    <s v="TRK6512464864"/>
  </r>
  <r>
    <n v="10998"/>
    <x v="93"/>
    <s v="SKU-1036"/>
    <n v="5"/>
    <s v="DHL"/>
    <s v="TRK5007038804"/>
  </r>
  <r>
    <n v="10998"/>
    <x v="11"/>
    <s v="SKU-1036"/>
    <n v="5"/>
    <s v="UPS"/>
    <s v="TRK3379974823"/>
  </r>
  <r>
    <n v="10999"/>
    <x v="42"/>
    <s v="SKU-1045"/>
    <n v="15"/>
    <s v="UPS"/>
    <s v="TRK9666017605"/>
  </r>
  <r>
    <n v="11000"/>
    <x v="150"/>
    <s v="SKU-1096"/>
    <n v="30"/>
    <s v="UPS"/>
    <s v="TRK4278037547"/>
  </r>
  <r>
    <n v="11001"/>
    <x v="151"/>
    <s v="SKU-1172"/>
    <n v="25"/>
    <s v="UPS"/>
    <s v="TRK2826192193"/>
  </r>
  <r>
    <n v="11002"/>
    <x v="83"/>
    <s v="SKU-1020"/>
    <n v="10"/>
    <s v="FedEx"/>
    <s v="TRK1860716785"/>
  </r>
  <r>
    <n v="11003"/>
    <x v="107"/>
    <s v="SKU-1008"/>
    <n v="20"/>
    <s v="DHL"/>
    <s v="TRK2712625924"/>
  </r>
  <r>
    <n v="11004"/>
    <x v="167"/>
    <s v="SKU-1197"/>
    <n v="15"/>
    <s v="FedEx"/>
    <s v="TRK5176130646"/>
  </r>
  <r>
    <n v="11005"/>
    <x v="37"/>
    <s v="SKU-1040"/>
    <n v="17"/>
    <s v="UPS"/>
    <s v="TRK5684692299"/>
  </r>
  <r>
    <n v="11005"/>
    <x v="2"/>
    <s v="SKU-1040"/>
    <n v="3"/>
    <s v="USPS"/>
    <s v="TRK2194282071"/>
  </r>
  <r>
    <n v="11006"/>
    <x v="149"/>
    <s v="SKU-1072"/>
    <n v="10"/>
    <s v="DHL"/>
    <s v="TRK4291094007"/>
  </r>
  <r>
    <n v="11007"/>
    <x v="20"/>
    <s v="SKU-1122"/>
    <n v="5"/>
    <s v="UPS"/>
    <s v="TRK7312934917"/>
  </r>
  <r>
    <n v="11008"/>
    <x v="59"/>
    <s v="SKU-1017"/>
    <n v="100"/>
    <s v="FedEx"/>
    <s v="TRK9998866734"/>
  </r>
  <r>
    <n v="11009"/>
    <x v="174"/>
    <s v="SKU-1195"/>
    <n v="50"/>
    <s v="USPS"/>
    <s v="TRK8947905122"/>
  </r>
  <r>
    <n v="11010"/>
    <x v="51"/>
    <s v="SKU-1051"/>
    <n v="40"/>
    <s v="FedEx"/>
    <s v="TRK8062177477"/>
  </r>
  <r>
    <n v="11011"/>
    <x v="85"/>
    <s v="SKU-1080"/>
    <n v="5"/>
    <s v="FedEx"/>
    <s v="TRK6073489600"/>
  </r>
  <r>
    <n v="11012"/>
    <x v="110"/>
    <s v="SKU-1062"/>
    <n v="5"/>
    <s v="USPS"/>
    <s v="TRK3850913949"/>
  </r>
  <r>
    <n v="11012"/>
    <x v="109"/>
    <s v="SKU-1062"/>
    <n v="35"/>
    <s v="DHL"/>
    <s v="TRK9163204506"/>
  </r>
  <r>
    <n v="11013"/>
    <x v="74"/>
    <s v="SKU-1123"/>
    <n v="7"/>
    <s v="UPS"/>
    <s v="TRK3218532502"/>
  </r>
  <r>
    <n v="11013"/>
    <x v="44"/>
    <s v="SKU-1123"/>
    <n v="23"/>
    <s v="DHL"/>
    <s v="TRK5995052593"/>
  </r>
  <r>
    <n v="11014"/>
    <x v="147"/>
    <s v="SKU-1122"/>
    <n v="50"/>
    <s v="UPS"/>
    <s v="TRK5729883700"/>
  </r>
  <r>
    <n v="11015"/>
    <x v="125"/>
    <s v="SKU-1116"/>
    <n v="50"/>
    <s v="UPS"/>
    <s v="TRK6026460495"/>
  </r>
  <r>
    <n v="11016"/>
    <x v="2"/>
    <s v="SKU-1095"/>
    <n v="15"/>
    <s v="UPS"/>
    <s v="TRK9510983699"/>
  </r>
  <r>
    <n v="11017"/>
    <x v="158"/>
    <s v="SKU-1041"/>
    <n v="5"/>
    <s v="USPS"/>
    <s v="TRK4313797911"/>
  </r>
  <r>
    <n v="11018"/>
    <x v="142"/>
    <s v="SKU-1052"/>
    <n v="3"/>
    <s v="USPS"/>
    <s v="TRK2661693365"/>
  </r>
  <r>
    <n v="11018"/>
    <x v="142"/>
    <s v="SKU-1052"/>
    <n v="2"/>
    <s v="DHL"/>
    <s v="TRK9020005215"/>
  </r>
  <r>
    <n v="11019"/>
    <x v="11"/>
    <s v="SKU-1144"/>
    <n v="100"/>
    <s v="UPS"/>
    <s v="TRK6261082088"/>
  </r>
  <r>
    <n v="11020"/>
    <x v="1"/>
    <s v="SKU-1050"/>
    <n v="50"/>
    <s v="USPS"/>
    <s v="TRK3079489055"/>
  </r>
  <r>
    <n v="11021"/>
    <x v="159"/>
    <s v="SKU-1179"/>
    <n v="40"/>
    <s v="FedEx"/>
    <s v="TRK4893366417"/>
  </r>
  <r>
    <n v="11022"/>
    <x v="173"/>
    <s v="SKU-1083"/>
    <n v="5"/>
    <s v="USPS"/>
    <s v="TRK5886912300"/>
  </r>
  <r>
    <n v="11023"/>
    <x v="3"/>
    <s v="SKU-1045"/>
    <n v="15"/>
    <s v="FedEx"/>
    <s v="TRK6848978627"/>
  </r>
  <r>
    <n v="11024"/>
    <x v="40"/>
    <s v="SKU-1137"/>
    <n v="30"/>
    <s v="FedEx"/>
    <s v="TRK1214661444"/>
  </r>
  <r>
    <n v="11025"/>
    <x v="44"/>
    <s v="SKU-1114"/>
    <n v="10"/>
    <s v="DHL"/>
    <s v="TRK5036069324"/>
  </r>
  <r>
    <n v="11026"/>
    <x v="6"/>
    <s v="SKU-1007"/>
    <n v="20"/>
    <s v="UPS"/>
    <s v="TRK8912695106"/>
  </r>
  <r>
    <n v="11027"/>
    <x v="126"/>
    <s v="SKU-1079"/>
    <n v="20"/>
    <s v="DHL"/>
    <s v="TRK6596892035"/>
  </r>
  <r>
    <n v="11028"/>
    <x v="17"/>
    <s v="SKU-1088"/>
    <n v="75"/>
    <s v="FedEx"/>
    <s v="TRK9199082799"/>
  </r>
  <r>
    <n v="11029"/>
    <x v="83"/>
    <s v="SKU-1140"/>
    <n v="30"/>
    <s v="USPS"/>
    <s v="TRK4872056454"/>
  </r>
  <r>
    <n v="11029"/>
    <x v="177"/>
    <s v="SKU-1140"/>
    <n v="10"/>
    <s v="DHL"/>
    <s v="TRK2571940861"/>
  </r>
  <r>
    <n v="11030"/>
    <x v="36"/>
    <s v="SKU-1140"/>
    <n v="5"/>
    <s v="USPS"/>
    <s v="TRK9394871924"/>
  </r>
  <r>
    <n v="11031"/>
    <x v="140"/>
    <s v="SKU-1018"/>
    <n v="89"/>
    <s v="FedEx"/>
    <s v="TRK9670940901"/>
  </r>
  <r>
    <n v="11031"/>
    <x v="136"/>
    <s v="SKU-1018"/>
    <n v="11"/>
    <s v="USPS"/>
    <s v="TRK3485887894"/>
  </r>
  <r>
    <n v="11032"/>
    <x v="1"/>
    <s v="SKU-1091"/>
    <n v="20"/>
    <s v="FedEx"/>
    <s v="TRK7016646820"/>
  </r>
  <r>
    <n v="11033"/>
    <x v="169"/>
    <s v="SKU-1050"/>
    <n v="20"/>
    <s v="USPS"/>
    <s v="TRK9814663690"/>
  </r>
  <r>
    <n v="11034"/>
    <x v="21"/>
    <s v="SKU-1134"/>
    <n v="100"/>
    <s v="FedEx"/>
    <s v="TRK5203426137"/>
  </r>
  <r>
    <n v="11035"/>
    <x v="42"/>
    <s v="SKU-1049"/>
    <n v="3"/>
    <s v="UPS"/>
    <s v="TRK5567287130"/>
  </r>
  <r>
    <n v="11035"/>
    <x v="41"/>
    <s v="SKU-1049"/>
    <n v="12"/>
    <s v="UPS"/>
    <s v="TRK8591755640"/>
  </r>
  <r>
    <n v="11036"/>
    <x v="33"/>
    <s v="SKU-1155"/>
    <n v="100"/>
    <s v="FedEx"/>
    <s v="TRK8294054692"/>
  </r>
  <r>
    <n v="11037"/>
    <x v="120"/>
    <s v="SKU-1032"/>
    <n v="40"/>
    <s v="DHL"/>
    <s v="TRK4722304130"/>
  </r>
  <r>
    <n v="11038"/>
    <x v="84"/>
    <s v="SKU-1012"/>
    <n v="100"/>
    <s v="DHL"/>
    <s v="TRK8563417015"/>
  </r>
  <r>
    <n v="11039"/>
    <x v="132"/>
    <s v="SKU-1056"/>
    <n v="4"/>
    <s v="DHL"/>
    <s v="TRK8413742125"/>
  </r>
  <r>
    <n v="11039"/>
    <x v="3"/>
    <s v="SKU-1056"/>
    <n v="1"/>
    <s v="DHL"/>
    <s v="TRK3335636831"/>
  </r>
  <r>
    <n v="11040"/>
    <x v="111"/>
    <s v="SKU-1125"/>
    <n v="5"/>
    <s v="FedEx"/>
    <s v="TRK9279085159"/>
  </r>
  <r>
    <n v="11041"/>
    <x v="18"/>
    <s v="SKU-1082"/>
    <n v="30"/>
    <s v="DHL"/>
    <s v="TRK5865060186"/>
  </r>
  <r>
    <n v="11042"/>
    <x v="22"/>
    <s v="SKU-1175"/>
    <n v="30"/>
    <s v="DHL"/>
    <s v="TRK1692397841"/>
  </r>
  <r>
    <n v="11043"/>
    <x v="143"/>
    <s v="SKU-1176"/>
    <n v="50"/>
    <s v="USPS"/>
    <s v="TRK4068414892"/>
  </r>
  <r>
    <n v="11044"/>
    <x v="97"/>
    <s v="SKU-1148"/>
    <n v="25"/>
    <s v="DHL"/>
    <s v="TRK4511305264"/>
  </r>
  <r>
    <n v="11045"/>
    <x v="150"/>
    <s v="SKU-1131"/>
    <n v="40"/>
    <s v="DHL"/>
    <s v="TRK1678123046"/>
  </r>
  <r>
    <n v="11046"/>
    <x v="96"/>
    <s v="SKU-1132"/>
    <n v="40"/>
    <s v="USPS"/>
    <s v="TRK9614692096"/>
  </r>
  <r>
    <n v="11047"/>
    <x v="96"/>
    <s v="SKU-1035"/>
    <n v="10"/>
    <s v="DHL"/>
    <s v="TRK1805013643"/>
  </r>
  <r>
    <n v="11048"/>
    <x v="51"/>
    <s v="SKU-1020"/>
    <n v="30"/>
    <s v="USPS"/>
    <s v="TRK3205358895"/>
  </r>
  <r>
    <n v="11049"/>
    <x v="46"/>
    <s v="SKU-1138"/>
    <n v="30"/>
    <s v="DHL"/>
    <s v="TRK7772804415"/>
  </r>
  <r>
    <n v="11050"/>
    <x v="91"/>
    <s v="SKU-1016"/>
    <n v="100"/>
    <s v="UPS"/>
    <s v="TRK8942133093"/>
  </r>
  <r>
    <n v="11051"/>
    <x v="48"/>
    <s v="SKU-1078"/>
    <n v="100"/>
    <s v="USPS"/>
    <s v="TRK6295372867"/>
  </r>
  <r>
    <n v="11052"/>
    <x v="36"/>
    <s v="SKU-1011"/>
    <n v="40"/>
    <s v="UPS"/>
    <s v="TRK5243109495"/>
  </r>
  <r>
    <n v="11053"/>
    <x v="153"/>
    <s v="SKU-1013"/>
    <n v="62"/>
    <s v="DHL"/>
    <s v="TRK3350968117"/>
  </r>
  <r>
    <n v="11053"/>
    <x v="169"/>
    <s v="SKU-1013"/>
    <n v="38"/>
    <s v="DHL"/>
    <s v="TRK2457501690"/>
  </r>
  <r>
    <n v="11054"/>
    <x v="68"/>
    <s v="SKU-1105"/>
    <n v="30"/>
    <s v="USPS"/>
    <s v="TRK6615424503"/>
  </r>
  <r>
    <n v="11055"/>
    <x v="174"/>
    <s v="SKU-1023"/>
    <n v="40"/>
    <s v="DHL"/>
    <s v="TRK7517706643"/>
  </r>
  <r>
    <n v="11056"/>
    <x v="140"/>
    <s v="SKU-1019"/>
    <n v="40"/>
    <s v="UPS"/>
    <s v="TRK9243089835"/>
  </r>
  <r>
    <n v="11057"/>
    <x v="8"/>
    <s v="SKU-1129"/>
    <n v="41"/>
    <s v="UPS"/>
    <s v="TRK8937395168"/>
  </r>
  <r>
    <n v="11057"/>
    <x v="8"/>
    <s v="SKU-1129"/>
    <n v="9"/>
    <s v="FedEx"/>
    <s v="TRK6922163190"/>
  </r>
  <r>
    <n v="11058"/>
    <x v="100"/>
    <s v="SKU-1028"/>
    <n v="30"/>
    <s v="USPS"/>
    <s v="TRK5442500463"/>
  </r>
  <r>
    <n v="11059"/>
    <x v="40"/>
    <s v="SKU-1067"/>
    <n v="30"/>
    <s v="UPS"/>
    <s v="TRK5922935451"/>
  </r>
  <r>
    <n v="11060"/>
    <x v="34"/>
    <s v="SKU-1001"/>
    <n v="15"/>
    <s v="USPS"/>
    <s v="TRK1837370703"/>
  </r>
  <r>
    <n v="11061"/>
    <x v="59"/>
    <s v="SKU-1137"/>
    <n v="30"/>
    <s v="USPS"/>
    <s v="TRK8865297624"/>
  </r>
  <r>
    <n v="11062"/>
    <x v="138"/>
    <s v="SKU-1171"/>
    <n v="30"/>
    <s v="FedEx"/>
    <s v="TRK3560744250"/>
  </r>
  <r>
    <n v="11063"/>
    <x v="63"/>
    <s v="SKU-1136"/>
    <n v="40"/>
    <s v="USPS"/>
    <s v="TRK3502332105"/>
  </r>
  <r>
    <n v="11064"/>
    <x v="53"/>
    <s v="SKU-1087"/>
    <n v="100"/>
    <s v="USPS"/>
    <s v="TRK1542724373"/>
  </r>
  <r>
    <n v="11065"/>
    <x v="165"/>
    <s v="SKU-1001"/>
    <n v="32"/>
    <s v="DHL"/>
    <s v="TRK3055018609"/>
  </r>
  <r>
    <n v="11065"/>
    <x v="181"/>
    <s v="SKU-1001"/>
    <n v="68"/>
    <s v="UPS"/>
    <s v="TRK9351819912"/>
  </r>
  <r>
    <n v="11066"/>
    <x v="7"/>
    <s v="SKU-1006"/>
    <n v="10"/>
    <s v="FedEx"/>
    <s v="TRK5927428350"/>
  </r>
  <r>
    <n v="11066"/>
    <x v="168"/>
    <s v="SKU-1006"/>
    <n v="20"/>
    <s v="USPS"/>
    <s v="TRK7304859484"/>
  </r>
  <r>
    <n v="11067"/>
    <x v="137"/>
    <s v="SKU-1016"/>
    <n v="34"/>
    <s v="DHL"/>
    <s v="TRK2642761606"/>
  </r>
  <r>
    <n v="11067"/>
    <x v="22"/>
    <s v="SKU-1016"/>
    <n v="16"/>
    <s v="DHL"/>
    <s v="TRK8745239470"/>
  </r>
  <r>
    <n v="11068"/>
    <x v="133"/>
    <s v="SKU-1139"/>
    <n v="5"/>
    <s v="UPS"/>
    <s v="TRK2611991332"/>
  </r>
  <r>
    <n v="11069"/>
    <x v="86"/>
    <s v="SKU-1112"/>
    <n v="75"/>
    <s v="USPS"/>
    <s v="TRK7530308762"/>
  </r>
  <r>
    <n v="11070"/>
    <x v="183"/>
    <s v="SKU-1190"/>
    <n v="5"/>
    <s v="USPS"/>
    <s v="TRK1829178817"/>
  </r>
  <r>
    <n v="11071"/>
    <x v="56"/>
    <s v="SKU-1022"/>
    <n v="50"/>
    <s v="FedEx"/>
    <s v="TRK2522663417"/>
  </r>
  <r>
    <n v="11072"/>
    <x v="173"/>
    <s v="SKU-1090"/>
    <n v="25"/>
    <s v="FedEx"/>
    <s v="TRK3825305675"/>
  </r>
  <r>
    <n v="11073"/>
    <x v="88"/>
    <s v="SKU-1169"/>
    <n v="10"/>
    <s v="USPS"/>
    <s v="TRK8541918492"/>
  </r>
  <r>
    <n v="11074"/>
    <x v="49"/>
    <s v="SKU-1193"/>
    <n v="20"/>
    <s v="FedEx"/>
    <s v="TRK2413683480"/>
  </r>
  <r>
    <n v="11075"/>
    <x v="180"/>
    <s v="SKU-1193"/>
    <n v="20"/>
    <s v="USPS"/>
    <s v="TRK1457413684"/>
  </r>
  <r>
    <n v="11076"/>
    <x v="150"/>
    <s v="SKU-1020"/>
    <n v="100"/>
    <s v="UPS"/>
    <s v="TRK2843576159"/>
  </r>
  <r>
    <n v="11077"/>
    <x v="30"/>
    <s v="SKU-1177"/>
    <n v="75"/>
    <s v="UPS"/>
    <s v="TRK6986318451"/>
  </r>
  <r>
    <n v="11078"/>
    <x v="102"/>
    <s v="SKU-1022"/>
    <n v="25"/>
    <s v="UPS"/>
    <s v="TRK8449046734"/>
  </r>
  <r>
    <n v="11079"/>
    <x v="171"/>
    <s v="SKU-1167"/>
    <n v="100"/>
    <s v="DHL"/>
    <s v="TRK1022410102"/>
  </r>
  <r>
    <n v="11080"/>
    <x v="31"/>
    <s v="SKU-1086"/>
    <n v="75"/>
    <s v="DHL"/>
    <s v="TRK9593389201"/>
  </r>
  <r>
    <n v="11081"/>
    <x v="88"/>
    <s v="SKU-1020"/>
    <n v="5"/>
    <s v="FedEx"/>
    <s v="TRK5053433476"/>
  </r>
  <r>
    <n v="11082"/>
    <x v="112"/>
    <s v="SKU-1069"/>
    <n v="25"/>
    <s v="USPS"/>
    <s v="TRK4144841603"/>
  </r>
  <r>
    <n v="11083"/>
    <x v="13"/>
    <s v="SKU-1101"/>
    <n v="5"/>
    <s v="FedEx"/>
    <s v="TRK4627678170"/>
  </r>
  <r>
    <n v="11084"/>
    <x v="115"/>
    <s v="SKU-1042"/>
    <n v="30"/>
    <s v="FedEx"/>
    <s v="TRK6569642112"/>
  </r>
  <r>
    <n v="11085"/>
    <x v="91"/>
    <s v="SKU-1187"/>
    <n v="25"/>
    <s v="FedEx"/>
    <s v="TRK7431439011"/>
  </r>
  <r>
    <n v="11085"/>
    <x v="145"/>
    <s v="SKU-1187"/>
    <n v="5"/>
    <s v="FedEx"/>
    <s v="TRK9906310488"/>
  </r>
  <r>
    <n v="11086"/>
    <x v="97"/>
    <s v="SKU-1145"/>
    <n v="21"/>
    <s v="USPS"/>
    <s v="TRK7060061643"/>
  </r>
  <r>
    <n v="11086"/>
    <x v="119"/>
    <s v="SKU-1145"/>
    <n v="4"/>
    <s v="DHL"/>
    <s v="TRK3223885848"/>
  </r>
  <r>
    <n v="11087"/>
    <x v="13"/>
    <s v="SKU-1189"/>
    <n v="13"/>
    <s v="USPS"/>
    <s v="TRK3136667335"/>
  </r>
  <r>
    <n v="11087"/>
    <x v="87"/>
    <s v="SKU-1189"/>
    <n v="7"/>
    <s v="DHL"/>
    <s v="TRK7938625808"/>
  </r>
  <r>
    <n v="11088"/>
    <x v="191"/>
    <s v="SKU-1190"/>
    <n v="100"/>
    <s v="USPS"/>
    <s v="TRK6022932813"/>
  </r>
  <r>
    <n v="11089"/>
    <x v="21"/>
    <s v="SKU-1063"/>
    <n v="5"/>
    <s v="DHL"/>
    <s v="TRK8562840032"/>
  </r>
  <r>
    <n v="11089"/>
    <x v="94"/>
    <s v="SKU-1063"/>
    <n v="35"/>
    <s v="USPS"/>
    <s v="TRK1991577387"/>
  </r>
  <r>
    <n v="11090"/>
    <x v="107"/>
    <s v="SKU-1045"/>
    <n v="75"/>
    <s v="FedEx"/>
    <s v="TRK1500379583"/>
  </r>
  <r>
    <n v="11091"/>
    <x v="120"/>
    <s v="SKU-1139"/>
    <n v="10"/>
    <s v="USPS"/>
    <s v="TRK5654910340"/>
  </r>
  <r>
    <n v="11092"/>
    <x v="92"/>
    <s v="SKU-1131"/>
    <n v="46"/>
    <s v="UPS"/>
    <s v="TRK8604487782"/>
  </r>
  <r>
    <n v="11092"/>
    <x v="13"/>
    <s v="SKU-1131"/>
    <n v="4"/>
    <s v="FedEx"/>
    <s v="TRK4536874322"/>
  </r>
  <r>
    <n v="11093"/>
    <x v="43"/>
    <s v="SKU-1153"/>
    <n v="25"/>
    <s v="UPS"/>
    <s v="TRK7074052555"/>
  </r>
  <r>
    <n v="11094"/>
    <x v="64"/>
    <s v="SKU-1155"/>
    <n v="50"/>
    <s v="USPS"/>
    <s v="TRK8570665578"/>
  </r>
  <r>
    <n v="11095"/>
    <x v="178"/>
    <s v="SKU-1136"/>
    <n v="15"/>
    <s v="USPS"/>
    <s v="TRK4052510271"/>
  </r>
  <r>
    <n v="11096"/>
    <x v="58"/>
    <s v="SKU-1083"/>
    <n v="31"/>
    <s v="FedEx"/>
    <s v="TRK2223348099"/>
  </r>
  <r>
    <n v="11096"/>
    <x v="53"/>
    <s v="SKU-1083"/>
    <n v="19"/>
    <s v="UPS"/>
    <s v="TRK9786243661"/>
  </r>
  <r>
    <n v="11097"/>
    <x v="64"/>
    <s v="SKU-1138"/>
    <n v="30"/>
    <s v="FedEx"/>
    <s v="TRK8213599027"/>
  </r>
  <r>
    <n v="11098"/>
    <x v="30"/>
    <s v="SKU-1173"/>
    <n v="8"/>
    <s v="FedEx"/>
    <s v="TRK1540129044"/>
  </r>
  <r>
    <n v="11098"/>
    <x v="157"/>
    <s v="SKU-1173"/>
    <n v="32"/>
    <s v="USPS"/>
    <s v="TRK5485217999"/>
  </r>
  <r>
    <n v="11099"/>
    <x v="63"/>
    <s v="SKU-1081"/>
    <n v="10"/>
    <s v="DHL"/>
    <s v="TRK7989043737"/>
  </r>
  <r>
    <n v="11100"/>
    <x v="89"/>
    <s v="SKU-1073"/>
    <n v="40"/>
    <s v="DHL"/>
    <s v="TRK9692822843"/>
  </r>
  <r>
    <n v="11101"/>
    <x v="35"/>
    <s v="SKU-1115"/>
    <n v="5"/>
    <s v="USPS"/>
    <s v="TRK3852963484"/>
  </r>
  <r>
    <n v="11101"/>
    <x v="32"/>
    <s v="SKU-1115"/>
    <n v="10"/>
    <s v="USPS"/>
    <s v="TRK6008728231"/>
  </r>
  <r>
    <n v="11102"/>
    <x v="59"/>
    <s v="SKU-1154"/>
    <n v="43"/>
    <s v="FedEx"/>
    <s v="TRK3752112137"/>
  </r>
  <r>
    <n v="11102"/>
    <x v="59"/>
    <s v="SKU-1154"/>
    <n v="32"/>
    <s v="FedEx"/>
    <s v="TRK6292868587"/>
  </r>
  <r>
    <n v="11103"/>
    <x v="18"/>
    <s v="SKU-1130"/>
    <n v="5"/>
    <s v="DHL"/>
    <s v="TRK1557104679"/>
  </r>
  <r>
    <n v="11104"/>
    <x v="94"/>
    <s v="SKU-1198"/>
    <n v="25"/>
    <s v="USPS"/>
    <s v="TRK3322329148"/>
  </r>
  <r>
    <n v="11105"/>
    <x v="23"/>
    <s v="SKU-1182"/>
    <n v="5"/>
    <s v="FedEx"/>
    <s v="TRK4610609358"/>
  </r>
  <r>
    <n v="11106"/>
    <x v="7"/>
    <s v="SKU-1036"/>
    <n v="5"/>
    <s v="FedEx"/>
    <s v="TRK9388081334"/>
  </r>
  <r>
    <n v="11107"/>
    <x v="177"/>
    <s v="SKU-1058"/>
    <n v="5"/>
    <s v="USPS"/>
    <s v="TRK3910792517"/>
  </r>
  <r>
    <n v="11108"/>
    <x v="18"/>
    <s v="SKU-1022"/>
    <n v="30"/>
    <s v="USPS"/>
    <s v="TRK1034622381"/>
  </r>
  <r>
    <n v="11109"/>
    <x v="142"/>
    <s v="SKU-1141"/>
    <n v="100"/>
    <s v="USPS"/>
    <s v="TRK7470688650"/>
  </r>
  <r>
    <n v="11110"/>
    <x v="187"/>
    <s v="SKU-1161"/>
    <n v="100"/>
    <s v="FedEx"/>
    <s v="TRK1636651677"/>
  </r>
  <r>
    <n v="11111"/>
    <x v="157"/>
    <s v="SKU-1058"/>
    <n v="10"/>
    <s v="USPS"/>
    <s v="TRK8977081329"/>
  </r>
  <r>
    <n v="11112"/>
    <x v="36"/>
    <s v="SKU-1175"/>
    <n v="10"/>
    <s v="DHL"/>
    <s v="TRK2210129973"/>
  </r>
  <r>
    <n v="11113"/>
    <x v="59"/>
    <s v="SKU-1085"/>
    <n v="5"/>
    <s v="FedEx"/>
    <s v="TRK3687190461"/>
  </r>
  <r>
    <n v="11114"/>
    <x v="58"/>
    <s v="SKU-1150"/>
    <n v="40"/>
    <s v="UPS"/>
    <s v="TRK9321105962"/>
  </r>
  <r>
    <n v="11115"/>
    <x v="84"/>
    <s v="SKU-1199"/>
    <n v="11"/>
    <s v="FedEx"/>
    <s v="TRK9451117731"/>
  </r>
  <r>
    <n v="11115"/>
    <x v="84"/>
    <s v="SKU-1199"/>
    <n v="9"/>
    <s v="USPS"/>
    <s v="TRK8252045961"/>
  </r>
  <r>
    <n v="11116"/>
    <x v="105"/>
    <s v="SKU-1174"/>
    <n v="100"/>
    <s v="FedEx"/>
    <s v="TRK4655485243"/>
  </r>
  <r>
    <n v="11117"/>
    <x v="30"/>
    <s v="SKU-1097"/>
    <n v="10"/>
    <s v="USPS"/>
    <s v="TRK3888775560"/>
  </r>
  <r>
    <n v="11118"/>
    <x v="158"/>
    <s v="SKU-1125"/>
    <n v="10"/>
    <s v="DHL"/>
    <s v="TRK9299764878"/>
  </r>
  <r>
    <n v="11119"/>
    <x v="187"/>
    <s v="SKU-1109"/>
    <n v="25"/>
    <s v="DHL"/>
    <s v="TRK3305812609"/>
  </r>
  <r>
    <n v="11120"/>
    <x v="74"/>
    <s v="SKU-1090"/>
    <n v="50"/>
    <s v="UPS"/>
    <s v="TRK6751814832"/>
  </r>
  <r>
    <n v="11121"/>
    <x v="108"/>
    <s v="SKU-1178"/>
    <n v="25"/>
    <s v="USPS"/>
    <s v="TRK9755209975"/>
  </r>
  <r>
    <n v="11122"/>
    <x v="43"/>
    <s v="SKU-1038"/>
    <n v="10"/>
    <s v="FedEx"/>
    <s v="TRK7818598247"/>
  </r>
  <r>
    <n v="11123"/>
    <x v="110"/>
    <s v="SKU-1160"/>
    <n v="10"/>
    <s v="UPS"/>
    <s v="TRK3929831322"/>
  </r>
  <r>
    <n v="11124"/>
    <x v="135"/>
    <s v="SKU-1112"/>
    <n v="5"/>
    <s v="DHL"/>
    <s v="TRK2694706351"/>
  </r>
  <r>
    <n v="11125"/>
    <x v="143"/>
    <s v="SKU-1068"/>
    <n v="25"/>
    <s v="DHL"/>
    <s v="TRK6335091680"/>
  </r>
  <r>
    <n v="11126"/>
    <x v="66"/>
    <s v="SKU-1168"/>
    <n v="40"/>
    <s v="FedEx"/>
    <s v="TRK9588910054"/>
  </r>
  <r>
    <n v="11127"/>
    <x v="151"/>
    <s v="SKU-1052"/>
    <n v="20"/>
    <s v="FedEx"/>
    <s v="TRK5866861857"/>
  </r>
  <r>
    <n v="11128"/>
    <x v="71"/>
    <s v="SKU-1012"/>
    <n v="10"/>
    <s v="USPS"/>
    <s v="TRK1313308390"/>
  </r>
  <r>
    <n v="11129"/>
    <x v="109"/>
    <s v="SKU-1105"/>
    <n v="3"/>
    <s v="USPS"/>
    <s v="TRK7421348061"/>
  </r>
  <r>
    <n v="11129"/>
    <x v="187"/>
    <s v="SKU-1105"/>
    <n v="2"/>
    <s v="DHL"/>
    <s v="TRK7022191001"/>
  </r>
  <r>
    <n v="11130"/>
    <x v="63"/>
    <s v="SKU-1179"/>
    <n v="5"/>
    <s v="FedEx"/>
    <s v="TRK4810210548"/>
  </r>
  <r>
    <n v="11131"/>
    <x v="21"/>
    <s v="SKU-1074"/>
    <n v="40"/>
    <s v="DHL"/>
    <s v="TRK2912552917"/>
  </r>
  <r>
    <n v="11132"/>
    <x v="89"/>
    <s v="SKU-1022"/>
    <n v="30"/>
    <s v="DHL"/>
    <s v="TRK8605690103"/>
  </r>
  <r>
    <n v="11133"/>
    <x v="175"/>
    <s v="SKU-1140"/>
    <n v="9"/>
    <s v="FedEx"/>
    <s v="TRK4265495462"/>
  </r>
  <r>
    <n v="11133"/>
    <x v="175"/>
    <s v="SKU-1140"/>
    <n v="31"/>
    <s v="UPS"/>
    <s v="TRK6262596774"/>
  </r>
  <r>
    <n v="11134"/>
    <x v="27"/>
    <s v="SKU-1055"/>
    <n v="35"/>
    <s v="FedEx"/>
    <s v="TRK5707439878"/>
  </r>
  <r>
    <n v="11134"/>
    <x v="139"/>
    <s v="SKU-1055"/>
    <n v="5"/>
    <s v="USPS"/>
    <s v="TRK5424552293"/>
  </r>
  <r>
    <n v="11135"/>
    <x v="103"/>
    <s v="SKU-1007"/>
    <n v="20"/>
    <s v="DHL"/>
    <s v="TRK5886732692"/>
  </r>
  <r>
    <n v="11136"/>
    <x v="31"/>
    <s v="SKU-1078"/>
    <n v="75"/>
    <s v="FedEx"/>
    <s v="TRK8594232821"/>
  </r>
  <r>
    <n v="11137"/>
    <x v="114"/>
    <s v="SKU-1196"/>
    <n v="40"/>
    <s v="FedEx"/>
    <s v="TRK1607181264"/>
  </r>
  <r>
    <n v="11138"/>
    <x v="24"/>
    <s v="SKU-1037"/>
    <n v="51"/>
    <s v="UPS"/>
    <s v="TRK3816839354"/>
  </r>
  <r>
    <n v="11138"/>
    <x v="175"/>
    <s v="SKU-1037"/>
    <n v="49"/>
    <s v="USPS"/>
    <s v="TRK6982163201"/>
  </r>
  <r>
    <n v="11139"/>
    <x v="78"/>
    <s v="SKU-1025"/>
    <n v="75"/>
    <s v="DHL"/>
    <s v="TRK1785473575"/>
  </r>
  <r>
    <n v="11140"/>
    <x v="176"/>
    <s v="SKU-1098"/>
    <n v="16"/>
    <s v="FedEx"/>
    <s v="TRK6796782149"/>
  </r>
  <r>
    <n v="11140"/>
    <x v="177"/>
    <s v="SKU-1098"/>
    <n v="9"/>
    <s v="USPS"/>
    <s v="TRK6295203452"/>
  </r>
  <r>
    <n v="11141"/>
    <x v="117"/>
    <s v="SKU-1137"/>
    <n v="10"/>
    <s v="FedEx"/>
    <s v="TRK9215316840"/>
  </r>
  <r>
    <n v="11142"/>
    <x v="128"/>
    <s v="SKU-1188"/>
    <n v="29"/>
    <s v="FedEx"/>
    <s v="TRK9645905313"/>
  </r>
  <r>
    <n v="11142"/>
    <x v="165"/>
    <s v="SKU-1188"/>
    <n v="21"/>
    <s v="UPS"/>
    <s v="TRK5894375538"/>
  </r>
  <r>
    <n v="11143"/>
    <x v="171"/>
    <s v="SKU-1199"/>
    <n v="25"/>
    <s v="USPS"/>
    <s v="TRK9519310111"/>
  </r>
  <r>
    <n v="11144"/>
    <x v="14"/>
    <s v="SKU-1065"/>
    <n v="20"/>
    <s v="DHL"/>
    <s v="TRK4949862807"/>
  </r>
  <r>
    <n v="11145"/>
    <x v="13"/>
    <s v="SKU-1019"/>
    <n v="40"/>
    <s v="DHL"/>
    <s v="TRK8176209372"/>
  </r>
  <r>
    <n v="11146"/>
    <x v="168"/>
    <s v="SKU-1113"/>
    <n v="100"/>
    <s v="DHL"/>
    <s v="TRK5592255365"/>
  </r>
  <r>
    <n v="11147"/>
    <x v="141"/>
    <s v="SKU-1127"/>
    <n v="1"/>
    <s v="UPS"/>
    <s v="TRK3108446485"/>
  </r>
  <r>
    <n v="11147"/>
    <x v="141"/>
    <s v="SKU-1127"/>
    <n v="14"/>
    <s v="USPS"/>
    <s v="TRK9325542896"/>
  </r>
  <r>
    <n v="11148"/>
    <x v="174"/>
    <s v="SKU-1189"/>
    <n v="30"/>
    <s v="UPS"/>
    <s v="TRK5488369863"/>
  </r>
  <r>
    <n v="11149"/>
    <x v="82"/>
    <s v="SKU-1065"/>
    <n v="64"/>
    <s v="FedEx"/>
    <s v="TRK8936452076"/>
  </r>
  <r>
    <n v="11149"/>
    <x v="38"/>
    <s v="SKU-1065"/>
    <n v="11"/>
    <s v="USPS"/>
    <s v="TRK6615606400"/>
  </r>
  <r>
    <n v="11150"/>
    <x v="73"/>
    <s v="SKU-1153"/>
    <n v="15"/>
    <s v="FedEx"/>
    <s v="TRK5404718201"/>
  </r>
  <r>
    <n v="11151"/>
    <x v="23"/>
    <s v="SKU-1002"/>
    <n v="20"/>
    <s v="UPS"/>
    <s v="TRK2391872801"/>
  </r>
  <r>
    <n v="11152"/>
    <x v="81"/>
    <s v="SKU-1198"/>
    <n v="40"/>
    <s v="UPS"/>
    <s v="TRK8817106559"/>
  </r>
  <r>
    <n v="11153"/>
    <x v="50"/>
    <s v="SKU-1016"/>
    <n v="26"/>
    <s v="USPS"/>
    <s v="TRK4768713602"/>
  </r>
  <r>
    <n v="11153"/>
    <x v="51"/>
    <s v="SKU-1016"/>
    <n v="14"/>
    <s v="FedEx"/>
    <s v="TRK8824825552"/>
  </r>
  <r>
    <n v="11154"/>
    <x v="16"/>
    <s v="SKU-1166"/>
    <n v="40"/>
    <s v="DHL"/>
    <s v="TRK1077745063"/>
  </r>
  <r>
    <n v="11155"/>
    <x v="167"/>
    <s v="SKU-1177"/>
    <n v="20"/>
    <s v="UPS"/>
    <s v="TRK5907631051"/>
  </r>
  <r>
    <n v="11156"/>
    <x v="67"/>
    <s v="SKU-1128"/>
    <n v="75"/>
    <s v="USPS"/>
    <s v="TRK5335704853"/>
  </r>
  <r>
    <n v="11157"/>
    <x v="163"/>
    <s v="SKU-1007"/>
    <n v="30"/>
    <s v="FedEx"/>
    <s v="TRK2753810167"/>
  </r>
  <r>
    <n v="11158"/>
    <x v="69"/>
    <s v="SKU-1021"/>
    <n v="50"/>
    <s v="UPS"/>
    <s v="TRK8641888080"/>
  </r>
  <r>
    <n v="11159"/>
    <x v="183"/>
    <s v="SKU-1074"/>
    <n v="25"/>
    <s v="DHL"/>
    <s v="TRK8708408520"/>
  </r>
  <r>
    <n v="11160"/>
    <x v="142"/>
    <s v="SKU-1026"/>
    <n v="40"/>
    <s v="DHL"/>
    <s v="TRK1504797076"/>
  </r>
  <r>
    <n v="11161"/>
    <x v="54"/>
    <s v="SKU-1145"/>
    <n v="3"/>
    <s v="USPS"/>
    <s v="TRK8514882861"/>
  </r>
  <r>
    <n v="11161"/>
    <x v="54"/>
    <s v="SKU-1145"/>
    <n v="47"/>
    <s v="USPS"/>
    <s v="TRK7877200712"/>
  </r>
  <r>
    <n v="11162"/>
    <x v="155"/>
    <s v="SKU-1106"/>
    <n v="20"/>
    <s v="USPS"/>
    <s v="TRK8599476816"/>
  </r>
  <r>
    <n v="11162"/>
    <x v="155"/>
    <s v="SKU-1106"/>
    <n v="5"/>
    <s v="UPS"/>
    <s v="TRK7371479965"/>
  </r>
  <r>
    <n v="11163"/>
    <x v="140"/>
    <s v="SKU-1098"/>
    <n v="75"/>
    <s v="FedEx"/>
    <s v="TRK3892102883"/>
  </r>
  <r>
    <n v="11164"/>
    <x v="139"/>
    <s v="SKU-1104"/>
    <n v="75"/>
    <s v="UPS"/>
    <s v="TRK6780674943"/>
  </r>
  <r>
    <n v="11165"/>
    <x v="1"/>
    <s v="SKU-1053"/>
    <n v="17"/>
    <s v="FedEx"/>
    <s v="TRK9723791538"/>
  </r>
  <r>
    <n v="11165"/>
    <x v="1"/>
    <s v="SKU-1053"/>
    <n v="58"/>
    <s v="UPS"/>
    <s v="TRK6894410260"/>
  </r>
  <r>
    <n v="11166"/>
    <x v="99"/>
    <s v="SKU-1123"/>
    <n v="30"/>
    <s v="DHL"/>
    <s v="TRK7053828490"/>
  </r>
  <r>
    <n v="11167"/>
    <x v="85"/>
    <s v="SKU-1004"/>
    <n v="100"/>
    <s v="FedEx"/>
    <s v="TRK5658493548"/>
  </r>
  <r>
    <n v="11168"/>
    <x v="112"/>
    <s v="SKU-1087"/>
    <n v="40"/>
    <s v="FedEx"/>
    <s v="TRK8404021942"/>
  </r>
  <r>
    <n v="11169"/>
    <x v="153"/>
    <s v="SKU-1041"/>
    <n v="75"/>
    <s v="FedEx"/>
    <s v="TRK9296874196"/>
  </r>
  <r>
    <n v="11170"/>
    <x v="12"/>
    <s v="SKU-1059"/>
    <n v="14"/>
    <s v="DHL"/>
    <s v="TRK4880209576"/>
  </r>
  <r>
    <n v="11170"/>
    <x v="45"/>
    <s v="SKU-1059"/>
    <n v="6"/>
    <s v="UPS"/>
    <s v="TRK5730719350"/>
  </r>
  <r>
    <n v="11171"/>
    <x v="130"/>
    <s v="SKU-1160"/>
    <n v="25"/>
    <s v="FedEx"/>
    <s v="TRK2378963597"/>
  </r>
  <r>
    <n v="11172"/>
    <x v="50"/>
    <s v="SKU-1122"/>
    <n v="18"/>
    <s v="USPS"/>
    <s v="TRK8071840766"/>
  </r>
  <r>
    <n v="11172"/>
    <x v="50"/>
    <s v="SKU-1122"/>
    <n v="7"/>
    <s v="USPS"/>
    <s v="TRK4151319963"/>
  </r>
  <r>
    <n v="11173"/>
    <x v="78"/>
    <s v="SKU-1094"/>
    <n v="75"/>
    <s v="DHL"/>
    <s v="TRK7165703520"/>
  </r>
  <r>
    <n v="11174"/>
    <x v="72"/>
    <s v="SKU-1129"/>
    <n v="39"/>
    <s v="UPS"/>
    <s v="TRK4581256551"/>
  </r>
  <r>
    <n v="11174"/>
    <x v="4"/>
    <s v="SKU-1129"/>
    <n v="36"/>
    <s v="FedEx"/>
    <s v="TRK5782195703"/>
  </r>
  <r>
    <n v="11175"/>
    <x v="115"/>
    <s v="SKU-1184"/>
    <n v="8"/>
    <s v="DHL"/>
    <s v="TRK1100484400"/>
  </r>
  <r>
    <n v="11175"/>
    <x v="19"/>
    <s v="SKU-1184"/>
    <n v="12"/>
    <s v="DHL"/>
    <s v="TRK5190386332"/>
  </r>
  <r>
    <n v="11176"/>
    <x v="89"/>
    <s v="SKU-1164"/>
    <n v="50"/>
    <s v="FedEx"/>
    <s v="TRK8263258732"/>
  </r>
  <r>
    <n v="11177"/>
    <x v="60"/>
    <s v="SKU-1105"/>
    <n v="100"/>
    <s v="USPS"/>
    <s v="TRK5551789654"/>
  </r>
  <r>
    <n v="11178"/>
    <x v="92"/>
    <s v="SKU-1151"/>
    <n v="7"/>
    <s v="DHL"/>
    <s v="TRK6057499705"/>
  </r>
  <r>
    <n v="11178"/>
    <x v="92"/>
    <s v="SKU-1151"/>
    <n v="13"/>
    <s v="USPS"/>
    <s v="TRK2693809539"/>
  </r>
  <r>
    <n v="11179"/>
    <x v="77"/>
    <s v="SKU-1165"/>
    <n v="40"/>
    <s v="FedEx"/>
    <s v="TRK6522635138"/>
  </r>
  <r>
    <n v="11180"/>
    <x v="160"/>
    <s v="SKU-1062"/>
    <n v="10"/>
    <s v="FedEx"/>
    <s v="TRK4210084549"/>
  </r>
  <r>
    <n v="11181"/>
    <x v="88"/>
    <s v="SKU-1048"/>
    <n v="20"/>
    <s v="DHL"/>
    <s v="TRK5829007961"/>
  </r>
  <r>
    <n v="11182"/>
    <x v="123"/>
    <s v="SKU-1019"/>
    <n v="75"/>
    <s v="FedEx"/>
    <s v="TRK8712769321"/>
  </r>
  <r>
    <n v="11183"/>
    <x v="9"/>
    <s v="SKU-1110"/>
    <n v="6"/>
    <s v="FedEx"/>
    <s v="TRK3744814285"/>
  </r>
  <r>
    <n v="11183"/>
    <x v="67"/>
    <s v="SKU-1110"/>
    <n v="4"/>
    <s v="USPS"/>
    <s v="TRK3814027184"/>
  </r>
  <r>
    <n v="11184"/>
    <x v="150"/>
    <s v="SKU-1083"/>
    <n v="7"/>
    <s v="FedEx"/>
    <s v="TRK5659831405"/>
  </r>
  <r>
    <n v="11184"/>
    <x v="96"/>
    <s v="SKU-1083"/>
    <n v="3"/>
    <s v="USPS"/>
    <s v="TRK6402231630"/>
  </r>
  <r>
    <n v="11185"/>
    <x v="48"/>
    <s v="SKU-1077"/>
    <n v="20"/>
    <s v="FedEx"/>
    <s v="TRK8115704980"/>
  </r>
  <r>
    <n v="11186"/>
    <x v="184"/>
    <s v="SKU-1023"/>
    <n v="41"/>
    <s v="UPS"/>
    <s v="TRK4471991931"/>
  </r>
  <r>
    <n v="11186"/>
    <x v="86"/>
    <s v="SKU-1023"/>
    <n v="9"/>
    <s v="DHL"/>
    <s v="TRK3330429439"/>
  </r>
  <r>
    <n v="11187"/>
    <x v="2"/>
    <s v="SKU-1178"/>
    <n v="30"/>
    <s v="DHL"/>
    <s v="TRK5093428981"/>
  </r>
  <r>
    <n v="11188"/>
    <x v="171"/>
    <s v="SKU-1039"/>
    <n v="20"/>
    <s v="FedEx"/>
    <s v="TRK4648294064"/>
  </r>
  <r>
    <n v="11189"/>
    <x v="124"/>
    <s v="SKU-1068"/>
    <n v="10"/>
    <s v="UPS"/>
    <s v="TRK3582084668"/>
  </r>
  <r>
    <n v="11190"/>
    <x v="50"/>
    <s v="SKU-1126"/>
    <n v="25"/>
    <s v="USPS"/>
    <s v="TRK3827636088"/>
  </r>
  <r>
    <n v="11191"/>
    <x v="4"/>
    <s v="SKU-1125"/>
    <n v="5"/>
    <s v="FedEx"/>
    <s v="TRK7325739947"/>
  </r>
  <r>
    <n v="11192"/>
    <x v="93"/>
    <s v="SKU-1031"/>
    <n v="10"/>
    <s v="FedEx"/>
    <s v="TRK2403936183"/>
  </r>
  <r>
    <n v="11193"/>
    <x v="103"/>
    <s v="SKU-1185"/>
    <n v="19"/>
    <s v="USPS"/>
    <s v="TRK2931688776"/>
  </r>
  <r>
    <n v="11193"/>
    <x v="103"/>
    <s v="SKU-1185"/>
    <n v="31"/>
    <s v="DHL"/>
    <s v="TRK6532083615"/>
  </r>
  <r>
    <n v="11194"/>
    <x v="94"/>
    <s v="SKU-1123"/>
    <n v="50"/>
    <s v="UPS"/>
    <s v="TRK6185894721"/>
  </r>
  <r>
    <n v="11195"/>
    <x v="61"/>
    <s v="SKU-1003"/>
    <n v="25"/>
    <s v="FedEx"/>
    <s v="TRK8865621294"/>
  </r>
  <r>
    <n v="11196"/>
    <x v="1"/>
    <s v="SKU-1151"/>
    <n v="5"/>
    <s v="UPS"/>
    <s v="TRK8003478657"/>
  </r>
  <r>
    <n v="11197"/>
    <x v="70"/>
    <s v="SKU-1122"/>
    <n v="3"/>
    <s v="DHL"/>
    <s v="TRK9643315962"/>
  </r>
  <r>
    <n v="11197"/>
    <x v="56"/>
    <s v="SKU-1122"/>
    <n v="7"/>
    <s v="USPS"/>
    <s v="TRK6325002555"/>
  </r>
  <r>
    <n v="11198"/>
    <x v="51"/>
    <s v="SKU-1113"/>
    <n v="40"/>
    <s v="UPS"/>
    <s v="TRK3843602672"/>
  </r>
  <r>
    <n v="11199"/>
    <x v="94"/>
    <s v="SKU-1158"/>
    <n v="100"/>
    <s v="USPS"/>
    <s v="TRK5911972385"/>
  </r>
  <r>
    <m/>
    <x v="192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">
  <r>
    <x v="0"/>
    <s v="SKU-1000"/>
    <n v="49"/>
    <n v="92"/>
    <n v="186"/>
    <n v="69"/>
  </r>
  <r>
    <x v="1"/>
    <s v="SKU-1000"/>
    <n v="4"/>
    <n v="71"/>
    <n v="179"/>
    <n v="52"/>
  </r>
  <r>
    <x v="2"/>
    <s v="SKU-1000"/>
    <n v="397"/>
    <n v="181"/>
    <n v="514"/>
    <n v="167"/>
  </r>
  <r>
    <x v="3"/>
    <s v="SKU-1001"/>
    <n v="146"/>
    <n v="57"/>
    <n v="157"/>
    <n v="52"/>
  </r>
  <r>
    <x v="4"/>
    <s v="SKU-1001"/>
    <n v="32"/>
    <n v="136"/>
    <n v="369"/>
    <n v="149"/>
  </r>
  <r>
    <x v="5"/>
    <s v="SKU-1001"/>
    <n v="219"/>
    <n v="146"/>
    <n v="296"/>
    <n v="117"/>
  </r>
  <r>
    <x v="5"/>
    <s v="SKU-1002"/>
    <n v="44"/>
    <n v="37"/>
    <n v="83"/>
    <n v="28"/>
  </r>
  <r>
    <x v="0"/>
    <s v="SKU-1002"/>
    <n v="77"/>
    <n v="47"/>
    <n v="107"/>
    <n v="51"/>
  </r>
  <r>
    <x v="6"/>
    <s v="SKU-1002"/>
    <n v="208"/>
    <n v="200"/>
    <n v="517"/>
    <n v="161"/>
  </r>
  <r>
    <x v="7"/>
    <s v="SKU-1003"/>
    <n v="267"/>
    <n v="165"/>
    <n v="380"/>
    <n v="141"/>
  </r>
  <r>
    <x v="1"/>
    <s v="SKU-1003"/>
    <n v="70"/>
    <n v="39"/>
    <n v="100"/>
    <n v="46"/>
  </r>
  <r>
    <x v="5"/>
    <s v="SKU-1003"/>
    <n v="374"/>
    <n v="172"/>
    <n v="317"/>
    <n v="142"/>
  </r>
  <r>
    <x v="8"/>
    <s v="SKU-1004"/>
    <n v="454"/>
    <n v="175"/>
    <n v="461"/>
    <n v="146"/>
  </r>
  <r>
    <x v="6"/>
    <s v="SKU-1004"/>
    <n v="133"/>
    <n v="152"/>
    <n v="380"/>
    <n v="174"/>
  </r>
  <r>
    <x v="5"/>
    <s v="SKU-1005"/>
    <n v="190"/>
    <n v="38"/>
    <n v="116"/>
    <n v="32"/>
  </r>
  <r>
    <x v="0"/>
    <s v="SKU-1005"/>
    <n v="175"/>
    <n v="89"/>
    <n v="222"/>
    <n v="75"/>
  </r>
  <r>
    <x v="6"/>
    <s v="SKU-1006"/>
    <n v="291"/>
    <n v="160"/>
    <n v="539"/>
    <n v="184"/>
  </r>
  <r>
    <x v="1"/>
    <s v="SKU-1006"/>
    <n v="85"/>
    <n v="16"/>
    <n v="32"/>
    <n v="16"/>
  </r>
  <r>
    <x v="3"/>
    <s v="SKU-1007"/>
    <n v="17"/>
    <n v="141"/>
    <n v="332"/>
    <n v="127"/>
  </r>
  <r>
    <x v="9"/>
    <s v="SKU-1007"/>
    <n v="414"/>
    <n v="139"/>
    <n v="429"/>
    <n v="126"/>
  </r>
  <r>
    <x v="8"/>
    <s v="SKU-1008"/>
    <n v="116"/>
    <n v="52"/>
    <n v="158"/>
    <n v="53"/>
  </r>
  <r>
    <x v="1"/>
    <s v="SKU-1008"/>
    <n v="142"/>
    <n v="34"/>
    <n v="97"/>
    <n v="41"/>
  </r>
  <r>
    <x v="7"/>
    <s v="SKU-1008"/>
    <n v="455"/>
    <n v="189"/>
    <n v="498"/>
    <n v="155"/>
  </r>
  <r>
    <x v="3"/>
    <s v="SKU-1009"/>
    <n v="157"/>
    <n v="103"/>
    <n v="307"/>
    <n v="112"/>
  </r>
  <r>
    <x v="7"/>
    <s v="SKU-1009"/>
    <n v="16"/>
    <n v="73"/>
    <n v="134"/>
    <n v="53"/>
  </r>
  <r>
    <x v="9"/>
    <s v="SKU-1010"/>
    <n v="31"/>
    <n v="44"/>
    <n v="125"/>
    <n v="34"/>
  </r>
  <r>
    <x v="6"/>
    <s v="SKU-1010"/>
    <n v="113"/>
    <n v="53"/>
    <n v="165"/>
    <n v="61"/>
  </r>
  <r>
    <x v="2"/>
    <s v="SKU-1010"/>
    <n v="504"/>
    <n v="157"/>
    <n v="435"/>
    <n v="114"/>
  </r>
  <r>
    <x v="8"/>
    <s v="SKU-1011"/>
    <n v="80"/>
    <n v="46"/>
    <n v="127"/>
    <n v="46"/>
  </r>
  <r>
    <x v="7"/>
    <s v="SKU-1011"/>
    <n v="228"/>
    <n v="171"/>
    <n v="445"/>
    <n v="180"/>
  </r>
  <r>
    <x v="3"/>
    <s v="SKU-1012"/>
    <n v="283"/>
    <n v="223"/>
    <n v="524"/>
    <n v="150"/>
  </r>
  <r>
    <x v="8"/>
    <s v="SKU-1012"/>
    <n v="19"/>
    <n v="90"/>
    <n v="188"/>
    <n v="78"/>
  </r>
  <r>
    <x v="2"/>
    <s v="SKU-1013"/>
    <n v="159"/>
    <n v="45"/>
    <n v="102"/>
    <n v="31"/>
  </r>
  <r>
    <x v="4"/>
    <s v="SKU-1013"/>
    <n v="285"/>
    <n v="105"/>
    <n v="244"/>
    <n v="121"/>
  </r>
  <r>
    <x v="5"/>
    <s v="SKU-1013"/>
    <n v="334"/>
    <n v="141"/>
    <n v="323"/>
    <n v="169"/>
  </r>
  <r>
    <x v="4"/>
    <s v="SKU-1014"/>
    <n v="427"/>
    <n v="126"/>
    <n v="408"/>
    <n v="140"/>
  </r>
  <r>
    <x v="6"/>
    <s v="SKU-1014"/>
    <n v="157"/>
    <n v="76"/>
    <n v="201"/>
    <n v="75"/>
  </r>
  <r>
    <x v="7"/>
    <s v="SKU-1014"/>
    <n v="74"/>
    <n v="82"/>
    <n v="197"/>
    <n v="79"/>
  </r>
  <r>
    <x v="4"/>
    <s v="SKU-1015"/>
    <n v="81"/>
    <n v="202"/>
    <n v="373"/>
    <n v="151"/>
  </r>
  <r>
    <x v="8"/>
    <s v="SKU-1015"/>
    <n v="328"/>
    <n v="76"/>
    <n v="284"/>
    <n v="85"/>
  </r>
  <r>
    <x v="0"/>
    <s v="SKU-1015"/>
    <n v="67"/>
    <n v="113"/>
    <n v="248"/>
    <n v="102"/>
  </r>
  <r>
    <x v="2"/>
    <s v="SKU-1016"/>
    <n v="248"/>
    <n v="143"/>
    <n v="401"/>
    <n v="106"/>
  </r>
  <r>
    <x v="9"/>
    <s v="SKU-1016"/>
    <n v="324"/>
    <n v="80"/>
    <n v="299"/>
    <n v="92"/>
  </r>
  <r>
    <x v="8"/>
    <s v="SKU-1016"/>
    <n v="411"/>
    <n v="138"/>
    <n v="407"/>
    <n v="137"/>
  </r>
  <r>
    <x v="7"/>
    <s v="SKU-1017"/>
    <n v="49"/>
    <n v="21"/>
    <n v="54"/>
    <n v="18"/>
  </r>
  <r>
    <x v="8"/>
    <s v="SKU-1017"/>
    <n v="124"/>
    <n v="160"/>
    <n v="334"/>
    <n v="128"/>
  </r>
  <r>
    <x v="9"/>
    <s v="SKU-1018"/>
    <n v="148"/>
    <n v="75"/>
    <n v="298"/>
    <n v="92"/>
  </r>
  <r>
    <x v="3"/>
    <s v="SKU-1018"/>
    <n v="5"/>
    <n v="40"/>
    <n v="93"/>
    <n v="29"/>
  </r>
  <r>
    <x v="4"/>
    <s v="SKU-1019"/>
    <n v="15"/>
    <n v="92"/>
    <n v="250"/>
    <n v="105"/>
  </r>
  <r>
    <x v="9"/>
    <s v="SKU-1019"/>
    <n v="90"/>
    <n v="75"/>
    <n v="146"/>
    <n v="62"/>
  </r>
  <r>
    <x v="5"/>
    <s v="SKU-1020"/>
    <n v="163"/>
    <n v="196"/>
    <n v="548"/>
    <n v="190"/>
  </r>
  <r>
    <x v="4"/>
    <s v="SKU-1020"/>
    <n v="521"/>
    <n v="198"/>
    <n v="668"/>
    <n v="189"/>
  </r>
  <r>
    <x v="7"/>
    <s v="SKU-1021"/>
    <n v="157"/>
    <n v="102"/>
    <n v="266"/>
    <n v="85"/>
  </r>
  <r>
    <x v="6"/>
    <s v="SKU-1021"/>
    <n v="45"/>
    <n v="10"/>
    <n v="23"/>
    <n v="12"/>
  </r>
  <r>
    <x v="5"/>
    <s v="SKU-1021"/>
    <n v="453"/>
    <n v="238"/>
    <n v="508"/>
    <n v="172"/>
  </r>
  <r>
    <x v="8"/>
    <s v="SKU-1022"/>
    <n v="9"/>
    <n v="15"/>
    <n v="43"/>
    <n v="12"/>
  </r>
  <r>
    <x v="4"/>
    <s v="SKU-1022"/>
    <n v="470"/>
    <n v="152"/>
    <n v="481"/>
    <n v="164"/>
  </r>
  <r>
    <x v="4"/>
    <s v="SKU-1023"/>
    <n v="7"/>
    <n v="62"/>
    <n v="156"/>
    <n v="56"/>
  </r>
  <r>
    <x v="5"/>
    <s v="SKU-1023"/>
    <n v="306"/>
    <n v="107"/>
    <n v="259"/>
    <n v="100"/>
  </r>
  <r>
    <x v="4"/>
    <s v="SKU-1024"/>
    <n v="272"/>
    <n v="123"/>
    <n v="292"/>
    <n v="162"/>
  </r>
  <r>
    <x v="1"/>
    <s v="SKU-1024"/>
    <n v="385"/>
    <n v="158"/>
    <n v="353"/>
    <n v="116"/>
  </r>
  <r>
    <x v="2"/>
    <s v="SKU-1024"/>
    <n v="355"/>
    <n v="116"/>
    <n v="398"/>
    <n v="134"/>
  </r>
  <r>
    <x v="9"/>
    <s v="SKU-1025"/>
    <n v="133"/>
    <n v="34"/>
    <n v="72"/>
    <n v="34"/>
  </r>
  <r>
    <x v="7"/>
    <s v="SKU-1025"/>
    <n v="208"/>
    <n v="181"/>
    <n v="395"/>
    <n v="128"/>
  </r>
  <r>
    <x v="3"/>
    <s v="SKU-1026"/>
    <n v="132"/>
    <n v="142"/>
    <n v="362"/>
    <n v="134"/>
  </r>
  <r>
    <x v="2"/>
    <s v="SKU-1026"/>
    <n v="91"/>
    <n v="67"/>
    <n v="175"/>
    <n v="62"/>
  </r>
  <r>
    <x v="8"/>
    <s v="SKU-1026"/>
    <n v="20"/>
    <n v="147"/>
    <n v="363"/>
    <n v="135"/>
  </r>
  <r>
    <x v="6"/>
    <s v="SKU-1027"/>
    <n v="138"/>
    <n v="203"/>
    <n v="470"/>
    <n v="151"/>
  </r>
  <r>
    <x v="9"/>
    <s v="SKU-1027"/>
    <n v="32"/>
    <n v="225"/>
    <n v="528"/>
    <n v="184"/>
  </r>
  <r>
    <x v="5"/>
    <s v="SKU-1028"/>
    <n v="160"/>
    <n v="72"/>
    <n v="143"/>
    <n v="66"/>
  </r>
  <r>
    <x v="0"/>
    <s v="SKU-1028"/>
    <n v="108"/>
    <n v="50"/>
    <n v="138"/>
    <n v="37"/>
  </r>
  <r>
    <x v="8"/>
    <s v="SKU-1029"/>
    <n v="128"/>
    <n v="45"/>
    <n v="113"/>
    <n v="37"/>
  </r>
  <r>
    <x v="3"/>
    <s v="SKU-1029"/>
    <n v="65"/>
    <n v="87"/>
    <n v="210"/>
    <n v="95"/>
  </r>
  <r>
    <x v="0"/>
    <s v="SKU-1029"/>
    <n v="6"/>
    <n v="184"/>
    <n v="409"/>
    <n v="149"/>
  </r>
  <r>
    <x v="0"/>
    <s v="SKU-1030"/>
    <n v="332"/>
    <n v="219"/>
    <n v="562"/>
    <n v="155"/>
  </r>
  <r>
    <x v="4"/>
    <s v="SKU-1030"/>
    <n v="69"/>
    <n v="61"/>
    <n v="159"/>
    <n v="59"/>
  </r>
  <r>
    <x v="8"/>
    <s v="SKU-1030"/>
    <n v="19"/>
    <n v="33"/>
    <n v="69"/>
    <n v="33"/>
  </r>
  <r>
    <x v="3"/>
    <s v="SKU-1031"/>
    <n v="606"/>
    <n v="211"/>
    <n v="568"/>
    <n v="179"/>
  </r>
  <r>
    <x v="4"/>
    <s v="SKU-1031"/>
    <n v="398"/>
    <n v="185"/>
    <n v="358"/>
    <n v="128"/>
  </r>
  <r>
    <x v="1"/>
    <s v="SKU-1032"/>
    <n v="240"/>
    <n v="97"/>
    <n v="254"/>
    <n v="68"/>
  </r>
  <r>
    <x v="7"/>
    <s v="SKU-1032"/>
    <n v="84"/>
    <n v="16"/>
    <n v="34"/>
    <n v="12"/>
  </r>
  <r>
    <x v="4"/>
    <s v="SKU-1032"/>
    <n v="250"/>
    <n v="109"/>
    <n v="292"/>
    <n v="140"/>
  </r>
  <r>
    <x v="5"/>
    <s v="SKU-1033"/>
    <n v="188"/>
    <n v="125"/>
    <n v="281"/>
    <n v="146"/>
  </r>
  <r>
    <x v="4"/>
    <s v="SKU-1033"/>
    <n v="249"/>
    <n v="112"/>
    <n v="251"/>
    <n v="84"/>
  </r>
  <r>
    <x v="2"/>
    <s v="SKU-1034"/>
    <n v="15"/>
    <n v="56"/>
    <n v="172"/>
    <n v="72"/>
  </r>
  <r>
    <x v="4"/>
    <s v="SKU-1034"/>
    <n v="134"/>
    <n v="214"/>
    <n v="628"/>
    <n v="167"/>
  </r>
  <r>
    <x v="7"/>
    <s v="SKU-1035"/>
    <n v="57"/>
    <n v="30"/>
    <n v="67"/>
    <n v="23"/>
  </r>
  <r>
    <x v="5"/>
    <s v="SKU-1035"/>
    <n v="65"/>
    <n v="48"/>
    <n v="115"/>
    <n v="40"/>
  </r>
  <r>
    <x v="0"/>
    <s v="SKU-1035"/>
    <n v="68"/>
    <n v="205"/>
    <n v="585"/>
    <n v="195"/>
  </r>
  <r>
    <x v="0"/>
    <s v="SKU-1036"/>
    <n v="41"/>
    <n v="14"/>
    <n v="38"/>
    <n v="11"/>
  </r>
  <r>
    <x v="2"/>
    <s v="SKU-1036"/>
    <n v="3"/>
    <n v="162"/>
    <n v="407"/>
    <n v="116"/>
  </r>
  <r>
    <x v="4"/>
    <s v="SKU-1036"/>
    <n v="156"/>
    <n v="196"/>
    <n v="552"/>
    <n v="174"/>
  </r>
  <r>
    <x v="8"/>
    <s v="SKU-1037"/>
    <n v="77"/>
    <n v="214"/>
    <n v="459"/>
    <n v="174"/>
  </r>
  <r>
    <x v="2"/>
    <s v="SKU-1037"/>
    <n v="343"/>
    <n v="162"/>
    <n v="293"/>
    <n v="115"/>
  </r>
  <r>
    <x v="7"/>
    <s v="SKU-1037"/>
    <n v="374"/>
    <n v="130"/>
    <n v="306"/>
    <n v="172"/>
  </r>
  <r>
    <x v="3"/>
    <s v="SKU-1038"/>
    <n v="99"/>
    <n v="49"/>
    <n v="158"/>
    <n v="54"/>
  </r>
  <r>
    <x v="6"/>
    <s v="SKU-1038"/>
    <n v="129"/>
    <n v="74"/>
    <n v="289"/>
    <n v="98"/>
  </r>
  <r>
    <x v="2"/>
    <s v="SKU-1038"/>
    <n v="488"/>
    <n v="204"/>
    <n v="476"/>
    <n v="142"/>
  </r>
  <r>
    <x v="2"/>
    <s v="SKU-1039"/>
    <n v="577"/>
    <n v="276"/>
    <n v="700"/>
    <n v="197"/>
  </r>
  <r>
    <x v="8"/>
    <s v="SKU-1039"/>
    <n v="6"/>
    <n v="70"/>
    <n v="202"/>
    <n v="64"/>
  </r>
  <r>
    <x v="1"/>
    <s v="SKU-1039"/>
    <n v="91"/>
    <n v="13"/>
    <n v="35"/>
    <n v="10"/>
  </r>
  <r>
    <x v="1"/>
    <s v="SKU-1040"/>
    <n v="93"/>
    <n v="161"/>
    <n v="618"/>
    <n v="198"/>
  </r>
  <r>
    <x v="9"/>
    <s v="SKU-1040"/>
    <n v="14"/>
    <n v="25"/>
    <n v="58"/>
    <n v="30"/>
  </r>
  <r>
    <x v="8"/>
    <s v="SKU-1040"/>
    <n v="34"/>
    <n v="57"/>
    <n v="140"/>
    <n v="59"/>
  </r>
  <r>
    <x v="3"/>
    <s v="SKU-1041"/>
    <n v="11"/>
    <n v="10"/>
    <n v="39"/>
    <n v="12"/>
  </r>
  <r>
    <x v="9"/>
    <s v="SKU-1041"/>
    <n v="89"/>
    <n v="81"/>
    <n v="179"/>
    <n v="63"/>
  </r>
  <r>
    <x v="2"/>
    <s v="SKU-1042"/>
    <n v="178"/>
    <n v="133"/>
    <n v="401"/>
    <n v="135"/>
  </r>
  <r>
    <x v="7"/>
    <s v="SKU-1042"/>
    <n v="130"/>
    <n v="90"/>
    <n v="192"/>
    <n v="62"/>
  </r>
  <r>
    <x v="9"/>
    <s v="SKU-1043"/>
    <n v="87"/>
    <n v="86"/>
    <n v="225"/>
    <n v="66"/>
  </r>
  <r>
    <x v="7"/>
    <s v="SKU-1043"/>
    <n v="192"/>
    <n v="61"/>
    <n v="127"/>
    <n v="49"/>
  </r>
  <r>
    <x v="8"/>
    <s v="SKU-1043"/>
    <n v="113"/>
    <n v="26"/>
    <n v="90"/>
    <n v="31"/>
  </r>
  <r>
    <x v="9"/>
    <s v="SKU-1044"/>
    <n v="87"/>
    <n v="92"/>
    <n v="193"/>
    <n v="75"/>
  </r>
  <r>
    <x v="2"/>
    <s v="SKU-1044"/>
    <n v="65"/>
    <n v="48"/>
    <n v="82"/>
    <n v="33"/>
  </r>
  <r>
    <x v="4"/>
    <s v="SKU-1044"/>
    <n v="298"/>
    <n v="171"/>
    <n v="434"/>
    <n v="124"/>
  </r>
  <r>
    <x v="1"/>
    <s v="SKU-1045"/>
    <n v="325"/>
    <n v="102"/>
    <n v="264"/>
    <n v="96"/>
  </r>
  <r>
    <x v="6"/>
    <s v="SKU-1045"/>
    <n v="63"/>
    <n v="11"/>
    <n v="44"/>
    <n v="14"/>
  </r>
  <r>
    <x v="4"/>
    <s v="SKU-1045"/>
    <n v="469"/>
    <n v="213"/>
    <n v="407"/>
    <n v="172"/>
  </r>
  <r>
    <x v="1"/>
    <s v="SKU-1046"/>
    <n v="197"/>
    <n v="125"/>
    <n v="485"/>
    <n v="164"/>
  </r>
  <r>
    <x v="9"/>
    <s v="SKU-1046"/>
    <n v="372"/>
    <n v="215"/>
    <n v="584"/>
    <n v="186"/>
  </r>
  <r>
    <x v="9"/>
    <s v="SKU-1047"/>
    <n v="260"/>
    <n v="115"/>
    <n v="253"/>
    <n v="120"/>
  </r>
  <r>
    <x v="1"/>
    <s v="SKU-1047"/>
    <n v="517"/>
    <n v="171"/>
    <n v="532"/>
    <n v="153"/>
  </r>
  <r>
    <x v="2"/>
    <s v="SKU-1047"/>
    <n v="17"/>
    <n v="70"/>
    <n v="202"/>
    <n v="71"/>
  </r>
  <r>
    <x v="2"/>
    <s v="SKU-1048"/>
    <n v="4"/>
    <n v="55"/>
    <n v="154"/>
    <n v="73"/>
  </r>
  <r>
    <x v="1"/>
    <s v="SKU-1048"/>
    <n v="154"/>
    <n v="107"/>
    <n v="363"/>
    <n v="126"/>
  </r>
  <r>
    <x v="3"/>
    <s v="SKU-1049"/>
    <n v="348"/>
    <n v="98"/>
    <n v="280"/>
    <n v="100"/>
  </r>
  <r>
    <x v="7"/>
    <s v="SKU-1049"/>
    <n v="209"/>
    <n v="165"/>
    <n v="379"/>
    <n v="154"/>
  </r>
  <r>
    <x v="0"/>
    <s v="SKU-1049"/>
    <n v="15"/>
    <n v="52"/>
    <n v="148"/>
    <n v="49"/>
  </r>
  <r>
    <x v="2"/>
    <s v="SKU-1050"/>
    <n v="94"/>
    <n v="94"/>
    <n v="189"/>
    <n v="66"/>
  </r>
  <r>
    <x v="7"/>
    <s v="SKU-1050"/>
    <n v="264"/>
    <n v="135"/>
    <n v="328"/>
    <n v="165"/>
  </r>
  <r>
    <x v="9"/>
    <s v="SKU-1051"/>
    <n v="281"/>
    <n v="98"/>
    <n v="237"/>
    <n v="76"/>
  </r>
  <r>
    <x v="5"/>
    <s v="SKU-1051"/>
    <n v="23"/>
    <n v="115"/>
    <n v="353"/>
    <n v="119"/>
  </r>
  <r>
    <x v="8"/>
    <s v="SKU-1052"/>
    <n v="427"/>
    <n v="199"/>
    <n v="478"/>
    <n v="191"/>
  </r>
  <r>
    <x v="3"/>
    <s v="SKU-1052"/>
    <n v="252"/>
    <n v="81"/>
    <n v="218"/>
    <n v="63"/>
  </r>
  <r>
    <x v="5"/>
    <s v="SKU-1052"/>
    <n v="486"/>
    <n v="270"/>
    <n v="679"/>
    <n v="184"/>
  </r>
  <r>
    <x v="5"/>
    <s v="SKU-1053"/>
    <n v="28"/>
    <n v="40"/>
    <n v="93"/>
    <n v="49"/>
  </r>
  <r>
    <x v="0"/>
    <s v="SKU-1053"/>
    <n v="159"/>
    <n v="29"/>
    <n v="84"/>
    <n v="33"/>
  </r>
  <r>
    <x v="4"/>
    <s v="SKU-1053"/>
    <n v="143"/>
    <n v="92"/>
    <n v="167"/>
    <n v="62"/>
  </r>
  <r>
    <x v="8"/>
    <s v="SKU-1054"/>
    <n v="98"/>
    <n v="37"/>
    <n v="103"/>
    <n v="27"/>
  </r>
  <r>
    <x v="2"/>
    <s v="SKU-1054"/>
    <n v="285"/>
    <n v="143"/>
    <n v="287"/>
    <n v="124"/>
  </r>
  <r>
    <x v="1"/>
    <s v="SKU-1055"/>
    <n v="166"/>
    <n v="46"/>
    <n v="178"/>
    <n v="58"/>
  </r>
  <r>
    <x v="9"/>
    <s v="SKU-1055"/>
    <n v="195"/>
    <n v="64"/>
    <n v="167"/>
    <n v="72"/>
  </r>
  <r>
    <x v="1"/>
    <s v="SKU-1056"/>
    <n v="131"/>
    <n v="56"/>
    <n v="171"/>
    <n v="71"/>
  </r>
  <r>
    <x v="9"/>
    <s v="SKU-1056"/>
    <n v="35"/>
    <n v="145"/>
    <n v="469"/>
    <n v="152"/>
  </r>
  <r>
    <x v="8"/>
    <s v="SKU-1056"/>
    <n v="260"/>
    <n v="94"/>
    <n v="240"/>
    <n v="66"/>
  </r>
  <r>
    <x v="2"/>
    <s v="SKU-1057"/>
    <n v="241"/>
    <n v="100"/>
    <n v="226"/>
    <n v="83"/>
  </r>
  <r>
    <x v="0"/>
    <s v="SKU-1057"/>
    <n v="421"/>
    <n v="109"/>
    <n v="392"/>
    <n v="119"/>
  </r>
  <r>
    <x v="0"/>
    <s v="SKU-1058"/>
    <n v="349"/>
    <n v="125"/>
    <n v="304"/>
    <n v="92"/>
  </r>
  <r>
    <x v="9"/>
    <s v="SKU-1058"/>
    <n v="209"/>
    <n v="151"/>
    <n v="354"/>
    <n v="114"/>
  </r>
  <r>
    <x v="4"/>
    <s v="SKU-1058"/>
    <n v="236"/>
    <n v="152"/>
    <n v="447"/>
    <n v="197"/>
  </r>
  <r>
    <x v="8"/>
    <s v="SKU-1059"/>
    <n v="7"/>
    <n v="105"/>
    <n v="243"/>
    <n v="93"/>
  </r>
  <r>
    <x v="3"/>
    <s v="SKU-1059"/>
    <n v="222"/>
    <n v="83"/>
    <n v="226"/>
    <n v="69"/>
  </r>
  <r>
    <x v="3"/>
    <s v="SKU-1060"/>
    <n v="134"/>
    <n v="170"/>
    <n v="375"/>
    <n v="128"/>
  </r>
  <r>
    <x v="9"/>
    <s v="SKU-1060"/>
    <n v="123"/>
    <n v="52"/>
    <n v="101"/>
    <n v="36"/>
  </r>
  <r>
    <x v="6"/>
    <s v="SKU-1060"/>
    <n v="188"/>
    <n v="185"/>
    <n v="467"/>
    <n v="163"/>
  </r>
  <r>
    <x v="1"/>
    <s v="SKU-1061"/>
    <n v="60"/>
    <n v="26"/>
    <n v="76"/>
    <n v="27"/>
  </r>
  <r>
    <x v="0"/>
    <s v="SKU-1061"/>
    <n v="69"/>
    <n v="86"/>
    <n v="162"/>
    <n v="73"/>
  </r>
  <r>
    <x v="3"/>
    <s v="SKU-1062"/>
    <n v="87"/>
    <n v="51"/>
    <n v="144"/>
    <n v="58"/>
  </r>
  <r>
    <x v="9"/>
    <s v="SKU-1062"/>
    <n v="214"/>
    <n v="72"/>
    <n v="276"/>
    <n v="85"/>
  </r>
  <r>
    <x v="4"/>
    <s v="SKU-1062"/>
    <n v="117"/>
    <n v="131"/>
    <n v="415"/>
    <n v="128"/>
  </r>
  <r>
    <x v="7"/>
    <s v="SKU-1063"/>
    <n v="243"/>
    <n v="118"/>
    <n v="320"/>
    <n v="133"/>
  </r>
  <r>
    <x v="2"/>
    <s v="SKU-1063"/>
    <n v="444"/>
    <n v="211"/>
    <n v="538"/>
    <n v="183"/>
  </r>
  <r>
    <x v="0"/>
    <s v="SKU-1063"/>
    <n v="8"/>
    <n v="152"/>
    <n v="377"/>
    <n v="110"/>
  </r>
  <r>
    <x v="5"/>
    <s v="SKU-1064"/>
    <n v="181"/>
    <n v="64"/>
    <n v="233"/>
    <n v="83"/>
  </r>
  <r>
    <x v="2"/>
    <s v="SKU-1064"/>
    <n v="248"/>
    <n v="88"/>
    <n v="223"/>
    <n v="106"/>
  </r>
  <r>
    <x v="9"/>
    <s v="SKU-1064"/>
    <n v="81"/>
    <n v="49"/>
    <n v="156"/>
    <n v="58"/>
  </r>
  <r>
    <x v="0"/>
    <s v="SKU-1065"/>
    <n v="183"/>
    <n v="139"/>
    <n v="358"/>
    <n v="102"/>
  </r>
  <r>
    <x v="7"/>
    <s v="SKU-1065"/>
    <n v="36"/>
    <n v="76"/>
    <n v="176"/>
    <n v="90"/>
  </r>
  <r>
    <x v="5"/>
    <s v="SKU-1065"/>
    <n v="120"/>
    <n v="40"/>
    <n v="105"/>
    <n v="40"/>
  </r>
  <r>
    <x v="7"/>
    <s v="SKU-1066"/>
    <n v="13"/>
    <n v="37"/>
    <n v="80"/>
    <n v="27"/>
  </r>
  <r>
    <x v="1"/>
    <s v="SKU-1066"/>
    <n v="36"/>
    <n v="68"/>
    <n v="194"/>
    <n v="62"/>
  </r>
  <r>
    <x v="9"/>
    <s v="SKU-1067"/>
    <n v="563"/>
    <n v="214"/>
    <n v="518"/>
    <n v="154"/>
  </r>
  <r>
    <x v="6"/>
    <s v="SKU-1067"/>
    <n v="203"/>
    <n v="144"/>
    <n v="247"/>
    <n v="101"/>
  </r>
  <r>
    <x v="7"/>
    <s v="SKU-1067"/>
    <n v="24"/>
    <n v="90"/>
    <n v="220"/>
    <n v="62"/>
  </r>
  <r>
    <x v="2"/>
    <s v="SKU-1068"/>
    <n v="490"/>
    <n v="182"/>
    <n v="550"/>
    <n v="184"/>
  </r>
  <r>
    <x v="5"/>
    <s v="SKU-1068"/>
    <n v="490"/>
    <n v="148"/>
    <n v="466"/>
    <n v="176"/>
  </r>
  <r>
    <x v="2"/>
    <s v="SKU-1069"/>
    <n v="313"/>
    <n v="112"/>
    <n v="235"/>
    <n v="78"/>
  </r>
  <r>
    <x v="8"/>
    <s v="SKU-1069"/>
    <n v="399"/>
    <n v="178"/>
    <n v="538"/>
    <n v="182"/>
  </r>
  <r>
    <x v="9"/>
    <s v="SKU-1069"/>
    <n v="53"/>
    <n v="86"/>
    <n v="230"/>
    <n v="63"/>
  </r>
  <r>
    <x v="6"/>
    <s v="SKU-1070"/>
    <n v="171"/>
    <n v="60"/>
    <n v="182"/>
    <n v="77"/>
  </r>
  <r>
    <x v="7"/>
    <s v="SKU-1070"/>
    <n v="26"/>
    <n v="45"/>
    <n v="160"/>
    <n v="57"/>
  </r>
  <r>
    <x v="8"/>
    <s v="SKU-1070"/>
    <n v="505"/>
    <n v="165"/>
    <n v="563"/>
    <n v="169"/>
  </r>
  <r>
    <x v="3"/>
    <s v="SKU-1071"/>
    <n v="170"/>
    <n v="127"/>
    <n v="245"/>
    <n v="96"/>
  </r>
  <r>
    <x v="8"/>
    <s v="SKU-1071"/>
    <n v="138"/>
    <n v="26"/>
    <n v="84"/>
    <n v="31"/>
  </r>
  <r>
    <x v="1"/>
    <s v="SKU-1071"/>
    <n v="26"/>
    <n v="57"/>
    <n v="100"/>
    <n v="41"/>
  </r>
  <r>
    <x v="0"/>
    <s v="SKU-1072"/>
    <n v="266"/>
    <n v="269"/>
    <n v="496"/>
    <n v="191"/>
  </r>
  <r>
    <x v="2"/>
    <s v="SKU-1072"/>
    <n v="427"/>
    <n v="275"/>
    <n v="543"/>
    <n v="197"/>
  </r>
  <r>
    <x v="2"/>
    <s v="SKU-1073"/>
    <n v="39"/>
    <n v="43"/>
    <n v="108"/>
    <n v="30"/>
  </r>
  <r>
    <x v="1"/>
    <s v="SKU-1073"/>
    <n v="40"/>
    <n v="186"/>
    <n v="363"/>
    <n v="148"/>
  </r>
  <r>
    <x v="6"/>
    <s v="SKU-1074"/>
    <n v="96"/>
    <n v="10"/>
    <n v="23"/>
    <n v="10"/>
  </r>
  <r>
    <x v="5"/>
    <s v="SKU-1074"/>
    <n v="128"/>
    <n v="41"/>
    <n v="99"/>
    <n v="35"/>
  </r>
  <r>
    <x v="0"/>
    <s v="SKU-1075"/>
    <n v="339"/>
    <n v="185"/>
    <n v="447"/>
    <n v="137"/>
  </r>
  <r>
    <x v="8"/>
    <s v="SKU-1075"/>
    <n v="62"/>
    <n v="274"/>
    <n v="546"/>
    <n v="184"/>
  </r>
  <r>
    <x v="2"/>
    <s v="SKU-1075"/>
    <n v="131"/>
    <n v="49"/>
    <n v="109"/>
    <n v="41"/>
  </r>
  <r>
    <x v="7"/>
    <s v="SKU-1076"/>
    <n v="47"/>
    <n v="121"/>
    <n v="301"/>
    <n v="140"/>
  </r>
  <r>
    <x v="1"/>
    <s v="SKU-1076"/>
    <n v="99"/>
    <n v="129"/>
    <n v="341"/>
    <n v="132"/>
  </r>
  <r>
    <x v="1"/>
    <s v="SKU-1077"/>
    <n v="73"/>
    <n v="118"/>
    <n v="351"/>
    <n v="126"/>
  </r>
  <r>
    <x v="4"/>
    <s v="SKU-1077"/>
    <n v="183"/>
    <n v="99"/>
    <n v="352"/>
    <n v="108"/>
  </r>
  <r>
    <x v="8"/>
    <s v="SKU-1077"/>
    <n v="109"/>
    <n v="235"/>
    <n v="451"/>
    <n v="177"/>
  </r>
  <r>
    <x v="4"/>
    <s v="SKU-1078"/>
    <n v="22"/>
    <n v="13"/>
    <n v="44"/>
    <n v="13"/>
  </r>
  <r>
    <x v="0"/>
    <s v="SKU-1078"/>
    <n v="121"/>
    <n v="102"/>
    <n v="253"/>
    <n v="120"/>
  </r>
  <r>
    <x v="6"/>
    <s v="SKU-1078"/>
    <n v="413"/>
    <n v="276"/>
    <n v="480"/>
    <n v="187"/>
  </r>
  <r>
    <x v="3"/>
    <s v="SKU-1079"/>
    <n v="433"/>
    <n v="206"/>
    <n v="479"/>
    <n v="168"/>
  </r>
  <r>
    <x v="7"/>
    <s v="SKU-1079"/>
    <n v="24"/>
    <n v="32"/>
    <n v="75"/>
    <n v="31"/>
  </r>
  <r>
    <x v="9"/>
    <s v="SKU-1079"/>
    <n v="174"/>
    <n v="120"/>
    <n v="238"/>
    <n v="108"/>
  </r>
  <r>
    <x v="1"/>
    <s v="SKU-1080"/>
    <n v="30"/>
    <n v="155"/>
    <n v="321"/>
    <n v="105"/>
  </r>
  <r>
    <x v="7"/>
    <s v="SKU-1080"/>
    <n v="522"/>
    <n v="153"/>
    <n v="466"/>
    <n v="134"/>
  </r>
  <r>
    <x v="5"/>
    <s v="SKU-1080"/>
    <n v="109"/>
    <n v="169"/>
    <n v="312"/>
    <n v="118"/>
  </r>
  <r>
    <x v="0"/>
    <s v="SKU-1081"/>
    <n v="50"/>
    <n v="50"/>
    <n v="177"/>
    <n v="58"/>
  </r>
  <r>
    <x v="6"/>
    <s v="SKU-1081"/>
    <n v="278"/>
    <n v="174"/>
    <n v="361"/>
    <n v="119"/>
  </r>
  <r>
    <x v="1"/>
    <s v="SKU-1081"/>
    <n v="50"/>
    <n v="73"/>
    <n v="188"/>
    <n v="56"/>
  </r>
  <r>
    <x v="0"/>
    <s v="SKU-1082"/>
    <n v="504"/>
    <n v="160"/>
    <n v="425"/>
    <n v="123"/>
  </r>
  <r>
    <x v="6"/>
    <s v="SKU-1082"/>
    <n v="182"/>
    <n v="215"/>
    <n v="528"/>
    <n v="157"/>
  </r>
  <r>
    <x v="9"/>
    <s v="SKU-1082"/>
    <n v="227"/>
    <n v="77"/>
    <n v="268"/>
    <n v="80"/>
  </r>
  <r>
    <x v="9"/>
    <s v="SKU-1083"/>
    <n v="338"/>
    <n v="129"/>
    <n v="459"/>
    <n v="161"/>
  </r>
  <r>
    <x v="1"/>
    <s v="SKU-1083"/>
    <n v="372"/>
    <n v="133"/>
    <n v="414"/>
    <n v="120"/>
  </r>
  <r>
    <x v="2"/>
    <s v="SKU-1083"/>
    <n v="78"/>
    <n v="151"/>
    <n v="480"/>
    <n v="143"/>
  </r>
  <r>
    <x v="7"/>
    <s v="SKU-1084"/>
    <n v="430"/>
    <n v="197"/>
    <n v="484"/>
    <n v="155"/>
  </r>
  <r>
    <x v="9"/>
    <s v="SKU-1084"/>
    <n v="416"/>
    <n v="203"/>
    <n v="405"/>
    <n v="150"/>
  </r>
  <r>
    <x v="3"/>
    <s v="SKU-1084"/>
    <n v="67"/>
    <n v="153"/>
    <n v="388"/>
    <n v="115"/>
  </r>
  <r>
    <x v="1"/>
    <s v="SKU-1085"/>
    <n v="30"/>
    <n v="67"/>
    <n v="137"/>
    <n v="48"/>
  </r>
  <r>
    <x v="3"/>
    <s v="SKU-1085"/>
    <n v="114"/>
    <n v="175"/>
    <n v="364"/>
    <n v="118"/>
  </r>
  <r>
    <x v="4"/>
    <s v="SKU-1085"/>
    <n v="34"/>
    <n v="155"/>
    <n v="398"/>
    <n v="136"/>
  </r>
  <r>
    <x v="2"/>
    <s v="SKU-1086"/>
    <n v="170"/>
    <n v="87"/>
    <n v="248"/>
    <n v="82"/>
  </r>
  <r>
    <x v="3"/>
    <s v="SKU-1086"/>
    <n v="215"/>
    <n v="97"/>
    <n v="399"/>
    <n v="128"/>
  </r>
  <r>
    <x v="2"/>
    <s v="SKU-1087"/>
    <n v="109"/>
    <n v="129"/>
    <n v="264"/>
    <n v="94"/>
  </r>
  <r>
    <x v="1"/>
    <s v="SKU-1087"/>
    <n v="34"/>
    <n v="51"/>
    <n v="172"/>
    <n v="58"/>
  </r>
  <r>
    <x v="5"/>
    <s v="SKU-1088"/>
    <n v="399"/>
    <n v="87"/>
    <n v="325"/>
    <n v="111"/>
  </r>
  <r>
    <x v="6"/>
    <s v="SKU-1088"/>
    <n v="523"/>
    <n v="195"/>
    <n v="581"/>
    <n v="183"/>
  </r>
  <r>
    <x v="7"/>
    <s v="SKU-1089"/>
    <n v="144"/>
    <n v="40"/>
    <n v="153"/>
    <n v="46"/>
  </r>
  <r>
    <x v="8"/>
    <s v="SKU-1089"/>
    <n v="534"/>
    <n v="195"/>
    <n v="461"/>
    <n v="131"/>
  </r>
  <r>
    <x v="9"/>
    <s v="SKU-1089"/>
    <n v="23"/>
    <n v="73"/>
    <n v="234"/>
    <n v="97"/>
  </r>
  <r>
    <x v="6"/>
    <s v="SKU-1090"/>
    <n v="117"/>
    <n v="19"/>
    <n v="61"/>
    <n v="26"/>
  </r>
  <r>
    <x v="2"/>
    <s v="SKU-1090"/>
    <n v="221"/>
    <n v="198"/>
    <n v="477"/>
    <n v="191"/>
  </r>
  <r>
    <x v="8"/>
    <s v="SKU-1090"/>
    <n v="153"/>
    <n v="32"/>
    <n v="110"/>
    <n v="39"/>
  </r>
  <r>
    <x v="0"/>
    <s v="SKU-1091"/>
    <n v="65"/>
    <n v="127"/>
    <n v="355"/>
    <n v="116"/>
  </r>
  <r>
    <x v="5"/>
    <s v="SKU-1091"/>
    <n v="171"/>
    <n v="94"/>
    <n v="229"/>
    <n v="78"/>
  </r>
  <r>
    <x v="6"/>
    <s v="SKU-1092"/>
    <n v="100"/>
    <n v="150"/>
    <n v="395"/>
    <n v="129"/>
  </r>
  <r>
    <x v="2"/>
    <s v="SKU-1092"/>
    <n v="87"/>
    <n v="200"/>
    <n v="470"/>
    <n v="189"/>
  </r>
  <r>
    <x v="3"/>
    <s v="SKU-1093"/>
    <n v="103"/>
    <n v="114"/>
    <n v="252"/>
    <n v="77"/>
  </r>
  <r>
    <x v="8"/>
    <s v="SKU-1093"/>
    <n v="16"/>
    <n v="109"/>
    <n v="231"/>
    <n v="104"/>
  </r>
  <r>
    <x v="7"/>
    <s v="SKU-1094"/>
    <n v="139"/>
    <n v="73"/>
    <n v="201"/>
    <n v="75"/>
  </r>
  <r>
    <x v="8"/>
    <s v="SKU-1094"/>
    <n v="123"/>
    <n v="46"/>
    <n v="99"/>
    <n v="51"/>
  </r>
  <r>
    <x v="3"/>
    <s v="SKU-1094"/>
    <n v="223"/>
    <n v="187"/>
    <n v="440"/>
    <n v="176"/>
  </r>
  <r>
    <x v="8"/>
    <s v="SKU-1095"/>
    <n v="318"/>
    <n v="144"/>
    <n v="363"/>
    <n v="99"/>
  </r>
  <r>
    <x v="3"/>
    <s v="SKU-1095"/>
    <n v="559"/>
    <n v="216"/>
    <n v="510"/>
    <n v="197"/>
  </r>
  <r>
    <x v="4"/>
    <s v="SKU-1096"/>
    <n v="269"/>
    <n v="126"/>
    <n v="321"/>
    <n v="103"/>
  </r>
  <r>
    <x v="6"/>
    <s v="SKU-1096"/>
    <n v="239"/>
    <n v="188"/>
    <n v="409"/>
    <n v="152"/>
  </r>
  <r>
    <x v="9"/>
    <s v="SKU-1097"/>
    <n v="127"/>
    <n v="83"/>
    <n v="171"/>
    <n v="64"/>
  </r>
  <r>
    <x v="5"/>
    <s v="SKU-1097"/>
    <n v="208"/>
    <n v="106"/>
    <n v="225"/>
    <n v="82"/>
  </r>
  <r>
    <x v="9"/>
    <s v="SKU-1098"/>
    <n v="205"/>
    <n v="101"/>
    <n v="230"/>
    <n v="83"/>
  </r>
  <r>
    <x v="2"/>
    <s v="SKU-1098"/>
    <n v="321"/>
    <n v="127"/>
    <n v="287"/>
    <n v="89"/>
  </r>
  <r>
    <x v="7"/>
    <s v="SKU-1098"/>
    <n v="100"/>
    <n v="30"/>
    <n v="92"/>
    <n v="40"/>
  </r>
  <r>
    <x v="6"/>
    <s v="SKU-1099"/>
    <n v="160"/>
    <n v="168"/>
    <n v="355"/>
    <n v="136"/>
  </r>
  <r>
    <x v="2"/>
    <s v="SKU-1099"/>
    <n v="181"/>
    <n v="88"/>
    <n v="166"/>
    <n v="70"/>
  </r>
  <r>
    <x v="7"/>
    <s v="SKU-1100"/>
    <n v="57"/>
    <n v="248"/>
    <n v="638"/>
    <n v="172"/>
  </r>
  <r>
    <x v="9"/>
    <s v="SKU-1100"/>
    <n v="104"/>
    <n v="261"/>
    <n v="604"/>
    <n v="196"/>
  </r>
  <r>
    <x v="5"/>
    <s v="SKU-1100"/>
    <n v="228"/>
    <n v="145"/>
    <n v="276"/>
    <n v="112"/>
  </r>
  <r>
    <x v="1"/>
    <s v="SKU-1101"/>
    <n v="194"/>
    <n v="75"/>
    <n v="196"/>
    <n v="62"/>
  </r>
  <r>
    <x v="2"/>
    <s v="SKU-1101"/>
    <n v="49"/>
    <n v="183"/>
    <n v="394"/>
    <n v="171"/>
  </r>
  <r>
    <x v="2"/>
    <s v="SKU-1102"/>
    <n v="287"/>
    <n v="165"/>
    <n v="419"/>
    <n v="129"/>
  </r>
  <r>
    <x v="9"/>
    <s v="SKU-1102"/>
    <n v="111"/>
    <n v="196"/>
    <n v="618"/>
    <n v="197"/>
  </r>
  <r>
    <x v="6"/>
    <s v="SKU-1102"/>
    <n v="210"/>
    <n v="148"/>
    <n v="303"/>
    <n v="103"/>
  </r>
  <r>
    <x v="2"/>
    <s v="SKU-1103"/>
    <n v="40"/>
    <n v="159"/>
    <n v="483"/>
    <n v="138"/>
  </r>
  <r>
    <x v="7"/>
    <s v="SKU-1103"/>
    <n v="150"/>
    <n v="111"/>
    <n v="228"/>
    <n v="83"/>
  </r>
  <r>
    <x v="3"/>
    <s v="SKU-1103"/>
    <n v="269"/>
    <n v="105"/>
    <n v="230"/>
    <n v="72"/>
  </r>
  <r>
    <x v="0"/>
    <s v="SKU-1104"/>
    <n v="177"/>
    <n v="145"/>
    <n v="366"/>
    <n v="179"/>
  </r>
  <r>
    <x v="9"/>
    <s v="SKU-1104"/>
    <n v="24"/>
    <n v="85"/>
    <n v="185"/>
    <n v="61"/>
  </r>
  <r>
    <x v="1"/>
    <s v="SKU-1104"/>
    <n v="108"/>
    <n v="209"/>
    <n v="466"/>
    <n v="161"/>
  </r>
  <r>
    <x v="8"/>
    <s v="SKU-1105"/>
    <n v="87"/>
    <n v="215"/>
    <n v="476"/>
    <n v="196"/>
  </r>
  <r>
    <x v="3"/>
    <s v="SKU-1105"/>
    <n v="481"/>
    <n v="182"/>
    <n v="535"/>
    <n v="142"/>
  </r>
  <r>
    <x v="9"/>
    <s v="SKU-1105"/>
    <n v="127"/>
    <n v="89"/>
    <n v="210"/>
    <n v="84"/>
  </r>
  <r>
    <x v="3"/>
    <s v="SKU-1106"/>
    <n v="325"/>
    <n v="177"/>
    <n v="590"/>
    <n v="189"/>
  </r>
  <r>
    <x v="0"/>
    <s v="SKU-1106"/>
    <n v="534"/>
    <n v="191"/>
    <n v="483"/>
    <n v="159"/>
  </r>
  <r>
    <x v="6"/>
    <s v="SKU-1106"/>
    <n v="24"/>
    <n v="13"/>
    <n v="29"/>
    <n v="11"/>
  </r>
  <r>
    <x v="5"/>
    <s v="SKU-1107"/>
    <n v="89"/>
    <n v="251"/>
    <n v="486"/>
    <n v="196"/>
  </r>
  <r>
    <x v="4"/>
    <s v="SKU-1107"/>
    <n v="125"/>
    <n v="23"/>
    <n v="48"/>
    <n v="22"/>
  </r>
  <r>
    <x v="7"/>
    <s v="SKU-1108"/>
    <n v="173"/>
    <n v="121"/>
    <n v="326"/>
    <n v="111"/>
  </r>
  <r>
    <x v="4"/>
    <s v="SKU-1108"/>
    <n v="620"/>
    <n v="168"/>
    <n v="596"/>
    <n v="192"/>
  </r>
  <r>
    <x v="8"/>
    <s v="SKU-1109"/>
    <n v="104"/>
    <n v="110"/>
    <n v="226"/>
    <n v="93"/>
  </r>
  <r>
    <x v="6"/>
    <s v="SKU-1109"/>
    <n v="88"/>
    <n v="264"/>
    <n v="688"/>
    <n v="185"/>
  </r>
  <r>
    <x v="4"/>
    <s v="SKU-1109"/>
    <n v="139"/>
    <n v="49"/>
    <n v="97"/>
    <n v="44"/>
  </r>
  <r>
    <x v="3"/>
    <s v="SKU-1110"/>
    <n v="156"/>
    <n v="30"/>
    <n v="78"/>
    <n v="37"/>
  </r>
  <r>
    <x v="7"/>
    <s v="SKU-1110"/>
    <n v="84"/>
    <n v="37"/>
    <n v="78"/>
    <n v="31"/>
  </r>
  <r>
    <x v="4"/>
    <s v="SKU-1110"/>
    <n v="67"/>
    <n v="58"/>
    <n v="107"/>
    <n v="40"/>
  </r>
  <r>
    <x v="3"/>
    <s v="SKU-1111"/>
    <n v="269"/>
    <n v="156"/>
    <n v="401"/>
    <n v="133"/>
  </r>
  <r>
    <x v="7"/>
    <s v="SKU-1111"/>
    <n v="68"/>
    <n v="78"/>
    <n v="212"/>
    <n v="81"/>
  </r>
  <r>
    <x v="9"/>
    <s v="SKU-1111"/>
    <n v="75"/>
    <n v="63"/>
    <n v="225"/>
    <n v="69"/>
  </r>
  <r>
    <x v="4"/>
    <s v="SKU-1112"/>
    <n v="213"/>
    <n v="99"/>
    <n v="250"/>
    <n v="107"/>
  </r>
  <r>
    <x v="5"/>
    <s v="SKU-1112"/>
    <n v="1"/>
    <n v="107"/>
    <n v="325"/>
    <n v="114"/>
  </r>
  <r>
    <x v="3"/>
    <s v="SKU-1112"/>
    <n v="221"/>
    <n v="93"/>
    <n v="280"/>
    <n v="115"/>
  </r>
  <r>
    <x v="8"/>
    <s v="SKU-1113"/>
    <n v="24"/>
    <n v="19"/>
    <n v="50"/>
    <n v="16"/>
  </r>
  <r>
    <x v="2"/>
    <s v="SKU-1113"/>
    <n v="0"/>
    <n v="22"/>
    <n v="61"/>
    <n v="20"/>
  </r>
  <r>
    <x v="1"/>
    <s v="SKU-1114"/>
    <n v="79"/>
    <n v="116"/>
    <n v="352"/>
    <n v="132"/>
  </r>
  <r>
    <x v="4"/>
    <s v="SKU-1114"/>
    <n v="450"/>
    <n v="107"/>
    <n v="373"/>
    <n v="126"/>
  </r>
  <r>
    <x v="9"/>
    <s v="SKU-1114"/>
    <n v="246"/>
    <n v="56"/>
    <n v="186"/>
    <n v="62"/>
  </r>
  <r>
    <x v="2"/>
    <s v="SKU-1115"/>
    <n v="37"/>
    <n v="12"/>
    <n v="30"/>
    <n v="16"/>
  </r>
  <r>
    <x v="3"/>
    <s v="SKU-1115"/>
    <n v="295"/>
    <n v="114"/>
    <n v="374"/>
    <n v="123"/>
  </r>
  <r>
    <x v="1"/>
    <s v="SKU-1116"/>
    <n v="121"/>
    <n v="70"/>
    <n v="179"/>
    <n v="55"/>
  </r>
  <r>
    <x v="5"/>
    <s v="SKU-1116"/>
    <n v="50"/>
    <n v="49"/>
    <n v="143"/>
    <n v="65"/>
  </r>
  <r>
    <x v="2"/>
    <s v="SKU-1116"/>
    <n v="432"/>
    <n v="214"/>
    <n v="449"/>
    <n v="150"/>
  </r>
  <r>
    <x v="4"/>
    <s v="SKU-1117"/>
    <n v="183"/>
    <n v="184"/>
    <n v="474"/>
    <n v="125"/>
  </r>
  <r>
    <x v="9"/>
    <s v="SKU-1117"/>
    <n v="185"/>
    <n v="51"/>
    <n v="142"/>
    <n v="40"/>
  </r>
  <r>
    <x v="1"/>
    <s v="SKU-1118"/>
    <n v="149"/>
    <n v="183"/>
    <n v="433"/>
    <n v="193"/>
  </r>
  <r>
    <x v="7"/>
    <s v="SKU-1118"/>
    <n v="93"/>
    <n v="155"/>
    <n v="411"/>
    <n v="138"/>
  </r>
  <r>
    <x v="0"/>
    <s v="SKU-1118"/>
    <n v="28"/>
    <n v="38"/>
    <n v="93"/>
    <n v="31"/>
  </r>
  <r>
    <x v="2"/>
    <s v="SKU-1119"/>
    <n v="62"/>
    <n v="87"/>
    <n v="164"/>
    <n v="68"/>
  </r>
  <r>
    <x v="9"/>
    <s v="SKU-1119"/>
    <n v="254"/>
    <n v="112"/>
    <n v="270"/>
    <n v="84"/>
  </r>
  <r>
    <x v="6"/>
    <s v="SKU-1120"/>
    <n v="132"/>
    <n v="168"/>
    <n v="391"/>
    <n v="132"/>
  </r>
  <r>
    <x v="1"/>
    <s v="SKU-1120"/>
    <n v="276"/>
    <n v="77"/>
    <n v="201"/>
    <n v="57"/>
  </r>
  <r>
    <x v="1"/>
    <s v="SKU-1121"/>
    <n v="119"/>
    <n v="91"/>
    <n v="184"/>
    <n v="93"/>
  </r>
  <r>
    <x v="3"/>
    <s v="SKU-1121"/>
    <n v="0"/>
    <n v="89"/>
    <n v="154"/>
    <n v="61"/>
  </r>
  <r>
    <x v="7"/>
    <s v="SKU-1122"/>
    <n v="204"/>
    <n v="116"/>
    <n v="254"/>
    <n v="132"/>
  </r>
  <r>
    <x v="1"/>
    <s v="SKU-1122"/>
    <n v="220"/>
    <n v="80"/>
    <n v="165"/>
    <n v="74"/>
  </r>
  <r>
    <x v="7"/>
    <s v="SKU-1123"/>
    <n v="306"/>
    <n v="107"/>
    <n v="237"/>
    <n v="72"/>
  </r>
  <r>
    <x v="1"/>
    <s v="SKU-1123"/>
    <n v="502"/>
    <n v="245"/>
    <n v="430"/>
    <n v="172"/>
  </r>
  <r>
    <x v="1"/>
    <s v="SKU-1124"/>
    <n v="59"/>
    <n v="205"/>
    <n v="546"/>
    <n v="178"/>
  </r>
  <r>
    <x v="9"/>
    <s v="SKU-1124"/>
    <n v="98"/>
    <n v="56"/>
    <n v="104"/>
    <n v="41"/>
  </r>
  <r>
    <x v="9"/>
    <s v="SKU-1125"/>
    <n v="151"/>
    <n v="44"/>
    <n v="163"/>
    <n v="49"/>
  </r>
  <r>
    <x v="1"/>
    <s v="SKU-1125"/>
    <n v="80"/>
    <n v="37"/>
    <n v="121"/>
    <n v="38"/>
  </r>
  <r>
    <x v="8"/>
    <s v="SKU-1126"/>
    <n v="123"/>
    <n v="140"/>
    <n v="388"/>
    <n v="125"/>
  </r>
  <r>
    <x v="7"/>
    <s v="SKU-1126"/>
    <n v="582"/>
    <n v="197"/>
    <n v="555"/>
    <n v="181"/>
  </r>
  <r>
    <x v="7"/>
    <s v="SKU-1127"/>
    <n v="341"/>
    <n v="227"/>
    <n v="547"/>
    <n v="170"/>
  </r>
  <r>
    <x v="3"/>
    <s v="SKU-1127"/>
    <n v="375"/>
    <n v="159"/>
    <n v="445"/>
    <n v="192"/>
  </r>
  <r>
    <x v="1"/>
    <s v="SKU-1128"/>
    <n v="42"/>
    <n v="33"/>
    <n v="117"/>
    <n v="37"/>
  </r>
  <r>
    <x v="6"/>
    <s v="SKU-1128"/>
    <n v="157"/>
    <n v="212"/>
    <n v="457"/>
    <n v="149"/>
  </r>
  <r>
    <x v="4"/>
    <s v="SKU-1129"/>
    <n v="80"/>
    <n v="292"/>
    <n v="727"/>
    <n v="198"/>
  </r>
  <r>
    <x v="8"/>
    <s v="SKU-1129"/>
    <n v="26"/>
    <n v="60"/>
    <n v="237"/>
    <n v="76"/>
  </r>
  <r>
    <x v="7"/>
    <s v="SKU-1130"/>
    <n v="152"/>
    <n v="236"/>
    <n v="400"/>
    <n v="160"/>
  </r>
  <r>
    <x v="4"/>
    <s v="SKU-1130"/>
    <n v="25"/>
    <n v="158"/>
    <n v="402"/>
    <n v="185"/>
  </r>
  <r>
    <x v="3"/>
    <s v="SKU-1131"/>
    <n v="9"/>
    <n v="39"/>
    <n v="80"/>
    <n v="32"/>
  </r>
  <r>
    <x v="1"/>
    <s v="SKU-1131"/>
    <n v="8"/>
    <n v="56"/>
    <n v="123"/>
    <n v="39"/>
  </r>
  <r>
    <x v="2"/>
    <s v="SKU-1132"/>
    <n v="211"/>
    <n v="82"/>
    <n v="239"/>
    <n v="90"/>
  </r>
  <r>
    <x v="9"/>
    <s v="SKU-1132"/>
    <n v="21"/>
    <n v="163"/>
    <n v="373"/>
    <n v="137"/>
  </r>
  <r>
    <x v="3"/>
    <s v="SKU-1133"/>
    <n v="315"/>
    <n v="65"/>
    <n v="236"/>
    <n v="69"/>
  </r>
  <r>
    <x v="8"/>
    <s v="SKU-1133"/>
    <n v="224"/>
    <n v="112"/>
    <n v="376"/>
    <n v="113"/>
  </r>
  <r>
    <x v="2"/>
    <s v="SKU-1134"/>
    <n v="5"/>
    <n v="25"/>
    <n v="64"/>
    <n v="32"/>
  </r>
  <r>
    <x v="6"/>
    <s v="SKU-1134"/>
    <n v="373"/>
    <n v="124"/>
    <n v="334"/>
    <n v="110"/>
  </r>
  <r>
    <x v="1"/>
    <s v="SKU-1135"/>
    <n v="414"/>
    <n v="142"/>
    <n v="425"/>
    <n v="129"/>
  </r>
  <r>
    <x v="6"/>
    <s v="SKU-1135"/>
    <n v="182"/>
    <n v="235"/>
    <n v="481"/>
    <n v="178"/>
  </r>
  <r>
    <x v="1"/>
    <s v="SKU-1136"/>
    <n v="422"/>
    <n v="258"/>
    <n v="483"/>
    <n v="189"/>
  </r>
  <r>
    <x v="8"/>
    <s v="SKU-1136"/>
    <n v="100"/>
    <n v="92"/>
    <n v="186"/>
    <n v="79"/>
  </r>
  <r>
    <x v="2"/>
    <s v="SKU-1137"/>
    <n v="246"/>
    <n v="89"/>
    <n v="266"/>
    <n v="112"/>
  </r>
  <r>
    <x v="1"/>
    <s v="SKU-1137"/>
    <n v="58"/>
    <n v="22"/>
    <n v="72"/>
    <n v="30"/>
  </r>
  <r>
    <x v="7"/>
    <s v="SKU-1137"/>
    <n v="383"/>
    <n v="169"/>
    <n v="381"/>
    <n v="130"/>
  </r>
  <r>
    <x v="2"/>
    <s v="SKU-1138"/>
    <n v="447"/>
    <n v="201"/>
    <n v="476"/>
    <n v="156"/>
  </r>
  <r>
    <x v="8"/>
    <s v="SKU-1138"/>
    <n v="177"/>
    <n v="147"/>
    <n v="294"/>
    <n v="112"/>
  </r>
  <r>
    <x v="3"/>
    <s v="SKU-1138"/>
    <n v="118"/>
    <n v="65"/>
    <n v="154"/>
    <n v="55"/>
  </r>
  <r>
    <x v="8"/>
    <s v="SKU-1139"/>
    <n v="6"/>
    <n v="19"/>
    <n v="47"/>
    <n v="23"/>
  </r>
  <r>
    <x v="1"/>
    <s v="SKU-1139"/>
    <n v="66"/>
    <n v="95"/>
    <n v="242"/>
    <n v="95"/>
  </r>
  <r>
    <x v="0"/>
    <s v="SKU-1140"/>
    <n v="69"/>
    <n v="17"/>
    <n v="38"/>
    <n v="16"/>
  </r>
  <r>
    <x v="2"/>
    <s v="SKU-1140"/>
    <n v="16"/>
    <n v="206"/>
    <n v="601"/>
    <n v="177"/>
  </r>
  <r>
    <x v="7"/>
    <s v="SKU-1140"/>
    <n v="230"/>
    <n v="110"/>
    <n v="295"/>
    <n v="137"/>
  </r>
  <r>
    <x v="8"/>
    <s v="SKU-1141"/>
    <n v="124"/>
    <n v="107"/>
    <n v="245"/>
    <n v="83"/>
  </r>
  <r>
    <x v="7"/>
    <s v="SKU-1141"/>
    <n v="222"/>
    <n v="121"/>
    <n v="260"/>
    <n v="124"/>
  </r>
  <r>
    <x v="5"/>
    <s v="SKU-1141"/>
    <n v="56"/>
    <n v="79"/>
    <n v="177"/>
    <n v="93"/>
  </r>
  <r>
    <x v="5"/>
    <s v="SKU-1142"/>
    <n v="6"/>
    <n v="164"/>
    <n v="451"/>
    <n v="137"/>
  </r>
  <r>
    <x v="9"/>
    <s v="SKU-1142"/>
    <n v="593"/>
    <n v="222"/>
    <n v="617"/>
    <n v="198"/>
  </r>
  <r>
    <x v="4"/>
    <s v="SKU-1142"/>
    <n v="234"/>
    <n v="217"/>
    <n v="529"/>
    <n v="169"/>
  </r>
  <r>
    <x v="0"/>
    <s v="SKU-1143"/>
    <n v="207"/>
    <n v="75"/>
    <n v="273"/>
    <n v="92"/>
  </r>
  <r>
    <x v="3"/>
    <s v="SKU-1143"/>
    <n v="27"/>
    <n v="30"/>
    <n v="69"/>
    <n v="33"/>
  </r>
  <r>
    <x v="0"/>
    <s v="SKU-1144"/>
    <n v="291"/>
    <n v="123"/>
    <n v="361"/>
    <n v="149"/>
  </r>
  <r>
    <x v="1"/>
    <s v="SKU-1144"/>
    <n v="317"/>
    <n v="132"/>
    <n v="348"/>
    <n v="168"/>
  </r>
  <r>
    <x v="5"/>
    <s v="SKU-1144"/>
    <n v="152"/>
    <n v="114"/>
    <n v="261"/>
    <n v="90"/>
  </r>
  <r>
    <x v="9"/>
    <s v="SKU-1145"/>
    <n v="134"/>
    <n v="141"/>
    <n v="386"/>
    <n v="105"/>
  </r>
  <r>
    <x v="4"/>
    <s v="SKU-1145"/>
    <n v="93"/>
    <n v="105"/>
    <n v="327"/>
    <n v="112"/>
  </r>
  <r>
    <x v="5"/>
    <s v="SKU-1145"/>
    <n v="178"/>
    <n v="81"/>
    <n v="159"/>
    <n v="76"/>
  </r>
  <r>
    <x v="1"/>
    <s v="SKU-1146"/>
    <n v="486"/>
    <n v="158"/>
    <n v="554"/>
    <n v="179"/>
  </r>
  <r>
    <x v="7"/>
    <s v="SKU-1146"/>
    <n v="248"/>
    <n v="107"/>
    <n v="366"/>
    <n v="138"/>
  </r>
  <r>
    <x v="8"/>
    <s v="SKU-1147"/>
    <n v="2"/>
    <n v="34"/>
    <n v="120"/>
    <n v="40"/>
  </r>
  <r>
    <x v="9"/>
    <s v="SKU-1147"/>
    <n v="142"/>
    <n v="85"/>
    <n v="228"/>
    <n v="65"/>
  </r>
  <r>
    <x v="9"/>
    <s v="SKU-1148"/>
    <n v="250"/>
    <n v="257"/>
    <n v="594"/>
    <n v="184"/>
  </r>
  <r>
    <x v="8"/>
    <s v="SKU-1148"/>
    <n v="109"/>
    <n v="83"/>
    <n v="224"/>
    <n v="90"/>
  </r>
  <r>
    <x v="2"/>
    <s v="SKU-1148"/>
    <n v="153"/>
    <n v="231"/>
    <n v="578"/>
    <n v="177"/>
  </r>
  <r>
    <x v="6"/>
    <s v="SKU-1149"/>
    <n v="733"/>
    <n v="266"/>
    <n v="664"/>
    <n v="186"/>
  </r>
  <r>
    <x v="7"/>
    <s v="SKU-1149"/>
    <n v="535"/>
    <n v="151"/>
    <n v="501"/>
    <n v="185"/>
  </r>
  <r>
    <x v="9"/>
    <s v="SKU-1149"/>
    <n v="177"/>
    <n v="204"/>
    <n v="437"/>
    <n v="166"/>
  </r>
  <r>
    <x v="9"/>
    <s v="SKU-1150"/>
    <n v="655"/>
    <n v="232"/>
    <n v="595"/>
    <n v="189"/>
  </r>
  <r>
    <x v="8"/>
    <s v="SKU-1150"/>
    <n v="42"/>
    <n v="55"/>
    <n v="178"/>
    <n v="63"/>
  </r>
  <r>
    <x v="2"/>
    <s v="SKU-1151"/>
    <n v="364"/>
    <n v="193"/>
    <n v="443"/>
    <n v="194"/>
  </r>
  <r>
    <x v="7"/>
    <s v="SKU-1151"/>
    <n v="287"/>
    <n v="119"/>
    <n v="368"/>
    <n v="137"/>
  </r>
  <r>
    <x v="0"/>
    <s v="SKU-1151"/>
    <n v="23"/>
    <n v="98"/>
    <n v="241"/>
    <n v="82"/>
  </r>
  <r>
    <x v="5"/>
    <s v="SKU-1152"/>
    <n v="241"/>
    <n v="52"/>
    <n v="207"/>
    <n v="66"/>
  </r>
  <r>
    <x v="0"/>
    <s v="SKU-1152"/>
    <n v="170"/>
    <n v="54"/>
    <n v="148"/>
    <n v="41"/>
  </r>
  <r>
    <x v="1"/>
    <s v="SKU-1153"/>
    <n v="243"/>
    <n v="149"/>
    <n v="527"/>
    <n v="181"/>
  </r>
  <r>
    <x v="7"/>
    <s v="SKU-1153"/>
    <n v="292"/>
    <n v="151"/>
    <n v="480"/>
    <n v="142"/>
  </r>
  <r>
    <x v="6"/>
    <s v="SKU-1153"/>
    <n v="147"/>
    <n v="211"/>
    <n v="705"/>
    <n v="199"/>
  </r>
  <r>
    <x v="1"/>
    <s v="SKU-1154"/>
    <n v="66"/>
    <n v="89"/>
    <n v="261"/>
    <n v="101"/>
  </r>
  <r>
    <x v="0"/>
    <s v="SKU-1154"/>
    <n v="331"/>
    <n v="152"/>
    <n v="256"/>
    <n v="102"/>
  </r>
  <r>
    <x v="8"/>
    <s v="SKU-1154"/>
    <n v="89"/>
    <n v="133"/>
    <n v="374"/>
    <n v="115"/>
  </r>
  <r>
    <x v="8"/>
    <s v="SKU-1155"/>
    <n v="395"/>
    <n v="116"/>
    <n v="333"/>
    <n v="103"/>
  </r>
  <r>
    <x v="9"/>
    <s v="SKU-1155"/>
    <n v="86"/>
    <n v="164"/>
    <n v="464"/>
    <n v="151"/>
  </r>
  <r>
    <x v="0"/>
    <s v="SKU-1155"/>
    <n v="25"/>
    <n v="73"/>
    <n v="178"/>
    <n v="56"/>
  </r>
  <r>
    <x v="5"/>
    <s v="SKU-1156"/>
    <n v="62"/>
    <n v="68"/>
    <n v="181"/>
    <n v="71"/>
  </r>
  <r>
    <x v="0"/>
    <s v="SKU-1156"/>
    <n v="246"/>
    <n v="140"/>
    <n v="337"/>
    <n v="127"/>
  </r>
  <r>
    <x v="4"/>
    <s v="SKU-1156"/>
    <n v="156"/>
    <n v="41"/>
    <n v="89"/>
    <n v="34"/>
  </r>
  <r>
    <x v="9"/>
    <s v="SKU-1157"/>
    <n v="141"/>
    <n v="68"/>
    <n v="147"/>
    <n v="56"/>
  </r>
  <r>
    <x v="2"/>
    <s v="SKU-1157"/>
    <n v="76"/>
    <n v="188"/>
    <n v="435"/>
    <n v="139"/>
  </r>
  <r>
    <x v="8"/>
    <s v="SKU-1157"/>
    <n v="339"/>
    <n v="148"/>
    <n v="370"/>
    <n v="135"/>
  </r>
  <r>
    <x v="4"/>
    <s v="SKU-1158"/>
    <n v="44"/>
    <n v="228"/>
    <n v="535"/>
    <n v="158"/>
  </r>
  <r>
    <x v="1"/>
    <s v="SKU-1158"/>
    <n v="711"/>
    <n v="243"/>
    <n v="667"/>
    <n v="197"/>
  </r>
  <r>
    <x v="8"/>
    <s v="SKU-1158"/>
    <n v="317"/>
    <n v="122"/>
    <n v="461"/>
    <n v="147"/>
  </r>
  <r>
    <x v="5"/>
    <s v="SKU-1159"/>
    <n v="68"/>
    <n v="85"/>
    <n v="161"/>
    <n v="62"/>
  </r>
  <r>
    <x v="7"/>
    <s v="SKU-1159"/>
    <n v="601"/>
    <n v="189"/>
    <n v="600"/>
    <n v="179"/>
  </r>
  <r>
    <x v="6"/>
    <s v="SKU-1159"/>
    <n v="482"/>
    <n v="222"/>
    <n v="437"/>
    <n v="157"/>
  </r>
  <r>
    <x v="4"/>
    <s v="SKU-1160"/>
    <n v="240"/>
    <n v="61"/>
    <n v="161"/>
    <n v="42"/>
  </r>
  <r>
    <x v="9"/>
    <s v="SKU-1160"/>
    <n v="417"/>
    <n v="155"/>
    <n v="528"/>
    <n v="174"/>
  </r>
  <r>
    <x v="8"/>
    <s v="SKU-1160"/>
    <n v="93"/>
    <n v="200"/>
    <n v="572"/>
    <n v="199"/>
  </r>
  <r>
    <x v="6"/>
    <s v="SKU-1161"/>
    <n v="65"/>
    <n v="57"/>
    <n v="180"/>
    <n v="52"/>
  </r>
  <r>
    <x v="5"/>
    <s v="SKU-1161"/>
    <n v="283"/>
    <n v="249"/>
    <n v="482"/>
    <n v="192"/>
  </r>
  <r>
    <x v="1"/>
    <s v="SKU-1161"/>
    <n v="367"/>
    <n v="151"/>
    <n v="441"/>
    <n v="165"/>
  </r>
  <r>
    <x v="7"/>
    <s v="SKU-1162"/>
    <n v="215"/>
    <n v="179"/>
    <n v="434"/>
    <n v="153"/>
  </r>
  <r>
    <x v="3"/>
    <s v="SKU-1162"/>
    <n v="251"/>
    <n v="169"/>
    <n v="612"/>
    <n v="191"/>
  </r>
  <r>
    <x v="2"/>
    <s v="SKU-1162"/>
    <n v="73"/>
    <n v="132"/>
    <n v="347"/>
    <n v="96"/>
  </r>
  <r>
    <x v="8"/>
    <s v="SKU-1163"/>
    <n v="37"/>
    <n v="21"/>
    <n v="46"/>
    <n v="18"/>
  </r>
  <r>
    <x v="3"/>
    <s v="SKU-1163"/>
    <n v="430"/>
    <n v="175"/>
    <n v="374"/>
    <n v="118"/>
  </r>
  <r>
    <x v="1"/>
    <s v="SKU-1164"/>
    <n v="150"/>
    <n v="52"/>
    <n v="165"/>
    <n v="66"/>
  </r>
  <r>
    <x v="2"/>
    <s v="SKU-1164"/>
    <n v="141"/>
    <n v="28"/>
    <n v="91"/>
    <n v="32"/>
  </r>
  <r>
    <x v="9"/>
    <s v="SKU-1164"/>
    <n v="44"/>
    <n v="65"/>
    <n v="122"/>
    <n v="57"/>
  </r>
  <r>
    <x v="0"/>
    <s v="SKU-1165"/>
    <n v="200"/>
    <n v="161"/>
    <n v="385"/>
    <n v="198"/>
  </r>
  <r>
    <x v="5"/>
    <s v="SKU-1165"/>
    <n v="34"/>
    <n v="153"/>
    <n v="311"/>
    <n v="145"/>
  </r>
  <r>
    <x v="3"/>
    <s v="SKU-1166"/>
    <n v="186"/>
    <n v="122"/>
    <n v="293"/>
    <n v="97"/>
  </r>
  <r>
    <x v="4"/>
    <s v="SKU-1166"/>
    <n v="362"/>
    <n v="217"/>
    <n v="646"/>
    <n v="174"/>
  </r>
  <r>
    <x v="8"/>
    <s v="SKU-1166"/>
    <n v="208"/>
    <n v="147"/>
    <n v="408"/>
    <n v="118"/>
  </r>
  <r>
    <x v="0"/>
    <s v="SKU-1167"/>
    <n v="89"/>
    <n v="150"/>
    <n v="374"/>
    <n v="174"/>
  </r>
  <r>
    <x v="2"/>
    <s v="SKU-1167"/>
    <n v="374"/>
    <n v="115"/>
    <n v="377"/>
    <n v="118"/>
  </r>
  <r>
    <x v="1"/>
    <s v="SKU-1167"/>
    <n v="14"/>
    <n v="160"/>
    <n v="425"/>
    <n v="148"/>
  </r>
  <r>
    <x v="1"/>
    <s v="SKU-1168"/>
    <n v="35"/>
    <n v="123"/>
    <n v="361"/>
    <n v="131"/>
  </r>
  <r>
    <x v="9"/>
    <s v="SKU-1168"/>
    <n v="283"/>
    <n v="212"/>
    <n v="573"/>
    <n v="197"/>
  </r>
  <r>
    <x v="7"/>
    <s v="SKU-1168"/>
    <n v="216"/>
    <n v="64"/>
    <n v="204"/>
    <n v="59"/>
  </r>
  <r>
    <x v="9"/>
    <s v="SKU-1169"/>
    <n v="302"/>
    <n v="140"/>
    <n v="346"/>
    <n v="95"/>
  </r>
  <r>
    <x v="6"/>
    <s v="SKU-1169"/>
    <n v="4"/>
    <n v="36"/>
    <n v="104"/>
    <n v="30"/>
  </r>
  <r>
    <x v="2"/>
    <s v="SKU-1169"/>
    <n v="172"/>
    <n v="64"/>
    <n v="152"/>
    <n v="48"/>
  </r>
  <r>
    <x v="4"/>
    <s v="SKU-1170"/>
    <n v="132"/>
    <n v="79"/>
    <n v="221"/>
    <n v="86"/>
  </r>
  <r>
    <x v="5"/>
    <s v="SKU-1170"/>
    <n v="304"/>
    <n v="162"/>
    <n v="301"/>
    <n v="115"/>
  </r>
  <r>
    <x v="1"/>
    <s v="SKU-1171"/>
    <n v="73"/>
    <n v="17"/>
    <n v="34"/>
    <n v="15"/>
  </r>
  <r>
    <x v="4"/>
    <s v="SKU-1171"/>
    <n v="56"/>
    <n v="39"/>
    <n v="146"/>
    <n v="50"/>
  </r>
  <r>
    <x v="3"/>
    <s v="SKU-1172"/>
    <n v="280"/>
    <n v="58"/>
    <n v="233"/>
    <n v="72"/>
  </r>
  <r>
    <x v="7"/>
    <s v="SKU-1172"/>
    <n v="211"/>
    <n v="135"/>
    <n v="468"/>
    <n v="148"/>
  </r>
  <r>
    <x v="4"/>
    <s v="SKU-1173"/>
    <n v="21"/>
    <n v="92"/>
    <n v="235"/>
    <n v="113"/>
  </r>
  <r>
    <x v="0"/>
    <s v="SKU-1173"/>
    <n v="32"/>
    <n v="179"/>
    <n v="472"/>
    <n v="198"/>
  </r>
  <r>
    <x v="7"/>
    <s v="SKU-1174"/>
    <n v="305"/>
    <n v="160"/>
    <n v="451"/>
    <n v="130"/>
  </r>
  <r>
    <x v="3"/>
    <s v="SKU-1174"/>
    <n v="282"/>
    <n v="230"/>
    <n v="477"/>
    <n v="174"/>
  </r>
  <r>
    <x v="2"/>
    <s v="SKU-1174"/>
    <n v="34"/>
    <n v="99"/>
    <n v="254"/>
    <n v="128"/>
  </r>
  <r>
    <x v="0"/>
    <s v="SKU-1175"/>
    <n v="30"/>
    <n v="18"/>
    <n v="42"/>
    <n v="13"/>
  </r>
  <r>
    <x v="6"/>
    <s v="SKU-1175"/>
    <n v="278"/>
    <n v="80"/>
    <n v="202"/>
    <n v="58"/>
  </r>
  <r>
    <x v="0"/>
    <s v="SKU-1176"/>
    <n v="264"/>
    <n v="75"/>
    <n v="212"/>
    <n v="75"/>
  </r>
  <r>
    <x v="9"/>
    <s v="SKU-1176"/>
    <n v="369"/>
    <n v="110"/>
    <n v="311"/>
    <n v="101"/>
  </r>
  <r>
    <x v="5"/>
    <s v="SKU-1177"/>
    <n v="615"/>
    <n v="199"/>
    <n v="556"/>
    <n v="187"/>
  </r>
  <r>
    <x v="6"/>
    <s v="SKU-1177"/>
    <n v="65"/>
    <n v="10"/>
    <n v="34"/>
    <n v="12"/>
  </r>
  <r>
    <x v="8"/>
    <s v="SKU-1177"/>
    <n v="76"/>
    <n v="146"/>
    <n v="332"/>
    <n v="180"/>
  </r>
  <r>
    <x v="9"/>
    <s v="SKU-1178"/>
    <n v="128"/>
    <n v="131"/>
    <n v="292"/>
    <n v="117"/>
  </r>
  <r>
    <x v="6"/>
    <s v="SKU-1178"/>
    <n v="191"/>
    <n v="263"/>
    <n v="463"/>
    <n v="186"/>
  </r>
  <r>
    <x v="7"/>
    <s v="SKU-1178"/>
    <n v="3"/>
    <n v="27"/>
    <n v="59"/>
    <n v="20"/>
  </r>
  <r>
    <x v="5"/>
    <s v="SKU-1179"/>
    <n v="32"/>
    <n v="43"/>
    <n v="110"/>
    <n v="40"/>
  </r>
  <r>
    <x v="1"/>
    <s v="SKU-1179"/>
    <n v="16"/>
    <n v="135"/>
    <n v="448"/>
    <n v="147"/>
  </r>
  <r>
    <x v="1"/>
    <s v="SKU-1180"/>
    <n v="179"/>
    <n v="161"/>
    <n v="431"/>
    <n v="135"/>
  </r>
  <r>
    <x v="8"/>
    <s v="SKU-1180"/>
    <n v="536"/>
    <n v="143"/>
    <n v="492"/>
    <n v="180"/>
  </r>
  <r>
    <x v="3"/>
    <s v="SKU-1180"/>
    <n v="187"/>
    <n v="61"/>
    <n v="127"/>
    <n v="48"/>
  </r>
  <r>
    <x v="6"/>
    <s v="SKU-1181"/>
    <n v="294"/>
    <n v="122"/>
    <n v="312"/>
    <n v="89"/>
  </r>
  <r>
    <x v="1"/>
    <s v="SKU-1181"/>
    <n v="106"/>
    <n v="60"/>
    <n v="151"/>
    <n v="74"/>
  </r>
  <r>
    <x v="2"/>
    <s v="SKU-1182"/>
    <n v="257"/>
    <n v="62"/>
    <n v="180"/>
    <n v="48"/>
  </r>
  <r>
    <x v="3"/>
    <s v="SKU-1182"/>
    <n v="548"/>
    <n v="221"/>
    <n v="472"/>
    <n v="179"/>
  </r>
  <r>
    <x v="9"/>
    <s v="SKU-1182"/>
    <n v="109"/>
    <n v="138"/>
    <n v="263"/>
    <n v="93"/>
  </r>
  <r>
    <x v="1"/>
    <s v="SKU-1183"/>
    <n v="329"/>
    <n v="136"/>
    <n v="277"/>
    <n v="141"/>
  </r>
  <r>
    <x v="5"/>
    <s v="SKU-1183"/>
    <n v="393"/>
    <n v="150"/>
    <n v="383"/>
    <n v="117"/>
  </r>
  <r>
    <x v="0"/>
    <s v="SKU-1183"/>
    <n v="100"/>
    <n v="81"/>
    <n v="181"/>
    <n v="71"/>
  </r>
  <r>
    <x v="6"/>
    <s v="SKU-1184"/>
    <n v="343"/>
    <n v="201"/>
    <n v="534"/>
    <n v="176"/>
  </r>
  <r>
    <x v="3"/>
    <s v="SKU-1184"/>
    <n v="79"/>
    <n v="39"/>
    <n v="100"/>
    <n v="29"/>
  </r>
  <r>
    <x v="9"/>
    <s v="SKU-1185"/>
    <n v="416"/>
    <n v="169"/>
    <n v="595"/>
    <n v="172"/>
  </r>
  <r>
    <x v="8"/>
    <s v="SKU-1185"/>
    <n v="203"/>
    <n v="183"/>
    <n v="510"/>
    <n v="157"/>
  </r>
  <r>
    <x v="6"/>
    <s v="SKU-1186"/>
    <n v="1"/>
    <n v="105"/>
    <n v="209"/>
    <n v="89"/>
  </r>
  <r>
    <x v="0"/>
    <s v="SKU-1186"/>
    <n v="115"/>
    <n v="31"/>
    <n v="62"/>
    <n v="22"/>
  </r>
  <r>
    <x v="1"/>
    <s v="SKU-1187"/>
    <n v="142"/>
    <n v="46"/>
    <n v="121"/>
    <n v="33"/>
  </r>
  <r>
    <x v="0"/>
    <s v="SKU-1187"/>
    <n v="55"/>
    <n v="32"/>
    <n v="79"/>
    <n v="41"/>
  </r>
  <r>
    <x v="3"/>
    <s v="SKU-1187"/>
    <n v="124"/>
    <n v="22"/>
    <n v="50"/>
    <n v="28"/>
  </r>
  <r>
    <x v="2"/>
    <s v="SKU-1188"/>
    <n v="439"/>
    <n v="193"/>
    <n v="383"/>
    <n v="171"/>
  </r>
  <r>
    <x v="7"/>
    <s v="SKU-1188"/>
    <n v="356"/>
    <n v="168"/>
    <n v="429"/>
    <n v="138"/>
  </r>
  <r>
    <x v="5"/>
    <s v="SKU-1189"/>
    <n v="147"/>
    <n v="64"/>
    <n v="146"/>
    <n v="47"/>
  </r>
  <r>
    <x v="7"/>
    <s v="SKU-1189"/>
    <n v="70"/>
    <n v="11"/>
    <n v="42"/>
    <n v="13"/>
  </r>
  <r>
    <x v="9"/>
    <s v="SKU-1190"/>
    <n v="161"/>
    <n v="102"/>
    <n v="230"/>
    <n v="81"/>
  </r>
  <r>
    <x v="7"/>
    <s v="SKU-1190"/>
    <n v="80"/>
    <n v="33"/>
    <n v="104"/>
    <n v="33"/>
  </r>
  <r>
    <x v="1"/>
    <s v="SKU-1191"/>
    <n v="737"/>
    <n v="250"/>
    <n v="687"/>
    <n v="197"/>
  </r>
  <r>
    <x v="0"/>
    <s v="SKU-1191"/>
    <n v="275"/>
    <n v="133"/>
    <n v="290"/>
    <n v="119"/>
  </r>
  <r>
    <x v="4"/>
    <s v="SKU-1192"/>
    <n v="223"/>
    <n v="107"/>
    <n v="303"/>
    <n v="88"/>
  </r>
  <r>
    <x v="9"/>
    <s v="SKU-1192"/>
    <n v="107"/>
    <n v="173"/>
    <n v="478"/>
    <n v="162"/>
  </r>
  <r>
    <x v="6"/>
    <s v="SKU-1192"/>
    <n v="134"/>
    <n v="80"/>
    <n v="241"/>
    <n v="96"/>
  </r>
  <r>
    <x v="5"/>
    <s v="SKU-1193"/>
    <n v="353"/>
    <n v="259"/>
    <n v="590"/>
    <n v="186"/>
  </r>
  <r>
    <x v="8"/>
    <s v="SKU-1193"/>
    <n v="154"/>
    <n v="162"/>
    <n v="503"/>
    <n v="149"/>
  </r>
  <r>
    <x v="6"/>
    <s v="SKU-1193"/>
    <n v="80"/>
    <n v="182"/>
    <n v="378"/>
    <n v="185"/>
  </r>
  <r>
    <x v="6"/>
    <s v="SKU-1194"/>
    <n v="74"/>
    <n v="57"/>
    <n v="121"/>
    <n v="47"/>
  </r>
  <r>
    <x v="7"/>
    <s v="SKU-1194"/>
    <n v="330"/>
    <n v="101"/>
    <n v="312"/>
    <n v="103"/>
  </r>
  <r>
    <x v="1"/>
    <s v="SKU-1194"/>
    <n v="317"/>
    <n v="109"/>
    <n v="360"/>
    <n v="108"/>
  </r>
  <r>
    <x v="9"/>
    <s v="SKU-1195"/>
    <n v="232"/>
    <n v="137"/>
    <n v="373"/>
    <n v="146"/>
  </r>
  <r>
    <x v="1"/>
    <s v="SKU-1195"/>
    <n v="207"/>
    <n v="178"/>
    <n v="324"/>
    <n v="120"/>
  </r>
  <r>
    <x v="4"/>
    <s v="SKU-1196"/>
    <n v="418"/>
    <n v="223"/>
    <n v="396"/>
    <n v="151"/>
  </r>
  <r>
    <x v="1"/>
    <s v="SKU-1196"/>
    <n v="82"/>
    <n v="174"/>
    <n v="440"/>
    <n v="119"/>
  </r>
  <r>
    <x v="7"/>
    <s v="SKU-1197"/>
    <n v="85"/>
    <n v="21"/>
    <n v="67"/>
    <n v="28"/>
  </r>
  <r>
    <x v="2"/>
    <s v="SKU-1197"/>
    <n v="233"/>
    <n v="183"/>
    <n v="404"/>
    <n v="156"/>
  </r>
  <r>
    <x v="9"/>
    <s v="SKU-1197"/>
    <n v="70"/>
    <n v="36"/>
    <n v="77"/>
    <n v="35"/>
  </r>
  <r>
    <x v="6"/>
    <s v="SKU-1198"/>
    <n v="244"/>
    <n v="85"/>
    <n v="201"/>
    <n v="83"/>
  </r>
  <r>
    <x v="5"/>
    <s v="SKU-1198"/>
    <n v="155"/>
    <n v="140"/>
    <n v="491"/>
    <n v="187"/>
  </r>
  <r>
    <x v="3"/>
    <s v="SKU-1198"/>
    <n v="276"/>
    <n v="128"/>
    <n v="234"/>
    <n v="94"/>
  </r>
  <r>
    <x v="6"/>
    <s v="SKU-1199"/>
    <n v="233"/>
    <n v="183"/>
    <n v="554"/>
    <n v="176"/>
  </r>
  <r>
    <x v="1"/>
    <s v="SKU-1199"/>
    <n v="142"/>
    <n v="40"/>
    <n v="87"/>
    <n v="32"/>
  </r>
  <r>
    <x v="3"/>
    <s v="SKU-1199"/>
    <n v="416"/>
    <n v="197"/>
    <n v="361"/>
    <n v="163"/>
  </r>
  <r>
    <x v="1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3DE77-DCCA-4EF2-8834-03F34D87536D}" name="PivotTable3" cacheId="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hipment Location">
  <location ref="H2:J14" firstHeaderRow="0" firstDataRow="1" firstDataCol="1"/>
  <pivotFields count="6">
    <pivotField axis="axisRow" showAll="0">
      <items count="12">
        <item x="4"/>
        <item x="0"/>
        <item x="9"/>
        <item x="3"/>
        <item x="2"/>
        <item x="1"/>
        <item x="6"/>
        <item x="8"/>
        <item x="7"/>
        <item x="5"/>
        <item n="/" x="10"/>
        <item t="default"/>
      </items>
    </pivotField>
    <pivotField showAll="0"/>
    <pivotField dataField="1" showAll="0"/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nHandQty" fld="2" baseField="0" baseItem="0"/>
    <dataField name="Average of AvgWeeklyDemand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669BE-780F-4DC1-BEC5-AD293B94E34A}" name="PivotTable2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E2:F11" firstHeaderRow="1" firstDataRow="1" firstDataCol="1"/>
  <pivotFields count="8">
    <pivotField showAll="0"/>
    <pivotField axis="axisRow" showAll="0">
      <items count="194">
        <item x="90"/>
        <item x="35"/>
        <item x="170"/>
        <item x="146"/>
        <item x="65"/>
        <item x="32"/>
        <item x="100"/>
        <item x="156"/>
        <item x="74"/>
        <item x="101"/>
        <item x="44"/>
        <item x="173"/>
        <item x="141"/>
        <item x="142"/>
        <item x="75"/>
        <item x="125"/>
        <item x="73"/>
        <item x="49"/>
        <item x="124"/>
        <item x="24"/>
        <item x="175"/>
        <item x="79"/>
        <item x="84"/>
        <item x="154"/>
        <item x="4"/>
        <item x="71"/>
        <item x="162"/>
        <item x="163"/>
        <item x="72"/>
        <item x="183"/>
        <item x="190"/>
        <item x="105"/>
        <item x="80"/>
        <item x="177"/>
        <item x="176"/>
        <item x="83"/>
        <item x="99"/>
        <item x="155"/>
        <item x="182"/>
        <item x="166"/>
        <item x="133"/>
        <item x="14"/>
        <item x="7"/>
        <item x="168"/>
        <item x="43"/>
        <item x="81"/>
        <item x="62"/>
        <item x="126"/>
        <item x="13"/>
        <item x="87"/>
        <item x="92"/>
        <item x="112"/>
        <item x="48"/>
        <item x="57"/>
        <item x="91"/>
        <item x="145"/>
        <item x="67"/>
        <item x="68"/>
        <item x="9"/>
        <item x="30"/>
        <item x="186"/>
        <item x="157"/>
        <item x="180"/>
        <item x="29"/>
        <item x="26"/>
        <item x="152"/>
        <item x="114"/>
        <item x="31"/>
        <item x="116"/>
        <item x="103"/>
        <item x="46"/>
        <item x="47"/>
        <item x="64"/>
        <item x="151"/>
        <item x="63"/>
        <item x="143"/>
        <item x="120"/>
        <item x="164"/>
        <item x="69"/>
        <item x="23"/>
        <item x="70"/>
        <item x="56"/>
        <item x="52"/>
        <item x="8"/>
        <item x="104"/>
        <item x="119"/>
        <item x="15"/>
        <item x="97"/>
        <item x="33"/>
        <item x="34"/>
        <item x="102"/>
        <item x="108"/>
        <item x="77"/>
        <item x="149"/>
        <item x="111"/>
        <item x="25"/>
        <item x="3"/>
        <item x="167"/>
        <item x="171"/>
        <item x="38"/>
        <item x="132"/>
        <item x="82"/>
        <item x="159"/>
        <item x="59"/>
        <item x="179"/>
        <item x="113"/>
        <item x="39"/>
        <item x="61"/>
        <item x="60"/>
        <item x="40"/>
        <item x="2"/>
        <item x="98"/>
        <item x="148"/>
        <item x="37"/>
        <item x="16"/>
        <item x="94"/>
        <item x="21"/>
        <item x="17"/>
        <item x="187"/>
        <item x="109"/>
        <item x="174"/>
        <item x="110"/>
        <item x="123"/>
        <item x="140"/>
        <item x="160"/>
        <item x="58"/>
        <item x="27"/>
        <item x="139"/>
        <item x="136"/>
        <item x="53"/>
        <item x="78"/>
        <item x="5"/>
        <item x="161"/>
        <item x="85"/>
        <item x="50"/>
        <item x="51"/>
        <item x="20"/>
        <item x="86"/>
        <item x="106"/>
        <item x="172"/>
        <item x="19"/>
        <item x="115"/>
        <item x="135"/>
        <item x="184"/>
        <item x="45"/>
        <item x="107"/>
        <item x="158"/>
        <item x="12"/>
        <item x="66"/>
        <item x="93"/>
        <item x="11"/>
        <item x="22"/>
        <item x="10"/>
        <item x="185"/>
        <item x="1"/>
        <item x="0"/>
        <item x="153"/>
        <item x="137"/>
        <item x="169"/>
        <item x="36"/>
        <item x="118"/>
        <item x="129"/>
        <item x="138"/>
        <item x="117"/>
        <item x="178"/>
        <item x="89"/>
        <item x="88"/>
        <item x="191"/>
        <item x="42"/>
        <item x="150"/>
        <item x="96"/>
        <item x="41"/>
        <item x="28"/>
        <item x="127"/>
        <item x="6"/>
        <item x="147"/>
        <item x="181"/>
        <item x="54"/>
        <item x="122"/>
        <item x="95"/>
        <item x="128"/>
        <item x="165"/>
        <item x="121"/>
        <item x="18"/>
        <item x="188"/>
        <item x="130"/>
        <item x="76"/>
        <item x="144"/>
        <item x="131"/>
        <item x="134"/>
        <item x="189"/>
        <item x="55"/>
        <item x="192"/>
        <item t="default"/>
      </items>
    </pivotField>
    <pivotField showAll="0"/>
    <pivotField dataField="1"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7"/>
    <field x="6"/>
    <field x="1"/>
  </rowFields>
  <rowItems count="9">
    <i>
      <x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QtyShipp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9E632-6543-4B12-B2FF-D8A9A5462A80}" name="PivotTable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nventory_By_Region">
  <location ref="A2:C47" firstHeaderRow="0" firstDataRow="1" firstDataCol="1"/>
  <pivotFields count="21">
    <pivotField showAll="0"/>
    <pivotField showAll="0"/>
    <pivotField showAll="0"/>
    <pivotField showAll="0"/>
    <pivotField axis="axisRow" showAll="0">
      <items count="7">
        <item x="4"/>
        <item x="0"/>
        <item x="3"/>
        <item x="1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9">
        <item x="5"/>
        <item x="3"/>
        <item x="6"/>
        <item x="2"/>
        <item x="4"/>
        <item x="1"/>
        <item x="0"/>
        <item x="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11"/>
    <field x="4"/>
  </rowFields>
  <rowItems count="4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15" baseField="0" baseItem="0" numFmtId="44"/>
    <dataField name="On-Time %" fld="19" subtotal="average" baseField="11" baseItem="0" numFmtId="9"/>
  </dataFields>
  <formats count="2"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I12" sqref="I12"/>
    </sheetView>
  </sheetViews>
  <sheetFormatPr defaultRowHeight="14.5" x14ac:dyDescent="0.35"/>
  <cols>
    <col min="1" max="1" width="9.453125" bestFit="1" customWidth="1"/>
    <col min="2" max="2" width="12.54296875" bestFit="1" customWidth="1"/>
    <col min="3" max="3" width="8.453125" bestFit="1" customWidth="1"/>
    <col min="4" max="4" width="15.6328125" bestFit="1" customWidth="1"/>
    <col min="5" max="5" width="16.63281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25</v>
      </c>
      <c r="C2" t="s">
        <v>45</v>
      </c>
      <c r="D2">
        <v>5</v>
      </c>
      <c r="E2">
        <v>0.95</v>
      </c>
    </row>
    <row r="3" spans="1:5" x14ac:dyDescent="0.35">
      <c r="A3" t="s">
        <v>6</v>
      </c>
      <c r="B3" t="s">
        <v>26</v>
      </c>
      <c r="C3" t="s">
        <v>46</v>
      </c>
      <c r="D3">
        <v>21</v>
      </c>
      <c r="E3">
        <v>0.90700000000000003</v>
      </c>
    </row>
    <row r="4" spans="1:5" x14ac:dyDescent="0.35">
      <c r="A4" t="s">
        <v>7</v>
      </c>
      <c r="B4" t="s">
        <v>27</v>
      </c>
      <c r="C4" t="s">
        <v>47</v>
      </c>
      <c r="D4">
        <v>7</v>
      </c>
      <c r="E4">
        <v>0.93500000000000005</v>
      </c>
    </row>
    <row r="5" spans="1:5" x14ac:dyDescent="0.35">
      <c r="A5" t="s">
        <v>8</v>
      </c>
      <c r="B5" t="s">
        <v>28</v>
      </c>
      <c r="C5" t="s">
        <v>46</v>
      </c>
      <c r="D5">
        <v>14</v>
      </c>
      <c r="E5">
        <v>0.93400000000000005</v>
      </c>
    </row>
    <row r="6" spans="1:5" x14ac:dyDescent="0.35">
      <c r="A6" t="s">
        <v>9</v>
      </c>
      <c r="B6" t="s">
        <v>29</v>
      </c>
      <c r="C6" t="s">
        <v>48</v>
      </c>
      <c r="D6">
        <v>10</v>
      </c>
      <c r="E6">
        <v>0.93899999999999995</v>
      </c>
    </row>
    <row r="7" spans="1:5" x14ac:dyDescent="0.35">
      <c r="A7" t="s">
        <v>10</v>
      </c>
      <c r="B7" t="s">
        <v>30</v>
      </c>
      <c r="C7" t="s">
        <v>49</v>
      </c>
      <c r="D7">
        <v>21</v>
      </c>
      <c r="E7">
        <v>0.93400000000000005</v>
      </c>
    </row>
    <row r="8" spans="1:5" x14ac:dyDescent="0.35">
      <c r="A8" t="s">
        <v>11</v>
      </c>
      <c r="B8" t="s">
        <v>31</v>
      </c>
      <c r="C8" t="s">
        <v>46</v>
      </c>
      <c r="D8">
        <v>10</v>
      </c>
      <c r="E8">
        <v>0.92500000000000004</v>
      </c>
    </row>
    <row r="9" spans="1:5" x14ac:dyDescent="0.35">
      <c r="A9" t="s">
        <v>12</v>
      </c>
      <c r="B9" t="s">
        <v>32</v>
      </c>
      <c r="C9" t="s">
        <v>49</v>
      </c>
      <c r="D9">
        <v>21</v>
      </c>
      <c r="E9">
        <v>0.93400000000000005</v>
      </c>
    </row>
    <row r="10" spans="1:5" x14ac:dyDescent="0.35">
      <c r="A10" t="s">
        <v>13</v>
      </c>
      <c r="B10" t="s">
        <v>33</v>
      </c>
      <c r="C10" t="s">
        <v>48</v>
      </c>
      <c r="D10">
        <v>5</v>
      </c>
      <c r="E10">
        <v>0.97099999999999997</v>
      </c>
    </row>
    <row r="11" spans="1:5" x14ac:dyDescent="0.35">
      <c r="A11" t="s">
        <v>14</v>
      </c>
      <c r="B11" t="s">
        <v>34</v>
      </c>
      <c r="C11" t="s">
        <v>48</v>
      </c>
      <c r="D11">
        <v>5</v>
      </c>
      <c r="E11">
        <v>0.97599999999999998</v>
      </c>
    </row>
    <row r="12" spans="1:5" x14ac:dyDescent="0.35">
      <c r="A12" t="s">
        <v>15</v>
      </c>
      <c r="B12" t="s">
        <v>35</v>
      </c>
      <c r="C12" t="s">
        <v>50</v>
      </c>
      <c r="D12">
        <v>7</v>
      </c>
      <c r="E12">
        <v>0.94</v>
      </c>
    </row>
    <row r="13" spans="1:5" x14ac:dyDescent="0.35">
      <c r="A13" t="s">
        <v>16</v>
      </c>
      <c r="B13" t="s">
        <v>36</v>
      </c>
      <c r="C13" t="s">
        <v>48</v>
      </c>
      <c r="D13">
        <v>14</v>
      </c>
      <c r="E13">
        <v>0.95</v>
      </c>
    </row>
    <row r="14" spans="1:5" x14ac:dyDescent="0.35">
      <c r="A14" t="s">
        <v>17</v>
      </c>
      <c r="B14" t="s">
        <v>37</v>
      </c>
      <c r="C14" t="s">
        <v>48</v>
      </c>
      <c r="D14">
        <v>21</v>
      </c>
      <c r="E14">
        <v>0.90900000000000003</v>
      </c>
    </row>
    <row r="15" spans="1:5" x14ac:dyDescent="0.35">
      <c r="A15" t="s">
        <v>18</v>
      </c>
      <c r="B15" t="s">
        <v>38</v>
      </c>
      <c r="C15" t="s">
        <v>50</v>
      </c>
      <c r="D15">
        <v>21</v>
      </c>
      <c r="E15">
        <v>0.92500000000000004</v>
      </c>
    </row>
    <row r="16" spans="1:5" x14ac:dyDescent="0.35">
      <c r="A16" t="s">
        <v>19</v>
      </c>
      <c r="B16" t="s">
        <v>39</v>
      </c>
      <c r="C16" t="s">
        <v>50</v>
      </c>
      <c r="D16">
        <v>21</v>
      </c>
      <c r="E16">
        <v>0.93300000000000005</v>
      </c>
    </row>
    <row r="17" spans="1:5" x14ac:dyDescent="0.35">
      <c r="A17" t="s">
        <v>20</v>
      </c>
      <c r="B17" t="s">
        <v>40</v>
      </c>
      <c r="C17" t="s">
        <v>48</v>
      </c>
      <c r="D17">
        <v>7</v>
      </c>
      <c r="E17">
        <v>0.96899999999999997</v>
      </c>
    </row>
    <row r="18" spans="1:5" x14ac:dyDescent="0.35">
      <c r="A18" t="s">
        <v>21</v>
      </c>
      <c r="B18" t="s">
        <v>41</v>
      </c>
      <c r="C18" t="s">
        <v>49</v>
      </c>
      <c r="D18">
        <v>14</v>
      </c>
      <c r="E18">
        <v>0.92</v>
      </c>
    </row>
    <row r="19" spans="1:5" x14ac:dyDescent="0.35">
      <c r="A19" t="s">
        <v>22</v>
      </c>
      <c r="B19" t="s">
        <v>42</v>
      </c>
      <c r="C19" t="s">
        <v>45</v>
      </c>
      <c r="D19">
        <v>10</v>
      </c>
      <c r="E19">
        <v>0.93899999999999995</v>
      </c>
    </row>
    <row r="20" spans="1:5" x14ac:dyDescent="0.35">
      <c r="A20" t="s">
        <v>23</v>
      </c>
      <c r="B20" t="s">
        <v>43</v>
      </c>
      <c r="C20" t="s">
        <v>47</v>
      </c>
      <c r="D20">
        <v>7</v>
      </c>
      <c r="E20">
        <v>0.97899999999999998</v>
      </c>
    </row>
    <row r="21" spans="1:5" x14ac:dyDescent="0.35">
      <c r="A21" t="s">
        <v>24</v>
      </c>
      <c r="B21" t="s">
        <v>44</v>
      </c>
      <c r="C21" t="s">
        <v>50</v>
      </c>
      <c r="D21">
        <v>21</v>
      </c>
      <c r="E21">
        <v>0.94199999999999995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1"/>
  <sheetViews>
    <sheetView workbookViewId="0">
      <selection activeCell="F2" sqref="F2"/>
    </sheetView>
  </sheetViews>
  <sheetFormatPr defaultRowHeight="14.5" x14ac:dyDescent="0.35"/>
  <cols>
    <col min="1" max="1" width="8.6328125" bestFit="1" customWidth="1"/>
    <col min="2" max="2" width="12.36328125" bestFit="1" customWidth="1"/>
    <col min="3" max="3" width="13.6328125" bestFit="1" customWidth="1"/>
    <col min="4" max="4" width="8.08984375" bestFit="1" customWidth="1"/>
    <col min="5" max="5" width="9.453125" bestFit="1" customWidth="1"/>
    <col min="6" max="6" width="13.1796875" bestFit="1" customWidth="1"/>
  </cols>
  <sheetData>
    <row r="1" spans="1:6" x14ac:dyDescent="0.35">
      <c r="A1" s="1" t="s">
        <v>51</v>
      </c>
      <c r="B1" s="1" t="s">
        <v>52</v>
      </c>
      <c r="C1" s="1" t="s">
        <v>53</v>
      </c>
      <c r="D1" s="1" t="s">
        <v>54</v>
      </c>
      <c r="E1" s="2" t="s">
        <v>0</v>
      </c>
      <c r="F1" s="3" t="s">
        <v>1</v>
      </c>
    </row>
    <row r="2" spans="1:6" x14ac:dyDescent="0.35">
      <c r="A2" t="s">
        <v>55</v>
      </c>
      <c r="B2" t="s">
        <v>255</v>
      </c>
      <c r="C2" t="s">
        <v>455</v>
      </c>
      <c r="D2">
        <v>158.88</v>
      </c>
      <c r="E2" t="s">
        <v>8</v>
      </c>
      <c r="F2" t="str">
        <f>VLOOKUP(E:E,Suppliers!$A:$B,2,FALSE)</f>
        <v>Supplier D</v>
      </c>
    </row>
    <row r="3" spans="1:6" x14ac:dyDescent="0.35">
      <c r="A3" t="s">
        <v>56</v>
      </c>
      <c r="B3" t="s">
        <v>256</v>
      </c>
      <c r="C3" t="s">
        <v>456</v>
      </c>
      <c r="D3">
        <v>104.71</v>
      </c>
      <c r="E3" t="s">
        <v>10</v>
      </c>
      <c r="F3" t="str">
        <f>VLOOKUP(E:E,Suppliers!$A:$B,2,FALSE)</f>
        <v>Supplier F</v>
      </c>
    </row>
    <row r="4" spans="1:6" x14ac:dyDescent="0.35">
      <c r="A4" t="s">
        <v>57</v>
      </c>
      <c r="B4" t="s">
        <v>257</v>
      </c>
      <c r="C4" t="s">
        <v>457</v>
      </c>
      <c r="D4">
        <v>86.32</v>
      </c>
      <c r="E4" t="s">
        <v>7</v>
      </c>
      <c r="F4" t="str">
        <f>VLOOKUP(E:E,Suppliers!$A:$B,2,FALSE)</f>
        <v>Supplier C</v>
      </c>
    </row>
    <row r="5" spans="1:6" x14ac:dyDescent="0.35">
      <c r="A5" t="s">
        <v>58</v>
      </c>
      <c r="B5" t="s">
        <v>258</v>
      </c>
      <c r="C5" t="s">
        <v>455</v>
      </c>
      <c r="D5">
        <v>158.06</v>
      </c>
      <c r="E5" t="s">
        <v>18</v>
      </c>
      <c r="F5" t="str">
        <f>VLOOKUP(E:E,Suppliers!$A:$B,2,FALSE)</f>
        <v>Supplier N</v>
      </c>
    </row>
    <row r="6" spans="1:6" x14ac:dyDescent="0.35">
      <c r="A6" t="s">
        <v>59</v>
      </c>
      <c r="B6" t="s">
        <v>259</v>
      </c>
      <c r="C6" t="s">
        <v>458</v>
      </c>
      <c r="D6">
        <v>83.49</v>
      </c>
      <c r="E6" t="s">
        <v>14</v>
      </c>
      <c r="F6" t="str">
        <f>VLOOKUP(E:E,Suppliers!$A:$B,2,FALSE)</f>
        <v>Supplier J</v>
      </c>
    </row>
    <row r="7" spans="1:6" x14ac:dyDescent="0.35">
      <c r="A7" t="s">
        <v>60</v>
      </c>
      <c r="B7" t="s">
        <v>260</v>
      </c>
      <c r="C7" t="s">
        <v>457</v>
      </c>
      <c r="D7">
        <v>97.24</v>
      </c>
      <c r="E7" t="s">
        <v>14</v>
      </c>
      <c r="F7" t="str">
        <f>VLOOKUP(E:E,Suppliers!$A:$B,2,FALSE)</f>
        <v>Supplier J</v>
      </c>
    </row>
    <row r="8" spans="1:6" x14ac:dyDescent="0.35">
      <c r="A8" t="s">
        <v>61</v>
      </c>
      <c r="B8" t="s">
        <v>261</v>
      </c>
      <c r="C8" t="s">
        <v>457</v>
      </c>
      <c r="D8">
        <v>37.96</v>
      </c>
      <c r="E8" t="s">
        <v>9</v>
      </c>
      <c r="F8" t="str">
        <f>VLOOKUP(E:E,Suppliers!$A:$B,2,FALSE)</f>
        <v>Supplier E</v>
      </c>
    </row>
    <row r="9" spans="1:6" x14ac:dyDescent="0.35">
      <c r="A9" t="s">
        <v>62</v>
      </c>
      <c r="B9" t="s">
        <v>262</v>
      </c>
      <c r="C9" t="s">
        <v>459</v>
      </c>
      <c r="D9">
        <v>65.62</v>
      </c>
      <c r="E9" t="s">
        <v>14</v>
      </c>
      <c r="F9" t="str">
        <f>VLOOKUP(E:E,Suppliers!$A:$B,2,FALSE)</f>
        <v>Supplier J</v>
      </c>
    </row>
    <row r="10" spans="1:6" x14ac:dyDescent="0.35">
      <c r="A10" t="s">
        <v>63</v>
      </c>
      <c r="B10" t="s">
        <v>263</v>
      </c>
      <c r="C10" t="s">
        <v>455</v>
      </c>
      <c r="D10">
        <v>169.42</v>
      </c>
      <c r="E10" t="s">
        <v>11</v>
      </c>
      <c r="F10" t="str">
        <f>VLOOKUP(E:E,Suppliers!$A:$B,2,FALSE)</f>
        <v>Supplier G</v>
      </c>
    </row>
    <row r="11" spans="1:6" x14ac:dyDescent="0.35">
      <c r="A11" t="s">
        <v>64</v>
      </c>
      <c r="B11" t="s">
        <v>264</v>
      </c>
      <c r="C11" t="s">
        <v>457</v>
      </c>
      <c r="D11">
        <v>39.01</v>
      </c>
      <c r="E11" t="s">
        <v>10</v>
      </c>
      <c r="F11" t="str">
        <f>VLOOKUP(E:E,Suppliers!$A:$B,2,FALSE)</f>
        <v>Supplier F</v>
      </c>
    </row>
    <row r="12" spans="1:6" x14ac:dyDescent="0.35">
      <c r="A12" t="s">
        <v>65</v>
      </c>
      <c r="B12" t="s">
        <v>265</v>
      </c>
      <c r="C12" t="s">
        <v>456</v>
      </c>
      <c r="D12">
        <v>84.62</v>
      </c>
      <c r="E12" t="s">
        <v>12</v>
      </c>
      <c r="F12" t="str">
        <f>VLOOKUP(E:E,Suppliers!$A:$B,2,FALSE)</f>
        <v>Supplier H</v>
      </c>
    </row>
    <row r="13" spans="1:6" x14ac:dyDescent="0.35">
      <c r="A13" t="s">
        <v>66</v>
      </c>
      <c r="B13" t="s">
        <v>266</v>
      </c>
      <c r="C13" t="s">
        <v>456</v>
      </c>
      <c r="D13">
        <v>197.83</v>
      </c>
      <c r="E13" t="s">
        <v>24</v>
      </c>
      <c r="F13" t="str">
        <f>VLOOKUP(E:E,Suppliers!$A:$B,2,FALSE)</f>
        <v>Supplier T</v>
      </c>
    </row>
    <row r="14" spans="1:6" x14ac:dyDescent="0.35">
      <c r="A14" t="s">
        <v>67</v>
      </c>
      <c r="B14" t="s">
        <v>267</v>
      </c>
      <c r="C14" t="s">
        <v>459</v>
      </c>
      <c r="D14">
        <v>48.85</v>
      </c>
      <c r="E14" t="s">
        <v>22</v>
      </c>
      <c r="F14" t="str">
        <f>VLOOKUP(E:E,Suppliers!$A:$B,2,FALSE)</f>
        <v>Supplier R</v>
      </c>
    </row>
    <row r="15" spans="1:6" x14ac:dyDescent="0.35">
      <c r="A15" t="s">
        <v>68</v>
      </c>
      <c r="B15" t="s">
        <v>268</v>
      </c>
      <c r="C15" t="s">
        <v>457</v>
      </c>
      <c r="D15">
        <v>183.53</v>
      </c>
      <c r="E15" t="s">
        <v>8</v>
      </c>
      <c r="F15" t="str">
        <f>VLOOKUP(E:E,Suppliers!$A:$B,2,FALSE)</f>
        <v>Supplier D</v>
      </c>
    </row>
    <row r="16" spans="1:6" x14ac:dyDescent="0.35">
      <c r="A16" t="s">
        <v>69</v>
      </c>
      <c r="B16" t="s">
        <v>269</v>
      </c>
      <c r="C16" t="s">
        <v>459</v>
      </c>
      <c r="D16">
        <v>183.84</v>
      </c>
      <c r="E16" t="s">
        <v>8</v>
      </c>
      <c r="F16" t="str">
        <f>VLOOKUP(E:E,Suppliers!$A:$B,2,FALSE)</f>
        <v>Supplier D</v>
      </c>
    </row>
    <row r="17" spans="1:6" x14ac:dyDescent="0.35">
      <c r="A17" t="s">
        <v>70</v>
      </c>
      <c r="B17" t="s">
        <v>270</v>
      </c>
      <c r="C17" t="s">
        <v>459</v>
      </c>
      <c r="D17">
        <v>20.079999999999998</v>
      </c>
      <c r="E17" t="s">
        <v>13</v>
      </c>
      <c r="F17" t="str">
        <f>VLOOKUP(E:E,Suppliers!$A:$B,2,FALSE)</f>
        <v>Supplier I</v>
      </c>
    </row>
    <row r="18" spans="1:6" x14ac:dyDescent="0.35">
      <c r="A18" t="s">
        <v>71</v>
      </c>
      <c r="B18" t="s">
        <v>271</v>
      </c>
      <c r="C18" t="s">
        <v>459</v>
      </c>
      <c r="D18">
        <v>93.8</v>
      </c>
      <c r="E18" t="s">
        <v>8</v>
      </c>
      <c r="F18" t="str">
        <f>VLOOKUP(E:E,Suppliers!$A:$B,2,FALSE)</f>
        <v>Supplier D</v>
      </c>
    </row>
    <row r="19" spans="1:6" x14ac:dyDescent="0.35">
      <c r="A19" t="s">
        <v>72</v>
      </c>
      <c r="B19" t="s">
        <v>272</v>
      </c>
      <c r="C19" t="s">
        <v>457</v>
      </c>
      <c r="D19">
        <v>101.44</v>
      </c>
      <c r="E19" t="s">
        <v>17</v>
      </c>
      <c r="F19" t="str">
        <f>VLOOKUP(E:E,Suppliers!$A:$B,2,FALSE)</f>
        <v>Supplier M</v>
      </c>
    </row>
    <row r="20" spans="1:6" x14ac:dyDescent="0.35">
      <c r="A20" t="s">
        <v>73</v>
      </c>
      <c r="B20" t="s">
        <v>273</v>
      </c>
      <c r="C20" t="s">
        <v>457</v>
      </c>
      <c r="D20">
        <v>64.11</v>
      </c>
      <c r="E20" t="s">
        <v>12</v>
      </c>
      <c r="F20" t="str">
        <f>VLOOKUP(E:E,Suppliers!$A:$B,2,FALSE)</f>
        <v>Supplier H</v>
      </c>
    </row>
    <row r="21" spans="1:6" x14ac:dyDescent="0.35">
      <c r="A21" t="s">
        <v>74</v>
      </c>
      <c r="B21" t="s">
        <v>274</v>
      </c>
      <c r="C21" t="s">
        <v>458</v>
      </c>
      <c r="D21">
        <v>11.37</v>
      </c>
      <c r="E21" t="s">
        <v>22</v>
      </c>
      <c r="F21" t="str">
        <f>VLOOKUP(E:E,Suppliers!$A:$B,2,FALSE)</f>
        <v>Supplier R</v>
      </c>
    </row>
    <row r="22" spans="1:6" x14ac:dyDescent="0.35">
      <c r="A22" t="s">
        <v>75</v>
      </c>
      <c r="B22" t="s">
        <v>275</v>
      </c>
      <c r="C22" t="s">
        <v>459</v>
      </c>
      <c r="D22">
        <v>49.85</v>
      </c>
      <c r="E22" t="s">
        <v>6</v>
      </c>
      <c r="F22" t="str">
        <f>VLOOKUP(E:E,Suppliers!$A:$B,2,FALSE)</f>
        <v>Supplier B</v>
      </c>
    </row>
    <row r="23" spans="1:6" x14ac:dyDescent="0.35">
      <c r="A23" t="s">
        <v>76</v>
      </c>
      <c r="B23" t="s">
        <v>276</v>
      </c>
      <c r="C23" t="s">
        <v>459</v>
      </c>
      <c r="D23">
        <v>20.91</v>
      </c>
      <c r="E23" t="s">
        <v>11</v>
      </c>
      <c r="F23" t="str">
        <f>VLOOKUP(E:E,Suppliers!$A:$B,2,FALSE)</f>
        <v>Supplier G</v>
      </c>
    </row>
    <row r="24" spans="1:6" x14ac:dyDescent="0.35">
      <c r="A24" t="s">
        <v>77</v>
      </c>
      <c r="B24" t="s">
        <v>277</v>
      </c>
      <c r="C24" t="s">
        <v>459</v>
      </c>
      <c r="D24">
        <v>49.17</v>
      </c>
      <c r="E24" t="s">
        <v>19</v>
      </c>
      <c r="F24" t="str">
        <f>VLOOKUP(E:E,Suppliers!$A:$B,2,FALSE)</f>
        <v>Supplier O</v>
      </c>
    </row>
    <row r="25" spans="1:6" x14ac:dyDescent="0.35">
      <c r="A25" t="s">
        <v>78</v>
      </c>
      <c r="B25" t="s">
        <v>278</v>
      </c>
      <c r="C25" t="s">
        <v>459</v>
      </c>
      <c r="D25">
        <v>161.94</v>
      </c>
      <c r="E25" t="s">
        <v>9</v>
      </c>
      <c r="F25" t="str">
        <f>VLOOKUP(E:E,Suppliers!$A:$B,2,FALSE)</f>
        <v>Supplier E</v>
      </c>
    </row>
    <row r="26" spans="1:6" x14ac:dyDescent="0.35">
      <c r="A26" t="s">
        <v>79</v>
      </c>
      <c r="B26" t="s">
        <v>279</v>
      </c>
      <c r="C26" t="s">
        <v>456</v>
      </c>
      <c r="D26">
        <v>179.21</v>
      </c>
      <c r="E26" t="s">
        <v>19</v>
      </c>
      <c r="F26" t="str">
        <f>VLOOKUP(E:E,Suppliers!$A:$B,2,FALSE)</f>
        <v>Supplier O</v>
      </c>
    </row>
    <row r="27" spans="1:6" x14ac:dyDescent="0.35">
      <c r="A27" t="s">
        <v>80</v>
      </c>
      <c r="B27" t="s">
        <v>280</v>
      </c>
      <c r="C27" t="s">
        <v>457</v>
      </c>
      <c r="D27">
        <v>10.56</v>
      </c>
      <c r="E27" t="s">
        <v>5</v>
      </c>
      <c r="F27" t="str">
        <f>VLOOKUP(E:E,Suppliers!$A:$B,2,FALSE)</f>
        <v>Supplier A</v>
      </c>
    </row>
    <row r="28" spans="1:6" x14ac:dyDescent="0.35">
      <c r="A28" t="s">
        <v>81</v>
      </c>
      <c r="B28" t="s">
        <v>281</v>
      </c>
      <c r="C28" t="s">
        <v>459</v>
      </c>
      <c r="D28">
        <v>61.79</v>
      </c>
      <c r="E28" t="s">
        <v>14</v>
      </c>
      <c r="F28" t="str">
        <f>VLOOKUP(E:E,Suppliers!$A:$B,2,FALSE)</f>
        <v>Supplier J</v>
      </c>
    </row>
    <row r="29" spans="1:6" x14ac:dyDescent="0.35">
      <c r="A29" t="s">
        <v>82</v>
      </c>
      <c r="B29" t="s">
        <v>282</v>
      </c>
      <c r="C29" t="s">
        <v>457</v>
      </c>
      <c r="D29">
        <v>196.16</v>
      </c>
      <c r="E29" t="s">
        <v>24</v>
      </c>
      <c r="F29" t="str">
        <f>VLOOKUP(E:E,Suppliers!$A:$B,2,FALSE)</f>
        <v>Supplier T</v>
      </c>
    </row>
    <row r="30" spans="1:6" x14ac:dyDescent="0.35">
      <c r="A30" t="s">
        <v>83</v>
      </c>
      <c r="B30" t="s">
        <v>283</v>
      </c>
      <c r="C30" t="s">
        <v>455</v>
      </c>
      <c r="D30">
        <v>108.82</v>
      </c>
      <c r="E30" t="s">
        <v>19</v>
      </c>
      <c r="F30" t="str">
        <f>VLOOKUP(E:E,Suppliers!$A:$B,2,FALSE)</f>
        <v>Supplier O</v>
      </c>
    </row>
    <row r="31" spans="1:6" x14ac:dyDescent="0.35">
      <c r="A31" t="s">
        <v>84</v>
      </c>
      <c r="B31" t="s">
        <v>284</v>
      </c>
      <c r="C31" t="s">
        <v>459</v>
      </c>
      <c r="D31">
        <v>126.01</v>
      </c>
      <c r="E31" t="s">
        <v>10</v>
      </c>
      <c r="F31" t="str">
        <f>VLOOKUP(E:E,Suppliers!$A:$B,2,FALSE)</f>
        <v>Supplier F</v>
      </c>
    </row>
    <row r="32" spans="1:6" x14ac:dyDescent="0.35">
      <c r="A32" t="s">
        <v>85</v>
      </c>
      <c r="B32" t="s">
        <v>285</v>
      </c>
      <c r="C32" t="s">
        <v>457</v>
      </c>
      <c r="D32">
        <v>3.1</v>
      </c>
      <c r="E32" t="s">
        <v>24</v>
      </c>
      <c r="F32" t="str">
        <f>VLOOKUP(E:E,Suppliers!$A:$B,2,FALSE)</f>
        <v>Supplier T</v>
      </c>
    </row>
    <row r="33" spans="1:6" x14ac:dyDescent="0.35">
      <c r="A33" t="s">
        <v>86</v>
      </c>
      <c r="B33" t="s">
        <v>286</v>
      </c>
      <c r="C33" t="s">
        <v>458</v>
      </c>
      <c r="D33">
        <v>98.01</v>
      </c>
      <c r="E33" t="s">
        <v>24</v>
      </c>
      <c r="F33" t="str">
        <f>VLOOKUP(E:E,Suppliers!$A:$B,2,FALSE)</f>
        <v>Supplier T</v>
      </c>
    </row>
    <row r="34" spans="1:6" x14ac:dyDescent="0.35">
      <c r="A34" t="s">
        <v>87</v>
      </c>
      <c r="B34" t="s">
        <v>287</v>
      </c>
      <c r="C34" t="s">
        <v>459</v>
      </c>
      <c r="D34">
        <v>197.69</v>
      </c>
      <c r="E34" t="s">
        <v>13</v>
      </c>
      <c r="F34" t="str">
        <f>VLOOKUP(E:E,Suppliers!$A:$B,2,FALSE)</f>
        <v>Supplier I</v>
      </c>
    </row>
    <row r="35" spans="1:6" x14ac:dyDescent="0.35">
      <c r="A35" t="s">
        <v>88</v>
      </c>
      <c r="B35" t="s">
        <v>288</v>
      </c>
      <c r="C35" t="s">
        <v>455</v>
      </c>
      <c r="D35">
        <v>76.290000000000006</v>
      </c>
      <c r="E35" t="s">
        <v>20</v>
      </c>
      <c r="F35" t="str">
        <f>VLOOKUP(E:E,Suppliers!$A:$B,2,FALSE)</f>
        <v>Supplier P</v>
      </c>
    </row>
    <row r="36" spans="1:6" x14ac:dyDescent="0.35">
      <c r="A36" t="s">
        <v>89</v>
      </c>
      <c r="B36" t="s">
        <v>289</v>
      </c>
      <c r="C36" t="s">
        <v>459</v>
      </c>
      <c r="D36">
        <v>21.21</v>
      </c>
      <c r="E36" t="s">
        <v>21</v>
      </c>
      <c r="F36" t="str">
        <f>VLOOKUP(E:E,Suppliers!$A:$B,2,FALSE)</f>
        <v>Supplier Q</v>
      </c>
    </row>
    <row r="37" spans="1:6" x14ac:dyDescent="0.35">
      <c r="A37" t="s">
        <v>90</v>
      </c>
      <c r="B37" t="s">
        <v>290</v>
      </c>
      <c r="C37" t="s">
        <v>457</v>
      </c>
      <c r="D37">
        <v>93.46</v>
      </c>
      <c r="E37" t="s">
        <v>22</v>
      </c>
      <c r="F37" t="str">
        <f>VLOOKUP(E:E,Suppliers!$A:$B,2,FALSE)</f>
        <v>Supplier R</v>
      </c>
    </row>
    <row r="38" spans="1:6" x14ac:dyDescent="0.35">
      <c r="A38" t="s">
        <v>91</v>
      </c>
      <c r="B38" t="s">
        <v>291</v>
      </c>
      <c r="C38" t="s">
        <v>456</v>
      </c>
      <c r="D38">
        <v>192.67</v>
      </c>
      <c r="E38" t="s">
        <v>12</v>
      </c>
      <c r="F38" t="str">
        <f>VLOOKUP(E:E,Suppliers!$A:$B,2,FALSE)</f>
        <v>Supplier H</v>
      </c>
    </row>
    <row r="39" spans="1:6" x14ac:dyDescent="0.35">
      <c r="A39" t="s">
        <v>92</v>
      </c>
      <c r="B39" t="s">
        <v>292</v>
      </c>
      <c r="C39" t="s">
        <v>456</v>
      </c>
      <c r="D39">
        <v>69.680000000000007</v>
      </c>
      <c r="E39" t="s">
        <v>7</v>
      </c>
      <c r="F39" t="str">
        <f>VLOOKUP(E:E,Suppliers!$A:$B,2,FALSE)</f>
        <v>Supplier C</v>
      </c>
    </row>
    <row r="40" spans="1:6" x14ac:dyDescent="0.35">
      <c r="A40" t="s">
        <v>93</v>
      </c>
      <c r="B40" t="s">
        <v>293</v>
      </c>
      <c r="C40" t="s">
        <v>459</v>
      </c>
      <c r="D40">
        <v>160.19</v>
      </c>
      <c r="E40" t="s">
        <v>8</v>
      </c>
      <c r="F40" t="str">
        <f>VLOOKUP(E:E,Suppliers!$A:$B,2,FALSE)</f>
        <v>Supplier D</v>
      </c>
    </row>
    <row r="41" spans="1:6" x14ac:dyDescent="0.35">
      <c r="A41" t="s">
        <v>94</v>
      </c>
      <c r="B41" t="s">
        <v>294</v>
      </c>
      <c r="C41" t="s">
        <v>456</v>
      </c>
      <c r="D41">
        <v>160.16999999999999</v>
      </c>
      <c r="E41" t="s">
        <v>10</v>
      </c>
      <c r="F41" t="str">
        <f>VLOOKUP(E:E,Suppliers!$A:$B,2,FALSE)</f>
        <v>Supplier F</v>
      </c>
    </row>
    <row r="42" spans="1:6" x14ac:dyDescent="0.35">
      <c r="A42" t="s">
        <v>95</v>
      </c>
      <c r="B42" t="s">
        <v>295</v>
      </c>
      <c r="C42" t="s">
        <v>457</v>
      </c>
      <c r="D42">
        <v>43.23</v>
      </c>
      <c r="E42" t="s">
        <v>16</v>
      </c>
      <c r="F42" t="str">
        <f>VLOOKUP(E:E,Suppliers!$A:$B,2,FALSE)</f>
        <v>Supplier L</v>
      </c>
    </row>
    <row r="43" spans="1:6" x14ac:dyDescent="0.35">
      <c r="A43" t="s">
        <v>96</v>
      </c>
      <c r="B43" t="s">
        <v>296</v>
      </c>
      <c r="C43" t="s">
        <v>457</v>
      </c>
      <c r="D43">
        <v>89.79</v>
      </c>
      <c r="E43" t="s">
        <v>10</v>
      </c>
      <c r="F43" t="str">
        <f>VLOOKUP(E:E,Suppliers!$A:$B,2,FALSE)</f>
        <v>Supplier F</v>
      </c>
    </row>
    <row r="44" spans="1:6" x14ac:dyDescent="0.35">
      <c r="A44" t="s">
        <v>97</v>
      </c>
      <c r="B44" t="s">
        <v>297</v>
      </c>
      <c r="C44" t="s">
        <v>456</v>
      </c>
      <c r="D44">
        <v>143.69</v>
      </c>
      <c r="E44" t="s">
        <v>5</v>
      </c>
      <c r="F44" t="str">
        <f>VLOOKUP(E:E,Suppliers!$A:$B,2,FALSE)</f>
        <v>Supplier A</v>
      </c>
    </row>
    <row r="45" spans="1:6" x14ac:dyDescent="0.35">
      <c r="A45" t="s">
        <v>98</v>
      </c>
      <c r="B45" t="s">
        <v>298</v>
      </c>
      <c r="C45" t="s">
        <v>459</v>
      </c>
      <c r="D45">
        <v>83.28</v>
      </c>
      <c r="E45" t="s">
        <v>23</v>
      </c>
      <c r="F45" t="str">
        <f>VLOOKUP(E:E,Suppliers!$A:$B,2,FALSE)</f>
        <v>Supplier S</v>
      </c>
    </row>
    <row r="46" spans="1:6" x14ac:dyDescent="0.35">
      <c r="A46" t="s">
        <v>99</v>
      </c>
      <c r="B46" t="s">
        <v>299</v>
      </c>
      <c r="C46" t="s">
        <v>457</v>
      </c>
      <c r="D46">
        <v>39.82</v>
      </c>
      <c r="E46" t="s">
        <v>10</v>
      </c>
      <c r="F46" t="str">
        <f>VLOOKUP(E:E,Suppliers!$A:$B,2,FALSE)</f>
        <v>Supplier F</v>
      </c>
    </row>
    <row r="47" spans="1:6" x14ac:dyDescent="0.35">
      <c r="A47" t="s">
        <v>100</v>
      </c>
      <c r="B47" t="s">
        <v>300</v>
      </c>
      <c r="C47" t="s">
        <v>459</v>
      </c>
      <c r="D47">
        <v>193.56</v>
      </c>
      <c r="E47" t="s">
        <v>19</v>
      </c>
      <c r="F47" t="str">
        <f>VLOOKUP(E:E,Suppliers!$A:$B,2,FALSE)</f>
        <v>Supplier O</v>
      </c>
    </row>
    <row r="48" spans="1:6" x14ac:dyDescent="0.35">
      <c r="A48" t="s">
        <v>101</v>
      </c>
      <c r="B48" t="s">
        <v>301</v>
      </c>
      <c r="C48" t="s">
        <v>455</v>
      </c>
      <c r="D48">
        <v>130.85</v>
      </c>
      <c r="E48" t="s">
        <v>13</v>
      </c>
      <c r="F48" t="str">
        <f>VLOOKUP(E:E,Suppliers!$A:$B,2,FALSE)</f>
        <v>Supplier I</v>
      </c>
    </row>
    <row r="49" spans="1:6" x14ac:dyDescent="0.35">
      <c r="A49" t="s">
        <v>102</v>
      </c>
      <c r="B49" t="s">
        <v>302</v>
      </c>
      <c r="C49" t="s">
        <v>455</v>
      </c>
      <c r="D49">
        <v>173.36</v>
      </c>
      <c r="E49" t="s">
        <v>19</v>
      </c>
      <c r="F49" t="str">
        <f>VLOOKUP(E:E,Suppliers!$A:$B,2,FALSE)</f>
        <v>Supplier O</v>
      </c>
    </row>
    <row r="50" spans="1:6" x14ac:dyDescent="0.35">
      <c r="A50" t="s">
        <v>103</v>
      </c>
      <c r="B50" t="s">
        <v>303</v>
      </c>
      <c r="C50" t="s">
        <v>457</v>
      </c>
      <c r="D50">
        <v>7</v>
      </c>
      <c r="E50" t="s">
        <v>14</v>
      </c>
      <c r="F50" t="str">
        <f>VLOOKUP(E:E,Suppliers!$A:$B,2,FALSE)</f>
        <v>Supplier J</v>
      </c>
    </row>
    <row r="51" spans="1:6" x14ac:dyDescent="0.35">
      <c r="A51" t="s">
        <v>104</v>
      </c>
      <c r="B51" t="s">
        <v>304</v>
      </c>
      <c r="C51" t="s">
        <v>455</v>
      </c>
      <c r="D51">
        <v>54.85</v>
      </c>
      <c r="E51" t="s">
        <v>12</v>
      </c>
      <c r="F51" t="str">
        <f>VLOOKUP(E:E,Suppliers!$A:$B,2,FALSE)</f>
        <v>Supplier H</v>
      </c>
    </row>
    <row r="52" spans="1:6" x14ac:dyDescent="0.35">
      <c r="A52" t="s">
        <v>105</v>
      </c>
      <c r="B52" t="s">
        <v>305</v>
      </c>
      <c r="C52" t="s">
        <v>455</v>
      </c>
      <c r="D52">
        <v>101.41</v>
      </c>
      <c r="E52" t="s">
        <v>9</v>
      </c>
      <c r="F52" t="str">
        <f>VLOOKUP(E:E,Suppliers!$A:$B,2,FALSE)</f>
        <v>Supplier E</v>
      </c>
    </row>
    <row r="53" spans="1:6" x14ac:dyDescent="0.35">
      <c r="A53" t="s">
        <v>106</v>
      </c>
      <c r="B53" t="s">
        <v>306</v>
      </c>
      <c r="C53" t="s">
        <v>459</v>
      </c>
      <c r="D53">
        <v>15.35</v>
      </c>
      <c r="E53" t="s">
        <v>17</v>
      </c>
      <c r="F53" t="str">
        <f>VLOOKUP(E:E,Suppliers!$A:$B,2,FALSE)</f>
        <v>Supplier M</v>
      </c>
    </row>
    <row r="54" spans="1:6" x14ac:dyDescent="0.35">
      <c r="A54" t="s">
        <v>107</v>
      </c>
      <c r="B54" t="s">
        <v>307</v>
      </c>
      <c r="C54" t="s">
        <v>455</v>
      </c>
      <c r="D54">
        <v>198.62</v>
      </c>
      <c r="E54" t="s">
        <v>6</v>
      </c>
      <c r="F54" t="str">
        <f>VLOOKUP(E:E,Suppliers!$A:$B,2,FALSE)</f>
        <v>Supplier B</v>
      </c>
    </row>
    <row r="55" spans="1:6" x14ac:dyDescent="0.35">
      <c r="A55" t="s">
        <v>108</v>
      </c>
      <c r="B55" t="s">
        <v>308</v>
      </c>
      <c r="C55" t="s">
        <v>459</v>
      </c>
      <c r="D55">
        <v>48.82</v>
      </c>
      <c r="E55" t="s">
        <v>13</v>
      </c>
      <c r="F55" t="str">
        <f>VLOOKUP(E:E,Suppliers!$A:$B,2,FALSE)</f>
        <v>Supplier I</v>
      </c>
    </row>
    <row r="56" spans="1:6" x14ac:dyDescent="0.35">
      <c r="A56" t="s">
        <v>109</v>
      </c>
      <c r="B56" t="s">
        <v>309</v>
      </c>
      <c r="C56" t="s">
        <v>456</v>
      </c>
      <c r="D56">
        <v>76.11</v>
      </c>
      <c r="E56" t="s">
        <v>20</v>
      </c>
      <c r="F56" t="str">
        <f>VLOOKUP(E:E,Suppliers!$A:$B,2,FALSE)</f>
        <v>Supplier P</v>
      </c>
    </row>
    <row r="57" spans="1:6" x14ac:dyDescent="0.35">
      <c r="A57" t="s">
        <v>110</v>
      </c>
      <c r="B57" t="s">
        <v>310</v>
      </c>
      <c r="C57" t="s">
        <v>455</v>
      </c>
      <c r="D57">
        <v>44.37</v>
      </c>
      <c r="E57" t="s">
        <v>7</v>
      </c>
      <c r="F57" t="str">
        <f>VLOOKUP(E:E,Suppliers!$A:$B,2,FALSE)</f>
        <v>Supplier C</v>
      </c>
    </row>
    <row r="58" spans="1:6" x14ac:dyDescent="0.35">
      <c r="A58" t="s">
        <v>111</v>
      </c>
      <c r="B58" t="s">
        <v>311</v>
      </c>
      <c r="C58" t="s">
        <v>455</v>
      </c>
      <c r="D58">
        <v>22.88</v>
      </c>
      <c r="E58" t="s">
        <v>12</v>
      </c>
      <c r="F58" t="str">
        <f>VLOOKUP(E:E,Suppliers!$A:$B,2,FALSE)</f>
        <v>Supplier H</v>
      </c>
    </row>
    <row r="59" spans="1:6" x14ac:dyDescent="0.35">
      <c r="A59" t="s">
        <v>112</v>
      </c>
      <c r="B59" t="s">
        <v>312</v>
      </c>
      <c r="C59" t="s">
        <v>455</v>
      </c>
      <c r="D59">
        <v>48.03</v>
      </c>
      <c r="E59" t="s">
        <v>18</v>
      </c>
      <c r="F59" t="str">
        <f>VLOOKUP(E:E,Suppliers!$A:$B,2,FALSE)</f>
        <v>Supplier N</v>
      </c>
    </row>
    <row r="60" spans="1:6" x14ac:dyDescent="0.35">
      <c r="A60" t="s">
        <v>113</v>
      </c>
      <c r="B60" t="s">
        <v>313</v>
      </c>
      <c r="C60" t="s">
        <v>455</v>
      </c>
      <c r="D60">
        <v>61.52</v>
      </c>
      <c r="E60" t="s">
        <v>22</v>
      </c>
      <c r="F60" t="str">
        <f>VLOOKUP(E:E,Suppliers!$A:$B,2,FALSE)</f>
        <v>Supplier R</v>
      </c>
    </row>
    <row r="61" spans="1:6" x14ac:dyDescent="0.35">
      <c r="A61" t="s">
        <v>114</v>
      </c>
      <c r="B61" t="s">
        <v>314</v>
      </c>
      <c r="C61" t="s">
        <v>456</v>
      </c>
      <c r="D61">
        <v>127.62</v>
      </c>
      <c r="E61" t="s">
        <v>11</v>
      </c>
      <c r="F61" t="str">
        <f>VLOOKUP(E:E,Suppliers!$A:$B,2,FALSE)</f>
        <v>Supplier G</v>
      </c>
    </row>
    <row r="62" spans="1:6" x14ac:dyDescent="0.35">
      <c r="A62" t="s">
        <v>115</v>
      </c>
      <c r="B62" t="s">
        <v>315</v>
      </c>
      <c r="C62" t="s">
        <v>456</v>
      </c>
      <c r="D62">
        <v>57.68</v>
      </c>
      <c r="E62" t="s">
        <v>23</v>
      </c>
      <c r="F62" t="str">
        <f>VLOOKUP(E:E,Suppliers!$A:$B,2,FALSE)</f>
        <v>Supplier S</v>
      </c>
    </row>
    <row r="63" spans="1:6" x14ac:dyDescent="0.35">
      <c r="A63" t="s">
        <v>116</v>
      </c>
      <c r="B63" t="s">
        <v>316</v>
      </c>
      <c r="C63" t="s">
        <v>457</v>
      </c>
      <c r="D63">
        <v>73.73</v>
      </c>
      <c r="E63" t="s">
        <v>11</v>
      </c>
      <c r="F63" t="str">
        <f>VLOOKUP(E:E,Suppliers!$A:$B,2,FALSE)</f>
        <v>Supplier G</v>
      </c>
    </row>
    <row r="64" spans="1:6" x14ac:dyDescent="0.35">
      <c r="A64" t="s">
        <v>117</v>
      </c>
      <c r="B64" t="s">
        <v>317</v>
      </c>
      <c r="C64" t="s">
        <v>456</v>
      </c>
      <c r="D64">
        <v>3.18</v>
      </c>
      <c r="E64" t="s">
        <v>17</v>
      </c>
      <c r="F64" t="str">
        <f>VLOOKUP(E:E,Suppliers!$A:$B,2,FALSE)</f>
        <v>Supplier M</v>
      </c>
    </row>
    <row r="65" spans="1:6" x14ac:dyDescent="0.35">
      <c r="A65" t="s">
        <v>118</v>
      </c>
      <c r="B65" t="s">
        <v>318</v>
      </c>
      <c r="C65" t="s">
        <v>456</v>
      </c>
      <c r="D65">
        <v>74.41</v>
      </c>
      <c r="E65" t="s">
        <v>15</v>
      </c>
      <c r="F65" t="str">
        <f>VLOOKUP(E:E,Suppliers!$A:$B,2,FALSE)</f>
        <v>Supplier K</v>
      </c>
    </row>
    <row r="66" spans="1:6" x14ac:dyDescent="0.35">
      <c r="A66" t="s">
        <v>119</v>
      </c>
      <c r="B66" t="s">
        <v>319</v>
      </c>
      <c r="C66" t="s">
        <v>455</v>
      </c>
      <c r="D66">
        <v>107.71</v>
      </c>
      <c r="E66" t="s">
        <v>21</v>
      </c>
      <c r="F66" t="str">
        <f>VLOOKUP(E:E,Suppliers!$A:$B,2,FALSE)</f>
        <v>Supplier Q</v>
      </c>
    </row>
    <row r="67" spans="1:6" x14ac:dyDescent="0.35">
      <c r="A67" t="s">
        <v>120</v>
      </c>
      <c r="B67" t="s">
        <v>320</v>
      </c>
      <c r="C67" t="s">
        <v>458</v>
      </c>
      <c r="D67">
        <v>34.08</v>
      </c>
      <c r="E67" t="s">
        <v>20</v>
      </c>
      <c r="F67" t="str">
        <f>VLOOKUP(E:E,Suppliers!$A:$B,2,FALSE)</f>
        <v>Supplier P</v>
      </c>
    </row>
    <row r="68" spans="1:6" x14ac:dyDescent="0.35">
      <c r="A68" t="s">
        <v>121</v>
      </c>
      <c r="B68" t="s">
        <v>321</v>
      </c>
      <c r="C68" t="s">
        <v>458</v>
      </c>
      <c r="D68">
        <v>120.29</v>
      </c>
      <c r="E68" t="s">
        <v>24</v>
      </c>
      <c r="F68" t="str">
        <f>VLOOKUP(E:E,Suppliers!$A:$B,2,FALSE)</f>
        <v>Supplier T</v>
      </c>
    </row>
    <row r="69" spans="1:6" x14ac:dyDescent="0.35">
      <c r="A69" t="s">
        <v>122</v>
      </c>
      <c r="B69" t="s">
        <v>322</v>
      </c>
      <c r="C69" t="s">
        <v>456</v>
      </c>
      <c r="D69">
        <v>60.04</v>
      </c>
      <c r="E69" t="s">
        <v>23</v>
      </c>
      <c r="F69" t="str">
        <f>VLOOKUP(E:E,Suppliers!$A:$B,2,FALSE)</f>
        <v>Supplier S</v>
      </c>
    </row>
    <row r="70" spans="1:6" x14ac:dyDescent="0.35">
      <c r="A70" t="s">
        <v>123</v>
      </c>
      <c r="B70" t="s">
        <v>323</v>
      </c>
      <c r="C70" t="s">
        <v>457</v>
      </c>
      <c r="D70">
        <v>127.15</v>
      </c>
      <c r="E70" t="s">
        <v>7</v>
      </c>
      <c r="F70" t="str">
        <f>VLOOKUP(E:E,Suppliers!$A:$B,2,FALSE)</f>
        <v>Supplier C</v>
      </c>
    </row>
    <row r="71" spans="1:6" x14ac:dyDescent="0.35">
      <c r="A71" t="s">
        <v>124</v>
      </c>
      <c r="B71" t="s">
        <v>324</v>
      </c>
      <c r="C71" t="s">
        <v>456</v>
      </c>
      <c r="D71">
        <v>7.19</v>
      </c>
      <c r="E71" t="s">
        <v>14</v>
      </c>
      <c r="F71" t="str">
        <f>VLOOKUP(E:E,Suppliers!$A:$B,2,FALSE)</f>
        <v>Supplier J</v>
      </c>
    </row>
    <row r="72" spans="1:6" x14ac:dyDescent="0.35">
      <c r="A72" t="s">
        <v>125</v>
      </c>
      <c r="B72" t="s">
        <v>325</v>
      </c>
      <c r="C72" t="s">
        <v>458</v>
      </c>
      <c r="D72">
        <v>177.74</v>
      </c>
      <c r="E72" t="s">
        <v>10</v>
      </c>
      <c r="F72" t="str">
        <f>VLOOKUP(E:E,Suppliers!$A:$B,2,FALSE)</f>
        <v>Supplier F</v>
      </c>
    </row>
    <row r="73" spans="1:6" x14ac:dyDescent="0.35">
      <c r="A73" t="s">
        <v>126</v>
      </c>
      <c r="B73" t="s">
        <v>326</v>
      </c>
      <c r="C73" t="s">
        <v>455</v>
      </c>
      <c r="D73">
        <v>5.19</v>
      </c>
      <c r="E73" t="s">
        <v>10</v>
      </c>
      <c r="F73" t="str">
        <f>VLOOKUP(E:E,Suppliers!$A:$B,2,FALSE)</f>
        <v>Supplier F</v>
      </c>
    </row>
    <row r="74" spans="1:6" x14ac:dyDescent="0.35">
      <c r="A74" t="s">
        <v>127</v>
      </c>
      <c r="B74" t="s">
        <v>327</v>
      </c>
      <c r="C74" t="s">
        <v>455</v>
      </c>
      <c r="D74">
        <v>27.14</v>
      </c>
      <c r="E74" t="s">
        <v>21</v>
      </c>
      <c r="F74" t="str">
        <f>VLOOKUP(E:E,Suppliers!$A:$B,2,FALSE)</f>
        <v>Supplier Q</v>
      </c>
    </row>
    <row r="75" spans="1:6" x14ac:dyDescent="0.35">
      <c r="A75" t="s">
        <v>128</v>
      </c>
      <c r="B75" t="s">
        <v>328</v>
      </c>
      <c r="C75" t="s">
        <v>457</v>
      </c>
      <c r="D75">
        <v>155.88</v>
      </c>
      <c r="E75" t="s">
        <v>18</v>
      </c>
      <c r="F75" t="str">
        <f>VLOOKUP(E:E,Suppliers!$A:$B,2,FALSE)</f>
        <v>Supplier N</v>
      </c>
    </row>
    <row r="76" spans="1:6" x14ac:dyDescent="0.35">
      <c r="A76" t="s">
        <v>129</v>
      </c>
      <c r="B76" t="s">
        <v>329</v>
      </c>
      <c r="C76" t="s">
        <v>458</v>
      </c>
      <c r="D76">
        <v>11.09</v>
      </c>
      <c r="E76" t="s">
        <v>21</v>
      </c>
      <c r="F76" t="str">
        <f>VLOOKUP(E:E,Suppliers!$A:$B,2,FALSE)</f>
        <v>Supplier Q</v>
      </c>
    </row>
    <row r="77" spans="1:6" x14ac:dyDescent="0.35">
      <c r="A77" t="s">
        <v>130</v>
      </c>
      <c r="B77" t="s">
        <v>330</v>
      </c>
      <c r="C77" t="s">
        <v>459</v>
      </c>
      <c r="D77">
        <v>142.78</v>
      </c>
      <c r="E77" t="s">
        <v>14</v>
      </c>
      <c r="F77" t="str">
        <f>VLOOKUP(E:E,Suppliers!$A:$B,2,FALSE)</f>
        <v>Supplier J</v>
      </c>
    </row>
    <row r="78" spans="1:6" x14ac:dyDescent="0.35">
      <c r="A78" t="s">
        <v>131</v>
      </c>
      <c r="B78" t="s">
        <v>331</v>
      </c>
      <c r="C78" t="s">
        <v>457</v>
      </c>
      <c r="D78">
        <v>194.27</v>
      </c>
      <c r="E78" t="s">
        <v>18</v>
      </c>
      <c r="F78" t="str">
        <f>VLOOKUP(E:E,Suppliers!$A:$B,2,FALSE)</f>
        <v>Supplier N</v>
      </c>
    </row>
    <row r="79" spans="1:6" x14ac:dyDescent="0.35">
      <c r="A79" t="s">
        <v>132</v>
      </c>
      <c r="B79" t="s">
        <v>332</v>
      </c>
      <c r="C79" t="s">
        <v>455</v>
      </c>
      <c r="D79">
        <v>174.59</v>
      </c>
      <c r="E79" t="s">
        <v>19</v>
      </c>
      <c r="F79" t="str">
        <f>VLOOKUP(E:E,Suppliers!$A:$B,2,FALSE)</f>
        <v>Supplier O</v>
      </c>
    </row>
    <row r="80" spans="1:6" x14ac:dyDescent="0.35">
      <c r="A80" t="s">
        <v>133</v>
      </c>
      <c r="B80" t="s">
        <v>333</v>
      </c>
      <c r="C80" t="s">
        <v>459</v>
      </c>
      <c r="D80">
        <v>142.61000000000001</v>
      </c>
      <c r="E80" t="s">
        <v>8</v>
      </c>
      <c r="F80" t="str">
        <f>VLOOKUP(E:E,Suppliers!$A:$B,2,FALSE)</f>
        <v>Supplier D</v>
      </c>
    </row>
    <row r="81" spans="1:6" x14ac:dyDescent="0.35">
      <c r="A81" t="s">
        <v>134</v>
      </c>
      <c r="B81" t="s">
        <v>334</v>
      </c>
      <c r="C81" t="s">
        <v>457</v>
      </c>
      <c r="D81">
        <v>191.78</v>
      </c>
      <c r="E81" t="s">
        <v>6</v>
      </c>
      <c r="F81" t="str">
        <f>VLOOKUP(E:E,Suppliers!$A:$B,2,FALSE)</f>
        <v>Supplier B</v>
      </c>
    </row>
    <row r="82" spans="1:6" x14ac:dyDescent="0.35">
      <c r="A82" t="s">
        <v>135</v>
      </c>
      <c r="B82" t="s">
        <v>335</v>
      </c>
      <c r="C82" t="s">
        <v>457</v>
      </c>
      <c r="D82">
        <v>87.1</v>
      </c>
      <c r="E82" t="s">
        <v>18</v>
      </c>
      <c r="F82" t="str">
        <f>VLOOKUP(E:E,Suppliers!$A:$B,2,FALSE)</f>
        <v>Supplier N</v>
      </c>
    </row>
    <row r="83" spans="1:6" x14ac:dyDescent="0.35">
      <c r="A83" t="s">
        <v>136</v>
      </c>
      <c r="B83" t="s">
        <v>336</v>
      </c>
      <c r="C83" t="s">
        <v>456</v>
      </c>
      <c r="D83">
        <v>174.83</v>
      </c>
      <c r="E83" t="s">
        <v>19</v>
      </c>
      <c r="F83" t="str">
        <f>VLOOKUP(E:E,Suppliers!$A:$B,2,FALSE)</f>
        <v>Supplier O</v>
      </c>
    </row>
    <row r="84" spans="1:6" x14ac:dyDescent="0.35">
      <c r="A84" t="s">
        <v>137</v>
      </c>
      <c r="B84" t="s">
        <v>337</v>
      </c>
      <c r="C84" t="s">
        <v>457</v>
      </c>
      <c r="D84">
        <v>72.48</v>
      </c>
      <c r="E84" t="s">
        <v>23</v>
      </c>
      <c r="F84" t="str">
        <f>VLOOKUP(E:E,Suppliers!$A:$B,2,FALSE)</f>
        <v>Supplier S</v>
      </c>
    </row>
    <row r="85" spans="1:6" x14ac:dyDescent="0.35">
      <c r="A85" t="s">
        <v>138</v>
      </c>
      <c r="B85" t="s">
        <v>338</v>
      </c>
      <c r="C85" t="s">
        <v>459</v>
      </c>
      <c r="D85">
        <v>186.09</v>
      </c>
      <c r="E85" t="s">
        <v>18</v>
      </c>
      <c r="F85" t="str">
        <f>VLOOKUP(E:E,Suppliers!$A:$B,2,FALSE)</f>
        <v>Supplier N</v>
      </c>
    </row>
    <row r="86" spans="1:6" x14ac:dyDescent="0.35">
      <c r="A86" t="s">
        <v>139</v>
      </c>
      <c r="B86" t="s">
        <v>339</v>
      </c>
      <c r="C86" t="s">
        <v>457</v>
      </c>
      <c r="D86">
        <v>31.46</v>
      </c>
      <c r="E86" t="s">
        <v>19</v>
      </c>
      <c r="F86" t="str">
        <f>VLOOKUP(E:E,Suppliers!$A:$B,2,FALSE)</f>
        <v>Supplier O</v>
      </c>
    </row>
    <row r="87" spans="1:6" x14ac:dyDescent="0.35">
      <c r="A87" t="s">
        <v>140</v>
      </c>
      <c r="B87" t="s">
        <v>340</v>
      </c>
      <c r="C87" t="s">
        <v>456</v>
      </c>
      <c r="D87">
        <v>188.13</v>
      </c>
      <c r="E87" t="s">
        <v>10</v>
      </c>
      <c r="F87" t="str">
        <f>VLOOKUP(E:E,Suppliers!$A:$B,2,FALSE)</f>
        <v>Supplier F</v>
      </c>
    </row>
    <row r="88" spans="1:6" x14ac:dyDescent="0.35">
      <c r="A88" t="s">
        <v>141</v>
      </c>
      <c r="B88" t="s">
        <v>341</v>
      </c>
      <c r="C88" t="s">
        <v>457</v>
      </c>
      <c r="D88">
        <v>166.88</v>
      </c>
      <c r="E88" t="s">
        <v>5</v>
      </c>
      <c r="F88" t="str">
        <f>VLOOKUP(E:E,Suppliers!$A:$B,2,FALSE)</f>
        <v>Supplier A</v>
      </c>
    </row>
    <row r="89" spans="1:6" x14ac:dyDescent="0.35">
      <c r="A89" t="s">
        <v>142</v>
      </c>
      <c r="B89" t="s">
        <v>342</v>
      </c>
      <c r="C89" t="s">
        <v>458</v>
      </c>
      <c r="D89">
        <v>169.52</v>
      </c>
      <c r="E89" t="s">
        <v>22</v>
      </c>
      <c r="F89" t="str">
        <f>VLOOKUP(E:E,Suppliers!$A:$B,2,FALSE)</f>
        <v>Supplier R</v>
      </c>
    </row>
    <row r="90" spans="1:6" x14ac:dyDescent="0.35">
      <c r="A90" t="s">
        <v>143</v>
      </c>
      <c r="B90" t="s">
        <v>343</v>
      </c>
      <c r="C90" t="s">
        <v>458</v>
      </c>
      <c r="D90">
        <v>26.54</v>
      </c>
      <c r="E90" t="s">
        <v>21</v>
      </c>
      <c r="F90" t="str">
        <f>VLOOKUP(E:E,Suppliers!$A:$B,2,FALSE)</f>
        <v>Supplier Q</v>
      </c>
    </row>
    <row r="91" spans="1:6" x14ac:dyDescent="0.35">
      <c r="A91" t="s">
        <v>144</v>
      </c>
      <c r="B91" t="s">
        <v>344</v>
      </c>
      <c r="C91" t="s">
        <v>458</v>
      </c>
      <c r="D91">
        <v>120.1</v>
      </c>
      <c r="E91" t="s">
        <v>12</v>
      </c>
      <c r="F91" t="str">
        <f>VLOOKUP(E:E,Suppliers!$A:$B,2,FALSE)</f>
        <v>Supplier H</v>
      </c>
    </row>
    <row r="92" spans="1:6" x14ac:dyDescent="0.35">
      <c r="A92" t="s">
        <v>145</v>
      </c>
      <c r="B92" t="s">
        <v>345</v>
      </c>
      <c r="C92" t="s">
        <v>457</v>
      </c>
      <c r="D92">
        <v>5.25</v>
      </c>
      <c r="E92" t="s">
        <v>12</v>
      </c>
      <c r="F92" t="str">
        <f>VLOOKUP(E:E,Suppliers!$A:$B,2,FALSE)</f>
        <v>Supplier H</v>
      </c>
    </row>
    <row r="93" spans="1:6" x14ac:dyDescent="0.35">
      <c r="A93" t="s">
        <v>146</v>
      </c>
      <c r="B93" t="s">
        <v>346</v>
      </c>
      <c r="C93" t="s">
        <v>459</v>
      </c>
      <c r="D93">
        <v>144.79</v>
      </c>
      <c r="E93" t="s">
        <v>20</v>
      </c>
      <c r="F93" t="str">
        <f>VLOOKUP(E:E,Suppliers!$A:$B,2,FALSE)</f>
        <v>Supplier P</v>
      </c>
    </row>
    <row r="94" spans="1:6" x14ac:dyDescent="0.35">
      <c r="A94" t="s">
        <v>147</v>
      </c>
      <c r="B94" t="s">
        <v>347</v>
      </c>
      <c r="C94" t="s">
        <v>458</v>
      </c>
      <c r="D94">
        <v>3.53</v>
      </c>
      <c r="E94" t="s">
        <v>10</v>
      </c>
      <c r="F94" t="str">
        <f>VLOOKUP(E:E,Suppliers!$A:$B,2,FALSE)</f>
        <v>Supplier F</v>
      </c>
    </row>
    <row r="95" spans="1:6" x14ac:dyDescent="0.35">
      <c r="A95" t="s">
        <v>148</v>
      </c>
      <c r="B95" t="s">
        <v>348</v>
      </c>
      <c r="C95" t="s">
        <v>459</v>
      </c>
      <c r="D95">
        <v>18.79</v>
      </c>
      <c r="E95" t="s">
        <v>16</v>
      </c>
      <c r="F95" t="str">
        <f>VLOOKUP(E:E,Suppliers!$A:$B,2,FALSE)</f>
        <v>Supplier L</v>
      </c>
    </row>
    <row r="96" spans="1:6" x14ac:dyDescent="0.35">
      <c r="A96" t="s">
        <v>149</v>
      </c>
      <c r="B96" t="s">
        <v>349</v>
      </c>
      <c r="C96" t="s">
        <v>457</v>
      </c>
      <c r="D96">
        <v>46.65</v>
      </c>
      <c r="E96" t="s">
        <v>13</v>
      </c>
      <c r="F96" t="str">
        <f>VLOOKUP(E:E,Suppliers!$A:$B,2,FALSE)</f>
        <v>Supplier I</v>
      </c>
    </row>
    <row r="97" spans="1:6" x14ac:dyDescent="0.35">
      <c r="A97" t="s">
        <v>150</v>
      </c>
      <c r="B97" t="s">
        <v>350</v>
      </c>
      <c r="C97" t="s">
        <v>457</v>
      </c>
      <c r="D97">
        <v>175.27</v>
      </c>
      <c r="E97" t="s">
        <v>6</v>
      </c>
      <c r="F97" t="str">
        <f>VLOOKUP(E:E,Suppliers!$A:$B,2,FALSE)</f>
        <v>Supplier B</v>
      </c>
    </row>
    <row r="98" spans="1:6" x14ac:dyDescent="0.35">
      <c r="A98" t="s">
        <v>151</v>
      </c>
      <c r="B98" t="s">
        <v>351</v>
      </c>
      <c r="C98" t="s">
        <v>459</v>
      </c>
      <c r="D98">
        <v>73.989999999999995</v>
      </c>
      <c r="E98" t="s">
        <v>10</v>
      </c>
      <c r="F98" t="str">
        <f>VLOOKUP(E:E,Suppliers!$A:$B,2,FALSE)</f>
        <v>Supplier F</v>
      </c>
    </row>
    <row r="99" spans="1:6" x14ac:dyDescent="0.35">
      <c r="A99" t="s">
        <v>152</v>
      </c>
      <c r="B99" t="s">
        <v>352</v>
      </c>
      <c r="C99" t="s">
        <v>459</v>
      </c>
      <c r="D99">
        <v>108.91</v>
      </c>
      <c r="E99" t="s">
        <v>11</v>
      </c>
      <c r="F99" t="str">
        <f>VLOOKUP(E:E,Suppliers!$A:$B,2,FALSE)</f>
        <v>Supplier G</v>
      </c>
    </row>
    <row r="100" spans="1:6" x14ac:dyDescent="0.35">
      <c r="A100" t="s">
        <v>153</v>
      </c>
      <c r="B100" t="s">
        <v>353</v>
      </c>
      <c r="C100" t="s">
        <v>458</v>
      </c>
      <c r="D100">
        <v>114.48</v>
      </c>
      <c r="E100" t="s">
        <v>12</v>
      </c>
      <c r="F100" t="str">
        <f>VLOOKUP(E:E,Suppliers!$A:$B,2,FALSE)</f>
        <v>Supplier H</v>
      </c>
    </row>
    <row r="101" spans="1:6" x14ac:dyDescent="0.35">
      <c r="A101" t="s">
        <v>154</v>
      </c>
      <c r="B101" t="s">
        <v>354</v>
      </c>
      <c r="C101" t="s">
        <v>455</v>
      </c>
      <c r="D101">
        <v>46.64</v>
      </c>
      <c r="E101" t="s">
        <v>21</v>
      </c>
      <c r="F101" t="str">
        <f>VLOOKUP(E:E,Suppliers!$A:$B,2,FALSE)</f>
        <v>Supplier Q</v>
      </c>
    </row>
    <row r="102" spans="1:6" x14ac:dyDescent="0.35">
      <c r="A102" t="s">
        <v>155</v>
      </c>
      <c r="B102" t="s">
        <v>355</v>
      </c>
      <c r="C102" t="s">
        <v>456</v>
      </c>
      <c r="D102">
        <v>115.29</v>
      </c>
      <c r="E102" t="s">
        <v>22</v>
      </c>
      <c r="F102" t="str">
        <f>VLOOKUP(E:E,Suppliers!$A:$B,2,FALSE)</f>
        <v>Supplier R</v>
      </c>
    </row>
    <row r="103" spans="1:6" x14ac:dyDescent="0.35">
      <c r="A103" t="s">
        <v>156</v>
      </c>
      <c r="B103" t="s">
        <v>356</v>
      </c>
      <c r="C103" t="s">
        <v>459</v>
      </c>
      <c r="D103">
        <v>132.87</v>
      </c>
      <c r="E103" t="s">
        <v>7</v>
      </c>
      <c r="F103" t="str">
        <f>VLOOKUP(E:E,Suppliers!$A:$B,2,FALSE)</f>
        <v>Supplier C</v>
      </c>
    </row>
    <row r="104" spans="1:6" x14ac:dyDescent="0.35">
      <c r="A104" t="s">
        <v>157</v>
      </c>
      <c r="B104" t="s">
        <v>357</v>
      </c>
      <c r="C104" t="s">
        <v>458</v>
      </c>
      <c r="D104">
        <v>61.05</v>
      </c>
      <c r="E104" t="s">
        <v>19</v>
      </c>
      <c r="F104" t="str">
        <f>VLOOKUP(E:E,Suppliers!$A:$B,2,FALSE)</f>
        <v>Supplier O</v>
      </c>
    </row>
    <row r="105" spans="1:6" x14ac:dyDescent="0.35">
      <c r="A105" t="s">
        <v>158</v>
      </c>
      <c r="B105" t="s">
        <v>358</v>
      </c>
      <c r="C105" t="s">
        <v>459</v>
      </c>
      <c r="D105">
        <v>84.89</v>
      </c>
      <c r="E105" t="s">
        <v>7</v>
      </c>
      <c r="F105" t="str">
        <f>VLOOKUP(E:E,Suppliers!$A:$B,2,FALSE)</f>
        <v>Supplier C</v>
      </c>
    </row>
    <row r="106" spans="1:6" x14ac:dyDescent="0.35">
      <c r="A106" t="s">
        <v>159</v>
      </c>
      <c r="B106" t="s">
        <v>359</v>
      </c>
      <c r="C106" t="s">
        <v>458</v>
      </c>
      <c r="D106">
        <v>91.71</v>
      </c>
      <c r="E106" t="s">
        <v>6</v>
      </c>
      <c r="F106" t="str">
        <f>VLOOKUP(E:E,Suppliers!$A:$B,2,FALSE)</f>
        <v>Supplier B</v>
      </c>
    </row>
    <row r="107" spans="1:6" x14ac:dyDescent="0.35">
      <c r="A107" t="s">
        <v>160</v>
      </c>
      <c r="B107" t="s">
        <v>360</v>
      </c>
      <c r="C107" t="s">
        <v>458</v>
      </c>
      <c r="D107">
        <v>186.61</v>
      </c>
      <c r="E107" t="s">
        <v>5</v>
      </c>
      <c r="F107" t="str">
        <f>VLOOKUP(E:E,Suppliers!$A:$B,2,FALSE)</f>
        <v>Supplier A</v>
      </c>
    </row>
    <row r="108" spans="1:6" x14ac:dyDescent="0.35">
      <c r="A108" t="s">
        <v>161</v>
      </c>
      <c r="B108" t="s">
        <v>361</v>
      </c>
      <c r="C108" t="s">
        <v>459</v>
      </c>
      <c r="D108">
        <v>118.32</v>
      </c>
      <c r="E108" t="s">
        <v>16</v>
      </c>
      <c r="F108" t="str">
        <f>VLOOKUP(E:E,Suppliers!$A:$B,2,FALSE)</f>
        <v>Supplier L</v>
      </c>
    </row>
    <row r="109" spans="1:6" x14ac:dyDescent="0.35">
      <c r="A109" t="s">
        <v>162</v>
      </c>
      <c r="B109" t="s">
        <v>362</v>
      </c>
      <c r="C109" t="s">
        <v>457</v>
      </c>
      <c r="D109">
        <v>189.75</v>
      </c>
      <c r="E109" t="s">
        <v>22</v>
      </c>
      <c r="F109" t="str">
        <f>VLOOKUP(E:E,Suppliers!$A:$B,2,FALSE)</f>
        <v>Supplier R</v>
      </c>
    </row>
    <row r="110" spans="1:6" x14ac:dyDescent="0.35">
      <c r="A110" t="s">
        <v>163</v>
      </c>
      <c r="B110" t="s">
        <v>363</v>
      </c>
      <c r="C110" t="s">
        <v>459</v>
      </c>
      <c r="D110">
        <v>112.09</v>
      </c>
      <c r="E110" t="s">
        <v>6</v>
      </c>
      <c r="F110" t="str">
        <f>VLOOKUP(E:E,Suppliers!$A:$B,2,FALSE)</f>
        <v>Supplier B</v>
      </c>
    </row>
    <row r="111" spans="1:6" x14ac:dyDescent="0.35">
      <c r="A111" t="s">
        <v>164</v>
      </c>
      <c r="B111" t="s">
        <v>364</v>
      </c>
      <c r="C111" t="s">
        <v>457</v>
      </c>
      <c r="D111">
        <v>101.11</v>
      </c>
      <c r="E111" t="s">
        <v>16</v>
      </c>
      <c r="F111" t="str">
        <f>VLOOKUP(E:E,Suppliers!$A:$B,2,FALSE)</f>
        <v>Supplier L</v>
      </c>
    </row>
    <row r="112" spans="1:6" x14ac:dyDescent="0.35">
      <c r="A112" t="s">
        <v>165</v>
      </c>
      <c r="B112" t="s">
        <v>365</v>
      </c>
      <c r="C112" t="s">
        <v>459</v>
      </c>
      <c r="D112">
        <v>2.7</v>
      </c>
      <c r="E112" t="s">
        <v>20</v>
      </c>
      <c r="F112" t="str">
        <f>VLOOKUP(E:E,Suppliers!$A:$B,2,FALSE)</f>
        <v>Supplier P</v>
      </c>
    </row>
    <row r="113" spans="1:6" x14ac:dyDescent="0.35">
      <c r="A113" t="s">
        <v>166</v>
      </c>
      <c r="B113" t="s">
        <v>366</v>
      </c>
      <c r="C113" t="s">
        <v>459</v>
      </c>
      <c r="D113">
        <v>97.22</v>
      </c>
      <c r="E113" t="s">
        <v>24</v>
      </c>
      <c r="F113" t="str">
        <f>VLOOKUP(E:E,Suppliers!$A:$B,2,FALSE)</f>
        <v>Supplier T</v>
      </c>
    </row>
    <row r="114" spans="1:6" x14ac:dyDescent="0.35">
      <c r="A114" t="s">
        <v>167</v>
      </c>
      <c r="B114" t="s">
        <v>367</v>
      </c>
      <c r="C114" t="s">
        <v>459</v>
      </c>
      <c r="D114">
        <v>185.64</v>
      </c>
      <c r="E114" t="s">
        <v>18</v>
      </c>
      <c r="F114" t="str">
        <f>VLOOKUP(E:E,Suppliers!$A:$B,2,FALSE)</f>
        <v>Supplier N</v>
      </c>
    </row>
    <row r="115" spans="1:6" x14ac:dyDescent="0.35">
      <c r="A115" t="s">
        <v>168</v>
      </c>
      <c r="B115" t="s">
        <v>368</v>
      </c>
      <c r="C115" t="s">
        <v>459</v>
      </c>
      <c r="D115">
        <v>41.28</v>
      </c>
      <c r="E115" t="s">
        <v>12</v>
      </c>
      <c r="F115" t="str">
        <f>VLOOKUP(E:E,Suppliers!$A:$B,2,FALSE)</f>
        <v>Supplier H</v>
      </c>
    </row>
    <row r="116" spans="1:6" x14ac:dyDescent="0.35">
      <c r="A116" t="s">
        <v>169</v>
      </c>
      <c r="B116" t="s">
        <v>369</v>
      </c>
      <c r="C116" t="s">
        <v>456</v>
      </c>
      <c r="D116">
        <v>12.31</v>
      </c>
      <c r="E116" t="s">
        <v>12</v>
      </c>
      <c r="F116" t="str">
        <f>VLOOKUP(E:E,Suppliers!$A:$B,2,FALSE)</f>
        <v>Supplier H</v>
      </c>
    </row>
    <row r="117" spans="1:6" x14ac:dyDescent="0.35">
      <c r="A117" t="s">
        <v>170</v>
      </c>
      <c r="B117" t="s">
        <v>370</v>
      </c>
      <c r="C117" t="s">
        <v>456</v>
      </c>
      <c r="D117">
        <v>82.54</v>
      </c>
      <c r="E117" t="s">
        <v>18</v>
      </c>
      <c r="F117" t="str">
        <f>VLOOKUP(E:E,Suppliers!$A:$B,2,FALSE)</f>
        <v>Supplier N</v>
      </c>
    </row>
    <row r="118" spans="1:6" x14ac:dyDescent="0.35">
      <c r="A118" t="s">
        <v>171</v>
      </c>
      <c r="B118" t="s">
        <v>371</v>
      </c>
      <c r="C118" t="s">
        <v>455</v>
      </c>
      <c r="D118">
        <v>75.73</v>
      </c>
      <c r="E118" t="s">
        <v>18</v>
      </c>
      <c r="F118" t="str">
        <f>VLOOKUP(E:E,Suppliers!$A:$B,2,FALSE)</f>
        <v>Supplier N</v>
      </c>
    </row>
    <row r="119" spans="1:6" x14ac:dyDescent="0.35">
      <c r="A119" t="s">
        <v>172</v>
      </c>
      <c r="B119" t="s">
        <v>372</v>
      </c>
      <c r="C119" t="s">
        <v>455</v>
      </c>
      <c r="D119">
        <v>171.72</v>
      </c>
      <c r="E119" t="s">
        <v>18</v>
      </c>
      <c r="F119" t="str">
        <f>VLOOKUP(E:E,Suppliers!$A:$B,2,FALSE)</f>
        <v>Supplier N</v>
      </c>
    </row>
    <row r="120" spans="1:6" x14ac:dyDescent="0.35">
      <c r="A120" t="s">
        <v>173</v>
      </c>
      <c r="B120" t="s">
        <v>373</v>
      </c>
      <c r="C120" t="s">
        <v>456</v>
      </c>
      <c r="D120">
        <v>7.27</v>
      </c>
      <c r="E120" t="s">
        <v>6</v>
      </c>
      <c r="F120" t="str">
        <f>VLOOKUP(E:E,Suppliers!$A:$B,2,FALSE)</f>
        <v>Supplier B</v>
      </c>
    </row>
    <row r="121" spans="1:6" x14ac:dyDescent="0.35">
      <c r="A121" t="s">
        <v>174</v>
      </c>
      <c r="B121" t="s">
        <v>374</v>
      </c>
      <c r="C121" t="s">
        <v>456</v>
      </c>
      <c r="D121">
        <v>184.19</v>
      </c>
      <c r="E121" t="s">
        <v>8</v>
      </c>
      <c r="F121" t="str">
        <f>VLOOKUP(E:E,Suppliers!$A:$B,2,FALSE)</f>
        <v>Supplier D</v>
      </c>
    </row>
    <row r="122" spans="1:6" x14ac:dyDescent="0.35">
      <c r="A122" t="s">
        <v>175</v>
      </c>
      <c r="B122" t="s">
        <v>375</v>
      </c>
      <c r="C122" t="s">
        <v>455</v>
      </c>
      <c r="D122">
        <v>136.82</v>
      </c>
      <c r="E122" t="s">
        <v>23</v>
      </c>
      <c r="F122" t="str">
        <f>VLOOKUP(E:E,Suppliers!$A:$B,2,FALSE)</f>
        <v>Supplier S</v>
      </c>
    </row>
    <row r="123" spans="1:6" x14ac:dyDescent="0.35">
      <c r="A123" t="s">
        <v>176</v>
      </c>
      <c r="B123" t="s">
        <v>376</v>
      </c>
      <c r="C123" t="s">
        <v>457</v>
      </c>
      <c r="D123">
        <v>181.04</v>
      </c>
      <c r="E123" t="s">
        <v>8</v>
      </c>
      <c r="F123" t="str">
        <f>VLOOKUP(E:E,Suppliers!$A:$B,2,FALSE)</f>
        <v>Supplier D</v>
      </c>
    </row>
    <row r="124" spans="1:6" x14ac:dyDescent="0.35">
      <c r="A124" t="s">
        <v>177</v>
      </c>
      <c r="B124" t="s">
        <v>377</v>
      </c>
      <c r="C124" t="s">
        <v>458</v>
      </c>
      <c r="D124">
        <v>122.29</v>
      </c>
      <c r="E124" t="s">
        <v>13</v>
      </c>
      <c r="F124" t="str">
        <f>VLOOKUP(E:E,Suppliers!$A:$B,2,FALSE)</f>
        <v>Supplier I</v>
      </c>
    </row>
    <row r="125" spans="1:6" x14ac:dyDescent="0.35">
      <c r="A125" t="s">
        <v>178</v>
      </c>
      <c r="B125" t="s">
        <v>378</v>
      </c>
      <c r="C125" t="s">
        <v>457</v>
      </c>
      <c r="D125">
        <v>162.77000000000001</v>
      </c>
      <c r="E125" t="s">
        <v>20</v>
      </c>
      <c r="F125" t="str">
        <f>VLOOKUP(E:E,Suppliers!$A:$B,2,FALSE)</f>
        <v>Supplier P</v>
      </c>
    </row>
    <row r="126" spans="1:6" x14ac:dyDescent="0.35">
      <c r="A126" t="s">
        <v>179</v>
      </c>
      <c r="B126" t="s">
        <v>379</v>
      </c>
      <c r="C126" t="s">
        <v>455</v>
      </c>
      <c r="D126">
        <v>68.44</v>
      </c>
      <c r="E126" t="s">
        <v>19</v>
      </c>
      <c r="F126" t="str">
        <f>VLOOKUP(E:E,Suppliers!$A:$B,2,FALSE)</f>
        <v>Supplier O</v>
      </c>
    </row>
    <row r="127" spans="1:6" x14ac:dyDescent="0.35">
      <c r="A127" t="s">
        <v>180</v>
      </c>
      <c r="B127" t="s">
        <v>380</v>
      </c>
      <c r="C127" t="s">
        <v>457</v>
      </c>
      <c r="D127">
        <v>71.209999999999994</v>
      </c>
      <c r="E127" t="s">
        <v>21</v>
      </c>
      <c r="F127" t="str">
        <f>VLOOKUP(E:E,Suppliers!$A:$B,2,FALSE)</f>
        <v>Supplier Q</v>
      </c>
    </row>
    <row r="128" spans="1:6" x14ac:dyDescent="0.35">
      <c r="A128" t="s">
        <v>181</v>
      </c>
      <c r="B128" t="s">
        <v>381</v>
      </c>
      <c r="C128" t="s">
        <v>459</v>
      </c>
      <c r="D128">
        <v>79.2</v>
      </c>
      <c r="E128" t="s">
        <v>8</v>
      </c>
      <c r="F128" t="str">
        <f>VLOOKUP(E:E,Suppliers!$A:$B,2,FALSE)</f>
        <v>Supplier D</v>
      </c>
    </row>
    <row r="129" spans="1:6" x14ac:dyDescent="0.35">
      <c r="A129" t="s">
        <v>182</v>
      </c>
      <c r="B129" t="s">
        <v>382</v>
      </c>
      <c r="C129" t="s">
        <v>455</v>
      </c>
      <c r="D129">
        <v>151.44999999999999</v>
      </c>
      <c r="E129" t="s">
        <v>8</v>
      </c>
      <c r="F129" t="str">
        <f>VLOOKUP(E:E,Suppliers!$A:$B,2,FALSE)</f>
        <v>Supplier D</v>
      </c>
    </row>
    <row r="130" spans="1:6" x14ac:dyDescent="0.35">
      <c r="A130" t="s">
        <v>183</v>
      </c>
      <c r="B130" t="s">
        <v>383</v>
      </c>
      <c r="C130" t="s">
        <v>458</v>
      </c>
      <c r="D130">
        <v>75.12</v>
      </c>
      <c r="E130" t="s">
        <v>19</v>
      </c>
      <c r="F130" t="str">
        <f>VLOOKUP(E:E,Suppliers!$A:$B,2,FALSE)</f>
        <v>Supplier O</v>
      </c>
    </row>
    <row r="131" spans="1:6" x14ac:dyDescent="0.35">
      <c r="A131" t="s">
        <v>184</v>
      </c>
      <c r="B131" t="s">
        <v>384</v>
      </c>
      <c r="C131" t="s">
        <v>458</v>
      </c>
      <c r="D131">
        <v>49.96</v>
      </c>
      <c r="E131" t="s">
        <v>16</v>
      </c>
      <c r="F131" t="str">
        <f>VLOOKUP(E:E,Suppliers!$A:$B,2,FALSE)</f>
        <v>Supplier L</v>
      </c>
    </row>
    <row r="132" spans="1:6" x14ac:dyDescent="0.35">
      <c r="A132" t="s">
        <v>185</v>
      </c>
      <c r="B132" t="s">
        <v>385</v>
      </c>
      <c r="C132" t="s">
        <v>455</v>
      </c>
      <c r="D132">
        <v>187.66</v>
      </c>
      <c r="E132" t="s">
        <v>11</v>
      </c>
      <c r="F132" t="str">
        <f>VLOOKUP(E:E,Suppliers!$A:$B,2,FALSE)</f>
        <v>Supplier G</v>
      </c>
    </row>
    <row r="133" spans="1:6" x14ac:dyDescent="0.35">
      <c r="A133" t="s">
        <v>186</v>
      </c>
      <c r="B133" t="s">
        <v>386</v>
      </c>
      <c r="C133" t="s">
        <v>459</v>
      </c>
      <c r="D133">
        <v>181.79</v>
      </c>
      <c r="E133" t="s">
        <v>8</v>
      </c>
      <c r="F133" t="str">
        <f>VLOOKUP(E:E,Suppliers!$A:$B,2,FALSE)</f>
        <v>Supplier D</v>
      </c>
    </row>
    <row r="134" spans="1:6" x14ac:dyDescent="0.35">
      <c r="A134" t="s">
        <v>187</v>
      </c>
      <c r="B134" t="s">
        <v>387</v>
      </c>
      <c r="C134" t="s">
        <v>456</v>
      </c>
      <c r="D134">
        <v>71.06</v>
      </c>
      <c r="E134" t="s">
        <v>10</v>
      </c>
      <c r="F134" t="str">
        <f>VLOOKUP(E:E,Suppliers!$A:$B,2,FALSE)</f>
        <v>Supplier F</v>
      </c>
    </row>
    <row r="135" spans="1:6" x14ac:dyDescent="0.35">
      <c r="A135" t="s">
        <v>188</v>
      </c>
      <c r="B135" t="s">
        <v>388</v>
      </c>
      <c r="C135" t="s">
        <v>459</v>
      </c>
      <c r="D135">
        <v>127.66</v>
      </c>
      <c r="E135" t="s">
        <v>20</v>
      </c>
      <c r="F135" t="str">
        <f>VLOOKUP(E:E,Suppliers!$A:$B,2,FALSE)</f>
        <v>Supplier P</v>
      </c>
    </row>
    <row r="136" spans="1:6" x14ac:dyDescent="0.35">
      <c r="A136" t="s">
        <v>189</v>
      </c>
      <c r="B136" t="s">
        <v>389</v>
      </c>
      <c r="C136" t="s">
        <v>459</v>
      </c>
      <c r="D136">
        <v>56.22</v>
      </c>
      <c r="E136" t="s">
        <v>13</v>
      </c>
      <c r="F136" t="str">
        <f>VLOOKUP(E:E,Suppliers!$A:$B,2,FALSE)</f>
        <v>Supplier I</v>
      </c>
    </row>
    <row r="137" spans="1:6" x14ac:dyDescent="0.35">
      <c r="A137" t="s">
        <v>190</v>
      </c>
      <c r="B137" t="s">
        <v>390</v>
      </c>
      <c r="C137" t="s">
        <v>458</v>
      </c>
      <c r="D137">
        <v>42.81</v>
      </c>
      <c r="E137" t="s">
        <v>17</v>
      </c>
      <c r="F137" t="str">
        <f>VLOOKUP(E:E,Suppliers!$A:$B,2,FALSE)</f>
        <v>Supplier M</v>
      </c>
    </row>
    <row r="138" spans="1:6" x14ac:dyDescent="0.35">
      <c r="A138" t="s">
        <v>191</v>
      </c>
      <c r="B138" t="s">
        <v>391</v>
      </c>
      <c r="C138" t="s">
        <v>457</v>
      </c>
      <c r="D138">
        <v>68.599999999999994</v>
      </c>
      <c r="E138" t="s">
        <v>15</v>
      </c>
      <c r="F138" t="str">
        <f>VLOOKUP(E:E,Suppliers!$A:$B,2,FALSE)</f>
        <v>Supplier K</v>
      </c>
    </row>
    <row r="139" spans="1:6" x14ac:dyDescent="0.35">
      <c r="A139" t="s">
        <v>192</v>
      </c>
      <c r="B139" t="s">
        <v>392</v>
      </c>
      <c r="C139" t="s">
        <v>457</v>
      </c>
      <c r="D139">
        <v>66.77</v>
      </c>
      <c r="E139" t="s">
        <v>20</v>
      </c>
      <c r="F139" t="str">
        <f>VLOOKUP(E:E,Suppliers!$A:$B,2,FALSE)</f>
        <v>Supplier P</v>
      </c>
    </row>
    <row r="140" spans="1:6" x14ac:dyDescent="0.35">
      <c r="A140" t="s">
        <v>193</v>
      </c>
      <c r="B140" t="s">
        <v>393</v>
      </c>
      <c r="C140" t="s">
        <v>457</v>
      </c>
      <c r="D140">
        <v>176.69</v>
      </c>
      <c r="E140" t="s">
        <v>18</v>
      </c>
      <c r="F140" t="str">
        <f>VLOOKUP(E:E,Suppliers!$A:$B,2,FALSE)</f>
        <v>Supplier N</v>
      </c>
    </row>
    <row r="141" spans="1:6" x14ac:dyDescent="0.35">
      <c r="A141" t="s">
        <v>194</v>
      </c>
      <c r="B141" t="s">
        <v>394</v>
      </c>
      <c r="C141" t="s">
        <v>458</v>
      </c>
      <c r="D141">
        <v>164.82</v>
      </c>
      <c r="E141" t="s">
        <v>18</v>
      </c>
      <c r="F141" t="str">
        <f>VLOOKUP(E:E,Suppliers!$A:$B,2,FALSE)</f>
        <v>Supplier N</v>
      </c>
    </row>
    <row r="142" spans="1:6" x14ac:dyDescent="0.35">
      <c r="A142" t="s">
        <v>195</v>
      </c>
      <c r="B142" t="s">
        <v>395</v>
      </c>
      <c r="C142" t="s">
        <v>458</v>
      </c>
      <c r="D142">
        <v>142.51</v>
      </c>
      <c r="E142" t="s">
        <v>10</v>
      </c>
      <c r="F142" t="str">
        <f>VLOOKUP(E:E,Suppliers!$A:$B,2,FALSE)</f>
        <v>Supplier F</v>
      </c>
    </row>
    <row r="143" spans="1:6" x14ac:dyDescent="0.35">
      <c r="A143" t="s">
        <v>196</v>
      </c>
      <c r="B143" t="s">
        <v>396</v>
      </c>
      <c r="C143" t="s">
        <v>458</v>
      </c>
      <c r="D143">
        <v>191.95</v>
      </c>
      <c r="E143" t="s">
        <v>22</v>
      </c>
      <c r="F143" t="str">
        <f>VLOOKUP(E:E,Suppliers!$A:$B,2,FALSE)</f>
        <v>Supplier R</v>
      </c>
    </row>
    <row r="144" spans="1:6" x14ac:dyDescent="0.35">
      <c r="A144" t="s">
        <v>197</v>
      </c>
      <c r="B144" t="s">
        <v>397</v>
      </c>
      <c r="C144" t="s">
        <v>456</v>
      </c>
      <c r="D144">
        <v>85.66</v>
      </c>
      <c r="E144" t="s">
        <v>18</v>
      </c>
      <c r="F144" t="str">
        <f>VLOOKUP(E:E,Suppliers!$A:$B,2,FALSE)</f>
        <v>Supplier N</v>
      </c>
    </row>
    <row r="145" spans="1:6" x14ac:dyDescent="0.35">
      <c r="A145" t="s">
        <v>198</v>
      </c>
      <c r="B145" t="s">
        <v>398</v>
      </c>
      <c r="C145" t="s">
        <v>456</v>
      </c>
      <c r="D145">
        <v>50.52</v>
      </c>
      <c r="E145" t="s">
        <v>23</v>
      </c>
      <c r="F145" t="str">
        <f>VLOOKUP(E:E,Suppliers!$A:$B,2,FALSE)</f>
        <v>Supplier S</v>
      </c>
    </row>
    <row r="146" spans="1:6" x14ac:dyDescent="0.35">
      <c r="A146" t="s">
        <v>199</v>
      </c>
      <c r="B146" t="s">
        <v>399</v>
      </c>
      <c r="C146" t="s">
        <v>457</v>
      </c>
      <c r="D146">
        <v>25.24</v>
      </c>
      <c r="E146" t="s">
        <v>12</v>
      </c>
      <c r="F146" t="str">
        <f>VLOOKUP(E:E,Suppliers!$A:$B,2,FALSE)</f>
        <v>Supplier H</v>
      </c>
    </row>
    <row r="147" spans="1:6" x14ac:dyDescent="0.35">
      <c r="A147" t="s">
        <v>200</v>
      </c>
      <c r="B147" t="s">
        <v>400</v>
      </c>
      <c r="C147" t="s">
        <v>459</v>
      </c>
      <c r="D147">
        <v>61.61</v>
      </c>
      <c r="E147" t="s">
        <v>17</v>
      </c>
      <c r="F147" t="str">
        <f>VLOOKUP(E:E,Suppliers!$A:$B,2,FALSE)</f>
        <v>Supplier M</v>
      </c>
    </row>
    <row r="148" spans="1:6" x14ac:dyDescent="0.35">
      <c r="A148" t="s">
        <v>201</v>
      </c>
      <c r="B148" t="s">
        <v>401</v>
      </c>
      <c r="C148" t="s">
        <v>459</v>
      </c>
      <c r="D148">
        <v>30.76</v>
      </c>
      <c r="E148" t="s">
        <v>6</v>
      </c>
      <c r="F148" t="str">
        <f>VLOOKUP(E:E,Suppliers!$A:$B,2,FALSE)</f>
        <v>Supplier B</v>
      </c>
    </row>
    <row r="149" spans="1:6" x14ac:dyDescent="0.35">
      <c r="A149" t="s">
        <v>202</v>
      </c>
      <c r="B149" t="s">
        <v>402</v>
      </c>
      <c r="C149" t="s">
        <v>459</v>
      </c>
      <c r="D149">
        <v>20.25</v>
      </c>
      <c r="E149" t="s">
        <v>17</v>
      </c>
      <c r="F149" t="str">
        <f>VLOOKUP(E:E,Suppliers!$A:$B,2,FALSE)</f>
        <v>Supplier M</v>
      </c>
    </row>
    <row r="150" spans="1:6" x14ac:dyDescent="0.35">
      <c r="A150" t="s">
        <v>203</v>
      </c>
      <c r="B150" t="s">
        <v>403</v>
      </c>
      <c r="C150" t="s">
        <v>457</v>
      </c>
      <c r="D150">
        <v>121.38</v>
      </c>
      <c r="E150" t="s">
        <v>16</v>
      </c>
      <c r="F150" t="str">
        <f>VLOOKUP(E:E,Suppliers!$A:$B,2,FALSE)</f>
        <v>Supplier L</v>
      </c>
    </row>
    <row r="151" spans="1:6" x14ac:dyDescent="0.35">
      <c r="A151" t="s">
        <v>204</v>
      </c>
      <c r="B151" t="s">
        <v>404</v>
      </c>
      <c r="C151" t="s">
        <v>459</v>
      </c>
      <c r="D151">
        <v>74.11</v>
      </c>
      <c r="E151" t="s">
        <v>22</v>
      </c>
      <c r="F151" t="str">
        <f>VLOOKUP(E:E,Suppliers!$A:$B,2,FALSE)</f>
        <v>Supplier R</v>
      </c>
    </row>
    <row r="152" spans="1:6" x14ac:dyDescent="0.35">
      <c r="A152" t="s">
        <v>205</v>
      </c>
      <c r="B152" t="s">
        <v>405</v>
      </c>
      <c r="C152" t="s">
        <v>457</v>
      </c>
      <c r="D152">
        <v>113.78</v>
      </c>
      <c r="E152" t="s">
        <v>6</v>
      </c>
      <c r="F152" t="str">
        <f>VLOOKUP(E:E,Suppliers!$A:$B,2,FALSE)</f>
        <v>Supplier B</v>
      </c>
    </row>
    <row r="153" spans="1:6" x14ac:dyDescent="0.35">
      <c r="A153" t="s">
        <v>206</v>
      </c>
      <c r="B153" t="s">
        <v>406</v>
      </c>
      <c r="C153" t="s">
        <v>458</v>
      </c>
      <c r="D153">
        <v>39.880000000000003</v>
      </c>
      <c r="E153" t="s">
        <v>14</v>
      </c>
      <c r="F153" t="str">
        <f>VLOOKUP(E:E,Suppliers!$A:$B,2,FALSE)</f>
        <v>Supplier J</v>
      </c>
    </row>
    <row r="154" spans="1:6" x14ac:dyDescent="0.35">
      <c r="A154" t="s">
        <v>207</v>
      </c>
      <c r="B154" t="s">
        <v>407</v>
      </c>
      <c r="C154" t="s">
        <v>455</v>
      </c>
      <c r="D154">
        <v>136.03</v>
      </c>
      <c r="E154" t="s">
        <v>7</v>
      </c>
      <c r="F154" t="str">
        <f>VLOOKUP(E:E,Suppliers!$A:$B,2,FALSE)</f>
        <v>Supplier C</v>
      </c>
    </row>
    <row r="155" spans="1:6" x14ac:dyDescent="0.35">
      <c r="A155" t="s">
        <v>208</v>
      </c>
      <c r="B155" t="s">
        <v>408</v>
      </c>
      <c r="C155" t="s">
        <v>457</v>
      </c>
      <c r="D155">
        <v>44.67</v>
      </c>
      <c r="E155" t="s">
        <v>16</v>
      </c>
      <c r="F155" t="str">
        <f>VLOOKUP(E:E,Suppliers!$A:$B,2,FALSE)</f>
        <v>Supplier L</v>
      </c>
    </row>
    <row r="156" spans="1:6" x14ac:dyDescent="0.35">
      <c r="A156" t="s">
        <v>209</v>
      </c>
      <c r="B156" t="s">
        <v>409</v>
      </c>
      <c r="C156" t="s">
        <v>456</v>
      </c>
      <c r="D156">
        <v>57.05</v>
      </c>
      <c r="E156" t="s">
        <v>8</v>
      </c>
      <c r="F156" t="str">
        <f>VLOOKUP(E:E,Suppliers!$A:$B,2,FALSE)</f>
        <v>Supplier D</v>
      </c>
    </row>
    <row r="157" spans="1:6" x14ac:dyDescent="0.35">
      <c r="A157" t="s">
        <v>210</v>
      </c>
      <c r="B157" t="s">
        <v>410</v>
      </c>
      <c r="C157" t="s">
        <v>457</v>
      </c>
      <c r="D157">
        <v>148.87</v>
      </c>
      <c r="E157" t="s">
        <v>9</v>
      </c>
      <c r="F157" t="str">
        <f>VLOOKUP(E:E,Suppliers!$A:$B,2,FALSE)</f>
        <v>Supplier E</v>
      </c>
    </row>
    <row r="158" spans="1:6" x14ac:dyDescent="0.35">
      <c r="A158" t="s">
        <v>211</v>
      </c>
      <c r="B158" t="s">
        <v>411</v>
      </c>
      <c r="C158" t="s">
        <v>455</v>
      </c>
      <c r="D158">
        <v>112.83</v>
      </c>
      <c r="E158" t="s">
        <v>23</v>
      </c>
      <c r="F158" t="str">
        <f>VLOOKUP(E:E,Suppliers!$A:$B,2,FALSE)</f>
        <v>Supplier S</v>
      </c>
    </row>
    <row r="159" spans="1:6" x14ac:dyDescent="0.35">
      <c r="A159" t="s">
        <v>212</v>
      </c>
      <c r="B159" t="s">
        <v>412</v>
      </c>
      <c r="C159" t="s">
        <v>458</v>
      </c>
      <c r="D159">
        <v>68.3</v>
      </c>
      <c r="E159" t="s">
        <v>16</v>
      </c>
      <c r="F159" t="str">
        <f>VLOOKUP(E:E,Suppliers!$A:$B,2,FALSE)</f>
        <v>Supplier L</v>
      </c>
    </row>
    <row r="160" spans="1:6" x14ac:dyDescent="0.35">
      <c r="A160" t="s">
        <v>213</v>
      </c>
      <c r="B160" t="s">
        <v>413</v>
      </c>
      <c r="C160" t="s">
        <v>456</v>
      </c>
      <c r="D160">
        <v>109.51</v>
      </c>
      <c r="E160" t="s">
        <v>21</v>
      </c>
      <c r="F160" t="str">
        <f>VLOOKUP(E:E,Suppliers!$A:$B,2,FALSE)</f>
        <v>Supplier Q</v>
      </c>
    </row>
    <row r="161" spans="1:6" x14ac:dyDescent="0.35">
      <c r="A161" t="s">
        <v>214</v>
      </c>
      <c r="B161" t="s">
        <v>414</v>
      </c>
      <c r="C161" t="s">
        <v>457</v>
      </c>
      <c r="D161">
        <v>139.41</v>
      </c>
      <c r="E161" t="s">
        <v>15</v>
      </c>
      <c r="F161" t="str">
        <f>VLOOKUP(E:E,Suppliers!$A:$B,2,FALSE)</f>
        <v>Supplier K</v>
      </c>
    </row>
    <row r="162" spans="1:6" x14ac:dyDescent="0.35">
      <c r="A162" t="s">
        <v>215</v>
      </c>
      <c r="B162" t="s">
        <v>415</v>
      </c>
      <c r="C162" t="s">
        <v>458</v>
      </c>
      <c r="D162">
        <v>182.6</v>
      </c>
      <c r="E162" t="s">
        <v>12</v>
      </c>
      <c r="F162" t="str">
        <f>VLOOKUP(E:E,Suppliers!$A:$B,2,FALSE)</f>
        <v>Supplier H</v>
      </c>
    </row>
    <row r="163" spans="1:6" x14ac:dyDescent="0.35">
      <c r="A163" t="s">
        <v>216</v>
      </c>
      <c r="B163" t="s">
        <v>416</v>
      </c>
      <c r="C163" t="s">
        <v>455</v>
      </c>
      <c r="D163">
        <v>116.98</v>
      </c>
      <c r="E163" t="s">
        <v>14</v>
      </c>
      <c r="F163" t="str">
        <f>VLOOKUP(E:E,Suppliers!$A:$B,2,FALSE)</f>
        <v>Supplier J</v>
      </c>
    </row>
    <row r="164" spans="1:6" x14ac:dyDescent="0.35">
      <c r="A164" t="s">
        <v>217</v>
      </c>
      <c r="B164" t="s">
        <v>417</v>
      </c>
      <c r="C164" t="s">
        <v>455</v>
      </c>
      <c r="D164">
        <v>48.07</v>
      </c>
      <c r="E164" t="s">
        <v>13</v>
      </c>
      <c r="F164" t="str">
        <f>VLOOKUP(E:E,Suppliers!$A:$B,2,FALSE)</f>
        <v>Supplier I</v>
      </c>
    </row>
    <row r="165" spans="1:6" x14ac:dyDescent="0.35">
      <c r="A165" t="s">
        <v>218</v>
      </c>
      <c r="B165" t="s">
        <v>418</v>
      </c>
      <c r="C165" t="s">
        <v>455</v>
      </c>
      <c r="D165">
        <v>149.85</v>
      </c>
      <c r="E165" t="s">
        <v>10</v>
      </c>
      <c r="F165" t="str">
        <f>VLOOKUP(E:E,Suppliers!$A:$B,2,FALSE)</f>
        <v>Supplier F</v>
      </c>
    </row>
    <row r="166" spans="1:6" x14ac:dyDescent="0.35">
      <c r="A166" t="s">
        <v>219</v>
      </c>
      <c r="B166" t="s">
        <v>419</v>
      </c>
      <c r="C166" t="s">
        <v>459</v>
      </c>
      <c r="D166">
        <v>156</v>
      </c>
      <c r="E166" t="s">
        <v>21</v>
      </c>
      <c r="F166" t="str">
        <f>VLOOKUP(E:E,Suppliers!$A:$B,2,FALSE)</f>
        <v>Supplier Q</v>
      </c>
    </row>
    <row r="167" spans="1:6" x14ac:dyDescent="0.35">
      <c r="A167" t="s">
        <v>220</v>
      </c>
      <c r="B167" t="s">
        <v>420</v>
      </c>
      <c r="C167" t="s">
        <v>459</v>
      </c>
      <c r="D167">
        <v>41.68</v>
      </c>
      <c r="E167" t="s">
        <v>16</v>
      </c>
      <c r="F167" t="str">
        <f>VLOOKUP(E:E,Suppliers!$A:$B,2,FALSE)</f>
        <v>Supplier L</v>
      </c>
    </row>
    <row r="168" spans="1:6" x14ac:dyDescent="0.35">
      <c r="A168" t="s">
        <v>221</v>
      </c>
      <c r="B168" t="s">
        <v>421</v>
      </c>
      <c r="C168" t="s">
        <v>457</v>
      </c>
      <c r="D168">
        <v>164.47</v>
      </c>
      <c r="E168" t="s">
        <v>10</v>
      </c>
      <c r="F168" t="str">
        <f>VLOOKUP(E:E,Suppliers!$A:$B,2,FALSE)</f>
        <v>Supplier F</v>
      </c>
    </row>
    <row r="169" spans="1:6" x14ac:dyDescent="0.35">
      <c r="A169" t="s">
        <v>222</v>
      </c>
      <c r="B169" t="s">
        <v>422</v>
      </c>
      <c r="C169" t="s">
        <v>455</v>
      </c>
      <c r="D169">
        <v>94.06</v>
      </c>
      <c r="E169" t="s">
        <v>15</v>
      </c>
      <c r="F169" t="str">
        <f>VLOOKUP(E:E,Suppliers!$A:$B,2,FALSE)</f>
        <v>Supplier K</v>
      </c>
    </row>
    <row r="170" spans="1:6" x14ac:dyDescent="0.35">
      <c r="A170" t="s">
        <v>223</v>
      </c>
      <c r="B170" t="s">
        <v>423</v>
      </c>
      <c r="C170" t="s">
        <v>456</v>
      </c>
      <c r="D170">
        <v>156.38999999999999</v>
      </c>
      <c r="E170" t="s">
        <v>22</v>
      </c>
      <c r="F170" t="str">
        <f>VLOOKUP(E:E,Suppliers!$A:$B,2,FALSE)</f>
        <v>Supplier R</v>
      </c>
    </row>
    <row r="171" spans="1:6" x14ac:dyDescent="0.35">
      <c r="A171" t="s">
        <v>224</v>
      </c>
      <c r="B171" t="s">
        <v>424</v>
      </c>
      <c r="C171" t="s">
        <v>455</v>
      </c>
      <c r="D171">
        <v>49.02</v>
      </c>
      <c r="E171" t="s">
        <v>20</v>
      </c>
      <c r="F171" t="str">
        <f>VLOOKUP(E:E,Suppliers!$A:$B,2,FALSE)</f>
        <v>Supplier P</v>
      </c>
    </row>
    <row r="172" spans="1:6" x14ac:dyDescent="0.35">
      <c r="A172" t="s">
        <v>225</v>
      </c>
      <c r="B172" t="s">
        <v>425</v>
      </c>
      <c r="C172" t="s">
        <v>456</v>
      </c>
      <c r="D172">
        <v>67.849999999999994</v>
      </c>
      <c r="E172" t="s">
        <v>8</v>
      </c>
      <c r="F172" t="str">
        <f>VLOOKUP(E:E,Suppliers!$A:$B,2,FALSE)</f>
        <v>Supplier D</v>
      </c>
    </row>
    <row r="173" spans="1:6" x14ac:dyDescent="0.35">
      <c r="A173" t="s">
        <v>226</v>
      </c>
      <c r="B173" t="s">
        <v>426</v>
      </c>
      <c r="C173" t="s">
        <v>456</v>
      </c>
      <c r="D173">
        <v>190.83</v>
      </c>
      <c r="E173" t="s">
        <v>5</v>
      </c>
      <c r="F173" t="str">
        <f>VLOOKUP(E:E,Suppliers!$A:$B,2,FALSE)</f>
        <v>Supplier A</v>
      </c>
    </row>
    <row r="174" spans="1:6" x14ac:dyDescent="0.35">
      <c r="A174" t="s">
        <v>227</v>
      </c>
      <c r="B174" t="s">
        <v>427</v>
      </c>
      <c r="C174" t="s">
        <v>456</v>
      </c>
      <c r="D174">
        <v>132.25</v>
      </c>
      <c r="E174" t="s">
        <v>5</v>
      </c>
      <c r="F174" t="str">
        <f>VLOOKUP(E:E,Suppliers!$A:$B,2,FALSE)</f>
        <v>Supplier A</v>
      </c>
    </row>
    <row r="175" spans="1:6" x14ac:dyDescent="0.35">
      <c r="A175" t="s">
        <v>228</v>
      </c>
      <c r="B175" t="s">
        <v>428</v>
      </c>
      <c r="C175" t="s">
        <v>457</v>
      </c>
      <c r="D175">
        <v>155.03</v>
      </c>
      <c r="E175" t="s">
        <v>19</v>
      </c>
      <c r="F175" t="str">
        <f>VLOOKUP(E:E,Suppliers!$A:$B,2,FALSE)</f>
        <v>Supplier O</v>
      </c>
    </row>
    <row r="176" spans="1:6" x14ac:dyDescent="0.35">
      <c r="A176" t="s">
        <v>229</v>
      </c>
      <c r="B176" t="s">
        <v>429</v>
      </c>
      <c r="C176" t="s">
        <v>456</v>
      </c>
      <c r="D176">
        <v>138.30000000000001</v>
      </c>
      <c r="E176" t="s">
        <v>21</v>
      </c>
      <c r="F176" t="str">
        <f>VLOOKUP(E:E,Suppliers!$A:$B,2,FALSE)</f>
        <v>Supplier Q</v>
      </c>
    </row>
    <row r="177" spans="1:6" x14ac:dyDescent="0.35">
      <c r="A177" t="s">
        <v>230</v>
      </c>
      <c r="B177" t="s">
        <v>430</v>
      </c>
      <c r="C177" t="s">
        <v>455</v>
      </c>
      <c r="D177">
        <v>42.45</v>
      </c>
      <c r="E177" t="s">
        <v>15</v>
      </c>
      <c r="F177" t="str">
        <f>VLOOKUP(E:E,Suppliers!$A:$B,2,FALSE)</f>
        <v>Supplier K</v>
      </c>
    </row>
    <row r="178" spans="1:6" x14ac:dyDescent="0.35">
      <c r="A178" t="s">
        <v>231</v>
      </c>
      <c r="B178" t="s">
        <v>431</v>
      </c>
      <c r="C178" t="s">
        <v>459</v>
      </c>
      <c r="D178">
        <v>95.2</v>
      </c>
      <c r="E178" t="s">
        <v>23</v>
      </c>
      <c r="F178" t="str">
        <f>VLOOKUP(E:E,Suppliers!$A:$B,2,FALSE)</f>
        <v>Supplier S</v>
      </c>
    </row>
    <row r="179" spans="1:6" x14ac:dyDescent="0.35">
      <c r="A179" t="s">
        <v>232</v>
      </c>
      <c r="B179" t="s">
        <v>432</v>
      </c>
      <c r="C179" t="s">
        <v>458</v>
      </c>
      <c r="D179">
        <v>162.16999999999999</v>
      </c>
      <c r="E179" t="s">
        <v>22</v>
      </c>
      <c r="F179" t="str">
        <f>VLOOKUP(E:E,Suppliers!$A:$B,2,FALSE)</f>
        <v>Supplier R</v>
      </c>
    </row>
    <row r="180" spans="1:6" x14ac:dyDescent="0.35">
      <c r="A180" t="s">
        <v>233</v>
      </c>
      <c r="B180" t="s">
        <v>433</v>
      </c>
      <c r="C180" t="s">
        <v>455</v>
      </c>
      <c r="D180">
        <v>135.66</v>
      </c>
      <c r="E180" t="s">
        <v>23</v>
      </c>
      <c r="F180" t="str">
        <f>VLOOKUP(E:E,Suppliers!$A:$B,2,FALSE)</f>
        <v>Supplier S</v>
      </c>
    </row>
    <row r="181" spans="1:6" x14ac:dyDescent="0.35">
      <c r="A181" t="s">
        <v>234</v>
      </c>
      <c r="B181" t="s">
        <v>434</v>
      </c>
      <c r="C181" t="s">
        <v>456</v>
      </c>
      <c r="D181">
        <v>3.19</v>
      </c>
      <c r="E181" t="s">
        <v>24</v>
      </c>
      <c r="F181" t="str">
        <f>VLOOKUP(E:E,Suppliers!$A:$B,2,FALSE)</f>
        <v>Supplier T</v>
      </c>
    </row>
    <row r="182" spans="1:6" x14ac:dyDescent="0.35">
      <c r="A182" t="s">
        <v>235</v>
      </c>
      <c r="B182" t="s">
        <v>435</v>
      </c>
      <c r="C182" t="s">
        <v>457</v>
      </c>
      <c r="D182">
        <v>19.309999999999999</v>
      </c>
      <c r="E182" t="s">
        <v>5</v>
      </c>
      <c r="F182" t="str">
        <f>VLOOKUP(E:E,Suppliers!$A:$B,2,FALSE)</f>
        <v>Supplier A</v>
      </c>
    </row>
    <row r="183" spans="1:6" x14ac:dyDescent="0.35">
      <c r="A183" t="s">
        <v>236</v>
      </c>
      <c r="B183" t="s">
        <v>436</v>
      </c>
      <c r="C183" t="s">
        <v>458</v>
      </c>
      <c r="D183">
        <v>70.67</v>
      </c>
      <c r="E183" t="s">
        <v>20</v>
      </c>
      <c r="F183" t="str">
        <f>VLOOKUP(E:E,Suppliers!$A:$B,2,FALSE)</f>
        <v>Supplier P</v>
      </c>
    </row>
    <row r="184" spans="1:6" x14ac:dyDescent="0.35">
      <c r="A184" t="s">
        <v>237</v>
      </c>
      <c r="B184" t="s">
        <v>437</v>
      </c>
      <c r="C184" t="s">
        <v>458</v>
      </c>
      <c r="D184">
        <v>188.98</v>
      </c>
      <c r="E184" t="s">
        <v>24</v>
      </c>
      <c r="F184" t="str">
        <f>VLOOKUP(E:E,Suppliers!$A:$B,2,FALSE)</f>
        <v>Supplier T</v>
      </c>
    </row>
    <row r="185" spans="1:6" x14ac:dyDescent="0.35">
      <c r="A185" t="s">
        <v>238</v>
      </c>
      <c r="B185" t="s">
        <v>438</v>
      </c>
      <c r="C185" t="s">
        <v>458</v>
      </c>
      <c r="D185">
        <v>99.26</v>
      </c>
      <c r="E185" t="s">
        <v>19</v>
      </c>
      <c r="F185" t="str">
        <f>VLOOKUP(E:E,Suppliers!$A:$B,2,FALSE)</f>
        <v>Supplier O</v>
      </c>
    </row>
    <row r="186" spans="1:6" x14ac:dyDescent="0.35">
      <c r="A186" t="s">
        <v>239</v>
      </c>
      <c r="B186" t="s">
        <v>439</v>
      </c>
      <c r="C186" t="s">
        <v>458</v>
      </c>
      <c r="D186">
        <v>55.49</v>
      </c>
      <c r="E186" t="s">
        <v>9</v>
      </c>
      <c r="F186" t="str">
        <f>VLOOKUP(E:E,Suppliers!$A:$B,2,FALSE)</f>
        <v>Supplier E</v>
      </c>
    </row>
    <row r="187" spans="1:6" x14ac:dyDescent="0.35">
      <c r="A187" t="s">
        <v>240</v>
      </c>
      <c r="B187" t="s">
        <v>440</v>
      </c>
      <c r="C187" t="s">
        <v>459</v>
      </c>
      <c r="D187">
        <v>73.36</v>
      </c>
      <c r="E187" t="s">
        <v>13</v>
      </c>
      <c r="F187" t="str">
        <f>VLOOKUP(E:E,Suppliers!$A:$B,2,FALSE)</f>
        <v>Supplier I</v>
      </c>
    </row>
    <row r="188" spans="1:6" x14ac:dyDescent="0.35">
      <c r="A188" t="s">
        <v>241</v>
      </c>
      <c r="B188" t="s">
        <v>441</v>
      </c>
      <c r="C188" t="s">
        <v>458</v>
      </c>
      <c r="D188">
        <v>43.71</v>
      </c>
      <c r="E188" t="s">
        <v>5</v>
      </c>
      <c r="F188" t="str">
        <f>VLOOKUP(E:E,Suppliers!$A:$B,2,FALSE)</f>
        <v>Supplier A</v>
      </c>
    </row>
    <row r="189" spans="1:6" x14ac:dyDescent="0.35">
      <c r="A189" t="s">
        <v>242</v>
      </c>
      <c r="B189" t="s">
        <v>442</v>
      </c>
      <c r="C189" t="s">
        <v>457</v>
      </c>
      <c r="D189">
        <v>85.4</v>
      </c>
      <c r="E189" t="s">
        <v>19</v>
      </c>
      <c r="F189" t="str">
        <f>VLOOKUP(E:E,Suppliers!$A:$B,2,FALSE)</f>
        <v>Supplier O</v>
      </c>
    </row>
    <row r="190" spans="1:6" x14ac:dyDescent="0.35">
      <c r="A190" t="s">
        <v>243</v>
      </c>
      <c r="B190" t="s">
        <v>443</v>
      </c>
      <c r="C190" t="s">
        <v>456</v>
      </c>
      <c r="D190">
        <v>45.17</v>
      </c>
      <c r="E190" t="s">
        <v>5</v>
      </c>
      <c r="F190" t="str">
        <f>VLOOKUP(E:E,Suppliers!$A:$B,2,FALSE)</f>
        <v>Supplier A</v>
      </c>
    </row>
    <row r="191" spans="1:6" x14ac:dyDescent="0.35">
      <c r="A191" t="s">
        <v>244</v>
      </c>
      <c r="B191" t="s">
        <v>444</v>
      </c>
      <c r="C191" t="s">
        <v>455</v>
      </c>
      <c r="D191">
        <v>169.46</v>
      </c>
      <c r="E191" t="s">
        <v>21</v>
      </c>
      <c r="F191" t="str">
        <f>VLOOKUP(E:E,Suppliers!$A:$B,2,FALSE)</f>
        <v>Supplier Q</v>
      </c>
    </row>
    <row r="192" spans="1:6" x14ac:dyDescent="0.35">
      <c r="A192" t="s">
        <v>245</v>
      </c>
      <c r="B192" t="s">
        <v>445</v>
      </c>
      <c r="C192" t="s">
        <v>457</v>
      </c>
      <c r="D192">
        <v>92.34</v>
      </c>
      <c r="E192" t="s">
        <v>16</v>
      </c>
      <c r="F192" t="str">
        <f>VLOOKUP(E:E,Suppliers!$A:$B,2,FALSE)</f>
        <v>Supplier L</v>
      </c>
    </row>
    <row r="193" spans="1:6" x14ac:dyDescent="0.35">
      <c r="A193" t="s">
        <v>246</v>
      </c>
      <c r="B193" t="s">
        <v>446</v>
      </c>
      <c r="C193" t="s">
        <v>457</v>
      </c>
      <c r="D193">
        <v>57.4</v>
      </c>
      <c r="E193" t="s">
        <v>7</v>
      </c>
      <c r="F193" t="str">
        <f>VLOOKUP(E:E,Suppliers!$A:$B,2,FALSE)</f>
        <v>Supplier C</v>
      </c>
    </row>
    <row r="194" spans="1:6" x14ac:dyDescent="0.35">
      <c r="A194" t="s">
        <v>247</v>
      </c>
      <c r="B194" t="s">
        <v>447</v>
      </c>
      <c r="C194" t="s">
        <v>458</v>
      </c>
      <c r="D194">
        <v>186.71</v>
      </c>
      <c r="E194" t="s">
        <v>9</v>
      </c>
      <c r="F194" t="str">
        <f>VLOOKUP(E:E,Suppliers!$A:$B,2,FALSE)</f>
        <v>Supplier E</v>
      </c>
    </row>
    <row r="195" spans="1:6" x14ac:dyDescent="0.35">
      <c r="A195" t="s">
        <v>248</v>
      </c>
      <c r="B195" t="s">
        <v>448</v>
      </c>
      <c r="C195" t="s">
        <v>456</v>
      </c>
      <c r="D195">
        <v>64.239999999999995</v>
      </c>
      <c r="E195" t="s">
        <v>20</v>
      </c>
      <c r="F195" t="str">
        <f>VLOOKUP(E:E,Suppliers!$A:$B,2,FALSE)</f>
        <v>Supplier P</v>
      </c>
    </row>
    <row r="196" spans="1:6" x14ac:dyDescent="0.35">
      <c r="A196" t="s">
        <v>249</v>
      </c>
      <c r="B196" t="s">
        <v>449</v>
      </c>
      <c r="C196" t="s">
        <v>459</v>
      </c>
      <c r="D196">
        <v>182.12</v>
      </c>
      <c r="E196" t="s">
        <v>15</v>
      </c>
      <c r="F196" t="str">
        <f>VLOOKUP(E:E,Suppliers!$A:$B,2,FALSE)</f>
        <v>Supplier K</v>
      </c>
    </row>
    <row r="197" spans="1:6" x14ac:dyDescent="0.35">
      <c r="A197" t="s">
        <v>250</v>
      </c>
      <c r="B197" t="s">
        <v>450</v>
      </c>
      <c r="C197" t="s">
        <v>457</v>
      </c>
      <c r="D197">
        <v>10.6</v>
      </c>
      <c r="E197" t="s">
        <v>6</v>
      </c>
      <c r="F197" t="str">
        <f>VLOOKUP(E:E,Suppliers!$A:$B,2,FALSE)</f>
        <v>Supplier B</v>
      </c>
    </row>
    <row r="198" spans="1:6" x14ac:dyDescent="0.35">
      <c r="A198" t="s">
        <v>251</v>
      </c>
      <c r="B198" t="s">
        <v>451</v>
      </c>
      <c r="C198" t="s">
        <v>459</v>
      </c>
      <c r="D198">
        <v>142.01</v>
      </c>
      <c r="E198" t="s">
        <v>14</v>
      </c>
      <c r="F198" t="str">
        <f>VLOOKUP(E:E,Suppliers!$A:$B,2,FALSE)</f>
        <v>Supplier J</v>
      </c>
    </row>
    <row r="199" spans="1:6" x14ac:dyDescent="0.35">
      <c r="A199" t="s">
        <v>252</v>
      </c>
      <c r="B199" t="s">
        <v>452</v>
      </c>
      <c r="C199" t="s">
        <v>459</v>
      </c>
      <c r="D199">
        <v>97.81</v>
      </c>
      <c r="E199" t="s">
        <v>18</v>
      </c>
      <c r="F199" t="str">
        <f>VLOOKUP(E:E,Suppliers!$A:$B,2,FALSE)</f>
        <v>Supplier N</v>
      </c>
    </row>
    <row r="200" spans="1:6" x14ac:dyDescent="0.35">
      <c r="A200" t="s">
        <v>253</v>
      </c>
      <c r="B200" t="s">
        <v>453</v>
      </c>
      <c r="C200" t="s">
        <v>459</v>
      </c>
      <c r="D200">
        <v>89.96</v>
      </c>
      <c r="E200" t="s">
        <v>13</v>
      </c>
      <c r="F200" t="str">
        <f>VLOOKUP(E:E,Suppliers!$A:$B,2,FALSE)</f>
        <v>Supplier I</v>
      </c>
    </row>
    <row r="201" spans="1:6" x14ac:dyDescent="0.35">
      <c r="A201" t="s">
        <v>254</v>
      </c>
      <c r="B201" t="s">
        <v>454</v>
      </c>
      <c r="C201" t="s">
        <v>457</v>
      </c>
      <c r="D201">
        <v>9.19</v>
      </c>
      <c r="E201" t="s">
        <v>22</v>
      </c>
      <c r="F201" t="str">
        <f>VLOOKUP(E:E,Suppliers!$A:$B,2,FALSE)</f>
        <v>Supplier 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D11" sqref="D11"/>
    </sheetView>
  </sheetViews>
  <sheetFormatPr defaultRowHeight="14.5" x14ac:dyDescent="0.35"/>
  <cols>
    <col min="1" max="1" width="9.7265625" bestFit="1" customWidth="1"/>
    <col min="2" max="2" width="13.36328125" bestFit="1" customWidth="1"/>
    <col min="3" max="3" width="5.1796875" bestFit="1" customWidth="1"/>
    <col min="4" max="4" width="10.453125" bestFit="1" customWidth="1"/>
  </cols>
  <sheetData>
    <row r="1" spans="1:4" x14ac:dyDescent="0.35">
      <c r="A1" s="1" t="s">
        <v>460</v>
      </c>
      <c r="B1" s="1" t="s">
        <v>461</v>
      </c>
      <c r="C1" s="1" t="s">
        <v>462</v>
      </c>
      <c r="D1" s="1" t="s">
        <v>463</v>
      </c>
    </row>
    <row r="2" spans="1:4" x14ac:dyDescent="0.35">
      <c r="A2" t="s">
        <v>464</v>
      </c>
      <c r="B2" t="s">
        <v>474</v>
      </c>
      <c r="C2" t="s">
        <v>484</v>
      </c>
      <c r="D2" t="s">
        <v>3334</v>
      </c>
    </row>
    <row r="3" spans="1:4" x14ac:dyDescent="0.35">
      <c r="A3" t="s">
        <v>465</v>
      </c>
      <c r="B3" t="s">
        <v>475</v>
      </c>
      <c r="C3" t="s">
        <v>485</v>
      </c>
      <c r="D3" t="s">
        <v>492</v>
      </c>
    </row>
    <row r="4" spans="1:4" x14ac:dyDescent="0.35">
      <c r="A4" t="s">
        <v>466</v>
      </c>
      <c r="B4" t="s">
        <v>476</v>
      </c>
      <c r="C4" t="s">
        <v>486</v>
      </c>
      <c r="D4" t="s">
        <v>491</v>
      </c>
    </row>
    <row r="5" spans="1:4" x14ac:dyDescent="0.35">
      <c r="A5" t="s">
        <v>467</v>
      </c>
      <c r="B5" t="s">
        <v>477</v>
      </c>
      <c r="C5" t="s">
        <v>487</v>
      </c>
      <c r="D5" t="s">
        <v>490</v>
      </c>
    </row>
    <row r="6" spans="1:4" x14ac:dyDescent="0.35">
      <c r="A6" t="s">
        <v>468</v>
      </c>
      <c r="B6" t="s">
        <v>478</v>
      </c>
      <c r="C6" t="s">
        <v>488</v>
      </c>
      <c r="D6" t="s">
        <v>493</v>
      </c>
    </row>
    <row r="7" spans="1:4" x14ac:dyDescent="0.35">
      <c r="A7" t="s">
        <v>469</v>
      </c>
      <c r="B7" t="s">
        <v>479</v>
      </c>
      <c r="C7" t="s">
        <v>485</v>
      </c>
      <c r="D7" t="s">
        <v>494</v>
      </c>
    </row>
    <row r="8" spans="1:4" x14ac:dyDescent="0.35">
      <c r="A8" t="s">
        <v>470</v>
      </c>
      <c r="B8" t="s">
        <v>480</v>
      </c>
      <c r="C8" t="s">
        <v>486</v>
      </c>
      <c r="D8" t="s">
        <v>495</v>
      </c>
    </row>
    <row r="9" spans="1:4" x14ac:dyDescent="0.35">
      <c r="A9" t="s">
        <v>471</v>
      </c>
      <c r="B9" t="s">
        <v>481</v>
      </c>
      <c r="C9" t="s">
        <v>484</v>
      </c>
      <c r="D9" t="s">
        <v>3334</v>
      </c>
    </row>
    <row r="10" spans="1:4" x14ac:dyDescent="0.35">
      <c r="A10" t="s">
        <v>472</v>
      </c>
      <c r="B10" t="s">
        <v>482</v>
      </c>
      <c r="C10" t="s">
        <v>488</v>
      </c>
      <c r="D10" t="s">
        <v>493</v>
      </c>
    </row>
    <row r="11" spans="1:4" x14ac:dyDescent="0.35">
      <c r="A11" t="s">
        <v>473</v>
      </c>
      <c r="B11" t="s">
        <v>483</v>
      </c>
      <c r="C11" t="s">
        <v>489</v>
      </c>
      <c r="D11" t="s">
        <v>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06"/>
  <sheetViews>
    <sheetView workbookViewId="0">
      <selection activeCell="N191" sqref="N191"/>
    </sheetView>
  </sheetViews>
  <sheetFormatPr defaultRowHeight="14.5" x14ac:dyDescent="0.35"/>
  <cols>
    <col min="1" max="1" width="9.7265625" bestFit="1" customWidth="1"/>
    <col min="2" max="2" width="8.6328125" bestFit="1" customWidth="1"/>
    <col min="3" max="3" width="10.7265625" bestFit="1" customWidth="1"/>
    <col min="4" max="4" width="10.54296875" bestFit="1" customWidth="1"/>
    <col min="5" max="5" width="12" bestFit="1" customWidth="1"/>
    <col min="6" max="6" width="17.26953125" bestFit="1" customWidth="1"/>
    <col min="7" max="7" width="13.453125" bestFit="1" customWidth="1"/>
    <col min="8" max="8" width="13.90625" bestFit="1" customWidth="1"/>
  </cols>
  <sheetData>
    <row r="1" spans="1:8" x14ac:dyDescent="0.35">
      <c r="A1" s="1" t="s">
        <v>460</v>
      </c>
      <c r="B1" s="1" t="s">
        <v>51</v>
      </c>
      <c r="C1" s="1" t="s">
        <v>496</v>
      </c>
      <c r="D1" s="1" t="s">
        <v>497</v>
      </c>
      <c r="E1" s="1" t="s">
        <v>498</v>
      </c>
      <c r="F1" s="1" t="s">
        <v>499</v>
      </c>
      <c r="G1" s="1" t="s">
        <v>3360</v>
      </c>
      <c r="H1" s="1" t="s">
        <v>3362</v>
      </c>
    </row>
    <row r="2" spans="1:8" x14ac:dyDescent="0.35">
      <c r="A2" t="s">
        <v>473</v>
      </c>
      <c r="B2" t="s">
        <v>55</v>
      </c>
      <c r="C2">
        <v>49</v>
      </c>
      <c r="D2">
        <v>92</v>
      </c>
      <c r="E2">
        <v>186</v>
      </c>
      <c r="F2">
        <v>69</v>
      </c>
      <c r="G2" s="6">
        <f>IF(F2=0,"", C2/(F2/7))</f>
        <v>4.9710144927536231</v>
      </c>
      <c r="H2" s="6">
        <f>IF(AVERAGE(C2,D2)=0,"",(F2*52)/AVERAGE(C2,D2))</f>
        <v>50.893617021276597</v>
      </c>
    </row>
    <row r="3" spans="1:8" x14ac:dyDescent="0.35">
      <c r="A3" t="s">
        <v>468</v>
      </c>
      <c r="B3" t="s">
        <v>55</v>
      </c>
      <c r="C3">
        <v>4</v>
      </c>
      <c r="D3">
        <v>71</v>
      </c>
      <c r="E3">
        <v>179</v>
      </c>
      <c r="F3">
        <v>52</v>
      </c>
      <c r="G3" s="6">
        <f t="shared" ref="G3:G66" si="0">IF(F3=0,"", C3/(F3/7))</f>
        <v>0.53846153846153844</v>
      </c>
      <c r="H3" s="6">
        <f t="shared" ref="H3:H66" si="1">IF(AVERAGE(C3,D3)=0,"",(F3*52)/AVERAGE(C3,D3))</f>
        <v>72.106666666666669</v>
      </c>
    </row>
    <row r="4" spans="1:8" x14ac:dyDescent="0.35">
      <c r="A4" t="s">
        <v>467</v>
      </c>
      <c r="B4" t="s">
        <v>55</v>
      </c>
      <c r="C4">
        <v>397</v>
      </c>
      <c r="D4">
        <v>181</v>
      </c>
      <c r="E4">
        <v>514</v>
      </c>
      <c r="F4">
        <v>167</v>
      </c>
      <c r="G4" s="6">
        <f t="shared" si="0"/>
        <v>16.640718562874252</v>
      </c>
      <c r="H4" s="6">
        <f t="shared" si="1"/>
        <v>30.048442906574394</v>
      </c>
    </row>
    <row r="5" spans="1:8" x14ac:dyDescent="0.35">
      <c r="A5" t="s">
        <v>466</v>
      </c>
      <c r="B5" t="s">
        <v>56</v>
      </c>
      <c r="C5">
        <v>146</v>
      </c>
      <c r="D5">
        <v>57</v>
      </c>
      <c r="E5">
        <v>157</v>
      </c>
      <c r="F5">
        <v>52</v>
      </c>
      <c r="G5" s="6">
        <f t="shared" si="0"/>
        <v>19.653846153846153</v>
      </c>
      <c r="H5" s="6">
        <f t="shared" si="1"/>
        <v>26.64039408866995</v>
      </c>
    </row>
    <row r="6" spans="1:8" x14ac:dyDescent="0.35">
      <c r="A6" t="s">
        <v>464</v>
      </c>
      <c r="B6" t="s">
        <v>56</v>
      </c>
      <c r="C6">
        <v>32</v>
      </c>
      <c r="D6">
        <v>136</v>
      </c>
      <c r="E6">
        <v>369</v>
      </c>
      <c r="F6">
        <v>149</v>
      </c>
      <c r="G6" s="6">
        <f t="shared" si="0"/>
        <v>1.5033557046979866</v>
      </c>
      <c r="H6" s="6">
        <f t="shared" si="1"/>
        <v>92.238095238095241</v>
      </c>
    </row>
    <row r="7" spans="1:8" x14ac:dyDescent="0.35">
      <c r="A7" t="s">
        <v>472</v>
      </c>
      <c r="B7" t="s">
        <v>56</v>
      </c>
      <c r="C7">
        <v>219</v>
      </c>
      <c r="D7">
        <v>146</v>
      </c>
      <c r="E7">
        <v>296</v>
      </c>
      <c r="F7">
        <v>117</v>
      </c>
      <c r="G7" s="6">
        <f t="shared" si="0"/>
        <v>13.102564102564102</v>
      </c>
      <c r="H7" s="6">
        <f t="shared" si="1"/>
        <v>33.336986301369862</v>
      </c>
    </row>
    <row r="8" spans="1:8" x14ac:dyDescent="0.35">
      <c r="A8" t="s">
        <v>472</v>
      </c>
      <c r="B8" t="s">
        <v>57</v>
      </c>
      <c r="C8">
        <v>44</v>
      </c>
      <c r="D8">
        <v>37</v>
      </c>
      <c r="E8">
        <v>83</v>
      </c>
      <c r="F8">
        <v>28</v>
      </c>
      <c r="G8" s="6">
        <f t="shared" si="0"/>
        <v>11</v>
      </c>
      <c r="H8" s="6">
        <f t="shared" si="1"/>
        <v>35.950617283950621</v>
      </c>
    </row>
    <row r="9" spans="1:8" x14ac:dyDescent="0.35">
      <c r="A9" t="s">
        <v>473</v>
      </c>
      <c r="B9" t="s">
        <v>57</v>
      </c>
      <c r="C9">
        <v>77</v>
      </c>
      <c r="D9">
        <v>47</v>
      </c>
      <c r="E9">
        <v>107</v>
      </c>
      <c r="F9">
        <v>51</v>
      </c>
      <c r="G9" s="6">
        <f t="shared" si="0"/>
        <v>10.568627450980392</v>
      </c>
      <c r="H9" s="6">
        <f t="shared" si="1"/>
        <v>42.774193548387096</v>
      </c>
    </row>
    <row r="10" spans="1:8" x14ac:dyDescent="0.35">
      <c r="A10" t="s">
        <v>469</v>
      </c>
      <c r="B10" t="s">
        <v>57</v>
      </c>
      <c r="C10">
        <v>208</v>
      </c>
      <c r="D10">
        <v>200</v>
      </c>
      <c r="E10">
        <v>517</v>
      </c>
      <c r="F10">
        <v>161</v>
      </c>
      <c r="G10" s="6">
        <f t="shared" si="0"/>
        <v>9.0434782608695645</v>
      </c>
      <c r="H10" s="6">
        <f t="shared" si="1"/>
        <v>41.03921568627451</v>
      </c>
    </row>
    <row r="11" spans="1:8" x14ac:dyDescent="0.35">
      <c r="A11" t="s">
        <v>471</v>
      </c>
      <c r="B11" t="s">
        <v>58</v>
      </c>
      <c r="C11">
        <v>267</v>
      </c>
      <c r="D11">
        <v>165</v>
      </c>
      <c r="E11">
        <v>380</v>
      </c>
      <c r="F11">
        <v>141</v>
      </c>
      <c r="G11" s="6">
        <f t="shared" si="0"/>
        <v>13.25531914893617</v>
      </c>
      <c r="H11" s="6">
        <f t="shared" si="1"/>
        <v>33.944444444444443</v>
      </c>
    </row>
    <row r="12" spans="1:8" x14ac:dyDescent="0.35">
      <c r="A12" t="s">
        <v>468</v>
      </c>
      <c r="B12" t="s">
        <v>58</v>
      </c>
      <c r="C12">
        <v>70</v>
      </c>
      <c r="D12">
        <v>39</v>
      </c>
      <c r="E12">
        <v>100</v>
      </c>
      <c r="F12">
        <v>46</v>
      </c>
      <c r="G12" s="6">
        <f t="shared" si="0"/>
        <v>10.652173913043478</v>
      </c>
      <c r="H12" s="6">
        <f t="shared" si="1"/>
        <v>43.889908256880737</v>
      </c>
    </row>
    <row r="13" spans="1:8" x14ac:dyDescent="0.35">
      <c r="A13" t="s">
        <v>472</v>
      </c>
      <c r="B13" t="s">
        <v>58</v>
      </c>
      <c r="C13">
        <v>374</v>
      </c>
      <c r="D13">
        <v>172</v>
      </c>
      <c r="E13">
        <v>317</v>
      </c>
      <c r="F13">
        <v>142</v>
      </c>
      <c r="G13" s="6">
        <f t="shared" si="0"/>
        <v>18.43661971830986</v>
      </c>
      <c r="H13" s="6">
        <f t="shared" si="1"/>
        <v>27.047619047619047</v>
      </c>
    </row>
    <row r="14" spans="1:8" x14ac:dyDescent="0.35">
      <c r="A14" t="s">
        <v>470</v>
      </c>
      <c r="B14" t="s">
        <v>59</v>
      </c>
      <c r="C14">
        <v>454</v>
      </c>
      <c r="D14">
        <v>175</v>
      </c>
      <c r="E14">
        <v>461</v>
      </c>
      <c r="F14">
        <v>146</v>
      </c>
      <c r="G14" s="6">
        <f t="shared" si="0"/>
        <v>21.767123287671232</v>
      </c>
      <c r="H14" s="6">
        <f t="shared" si="1"/>
        <v>24.139904610492845</v>
      </c>
    </row>
    <row r="15" spans="1:8" x14ac:dyDescent="0.35">
      <c r="A15" t="s">
        <v>469</v>
      </c>
      <c r="B15" t="s">
        <v>59</v>
      </c>
      <c r="C15">
        <v>133</v>
      </c>
      <c r="D15">
        <v>152</v>
      </c>
      <c r="E15">
        <v>380</v>
      </c>
      <c r="F15">
        <v>174</v>
      </c>
      <c r="G15" s="6">
        <f t="shared" si="0"/>
        <v>5.3505747126436782</v>
      </c>
      <c r="H15" s="6">
        <f t="shared" si="1"/>
        <v>63.494736842105262</v>
      </c>
    </row>
    <row r="16" spans="1:8" x14ac:dyDescent="0.35">
      <c r="A16" t="s">
        <v>472</v>
      </c>
      <c r="B16" t="s">
        <v>60</v>
      </c>
      <c r="C16">
        <v>190</v>
      </c>
      <c r="D16">
        <v>38</v>
      </c>
      <c r="E16">
        <v>116</v>
      </c>
      <c r="F16">
        <v>32</v>
      </c>
      <c r="G16" s="6">
        <f t="shared" si="0"/>
        <v>41.5625</v>
      </c>
      <c r="H16" s="6">
        <f t="shared" si="1"/>
        <v>14.596491228070175</v>
      </c>
    </row>
    <row r="17" spans="1:8" x14ac:dyDescent="0.35">
      <c r="A17" t="s">
        <v>473</v>
      </c>
      <c r="B17" t="s">
        <v>60</v>
      </c>
      <c r="C17">
        <v>175</v>
      </c>
      <c r="D17">
        <v>89</v>
      </c>
      <c r="E17">
        <v>222</v>
      </c>
      <c r="F17">
        <v>75</v>
      </c>
      <c r="G17" s="6">
        <f t="shared" si="0"/>
        <v>16.333333333333336</v>
      </c>
      <c r="H17" s="6">
        <f t="shared" si="1"/>
        <v>29.545454545454547</v>
      </c>
    </row>
    <row r="18" spans="1:8" x14ac:dyDescent="0.35">
      <c r="A18" t="s">
        <v>469</v>
      </c>
      <c r="B18" t="s">
        <v>61</v>
      </c>
      <c r="C18">
        <v>291</v>
      </c>
      <c r="D18">
        <v>160</v>
      </c>
      <c r="E18">
        <v>539</v>
      </c>
      <c r="F18">
        <v>184</v>
      </c>
      <c r="G18" s="6">
        <f t="shared" si="0"/>
        <v>11.070652173913045</v>
      </c>
      <c r="H18" s="6">
        <f t="shared" si="1"/>
        <v>42.430155210643015</v>
      </c>
    </row>
    <row r="19" spans="1:8" x14ac:dyDescent="0.35">
      <c r="A19" t="s">
        <v>468</v>
      </c>
      <c r="B19" t="s">
        <v>61</v>
      </c>
      <c r="C19">
        <v>85</v>
      </c>
      <c r="D19">
        <v>16</v>
      </c>
      <c r="E19">
        <v>32</v>
      </c>
      <c r="F19">
        <v>16</v>
      </c>
      <c r="G19" s="6">
        <f t="shared" si="0"/>
        <v>37.1875</v>
      </c>
      <c r="H19" s="6">
        <f t="shared" si="1"/>
        <v>16.475247524752476</v>
      </c>
    </row>
    <row r="20" spans="1:8" x14ac:dyDescent="0.35">
      <c r="A20" t="s">
        <v>466</v>
      </c>
      <c r="B20" t="s">
        <v>62</v>
      </c>
      <c r="C20">
        <v>17</v>
      </c>
      <c r="D20">
        <v>141</v>
      </c>
      <c r="E20">
        <v>332</v>
      </c>
      <c r="F20">
        <v>127</v>
      </c>
      <c r="G20" s="6">
        <f t="shared" si="0"/>
        <v>0.93700787401574803</v>
      </c>
      <c r="H20" s="6">
        <f t="shared" si="1"/>
        <v>83.594936708860757</v>
      </c>
    </row>
    <row r="21" spans="1:8" x14ac:dyDescent="0.35">
      <c r="A21" t="s">
        <v>465</v>
      </c>
      <c r="B21" t="s">
        <v>62</v>
      </c>
      <c r="C21">
        <v>414</v>
      </c>
      <c r="D21">
        <v>139</v>
      </c>
      <c r="E21">
        <v>429</v>
      </c>
      <c r="F21">
        <v>126</v>
      </c>
      <c r="G21" s="6">
        <f t="shared" si="0"/>
        <v>23</v>
      </c>
      <c r="H21" s="6">
        <f t="shared" si="1"/>
        <v>23.696202531645568</v>
      </c>
    </row>
    <row r="22" spans="1:8" x14ac:dyDescent="0.35">
      <c r="A22" t="s">
        <v>470</v>
      </c>
      <c r="B22" t="s">
        <v>63</v>
      </c>
      <c r="C22">
        <v>116</v>
      </c>
      <c r="D22">
        <v>52</v>
      </c>
      <c r="E22">
        <v>158</v>
      </c>
      <c r="F22">
        <v>53</v>
      </c>
      <c r="G22" s="6">
        <f t="shared" si="0"/>
        <v>15.320754716981133</v>
      </c>
      <c r="H22" s="6">
        <f t="shared" si="1"/>
        <v>32.80952380952381</v>
      </c>
    </row>
    <row r="23" spans="1:8" x14ac:dyDescent="0.35">
      <c r="A23" t="s">
        <v>468</v>
      </c>
      <c r="B23" t="s">
        <v>63</v>
      </c>
      <c r="C23">
        <v>142</v>
      </c>
      <c r="D23">
        <v>34</v>
      </c>
      <c r="E23">
        <v>97</v>
      </c>
      <c r="F23">
        <v>41</v>
      </c>
      <c r="G23" s="6">
        <f t="shared" si="0"/>
        <v>24.243902439024392</v>
      </c>
      <c r="H23" s="6">
        <f t="shared" si="1"/>
        <v>24.227272727272727</v>
      </c>
    </row>
    <row r="24" spans="1:8" x14ac:dyDescent="0.35">
      <c r="A24" t="s">
        <v>471</v>
      </c>
      <c r="B24" t="s">
        <v>63</v>
      </c>
      <c r="C24">
        <v>455</v>
      </c>
      <c r="D24">
        <v>189</v>
      </c>
      <c r="E24">
        <v>498</v>
      </c>
      <c r="F24">
        <v>155</v>
      </c>
      <c r="G24" s="6">
        <f t="shared" si="0"/>
        <v>20.548387096774196</v>
      </c>
      <c r="H24" s="6">
        <f t="shared" si="1"/>
        <v>25.031055900621119</v>
      </c>
    </row>
    <row r="25" spans="1:8" x14ac:dyDescent="0.35">
      <c r="A25" t="s">
        <v>466</v>
      </c>
      <c r="B25" t="s">
        <v>64</v>
      </c>
      <c r="C25">
        <v>157</v>
      </c>
      <c r="D25">
        <v>103</v>
      </c>
      <c r="E25">
        <v>307</v>
      </c>
      <c r="F25">
        <v>112</v>
      </c>
      <c r="G25" s="6">
        <f t="shared" si="0"/>
        <v>9.8125</v>
      </c>
      <c r="H25" s="6">
        <f t="shared" si="1"/>
        <v>44.8</v>
      </c>
    </row>
    <row r="26" spans="1:8" x14ac:dyDescent="0.35">
      <c r="A26" t="s">
        <v>471</v>
      </c>
      <c r="B26" t="s">
        <v>64</v>
      </c>
      <c r="C26">
        <v>16</v>
      </c>
      <c r="D26">
        <v>73</v>
      </c>
      <c r="E26">
        <v>134</v>
      </c>
      <c r="F26">
        <v>53</v>
      </c>
      <c r="G26" s="6">
        <f t="shared" si="0"/>
        <v>2.1132075471698113</v>
      </c>
      <c r="H26" s="6">
        <f t="shared" si="1"/>
        <v>61.932584269662918</v>
      </c>
    </row>
    <row r="27" spans="1:8" x14ac:dyDescent="0.35">
      <c r="A27" t="s">
        <v>465</v>
      </c>
      <c r="B27" t="s">
        <v>65</v>
      </c>
      <c r="C27">
        <v>31</v>
      </c>
      <c r="D27">
        <v>44</v>
      </c>
      <c r="E27">
        <v>125</v>
      </c>
      <c r="F27">
        <v>34</v>
      </c>
      <c r="G27" s="6">
        <f t="shared" si="0"/>
        <v>6.382352941176471</v>
      </c>
      <c r="H27" s="6">
        <f t="shared" si="1"/>
        <v>47.146666666666668</v>
      </c>
    </row>
    <row r="28" spans="1:8" x14ac:dyDescent="0.35">
      <c r="A28" t="s">
        <v>469</v>
      </c>
      <c r="B28" t="s">
        <v>65</v>
      </c>
      <c r="C28">
        <v>113</v>
      </c>
      <c r="D28">
        <v>53</v>
      </c>
      <c r="E28">
        <v>165</v>
      </c>
      <c r="F28">
        <v>61</v>
      </c>
      <c r="G28" s="6">
        <f t="shared" si="0"/>
        <v>12.967213114754099</v>
      </c>
      <c r="H28" s="6">
        <f t="shared" si="1"/>
        <v>38.216867469879517</v>
      </c>
    </row>
    <row r="29" spans="1:8" x14ac:dyDescent="0.35">
      <c r="A29" t="s">
        <v>467</v>
      </c>
      <c r="B29" t="s">
        <v>65</v>
      </c>
      <c r="C29">
        <v>504</v>
      </c>
      <c r="D29">
        <v>157</v>
      </c>
      <c r="E29">
        <v>435</v>
      </c>
      <c r="F29">
        <v>114</v>
      </c>
      <c r="G29" s="6">
        <f t="shared" si="0"/>
        <v>30.947368421052634</v>
      </c>
      <c r="H29" s="6">
        <f t="shared" si="1"/>
        <v>17.936459909228443</v>
      </c>
    </row>
    <row r="30" spans="1:8" x14ac:dyDescent="0.35">
      <c r="A30" t="s">
        <v>470</v>
      </c>
      <c r="B30" t="s">
        <v>66</v>
      </c>
      <c r="C30">
        <v>80</v>
      </c>
      <c r="D30">
        <v>46</v>
      </c>
      <c r="E30">
        <v>127</v>
      </c>
      <c r="F30">
        <v>46</v>
      </c>
      <c r="G30" s="6">
        <f t="shared" si="0"/>
        <v>12.173913043478262</v>
      </c>
      <c r="H30" s="6">
        <f t="shared" si="1"/>
        <v>37.968253968253968</v>
      </c>
    </row>
    <row r="31" spans="1:8" x14ac:dyDescent="0.35">
      <c r="A31" t="s">
        <v>471</v>
      </c>
      <c r="B31" t="s">
        <v>66</v>
      </c>
      <c r="C31">
        <v>228</v>
      </c>
      <c r="D31">
        <v>171</v>
      </c>
      <c r="E31">
        <v>445</v>
      </c>
      <c r="F31">
        <v>180</v>
      </c>
      <c r="G31" s="6">
        <f t="shared" si="0"/>
        <v>8.8666666666666671</v>
      </c>
      <c r="H31" s="6">
        <f t="shared" si="1"/>
        <v>46.917293233082709</v>
      </c>
    </row>
    <row r="32" spans="1:8" x14ac:dyDescent="0.35">
      <c r="A32" t="s">
        <v>466</v>
      </c>
      <c r="B32" t="s">
        <v>67</v>
      </c>
      <c r="C32">
        <v>283</v>
      </c>
      <c r="D32">
        <v>223</v>
      </c>
      <c r="E32">
        <v>524</v>
      </c>
      <c r="F32">
        <v>150</v>
      </c>
      <c r="G32" s="6">
        <f t="shared" si="0"/>
        <v>13.206666666666667</v>
      </c>
      <c r="H32" s="6">
        <f t="shared" si="1"/>
        <v>30.830039525691699</v>
      </c>
    </row>
    <row r="33" spans="1:8" x14ac:dyDescent="0.35">
      <c r="A33" t="s">
        <v>470</v>
      </c>
      <c r="B33" t="s">
        <v>67</v>
      </c>
      <c r="C33">
        <v>19</v>
      </c>
      <c r="D33">
        <v>90</v>
      </c>
      <c r="E33">
        <v>188</v>
      </c>
      <c r="F33">
        <v>78</v>
      </c>
      <c r="G33" s="6">
        <f t="shared" si="0"/>
        <v>1.7051282051282053</v>
      </c>
      <c r="H33" s="6">
        <f t="shared" si="1"/>
        <v>74.422018348623851</v>
      </c>
    </row>
    <row r="34" spans="1:8" x14ac:dyDescent="0.35">
      <c r="A34" t="s">
        <v>467</v>
      </c>
      <c r="B34" t="s">
        <v>68</v>
      </c>
      <c r="C34">
        <v>159</v>
      </c>
      <c r="D34">
        <v>45</v>
      </c>
      <c r="E34">
        <v>102</v>
      </c>
      <c r="F34">
        <v>31</v>
      </c>
      <c r="G34" s="6">
        <f t="shared" si="0"/>
        <v>35.903225806451609</v>
      </c>
      <c r="H34" s="6">
        <f t="shared" si="1"/>
        <v>15.803921568627452</v>
      </c>
    </row>
    <row r="35" spans="1:8" x14ac:dyDescent="0.35">
      <c r="A35" t="s">
        <v>464</v>
      </c>
      <c r="B35" t="s">
        <v>68</v>
      </c>
      <c r="C35">
        <v>285</v>
      </c>
      <c r="D35">
        <v>105</v>
      </c>
      <c r="E35">
        <v>244</v>
      </c>
      <c r="F35">
        <v>121</v>
      </c>
      <c r="G35" s="6">
        <f t="shared" si="0"/>
        <v>16.487603305785125</v>
      </c>
      <c r="H35" s="6">
        <f t="shared" si="1"/>
        <v>32.266666666666666</v>
      </c>
    </row>
    <row r="36" spans="1:8" x14ac:dyDescent="0.35">
      <c r="A36" t="s">
        <v>472</v>
      </c>
      <c r="B36" t="s">
        <v>68</v>
      </c>
      <c r="C36">
        <v>334</v>
      </c>
      <c r="D36">
        <v>141</v>
      </c>
      <c r="E36">
        <v>323</v>
      </c>
      <c r="F36">
        <v>169</v>
      </c>
      <c r="G36" s="6">
        <f t="shared" si="0"/>
        <v>13.834319526627219</v>
      </c>
      <c r="H36" s="6">
        <f t="shared" si="1"/>
        <v>37.002105263157894</v>
      </c>
    </row>
    <row r="37" spans="1:8" x14ac:dyDescent="0.35">
      <c r="A37" t="s">
        <v>464</v>
      </c>
      <c r="B37" t="s">
        <v>69</v>
      </c>
      <c r="C37">
        <v>427</v>
      </c>
      <c r="D37">
        <v>126</v>
      </c>
      <c r="E37">
        <v>408</v>
      </c>
      <c r="F37">
        <v>140</v>
      </c>
      <c r="G37" s="6">
        <f t="shared" si="0"/>
        <v>21.35</v>
      </c>
      <c r="H37" s="6">
        <f t="shared" si="1"/>
        <v>26.329113924050635</v>
      </c>
    </row>
    <row r="38" spans="1:8" x14ac:dyDescent="0.35">
      <c r="A38" t="s">
        <v>469</v>
      </c>
      <c r="B38" t="s">
        <v>69</v>
      </c>
      <c r="C38">
        <v>157</v>
      </c>
      <c r="D38">
        <v>76</v>
      </c>
      <c r="E38">
        <v>201</v>
      </c>
      <c r="F38">
        <v>75</v>
      </c>
      <c r="G38" s="6">
        <f t="shared" si="0"/>
        <v>14.653333333333334</v>
      </c>
      <c r="H38" s="6">
        <f t="shared" si="1"/>
        <v>33.476394849785407</v>
      </c>
    </row>
    <row r="39" spans="1:8" x14ac:dyDescent="0.35">
      <c r="A39" t="s">
        <v>471</v>
      </c>
      <c r="B39" t="s">
        <v>69</v>
      </c>
      <c r="C39">
        <v>74</v>
      </c>
      <c r="D39">
        <v>82</v>
      </c>
      <c r="E39">
        <v>197</v>
      </c>
      <c r="F39">
        <v>79</v>
      </c>
      <c r="G39" s="6">
        <f t="shared" si="0"/>
        <v>6.5569620253164551</v>
      </c>
      <c r="H39" s="6">
        <f t="shared" si="1"/>
        <v>52.666666666666664</v>
      </c>
    </row>
    <row r="40" spans="1:8" x14ac:dyDescent="0.35">
      <c r="A40" t="s">
        <v>464</v>
      </c>
      <c r="B40" t="s">
        <v>70</v>
      </c>
      <c r="C40">
        <v>81</v>
      </c>
      <c r="D40">
        <v>202</v>
      </c>
      <c r="E40">
        <v>373</v>
      </c>
      <c r="F40">
        <v>151</v>
      </c>
      <c r="G40" s="6">
        <f t="shared" si="0"/>
        <v>3.7549668874172184</v>
      </c>
      <c r="H40" s="6">
        <f t="shared" si="1"/>
        <v>55.491166077738519</v>
      </c>
    </row>
    <row r="41" spans="1:8" x14ac:dyDescent="0.35">
      <c r="A41" t="s">
        <v>470</v>
      </c>
      <c r="B41" t="s">
        <v>70</v>
      </c>
      <c r="C41">
        <v>328</v>
      </c>
      <c r="D41">
        <v>76</v>
      </c>
      <c r="E41">
        <v>284</v>
      </c>
      <c r="F41">
        <v>85</v>
      </c>
      <c r="G41" s="6">
        <f t="shared" si="0"/>
        <v>27.011764705882353</v>
      </c>
      <c r="H41" s="6">
        <f t="shared" si="1"/>
        <v>21.881188118811881</v>
      </c>
    </row>
    <row r="42" spans="1:8" x14ac:dyDescent="0.35">
      <c r="A42" t="s">
        <v>473</v>
      </c>
      <c r="B42" t="s">
        <v>70</v>
      </c>
      <c r="C42">
        <v>67</v>
      </c>
      <c r="D42">
        <v>113</v>
      </c>
      <c r="E42">
        <v>248</v>
      </c>
      <c r="F42">
        <v>102</v>
      </c>
      <c r="G42" s="6">
        <f t="shared" si="0"/>
        <v>4.5980392156862742</v>
      </c>
      <c r="H42" s="6">
        <f t="shared" si="1"/>
        <v>58.93333333333333</v>
      </c>
    </row>
    <row r="43" spans="1:8" x14ac:dyDescent="0.35">
      <c r="A43" t="s">
        <v>467</v>
      </c>
      <c r="B43" t="s">
        <v>71</v>
      </c>
      <c r="C43">
        <v>248</v>
      </c>
      <c r="D43">
        <v>143</v>
      </c>
      <c r="E43">
        <v>401</v>
      </c>
      <c r="F43">
        <v>106</v>
      </c>
      <c r="G43" s="6">
        <f t="shared" si="0"/>
        <v>16.377358490566039</v>
      </c>
      <c r="H43" s="6">
        <f t="shared" si="1"/>
        <v>28.194373401534527</v>
      </c>
    </row>
    <row r="44" spans="1:8" x14ac:dyDescent="0.35">
      <c r="A44" t="s">
        <v>465</v>
      </c>
      <c r="B44" t="s">
        <v>71</v>
      </c>
      <c r="C44">
        <v>324</v>
      </c>
      <c r="D44">
        <v>80</v>
      </c>
      <c r="E44">
        <v>299</v>
      </c>
      <c r="F44">
        <v>92</v>
      </c>
      <c r="G44" s="6">
        <f t="shared" si="0"/>
        <v>24.65217391304348</v>
      </c>
      <c r="H44" s="6">
        <f t="shared" si="1"/>
        <v>23.683168316831683</v>
      </c>
    </row>
    <row r="45" spans="1:8" x14ac:dyDescent="0.35">
      <c r="A45" t="s">
        <v>470</v>
      </c>
      <c r="B45" t="s">
        <v>71</v>
      </c>
      <c r="C45">
        <v>411</v>
      </c>
      <c r="D45">
        <v>138</v>
      </c>
      <c r="E45">
        <v>407</v>
      </c>
      <c r="F45">
        <v>137</v>
      </c>
      <c r="G45" s="6">
        <f t="shared" si="0"/>
        <v>21</v>
      </c>
      <c r="H45" s="6">
        <f t="shared" si="1"/>
        <v>25.952641165755921</v>
      </c>
    </row>
    <row r="46" spans="1:8" x14ac:dyDescent="0.35">
      <c r="A46" t="s">
        <v>471</v>
      </c>
      <c r="B46" t="s">
        <v>72</v>
      </c>
      <c r="C46">
        <v>49</v>
      </c>
      <c r="D46">
        <v>21</v>
      </c>
      <c r="E46">
        <v>54</v>
      </c>
      <c r="F46">
        <v>18</v>
      </c>
      <c r="G46" s="6">
        <f t="shared" si="0"/>
        <v>19.055555555555554</v>
      </c>
      <c r="H46" s="6">
        <f t="shared" si="1"/>
        <v>26.742857142857144</v>
      </c>
    </row>
    <row r="47" spans="1:8" x14ac:dyDescent="0.35">
      <c r="A47" t="s">
        <v>470</v>
      </c>
      <c r="B47" t="s">
        <v>72</v>
      </c>
      <c r="C47">
        <v>124</v>
      </c>
      <c r="D47">
        <v>160</v>
      </c>
      <c r="E47">
        <v>334</v>
      </c>
      <c r="F47">
        <v>128</v>
      </c>
      <c r="G47" s="6">
        <f t="shared" si="0"/>
        <v>6.78125</v>
      </c>
      <c r="H47" s="6">
        <f t="shared" si="1"/>
        <v>46.87323943661972</v>
      </c>
    </row>
    <row r="48" spans="1:8" x14ac:dyDescent="0.35">
      <c r="A48" t="s">
        <v>465</v>
      </c>
      <c r="B48" t="s">
        <v>73</v>
      </c>
      <c r="C48">
        <v>148</v>
      </c>
      <c r="D48">
        <v>75</v>
      </c>
      <c r="E48">
        <v>298</v>
      </c>
      <c r="F48">
        <v>92</v>
      </c>
      <c r="G48" s="6">
        <f t="shared" si="0"/>
        <v>11.260869565217392</v>
      </c>
      <c r="H48" s="6">
        <f t="shared" si="1"/>
        <v>42.905829596412559</v>
      </c>
    </row>
    <row r="49" spans="1:8" x14ac:dyDescent="0.35">
      <c r="A49" t="s">
        <v>466</v>
      </c>
      <c r="B49" t="s">
        <v>73</v>
      </c>
      <c r="C49">
        <v>5</v>
      </c>
      <c r="D49">
        <v>40</v>
      </c>
      <c r="E49">
        <v>93</v>
      </c>
      <c r="F49">
        <v>29</v>
      </c>
      <c r="G49" s="6">
        <f t="shared" si="0"/>
        <v>1.2068965517241379</v>
      </c>
      <c r="H49" s="6">
        <f t="shared" si="1"/>
        <v>67.022222222222226</v>
      </c>
    </row>
    <row r="50" spans="1:8" x14ac:dyDescent="0.35">
      <c r="A50" t="s">
        <v>464</v>
      </c>
      <c r="B50" t="s">
        <v>74</v>
      </c>
      <c r="C50">
        <v>15</v>
      </c>
      <c r="D50">
        <v>92</v>
      </c>
      <c r="E50">
        <v>250</v>
      </c>
      <c r="F50">
        <v>105</v>
      </c>
      <c r="G50" s="6">
        <f t="shared" si="0"/>
        <v>1</v>
      </c>
      <c r="H50" s="6">
        <f t="shared" si="1"/>
        <v>102.05607476635514</v>
      </c>
    </row>
    <row r="51" spans="1:8" x14ac:dyDescent="0.35">
      <c r="A51" t="s">
        <v>465</v>
      </c>
      <c r="B51" t="s">
        <v>74</v>
      </c>
      <c r="C51">
        <v>90</v>
      </c>
      <c r="D51">
        <v>75</v>
      </c>
      <c r="E51">
        <v>146</v>
      </c>
      <c r="F51">
        <v>62</v>
      </c>
      <c r="G51" s="6">
        <f t="shared" si="0"/>
        <v>10.161290322580644</v>
      </c>
      <c r="H51" s="6">
        <f t="shared" si="1"/>
        <v>39.078787878787878</v>
      </c>
    </row>
    <row r="52" spans="1:8" x14ac:dyDescent="0.35">
      <c r="A52" t="s">
        <v>472</v>
      </c>
      <c r="B52" t="s">
        <v>75</v>
      </c>
      <c r="C52">
        <v>163</v>
      </c>
      <c r="D52">
        <v>196</v>
      </c>
      <c r="E52">
        <v>548</v>
      </c>
      <c r="F52">
        <v>190</v>
      </c>
      <c r="G52" s="6">
        <f t="shared" si="0"/>
        <v>6.0052631578947366</v>
      </c>
      <c r="H52" s="6">
        <f t="shared" si="1"/>
        <v>55.041782729805014</v>
      </c>
    </row>
    <row r="53" spans="1:8" x14ac:dyDescent="0.35">
      <c r="A53" t="s">
        <v>464</v>
      </c>
      <c r="B53" t="s">
        <v>75</v>
      </c>
      <c r="C53">
        <v>521</v>
      </c>
      <c r="D53">
        <v>198</v>
      </c>
      <c r="E53">
        <v>668</v>
      </c>
      <c r="F53">
        <v>189</v>
      </c>
      <c r="G53" s="6">
        <f t="shared" si="0"/>
        <v>19.296296296296298</v>
      </c>
      <c r="H53" s="6">
        <f t="shared" si="1"/>
        <v>27.337969401947149</v>
      </c>
    </row>
    <row r="54" spans="1:8" x14ac:dyDescent="0.35">
      <c r="A54" t="s">
        <v>471</v>
      </c>
      <c r="B54" t="s">
        <v>76</v>
      </c>
      <c r="C54">
        <v>157</v>
      </c>
      <c r="D54">
        <v>102</v>
      </c>
      <c r="E54">
        <v>266</v>
      </c>
      <c r="F54">
        <v>85</v>
      </c>
      <c r="G54" s="6">
        <f t="shared" si="0"/>
        <v>12.929411764705883</v>
      </c>
      <c r="H54" s="6">
        <f t="shared" si="1"/>
        <v>34.131274131274132</v>
      </c>
    </row>
    <row r="55" spans="1:8" x14ac:dyDescent="0.35">
      <c r="A55" t="s">
        <v>469</v>
      </c>
      <c r="B55" t="s">
        <v>76</v>
      </c>
      <c r="C55">
        <v>45</v>
      </c>
      <c r="D55">
        <v>10</v>
      </c>
      <c r="E55">
        <v>23</v>
      </c>
      <c r="F55">
        <v>12</v>
      </c>
      <c r="G55" s="6">
        <f t="shared" si="0"/>
        <v>26.25</v>
      </c>
      <c r="H55" s="6">
        <f t="shared" si="1"/>
        <v>22.690909090909091</v>
      </c>
    </row>
    <row r="56" spans="1:8" x14ac:dyDescent="0.35">
      <c r="A56" t="s">
        <v>472</v>
      </c>
      <c r="B56" t="s">
        <v>76</v>
      </c>
      <c r="C56">
        <v>453</v>
      </c>
      <c r="D56">
        <v>238</v>
      </c>
      <c r="E56">
        <v>508</v>
      </c>
      <c r="F56">
        <v>172</v>
      </c>
      <c r="G56" s="6">
        <f t="shared" si="0"/>
        <v>18.436046511627907</v>
      </c>
      <c r="H56" s="6">
        <f t="shared" si="1"/>
        <v>25.887120115774241</v>
      </c>
    </row>
    <row r="57" spans="1:8" x14ac:dyDescent="0.35">
      <c r="A57" t="s">
        <v>470</v>
      </c>
      <c r="B57" t="s">
        <v>77</v>
      </c>
      <c r="C57">
        <v>9</v>
      </c>
      <c r="D57">
        <v>15</v>
      </c>
      <c r="E57">
        <v>43</v>
      </c>
      <c r="F57">
        <v>12</v>
      </c>
      <c r="G57" s="6">
        <f t="shared" si="0"/>
        <v>5.25</v>
      </c>
      <c r="H57" s="6">
        <f t="shared" si="1"/>
        <v>52</v>
      </c>
    </row>
    <row r="58" spans="1:8" x14ac:dyDescent="0.35">
      <c r="A58" t="s">
        <v>464</v>
      </c>
      <c r="B58" t="s">
        <v>77</v>
      </c>
      <c r="C58">
        <v>470</v>
      </c>
      <c r="D58">
        <v>152</v>
      </c>
      <c r="E58">
        <v>481</v>
      </c>
      <c r="F58">
        <v>164</v>
      </c>
      <c r="G58" s="6">
        <f t="shared" si="0"/>
        <v>20.060975609756099</v>
      </c>
      <c r="H58" s="6">
        <f t="shared" si="1"/>
        <v>27.421221864951768</v>
      </c>
    </row>
    <row r="59" spans="1:8" x14ac:dyDescent="0.35">
      <c r="A59" t="s">
        <v>464</v>
      </c>
      <c r="B59" t="s">
        <v>78</v>
      </c>
      <c r="C59">
        <v>7</v>
      </c>
      <c r="D59">
        <v>62</v>
      </c>
      <c r="E59">
        <v>156</v>
      </c>
      <c r="F59">
        <v>56</v>
      </c>
      <c r="G59" s="6">
        <f t="shared" si="0"/>
        <v>0.875</v>
      </c>
      <c r="H59" s="6">
        <f t="shared" si="1"/>
        <v>84.405797101449281</v>
      </c>
    </row>
    <row r="60" spans="1:8" x14ac:dyDescent="0.35">
      <c r="A60" t="s">
        <v>472</v>
      </c>
      <c r="B60" t="s">
        <v>78</v>
      </c>
      <c r="C60">
        <v>306</v>
      </c>
      <c r="D60">
        <v>107</v>
      </c>
      <c r="E60">
        <v>259</v>
      </c>
      <c r="F60">
        <v>100</v>
      </c>
      <c r="G60" s="6">
        <f t="shared" si="0"/>
        <v>21.419999999999998</v>
      </c>
      <c r="H60" s="6">
        <f t="shared" si="1"/>
        <v>25.181598062953995</v>
      </c>
    </row>
    <row r="61" spans="1:8" x14ac:dyDescent="0.35">
      <c r="A61" t="s">
        <v>464</v>
      </c>
      <c r="B61" t="s">
        <v>79</v>
      </c>
      <c r="C61">
        <v>272</v>
      </c>
      <c r="D61">
        <v>123</v>
      </c>
      <c r="E61">
        <v>292</v>
      </c>
      <c r="F61">
        <v>162</v>
      </c>
      <c r="G61" s="6">
        <f t="shared" si="0"/>
        <v>11.753086419753087</v>
      </c>
      <c r="H61" s="6">
        <f t="shared" si="1"/>
        <v>42.653164556962025</v>
      </c>
    </row>
    <row r="62" spans="1:8" x14ac:dyDescent="0.35">
      <c r="A62" t="s">
        <v>468</v>
      </c>
      <c r="B62" t="s">
        <v>79</v>
      </c>
      <c r="C62">
        <v>385</v>
      </c>
      <c r="D62">
        <v>158</v>
      </c>
      <c r="E62">
        <v>353</v>
      </c>
      <c r="F62">
        <v>116</v>
      </c>
      <c r="G62" s="6">
        <f t="shared" si="0"/>
        <v>23.232758620689655</v>
      </c>
      <c r="H62" s="6">
        <f t="shared" si="1"/>
        <v>22.21731123388582</v>
      </c>
    </row>
    <row r="63" spans="1:8" x14ac:dyDescent="0.35">
      <c r="A63" t="s">
        <v>467</v>
      </c>
      <c r="B63" t="s">
        <v>79</v>
      </c>
      <c r="C63">
        <v>355</v>
      </c>
      <c r="D63">
        <v>116</v>
      </c>
      <c r="E63">
        <v>398</v>
      </c>
      <c r="F63">
        <v>134</v>
      </c>
      <c r="G63" s="6">
        <f t="shared" si="0"/>
        <v>18.544776119402986</v>
      </c>
      <c r="H63" s="6">
        <f t="shared" si="1"/>
        <v>29.588110403397028</v>
      </c>
    </row>
    <row r="64" spans="1:8" x14ac:dyDescent="0.35">
      <c r="A64" t="s">
        <v>465</v>
      </c>
      <c r="B64" t="s">
        <v>80</v>
      </c>
      <c r="C64">
        <v>133</v>
      </c>
      <c r="D64">
        <v>34</v>
      </c>
      <c r="E64">
        <v>72</v>
      </c>
      <c r="F64">
        <v>34</v>
      </c>
      <c r="G64" s="6">
        <f t="shared" si="0"/>
        <v>27.382352941176471</v>
      </c>
      <c r="H64" s="6">
        <f t="shared" si="1"/>
        <v>21.17365269461078</v>
      </c>
    </row>
    <row r="65" spans="1:8" x14ac:dyDescent="0.35">
      <c r="A65" t="s">
        <v>471</v>
      </c>
      <c r="B65" t="s">
        <v>80</v>
      </c>
      <c r="C65">
        <v>208</v>
      </c>
      <c r="D65">
        <v>181</v>
      </c>
      <c r="E65">
        <v>395</v>
      </c>
      <c r="F65">
        <v>128</v>
      </c>
      <c r="G65" s="6">
        <f t="shared" si="0"/>
        <v>11.375</v>
      </c>
      <c r="H65" s="6">
        <f t="shared" si="1"/>
        <v>34.221079691516707</v>
      </c>
    </row>
    <row r="66" spans="1:8" x14ac:dyDescent="0.35">
      <c r="A66" t="s">
        <v>466</v>
      </c>
      <c r="B66" t="s">
        <v>81</v>
      </c>
      <c r="C66">
        <v>132</v>
      </c>
      <c r="D66">
        <v>142</v>
      </c>
      <c r="E66">
        <v>362</v>
      </c>
      <c r="F66">
        <v>134</v>
      </c>
      <c r="G66" s="6">
        <f t="shared" si="0"/>
        <v>6.8955223880597014</v>
      </c>
      <c r="H66" s="6">
        <f t="shared" si="1"/>
        <v>50.861313868613138</v>
      </c>
    </row>
    <row r="67" spans="1:8" x14ac:dyDescent="0.35">
      <c r="A67" t="s">
        <v>467</v>
      </c>
      <c r="B67" t="s">
        <v>81</v>
      </c>
      <c r="C67">
        <v>91</v>
      </c>
      <c r="D67">
        <v>67</v>
      </c>
      <c r="E67">
        <v>175</v>
      </c>
      <c r="F67">
        <v>62</v>
      </c>
      <c r="G67" s="6">
        <f t="shared" ref="G67:G130" si="2">IF(F67=0,"", C67/(F67/7))</f>
        <v>10.274193548387096</v>
      </c>
      <c r="H67" s="6">
        <f t="shared" ref="H67:H130" si="3">IF(AVERAGE(C67,D67)=0,"",(F67*52)/AVERAGE(C67,D67))</f>
        <v>40.810126582278478</v>
      </c>
    </row>
    <row r="68" spans="1:8" x14ac:dyDescent="0.35">
      <c r="A68" t="s">
        <v>470</v>
      </c>
      <c r="B68" t="s">
        <v>81</v>
      </c>
      <c r="C68">
        <v>20</v>
      </c>
      <c r="D68">
        <v>147</v>
      </c>
      <c r="E68">
        <v>363</v>
      </c>
      <c r="F68">
        <v>135</v>
      </c>
      <c r="G68" s="6">
        <f t="shared" si="2"/>
        <v>1.0370370370370372</v>
      </c>
      <c r="H68" s="6">
        <f t="shared" si="3"/>
        <v>84.071856287425149</v>
      </c>
    </row>
    <row r="69" spans="1:8" x14ac:dyDescent="0.35">
      <c r="A69" t="s">
        <v>469</v>
      </c>
      <c r="B69" t="s">
        <v>82</v>
      </c>
      <c r="C69">
        <v>138</v>
      </c>
      <c r="D69">
        <v>203</v>
      </c>
      <c r="E69">
        <v>470</v>
      </c>
      <c r="F69">
        <v>151</v>
      </c>
      <c r="G69" s="6">
        <f t="shared" si="2"/>
        <v>6.3973509933774828</v>
      </c>
      <c r="H69" s="6">
        <f t="shared" si="3"/>
        <v>46.052785923753667</v>
      </c>
    </row>
    <row r="70" spans="1:8" x14ac:dyDescent="0.35">
      <c r="A70" t="s">
        <v>465</v>
      </c>
      <c r="B70" t="s">
        <v>82</v>
      </c>
      <c r="C70">
        <v>32</v>
      </c>
      <c r="D70">
        <v>225</v>
      </c>
      <c r="E70">
        <v>528</v>
      </c>
      <c r="F70">
        <v>184</v>
      </c>
      <c r="G70" s="6">
        <f t="shared" si="2"/>
        <v>1.2173913043478262</v>
      </c>
      <c r="H70" s="6">
        <f t="shared" si="3"/>
        <v>74.459143968871601</v>
      </c>
    </row>
    <row r="71" spans="1:8" x14ac:dyDescent="0.35">
      <c r="A71" t="s">
        <v>472</v>
      </c>
      <c r="B71" t="s">
        <v>83</v>
      </c>
      <c r="C71">
        <v>160</v>
      </c>
      <c r="D71">
        <v>72</v>
      </c>
      <c r="E71">
        <v>143</v>
      </c>
      <c r="F71">
        <v>66</v>
      </c>
      <c r="G71" s="6">
        <f t="shared" si="2"/>
        <v>16.969696969696969</v>
      </c>
      <c r="H71" s="6">
        <f t="shared" si="3"/>
        <v>29.586206896551722</v>
      </c>
    </row>
    <row r="72" spans="1:8" x14ac:dyDescent="0.35">
      <c r="A72" t="s">
        <v>473</v>
      </c>
      <c r="B72" t="s">
        <v>83</v>
      </c>
      <c r="C72">
        <v>108</v>
      </c>
      <c r="D72">
        <v>50</v>
      </c>
      <c r="E72">
        <v>138</v>
      </c>
      <c r="F72">
        <v>37</v>
      </c>
      <c r="G72" s="6">
        <f t="shared" si="2"/>
        <v>20.432432432432432</v>
      </c>
      <c r="H72" s="6">
        <f t="shared" si="3"/>
        <v>24.354430379746834</v>
      </c>
    </row>
    <row r="73" spans="1:8" x14ac:dyDescent="0.35">
      <c r="A73" t="s">
        <v>470</v>
      </c>
      <c r="B73" t="s">
        <v>84</v>
      </c>
      <c r="C73">
        <v>128</v>
      </c>
      <c r="D73">
        <v>45</v>
      </c>
      <c r="E73">
        <v>113</v>
      </c>
      <c r="F73">
        <v>37</v>
      </c>
      <c r="G73" s="6">
        <f t="shared" si="2"/>
        <v>24.216216216216218</v>
      </c>
      <c r="H73" s="6">
        <f t="shared" si="3"/>
        <v>22.24277456647399</v>
      </c>
    </row>
    <row r="74" spans="1:8" x14ac:dyDescent="0.35">
      <c r="A74" t="s">
        <v>466</v>
      </c>
      <c r="B74" t="s">
        <v>84</v>
      </c>
      <c r="C74">
        <v>65</v>
      </c>
      <c r="D74">
        <v>87</v>
      </c>
      <c r="E74">
        <v>210</v>
      </c>
      <c r="F74">
        <v>95</v>
      </c>
      <c r="G74" s="6">
        <f t="shared" si="2"/>
        <v>4.7894736842105265</v>
      </c>
      <c r="H74" s="6">
        <f t="shared" si="3"/>
        <v>65</v>
      </c>
    </row>
    <row r="75" spans="1:8" x14ac:dyDescent="0.35">
      <c r="A75" t="s">
        <v>473</v>
      </c>
      <c r="B75" t="s">
        <v>84</v>
      </c>
      <c r="C75">
        <v>6</v>
      </c>
      <c r="D75">
        <v>184</v>
      </c>
      <c r="E75">
        <v>409</v>
      </c>
      <c r="F75">
        <v>149</v>
      </c>
      <c r="G75" s="6">
        <f t="shared" si="2"/>
        <v>0.28187919463087252</v>
      </c>
      <c r="H75" s="6">
        <f t="shared" si="3"/>
        <v>81.557894736842101</v>
      </c>
    </row>
    <row r="76" spans="1:8" x14ac:dyDescent="0.35">
      <c r="A76" t="s">
        <v>473</v>
      </c>
      <c r="B76" t="s">
        <v>85</v>
      </c>
      <c r="C76">
        <v>332</v>
      </c>
      <c r="D76">
        <v>219</v>
      </c>
      <c r="E76">
        <v>562</v>
      </c>
      <c r="F76">
        <v>155</v>
      </c>
      <c r="G76" s="6">
        <f t="shared" si="2"/>
        <v>14.993548387096775</v>
      </c>
      <c r="H76" s="6">
        <f t="shared" si="3"/>
        <v>29.255898366606171</v>
      </c>
    </row>
    <row r="77" spans="1:8" x14ac:dyDescent="0.35">
      <c r="A77" t="s">
        <v>464</v>
      </c>
      <c r="B77" t="s">
        <v>85</v>
      </c>
      <c r="C77">
        <v>69</v>
      </c>
      <c r="D77">
        <v>61</v>
      </c>
      <c r="E77">
        <v>159</v>
      </c>
      <c r="F77">
        <v>59</v>
      </c>
      <c r="G77" s="6">
        <f t="shared" si="2"/>
        <v>8.1864406779661021</v>
      </c>
      <c r="H77" s="6">
        <f t="shared" si="3"/>
        <v>47.2</v>
      </c>
    </row>
    <row r="78" spans="1:8" x14ac:dyDescent="0.35">
      <c r="A78" t="s">
        <v>470</v>
      </c>
      <c r="B78" t="s">
        <v>85</v>
      </c>
      <c r="C78">
        <v>19</v>
      </c>
      <c r="D78">
        <v>33</v>
      </c>
      <c r="E78">
        <v>69</v>
      </c>
      <c r="F78">
        <v>33</v>
      </c>
      <c r="G78" s="6">
        <f t="shared" si="2"/>
        <v>4.0303030303030303</v>
      </c>
      <c r="H78" s="6">
        <f t="shared" si="3"/>
        <v>66</v>
      </c>
    </row>
    <row r="79" spans="1:8" x14ac:dyDescent="0.35">
      <c r="A79" t="s">
        <v>466</v>
      </c>
      <c r="B79" t="s">
        <v>86</v>
      </c>
      <c r="C79">
        <v>606</v>
      </c>
      <c r="D79">
        <v>211</v>
      </c>
      <c r="E79">
        <v>568</v>
      </c>
      <c r="F79">
        <v>179</v>
      </c>
      <c r="G79" s="6">
        <f t="shared" si="2"/>
        <v>23.698324022346366</v>
      </c>
      <c r="H79" s="6">
        <f t="shared" si="3"/>
        <v>22.785801713586292</v>
      </c>
    </row>
    <row r="80" spans="1:8" x14ac:dyDescent="0.35">
      <c r="A80" t="s">
        <v>464</v>
      </c>
      <c r="B80" t="s">
        <v>86</v>
      </c>
      <c r="C80">
        <v>398</v>
      </c>
      <c r="D80">
        <v>185</v>
      </c>
      <c r="E80">
        <v>358</v>
      </c>
      <c r="F80">
        <v>128</v>
      </c>
      <c r="G80" s="6">
        <f t="shared" si="2"/>
        <v>21.765625</v>
      </c>
      <c r="H80" s="6">
        <f t="shared" si="3"/>
        <v>22.833619210977702</v>
      </c>
    </row>
    <row r="81" spans="1:8" x14ac:dyDescent="0.35">
      <c r="A81" t="s">
        <v>468</v>
      </c>
      <c r="B81" t="s">
        <v>87</v>
      </c>
      <c r="C81">
        <v>240</v>
      </c>
      <c r="D81">
        <v>97</v>
      </c>
      <c r="E81">
        <v>254</v>
      </c>
      <c r="F81">
        <v>68</v>
      </c>
      <c r="G81" s="6">
        <f t="shared" si="2"/>
        <v>24.705882352941178</v>
      </c>
      <c r="H81" s="6">
        <f t="shared" si="3"/>
        <v>20.985163204747774</v>
      </c>
    </row>
    <row r="82" spans="1:8" x14ac:dyDescent="0.35">
      <c r="A82" t="s">
        <v>471</v>
      </c>
      <c r="B82" t="s">
        <v>87</v>
      </c>
      <c r="C82">
        <v>84</v>
      </c>
      <c r="D82">
        <v>16</v>
      </c>
      <c r="E82">
        <v>34</v>
      </c>
      <c r="F82">
        <v>12</v>
      </c>
      <c r="G82" s="6">
        <f t="shared" si="2"/>
        <v>49</v>
      </c>
      <c r="H82" s="6">
        <f t="shared" si="3"/>
        <v>12.48</v>
      </c>
    </row>
    <row r="83" spans="1:8" x14ac:dyDescent="0.35">
      <c r="A83" t="s">
        <v>464</v>
      </c>
      <c r="B83" t="s">
        <v>87</v>
      </c>
      <c r="C83">
        <v>250</v>
      </c>
      <c r="D83">
        <v>109</v>
      </c>
      <c r="E83">
        <v>292</v>
      </c>
      <c r="F83">
        <v>140</v>
      </c>
      <c r="G83" s="6">
        <f t="shared" si="2"/>
        <v>12.5</v>
      </c>
      <c r="H83" s="6">
        <f t="shared" si="3"/>
        <v>40.557103064066851</v>
      </c>
    </row>
    <row r="84" spans="1:8" x14ac:dyDescent="0.35">
      <c r="A84" t="s">
        <v>472</v>
      </c>
      <c r="B84" t="s">
        <v>88</v>
      </c>
      <c r="C84">
        <v>188</v>
      </c>
      <c r="D84">
        <v>125</v>
      </c>
      <c r="E84">
        <v>281</v>
      </c>
      <c r="F84">
        <v>146</v>
      </c>
      <c r="G84" s="6">
        <f t="shared" si="2"/>
        <v>9.0136986301369859</v>
      </c>
      <c r="H84" s="6">
        <f t="shared" si="3"/>
        <v>48.511182108626201</v>
      </c>
    </row>
    <row r="85" spans="1:8" x14ac:dyDescent="0.35">
      <c r="A85" t="s">
        <v>464</v>
      </c>
      <c r="B85" t="s">
        <v>88</v>
      </c>
      <c r="C85">
        <v>249</v>
      </c>
      <c r="D85">
        <v>112</v>
      </c>
      <c r="E85">
        <v>251</v>
      </c>
      <c r="F85">
        <v>84</v>
      </c>
      <c r="G85" s="6">
        <f t="shared" si="2"/>
        <v>20.75</v>
      </c>
      <c r="H85" s="6">
        <f t="shared" si="3"/>
        <v>24.199445983379501</v>
      </c>
    </row>
    <row r="86" spans="1:8" x14ac:dyDescent="0.35">
      <c r="A86" t="s">
        <v>467</v>
      </c>
      <c r="B86" t="s">
        <v>89</v>
      </c>
      <c r="C86">
        <v>15</v>
      </c>
      <c r="D86">
        <v>56</v>
      </c>
      <c r="E86">
        <v>172</v>
      </c>
      <c r="F86">
        <v>72</v>
      </c>
      <c r="G86" s="6">
        <f t="shared" si="2"/>
        <v>1.4583333333333333</v>
      </c>
      <c r="H86" s="6">
        <f t="shared" si="3"/>
        <v>105.46478873239437</v>
      </c>
    </row>
    <row r="87" spans="1:8" x14ac:dyDescent="0.35">
      <c r="A87" t="s">
        <v>464</v>
      </c>
      <c r="B87" t="s">
        <v>89</v>
      </c>
      <c r="C87">
        <v>134</v>
      </c>
      <c r="D87">
        <v>214</v>
      </c>
      <c r="E87">
        <v>628</v>
      </c>
      <c r="F87">
        <v>167</v>
      </c>
      <c r="G87" s="6">
        <f t="shared" si="2"/>
        <v>5.6167664670658679</v>
      </c>
      <c r="H87" s="6">
        <f t="shared" si="3"/>
        <v>49.908045977011497</v>
      </c>
    </row>
    <row r="88" spans="1:8" x14ac:dyDescent="0.35">
      <c r="A88" t="s">
        <v>471</v>
      </c>
      <c r="B88" t="s">
        <v>90</v>
      </c>
      <c r="C88">
        <v>57</v>
      </c>
      <c r="D88">
        <v>30</v>
      </c>
      <c r="E88">
        <v>67</v>
      </c>
      <c r="F88">
        <v>23</v>
      </c>
      <c r="G88" s="6">
        <f t="shared" si="2"/>
        <v>17.347826086956523</v>
      </c>
      <c r="H88" s="6">
        <f t="shared" si="3"/>
        <v>27.494252873563219</v>
      </c>
    </row>
    <row r="89" spans="1:8" x14ac:dyDescent="0.35">
      <c r="A89" t="s">
        <v>472</v>
      </c>
      <c r="B89" t="s">
        <v>90</v>
      </c>
      <c r="C89">
        <v>65</v>
      </c>
      <c r="D89">
        <v>48</v>
      </c>
      <c r="E89">
        <v>115</v>
      </c>
      <c r="F89">
        <v>40</v>
      </c>
      <c r="G89" s="6">
        <f t="shared" si="2"/>
        <v>11.375</v>
      </c>
      <c r="H89" s="6">
        <f t="shared" si="3"/>
        <v>36.814159292035399</v>
      </c>
    </row>
    <row r="90" spans="1:8" x14ac:dyDescent="0.35">
      <c r="A90" t="s">
        <v>473</v>
      </c>
      <c r="B90" t="s">
        <v>90</v>
      </c>
      <c r="C90">
        <v>68</v>
      </c>
      <c r="D90">
        <v>205</v>
      </c>
      <c r="E90">
        <v>585</v>
      </c>
      <c r="F90">
        <v>195</v>
      </c>
      <c r="G90" s="6">
        <f t="shared" si="2"/>
        <v>2.4410256410256408</v>
      </c>
      <c r="H90" s="6">
        <f t="shared" si="3"/>
        <v>74.285714285714292</v>
      </c>
    </row>
    <row r="91" spans="1:8" x14ac:dyDescent="0.35">
      <c r="A91" t="s">
        <v>473</v>
      </c>
      <c r="B91" t="s">
        <v>91</v>
      </c>
      <c r="C91">
        <v>41</v>
      </c>
      <c r="D91">
        <v>14</v>
      </c>
      <c r="E91">
        <v>38</v>
      </c>
      <c r="F91">
        <v>11</v>
      </c>
      <c r="G91" s="6">
        <f t="shared" si="2"/>
        <v>26.09090909090909</v>
      </c>
      <c r="H91" s="6">
        <f t="shared" si="3"/>
        <v>20.8</v>
      </c>
    </row>
    <row r="92" spans="1:8" x14ac:dyDescent="0.35">
      <c r="A92" t="s">
        <v>467</v>
      </c>
      <c r="B92" t="s">
        <v>91</v>
      </c>
      <c r="C92">
        <v>3</v>
      </c>
      <c r="D92">
        <v>162</v>
      </c>
      <c r="E92">
        <v>407</v>
      </c>
      <c r="F92">
        <v>116</v>
      </c>
      <c r="G92" s="6">
        <f t="shared" si="2"/>
        <v>0.18103448275862066</v>
      </c>
      <c r="H92" s="6">
        <f t="shared" si="3"/>
        <v>73.11515151515151</v>
      </c>
    </row>
    <row r="93" spans="1:8" x14ac:dyDescent="0.35">
      <c r="A93" t="s">
        <v>464</v>
      </c>
      <c r="B93" t="s">
        <v>91</v>
      </c>
      <c r="C93">
        <v>156</v>
      </c>
      <c r="D93">
        <v>196</v>
      </c>
      <c r="E93">
        <v>552</v>
      </c>
      <c r="F93">
        <v>174</v>
      </c>
      <c r="G93" s="6">
        <f t="shared" si="2"/>
        <v>6.2758620689655169</v>
      </c>
      <c r="H93" s="6">
        <f t="shared" si="3"/>
        <v>51.409090909090907</v>
      </c>
    </row>
    <row r="94" spans="1:8" x14ac:dyDescent="0.35">
      <c r="A94" t="s">
        <v>470</v>
      </c>
      <c r="B94" t="s">
        <v>92</v>
      </c>
      <c r="C94">
        <v>77</v>
      </c>
      <c r="D94">
        <v>214</v>
      </c>
      <c r="E94">
        <v>459</v>
      </c>
      <c r="F94">
        <v>174</v>
      </c>
      <c r="G94" s="6">
        <f t="shared" si="2"/>
        <v>3.0977011494252875</v>
      </c>
      <c r="H94" s="6">
        <f t="shared" si="3"/>
        <v>62.185567010309278</v>
      </c>
    </row>
    <row r="95" spans="1:8" x14ac:dyDescent="0.35">
      <c r="A95" t="s">
        <v>467</v>
      </c>
      <c r="B95" t="s">
        <v>92</v>
      </c>
      <c r="C95">
        <v>343</v>
      </c>
      <c r="D95">
        <v>162</v>
      </c>
      <c r="E95">
        <v>293</v>
      </c>
      <c r="F95">
        <v>115</v>
      </c>
      <c r="G95" s="6">
        <f t="shared" si="2"/>
        <v>20.878260869565221</v>
      </c>
      <c r="H95" s="6">
        <f t="shared" si="3"/>
        <v>23.683168316831683</v>
      </c>
    </row>
    <row r="96" spans="1:8" x14ac:dyDescent="0.35">
      <c r="A96" t="s">
        <v>471</v>
      </c>
      <c r="B96" t="s">
        <v>92</v>
      </c>
      <c r="C96">
        <v>374</v>
      </c>
      <c r="D96">
        <v>130</v>
      </c>
      <c r="E96">
        <v>306</v>
      </c>
      <c r="F96">
        <v>172</v>
      </c>
      <c r="G96" s="6">
        <f t="shared" si="2"/>
        <v>15.220930232558139</v>
      </c>
      <c r="H96" s="6">
        <f t="shared" si="3"/>
        <v>35.492063492063494</v>
      </c>
    </row>
    <row r="97" spans="1:8" x14ac:dyDescent="0.35">
      <c r="A97" t="s">
        <v>466</v>
      </c>
      <c r="B97" t="s">
        <v>93</v>
      </c>
      <c r="C97">
        <v>99</v>
      </c>
      <c r="D97">
        <v>49</v>
      </c>
      <c r="E97">
        <v>158</v>
      </c>
      <c r="F97">
        <v>54</v>
      </c>
      <c r="G97" s="6">
        <f t="shared" si="2"/>
        <v>12.833333333333334</v>
      </c>
      <c r="H97" s="6">
        <f t="shared" si="3"/>
        <v>37.945945945945944</v>
      </c>
    </row>
    <row r="98" spans="1:8" x14ac:dyDescent="0.35">
      <c r="A98" t="s">
        <v>469</v>
      </c>
      <c r="B98" t="s">
        <v>93</v>
      </c>
      <c r="C98">
        <v>129</v>
      </c>
      <c r="D98">
        <v>74</v>
      </c>
      <c r="E98">
        <v>289</v>
      </c>
      <c r="F98">
        <v>98</v>
      </c>
      <c r="G98" s="6">
        <f t="shared" si="2"/>
        <v>9.2142857142857135</v>
      </c>
      <c r="H98" s="6">
        <f t="shared" si="3"/>
        <v>50.206896551724135</v>
      </c>
    </row>
    <row r="99" spans="1:8" x14ac:dyDescent="0.35">
      <c r="A99" t="s">
        <v>467</v>
      </c>
      <c r="B99" t="s">
        <v>93</v>
      </c>
      <c r="C99">
        <v>488</v>
      </c>
      <c r="D99">
        <v>204</v>
      </c>
      <c r="E99">
        <v>476</v>
      </c>
      <c r="F99">
        <v>142</v>
      </c>
      <c r="G99" s="6">
        <f t="shared" si="2"/>
        <v>24.056338028169016</v>
      </c>
      <c r="H99" s="6">
        <f t="shared" si="3"/>
        <v>21.341040462427745</v>
      </c>
    </row>
    <row r="100" spans="1:8" x14ac:dyDescent="0.35">
      <c r="A100" t="s">
        <v>467</v>
      </c>
      <c r="B100" t="s">
        <v>94</v>
      </c>
      <c r="C100">
        <v>577</v>
      </c>
      <c r="D100">
        <v>276</v>
      </c>
      <c r="E100">
        <v>700</v>
      </c>
      <c r="F100">
        <v>197</v>
      </c>
      <c r="G100" s="6">
        <f t="shared" si="2"/>
        <v>20.502538071065992</v>
      </c>
      <c r="H100" s="6">
        <f t="shared" si="3"/>
        <v>24.018757327080891</v>
      </c>
    </row>
    <row r="101" spans="1:8" x14ac:dyDescent="0.35">
      <c r="A101" t="s">
        <v>470</v>
      </c>
      <c r="B101" t="s">
        <v>94</v>
      </c>
      <c r="C101">
        <v>6</v>
      </c>
      <c r="D101">
        <v>70</v>
      </c>
      <c r="E101">
        <v>202</v>
      </c>
      <c r="F101">
        <v>64</v>
      </c>
      <c r="G101" s="6">
        <f t="shared" si="2"/>
        <v>0.65625</v>
      </c>
      <c r="H101" s="6">
        <f t="shared" si="3"/>
        <v>87.578947368421055</v>
      </c>
    </row>
    <row r="102" spans="1:8" x14ac:dyDescent="0.35">
      <c r="A102" t="s">
        <v>468</v>
      </c>
      <c r="B102" t="s">
        <v>94</v>
      </c>
      <c r="C102">
        <v>91</v>
      </c>
      <c r="D102">
        <v>13</v>
      </c>
      <c r="E102">
        <v>35</v>
      </c>
      <c r="F102">
        <v>10</v>
      </c>
      <c r="G102" s="6">
        <f t="shared" si="2"/>
        <v>63.699999999999996</v>
      </c>
      <c r="H102" s="6">
        <f t="shared" si="3"/>
        <v>10</v>
      </c>
    </row>
    <row r="103" spans="1:8" x14ac:dyDescent="0.35">
      <c r="A103" t="s">
        <v>468</v>
      </c>
      <c r="B103" t="s">
        <v>95</v>
      </c>
      <c r="C103">
        <v>93</v>
      </c>
      <c r="D103">
        <v>161</v>
      </c>
      <c r="E103">
        <v>618</v>
      </c>
      <c r="F103">
        <v>198</v>
      </c>
      <c r="G103" s="6">
        <f t="shared" si="2"/>
        <v>3.2878787878787881</v>
      </c>
      <c r="H103" s="6">
        <f t="shared" si="3"/>
        <v>81.070866141732282</v>
      </c>
    </row>
    <row r="104" spans="1:8" x14ac:dyDescent="0.35">
      <c r="A104" t="s">
        <v>465</v>
      </c>
      <c r="B104" t="s">
        <v>95</v>
      </c>
      <c r="C104">
        <v>14</v>
      </c>
      <c r="D104">
        <v>25</v>
      </c>
      <c r="E104">
        <v>58</v>
      </c>
      <c r="F104">
        <v>30</v>
      </c>
      <c r="G104" s="6">
        <f t="shared" si="2"/>
        <v>3.2666666666666666</v>
      </c>
      <c r="H104" s="6">
        <f t="shared" si="3"/>
        <v>80</v>
      </c>
    </row>
    <row r="105" spans="1:8" x14ac:dyDescent="0.35">
      <c r="A105" t="s">
        <v>470</v>
      </c>
      <c r="B105" t="s">
        <v>95</v>
      </c>
      <c r="C105">
        <v>34</v>
      </c>
      <c r="D105">
        <v>57</v>
      </c>
      <c r="E105">
        <v>140</v>
      </c>
      <c r="F105">
        <v>59</v>
      </c>
      <c r="G105" s="6">
        <f t="shared" si="2"/>
        <v>4.0338983050847457</v>
      </c>
      <c r="H105" s="6">
        <f t="shared" si="3"/>
        <v>67.428571428571431</v>
      </c>
    </row>
    <row r="106" spans="1:8" x14ac:dyDescent="0.35">
      <c r="A106" t="s">
        <v>466</v>
      </c>
      <c r="B106" t="s">
        <v>96</v>
      </c>
      <c r="C106">
        <v>11</v>
      </c>
      <c r="D106">
        <v>10</v>
      </c>
      <c r="E106">
        <v>39</v>
      </c>
      <c r="F106">
        <v>12</v>
      </c>
      <c r="G106" s="6">
        <f t="shared" si="2"/>
        <v>6.416666666666667</v>
      </c>
      <c r="H106" s="6">
        <f t="shared" si="3"/>
        <v>59.428571428571431</v>
      </c>
    </row>
    <row r="107" spans="1:8" x14ac:dyDescent="0.35">
      <c r="A107" t="s">
        <v>465</v>
      </c>
      <c r="B107" t="s">
        <v>96</v>
      </c>
      <c r="C107">
        <v>89</v>
      </c>
      <c r="D107">
        <v>81</v>
      </c>
      <c r="E107">
        <v>179</v>
      </c>
      <c r="F107">
        <v>63</v>
      </c>
      <c r="G107" s="6">
        <f t="shared" si="2"/>
        <v>9.8888888888888893</v>
      </c>
      <c r="H107" s="6">
        <f t="shared" si="3"/>
        <v>38.541176470588233</v>
      </c>
    </row>
    <row r="108" spans="1:8" x14ac:dyDescent="0.35">
      <c r="A108" t="s">
        <v>467</v>
      </c>
      <c r="B108" t="s">
        <v>97</v>
      </c>
      <c r="C108">
        <v>178</v>
      </c>
      <c r="D108">
        <v>133</v>
      </c>
      <c r="E108">
        <v>401</v>
      </c>
      <c r="F108">
        <v>135</v>
      </c>
      <c r="G108" s="6">
        <f t="shared" si="2"/>
        <v>9.2296296296296294</v>
      </c>
      <c r="H108" s="6">
        <f t="shared" si="3"/>
        <v>45.144694533762056</v>
      </c>
    </row>
    <row r="109" spans="1:8" x14ac:dyDescent="0.35">
      <c r="A109" t="s">
        <v>471</v>
      </c>
      <c r="B109" t="s">
        <v>97</v>
      </c>
      <c r="C109">
        <v>130</v>
      </c>
      <c r="D109">
        <v>90</v>
      </c>
      <c r="E109">
        <v>192</v>
      </c>
      <c r="F109">
        <v>62</v>
      </c>
      <c r="G109" s="6">
        <f t="shared" si="2"/>
        <v>14.677419354838708</v>
      </c>
      <c r="H109" s="6">
        <f t="shared" si="3"/>
        <v>29.309090909090909</v>
      </c>
    </row>
    <row r="110" spans="1:8" x14ac:dyDescent="0.35">
      <c r="A110" t="s">
        <v>465</v>
      </c>
      <c r="B110" t="s">
        <v>98</v>
      </c>
      <c r="C110">
        <v>87</v>
      </c>
      <c r="D110">
        <v>86</v>
      </c>
      <c r="E110">
        <v>225</v>
      </c>
      <c r="F110">
        <v>66</v>
      </c>
      <c r="G110" s="6">
        <f t="shared" si="2"/>
        <v>9.2272727272727266</v>
      </c>
      <c r="H110" s="6">
        <f t="shared" si="3"/>
        <v>39.676300578034684</v>
      </c>
    </row>
    <row r="111" spans="1:8" x14ac:dyDescent="0.35">
      <c r="A111" t="s">
        <v>471</v>
      </c>
      <c r="B111" t="s">
        <v>98</v>
      </c>
      <c r="C111">
        <v>192</v>
      </c>
      <c r="D111">
        <v>61</v>
      </c>
      <c r="E111">
        <v>127</v>
      </c>
      <c r="F111">
        <v>49</v>
      </c>
      <c r="G111" s="6">
        <f t="shared" si="2"/>
        <v>27.428571428571427</v>
      </c>
      <c r="H111" s="6">
        <f t="shared" si="3"/>
        <v>20.142292490118578</v>
      </c>
    </row>
    <row r="112" spans="1:8" x14ac:dyDescent="0.35">
      <c r="A112" t="s">
        <v>470</v>
      </c>
      <c r="B112" t="s">
        <v>98</v>
      </c>
      <c r="C112">
        <v>113</v>
      </c>
      <c r="D112">
        <v>26</v>
      </c>
      <c r="E112">
        <v>90</v>
      </c>
      <c r="F112">
        <v>31</v>
      </c>
      <c r="G112" s="6">
        <f t="shared" si="2"/>
        <v>25.516129032258064</v>
      </c>
      <c r="H112" s="6">
        <f t="shared" si="3"/>
        <v>23.194244604316548</v>
      </c>
    </row>
    <row r="113" spans="1:8" x14ac:dyDescent="0.35">
      <c r="A113" t="s">
        <v>465</v>
      </c>
      <c r="B113" t="s">
        <v>99</v>
      </c>
      <c r="C113">
        <v>87</v>
      </c>
      <c r="D113">
        <v>92</v>
      </c>
      <c r="E113">
        <v>193</v>
      </c>
      <c r="F113">
        <v>75</v>
      </c>
      <c r="G113" s="6">
        <f t="shared" si="2"/>
        <v>8.120000000000001</v>
      </c>
      <c r="H113" s="6">
        <f t="shared" si="3"/>
        <v>43.575418994413411</v>
      </c>
    </row>
    <row r="114" spans="1:8" x14ac:dyDescent="0.35">
      <c r="A114" t="s">
        <v>467</v>
      </c>
      <c r="B114" t="s">
        <v>99</v>
      </c>
      <c r="C114">
        <v>65</v>
      </c>
      <c r="D114">
        <v>48</v>
      </c>
      <c r="E114">
        <v>82</v>
      </c>
      <c r="F114">
        <v>33</v>
      </c>
      <c r="G114" s="6">
        <f t="shared" si="2"/>
        <v>13.787878787878787</v>
      </c>
      <c r="H114" s="6">
        <f t="shared" si="3"/>
        <v>30.371681415929203</v>
      </c>
    </row>
    <row r="115" spans="1:8" x14ac:dyDescent="0.35">
      <c r="A115" t="s">
        <v>464</v>
      </c>
      <c r="B115" t="s">
        <v>99</v>
      </c>
      <c r="C115">
        <v>298</v>
      </c>
      <c r="D115">
        <v>171</v>
      </c>
      <c r="E115">
        <v>434</v>
      </c>
      <c r="F115">
        <v>124</v>
      </c>
      <c r="G115" s="6">
        <f t="shared" si="2"/>
        <v>16.822580645161288</v>
      </c>
      <c r="H115" s="6">
        <f t="shared" si="3"/>
        <v>27.49680170575693</v>
      </c>
    </row>
    <row r="116" spans="1:8" x14ac:dyDescent="0.35">
      <c r="A116" t="s">
        <v>468</v>
      </c>
      <c r="B116" t="s">
        <v>100</v>
      </c>
      <c r="C116">
        <v>325</v>
      </c>
      <c r="D116">
        <v>102</v>
      </c>
      <c r="E116">
        <v>264</v>
      </c>
      <c r="F116">
        <v>96</v>
      </c>
      <c r="G116" s="6">
        <f t="shared" si="2"/>
        <v>23.697916666666668</v>
      </c>
      <c r="H116" s="6">
        <f t="shared" si="3"/>
        <v>23.381733021077284</v>
      </c>
    </row>
    <row r="117" spans="1:8" x14ac:dyDescent="0.35">
      <c r="A117" t="s">
        <v>469</v>
      </c>
      <c r="B117" t="s">
        <v>100</v>
      </c>
      <c r="C117">
        <v>63</v>
      </c>
      <c r="D117">
        <v>11</v>
      </c>
      <c r="E117">
        <v>44</v>
      </c>
      <c r="F117">
        <v>14</v>
      </c>
      <c r="G117" s="6">
        <f t="shared" si="2"/>
        <v>31.5</v>
      </c>
      <c r="H117" s="6">
        <f t="shared" si="3"/>
        <v>19.675675675675677</v>
      </c>
    </row>
    <row r="118" spans="1:8" x14ac:dyDescent="0.35">
      <c r="A118" t="s">
        <v>464</v>
      </c>
      <c r="B118" t="s">
        <v>100</v>
      </c>
      <c r="C118">
        <v>469</v>
      </c>
      <c r="D118">
        <v>213</v>
      </c>
      <c r="E118">
        <v>407</v>
      </c>
      <c r="F118">
        <v>172</v>
      </c>
      <c r="G118" s="6">
        <f t="shared" si="2"/>
        <v>19.087209302325579</v>
      </c>
      <c r="H118" s="6">
        <f t="shared" si="3"/>
        <v>26.228739002932553</v>
      </c>
    </row>
    <row r="119" spans="1:8" x14ac:dyDescent="0.35">
      <c r="A119" t="s">
        <v>468</v>
      </c>
      <c r="B119" t="s">
        <v>101</v>
      </c>
      <c r="C119">
        <v>197</v>
      </c>
      <c r="D119">
        <v>125</v>
      </c>
      <c r="E119">
        <v>485</v>
      </c>
      <c r="F119">
        <v>164</v>
      </c>
      <c r="G119" s="6">
        <f t="shared" si="2"/>
        <v>8.4085365853658534</v>
      </c>
      <c r="H119" s="6">
        <f t="shared" si="3"/>
        <v>52.968944099378881</v>
      </c>
    </row>
    <row r="120" spans="1:8" x14ac:dyDescent="0.35">
      <c r="A120" t="s">
        <v>465</v>
      </c>
      <c r="B120" t="s">
        <v>101</v>
      </c>
      <c r="C120">
        <v>372</v>
      </c>
      <c r="D120">
        <v>215</v>
      </c>
      <c r="E120">
        <v>584</v>
      </c>
      <c r="F120">
        <v>186</v>
      </c>
      <c r="G120" s="6">
        <f t="shared" si="2"/>
        <v>14</v>
      </c>
      <c r="H120" s="6">
        <f t="shared" si="3"/>
        <v>32.954003407155028</v>
      </c>
    </row>
    <row r="121" spans="1:8" x14ac:dyDescent="0.35">
      <c r="A121" t="s">
        <v>465</v>
      </c>
      <c r="B121" t="s">
        <v>102</v>
      </c>
      <c r="C121">
        <v>260</v>
      </c>
      <c r="D121">
        <v>115</v>
      </c>
      <c r="E121">
        <v>253</v>
      </c>
      <c r="F121">
        <v>120</v>
      </c>
      <c r="G121" s="6">
        <f t="shared" si="2"/>
        <v>15.166666666666668</v>
      </c>
      <c r="H121" s="6">
        <f t="shared" si="3"/>
        <v>33.28</v>
      </c>
    </row>
    <row r="122" spans="1:8" x14ac:dyDescent="0.35">
      <c r="A122" t="s">
        <v>468</v>
      </c>
      <c r="B122" t="s">
        <v>102</v>
      </c>
      <c r="C122">
        <v>517</v>
      </c>
      <c r="D122">
        <v>171</v>
      </c>
      <c r="E122">
        <v>532</v>
      </c>
      <c r="F122">
        <v>153</v>
      </c>
      <c r="G122" s="6">
        <f t="shared" si="2"/>
        <v>23.653594771241828</v>
      </c>
      <c r="H122" s="6">
        <f t="shared" si="3"/>
        <v>23.127906976744185</v>
      </c>
    </row>
    <row r="123" spans="1:8" x14ac:dyDescent="0.35">
      <c r="A123" t="s">
        <v>467</v>
      </c>
      <c r="B123" t="s">
        <v>102</v>
      </c>
      <c r="C123">
        <v>17</v>
      </c>
      <c r="D123">
        <v>70</v>
      </c>
      <c r="E123">
        <v>202</v>
      </c>
      <c r="F123">
        <v>71</v>
      </c>
      <c r="G123" s="6">
        <f t="shared" si="2"/>
        <v>1.676056338028169</v>
      </c>
      <c r="H123" s="6">
        <f t="shared" si="3"/>
        <v>84.8735632183908</v>
      </c>
    </row>
    <row r="124" spans="1:8" x14ac:dyDescent="0.35">
      <c r="A124" t="s">
        <v>467</v>
      </c>
      <c r="B124" t="s">
        <v>103</v>
      </c>
      <c r="C124">
        <v>4</v>
      </c>
      <c r="D124">
        <v>55</v>
      </c>
      <c r="E124">
        <v>154</v>
      </c>
      <c r="F124">
        <v>73</v>
      </c>
      <c r="G124" s="6">
        <f t="shared" si="2"/>
        <v>0.38356164383561642</v>
      </c>
      <c r="H124" s="6">
        <f t="shared" si="3"/>
        <v>128.67796610169492</v>
      </c>
    </row>
    <row r="125" spans="1:8" x14ac:dyDescent="0.35">
      <c r="A125" t="s">
        <v>468</v>
      </c>
      <c r="B125" t="s">
        <v>103</v>
      </c>
      <c r="C125">
        <v>154</v>
      </c>
      <c r="D125">
        <v>107</v>
      </c>
      <c r="E125">
        <v>363</v>
      </c>
      <c r="F125">
        <v>126</v>
      </c>
      <c r="G125" s="6">
        <f t="shared" si="2"/>
        <v>8.5555555555555554</v>
      </c>
      <c r="H125" s="6">
        <f t="shared" si="3"/>
        <v>50.206896551724135</v>
      </c>
    </row>
    <row r="126" spans="1:8" x14ac:dyDescent="0.35">
      <c r="A126" t="s">
        <v>466</v>
      </c>
      <c r="B126" t="s">
        <v>104</v>
      </c>
      <c r="C126">
        <v>348</v>
      </c>
      <c r="D126">
        <v>98</v>
      </c>
      <c r="E126">
        <v>280</v>
      </c>
      <c r="F126">
        <v>100</v>
      </c>
      <c r="G126" s="6">
        <f t="shared" si="2"/>
        <v>24.36</v>
      </c>
      <c r="H126" s="6">
        <f t="shared" si="3"/>
        <v>23.318385650224215</v>
      </c>
    </row>
    <row r="127" spans="1:8" x14ac:dyDescent="0.35">
      <c r="A127" t="s">
        <v>471</v>
      </c>
      <c r="B127" t="s">
        <v>104</v>
      </c>
      <c r="C127">
        <v>209</v>
      </c>
      <c r="D127">
        <v>165</v>
      </c>
      <c r="E127">
        <v>379</v>
      </c>
      <c r="F127">
        <v>154</v>
      </c>
      <c r="G127" s="6">
        <f t="shared" si="2"/>
        <v>9.5</v>
      </c>
      <c r="H127" s="6">
        <f t="shared" si="3"/>
        <v>42.823529411764703</v>
      </c>
    </row>
    <row r="128" spans="1:8" x14ac:dyDescent="0.35">
      <c r="A128" t="s">
        <v>473</v>
      </c>
      <c r="B128" t="s">
        <v>104</v>
      </c>
      <c r="C128">
        <v>15</v>
      </c>
      <c r="D128">
        <v>52</v>
      </c>
      <c r="E128">
        <v>148</v>
      </c>
      <c r="F128">
        <v>49</v>
      </c>
      <c r="G128" s="6">
        <f t="shared" si="2"/>
        <v>2.1428571428571428</v>
      </c>
      <c r="H128" s="6">
        <f t="shared" si="3"/>
        <v>76.059701492537314</v>
      </c>
    </row>
    <row r="129" spans="1:8" x14ac:dyDescent="0.35">
      <c r="A129" t="s">
        <v>467</v>
      </c>
      <c r="B129" t="s">
        <v>105</v>
      </c>
      <c r="C129">
        <v>94</v>
      </c>
      <c r="D129">
        <v>94</v>
      </c>
      <c r="E129">
        <v>189</v>
      </c>
      <c r="F129">
        <v>66</v>
      </c>
      <c r="G129" s="6">
        <f t="shared" si="2"/>
        <v>9.9696969696969688</v>
      </c>
      <c r="H129" s="6">
        <f t="shared" si="3"/>
        <v>36.51063829787234</v>
      </c>
    </row>
    <row r="130" spans="1:8" x14ac:dyDescent="0.35">
      <c r="A130" t="s">
        <v>471</v>
      </c>
      <c r="B130" t="s">
        <v>105</v>
      </c>
      <c r="C130">
        <v>264</v>
      </c>
      <c r="D130">
        <v>135</v>
      </c>
      <c r="E130">
        <v>328</v>
      </c>
      <c r="F130">
        <v>165</v>
      </c>
      <c r="G130" s="6">
        <f t="shared" si="2"/>
        <v>11.2</v>
      </c>
      <c r="H130" s="6">
        <f t="shared" si="3"/>
        <v>43.007518796992478</v>
      </c>
    </row>
    <row r="131" spans="1:8" x14ac:dyDescent="0.35">
      <c r="A131" t="s">
        <v>465</v>
      </c>
      <c r="B131" t="s">
        <v>106</v>
      </c>
      <c r="C131">
        <v>281</v>
      </c>
      <c r="D131">
        <v>98</v>
      </c>
      <c r="E131">
        <v>237</v>
      </c>
      <c r="F131">
        <v>76</v>
      </c>
      <c r="G131" s="6">
        <f t="shared" ref="G131:G194" si="4">IF(F131=0,"", C131/(F131/7))</f>
        <v>25.881578947368421</v>
      </c>
      <c r="H131" s="6">
        <f t="shared" ref="H131:H194" si="5">IF(AVERAGE(C131,D131)=0,"",(F131*52)/AVERAGE(C131,D131))</f>
        <v>20.854881266490764</v>
      </c>
    </row>
    <row r="132" spans="1:8" x14ac:dyDescent="0.35">
      <c r="A132" t="s">
        <v>472</v>
      </c>
      <c r="B132" t="s">
        <v>106</v>
      </c>
      <c r="C132">
        <v>23</v>
      </c>
      <c r="D132">
        <v>115</v>
      </c>
      <c r="E132">
        <v>353</v>
      </c>
      <c r="F132">
        <v>119</v>
      </c>
      <c r="G132" s="6">
        <f t="shared" si="4"/>
        <v>1.3529411764705883</v>
      </c>
      <c r="H132" s="6">
        <f t="shared" si="5"/>
        <v>89.681159420289859</v>
      </c>
    </row>
    <row r="133" spans="1:8" x14ac:dyDescent="0.35">
      <c r="A133" t="s">
        <v>470</v>
      </c>
      <c r="B133" t="s">
        <v>107</v>
      </c>
      <c r="C133">
        <v>427</v>
      </c>
      <c r="D133">
        <v>199</v>
      </c>
      <c r="E133">
        <v>478</v>
      </c>
      <c r="F133">
        <v>191</v>
      </c>
      <c r="G133" s="6">
        <f t="shared" si="4"/>
        <v>15.649214659685864</v>
      </c>
      <c r="H133" s="6">
        <f t="shared" si="5"/>
        <v>31.731629392971247</v>
      </c>
    </row>
    <row r="134" spans="1:8" x14ac:dyDescent="0.35">
      <c r="A134" t="s">
        <v>466</v>
      </c>
      <c r="B134" t="s">
        <v>107</v>
      </c>
      <c r="C134">
        <v>252</v>
      </c>
      <c r="D134">
        <v>81</v>
      </c>
      <c r="E134">
        <v>218</v>
      </c>
      <c r="F134">
        <v>63</v>
      </c>
      <c r="G134" s="6">
        <f t="shared" si="4"/>
        <v>28</v>
      </c>
      <c r="H134" s="6">
        <f t="shared" si="5"/>
        <v>19.675675675675677</v>
      </c>
    </row>
    <row r="135" spans="1:8" x14ac:dyDescent="0.35">
      <c r="A135" t="s">
        <v>472</v>
      </c>
      <c r="B135" t="s">
        <v>107</v>
      </c>
      <c r="C135">
        <v>486</v>
      </c>
      <c r="D135">
        <v>270</v>
      </c>
      <c r="E135">
        <v>679</v>
      </c>
      <c r="F135">
        <v>184</v>
      </c>
      <c r="G135" s="6">
        <f t="shared" si="4"/>
        <v>18.489130434782609</v>
      </c>
      <c r="H135" s="6">
        <f t="shared" si="5"/>
        <v>25.312169312169313</v>
      </c>
    </row>
    <row r="136" spans="1:8" x14ac:dyDescent="0.35">
      <c r="A136" t="s">
        <v>472</v>
      </c>
      <c r="B136" t="s">
        <v>108</v>
      </c>
      <c r="C136">
        <v>28</v>
      </c>
      <c r="D136">
        <v>40</v>
      </c>
      <c r="E136">
        <v>93</v>
      </c>
      <c r="F136">
        <v>49</v>
      </c>
      <c r="G136" s="6">
        <f t="shared" si="4"/>
        <v>4</v>
      </c>
      <c r="H136" s="6">
        <f t="shared" si="5"/>
        <v>74.941176470588232</v>
      </c>
    </row>
    <row r="137" spans="1:8" x14ac:dyDescent="0.35">
      <c r="A137" t="s">
        <v>473</v>
      </c>
      <c r="B137" t="s">
        <v>108</v>
      </c>
      <c r="C137">
        <v>159</v>
      </c>
      <c r="D137">
        <v>29</v>
      </c>
      <c r="E137">
        <v>84</v>
      </c>
      <c r="F137">
        <v>33</v>
      </c>
      <c r="G137" s="6">
        <f t="shared" si="4"/>
        <v>33.727272727272727</v>
      </c>
      <c r="H137" s="6">
        <f t="shared" si="5"/>
        <v>18.25531914893617</v>
      </c>
    </row>
    <row r="138" spans="1:8" x14ac:dyDescent="0.35">
      <c r="A138" t="s">
        <v>464</v>
      </c>
      <c r="B138" t="s">
        <v>108</v>
      </c>
      <c r="C138">
        <v>143</v>
      </c>
      <c r="D138">
        <v>92</v>
      </c>
      <c r="E138">
        <v>167</v>
      </c>
      <c r="F138">
        <v>62</v>
      </c>
      <c r="G138" s="6">
        <f t="shared" si="4"/>
        <v>16.14516129032258</v>
      </c>
      <c r="H138" s="6">
        <f t="shared" si="5"/>
        <v>27.438297872340424</v>
      </c>
    </row>
    <row r="139" spans="1:8" x14ac:dyDescent="0.35">
      <c r="A139" t="s">
        <v>470</v>
      </c>
      <c r="B139" t="s">
        <v>109</v>
      </c>
      <c r="C139">
        <v>98</v>
      </c>
      <c r="D139">
        <v>37</v>
      </c>
      <c r="E139">
        <v>103</v>
      </c>
      <c r="F139">
        <v>27</v>
      </c>
      <c r="G139" s="6">
        <f t="shared" si="4"/>
        <v>25.407407407407408</v>
      </c>
      <c r="H139" s="6">
        <f t="shared" si="5"/>
        <v>20.8</v>
      </c>
    </row>
    <row r="140" spans="1:8" x14ac:dyDescent="0.35">
      <c r="A140" t="s">
        <v>467</v>
      </c>
      <c r="B140" t="s">
        <v>109</v>
      </c>
      <c r="C140">
        <v>285</v>
      </c>
      <c r="D140">
        <v>143</v>
      </c>
      <c r="E140">
        <v>287</v>
      </c>
      <c r="F140">
        <v>124</v>
      </c>
      <c r="G140" s="6">
        <f t="shared" si="4"/>
        <v>16.088709677419352</v>
      </c>
      <c r="H140" s="6">
        <f t="shared" si="5"/>
        <v>30.130841121495326</v>
      </c>
    </row>
    <row r="141" spans="1:8" x14ac:dyDescent="0.35">
      <c r="A141" t="s">
        <v>468</v>
      </c>
      <c r="B141" t="s">
        <v>110</v>
      </c>
      <c r="C141">
        <v>166</v>
      </c>
      <c r="D141">
        <v>46</v>
      </c>
      <c r="E141">
        <v>178</v>
      </c>
      <c r="F141">
        <v>58</v>
      </c>
      <c r="G141" s="6">
        <f t="shared" si="4"/>
        <v>20.034482758620687</v>
      </c>
      <c r="H141" s="6">
        <f t="shared" si="5"/>
        <v>28.452830188679247</v>
      </c>
    </row>
    <row r="142" spans="1:8" x14ac:dyDescent="0.35">
      <c r="A142" t="s">
        <v>465</v>
      </c>
      <c r="B142" t="s">
        <v>110</v>
      </c>
      <c r="C142">
        <v>195</v>
      </c>
      <c r="D142">
        <v>64</v>
      </c>
      <c r="E142">
        <v>167</v>
      </c>
      <c r="F142">
        <v>72</v>
      </c>
      <c r="G142" s="6">
        <f t="shared" si="4"/>
        <v>18.958333333333332</v>
      </c>
      <c r="H142" s="6">
        <f t="shared" si="5"/>
        <v>28.91119691119691</v>
      </c>
    </row>
    <row r="143" spans="1:8" x14ac:dyDescent="0.35">
      <c r="A143" t="s">
        <v>468</v>
      </c>
      <c r="B143" t="s">
        <v>111</v>
      </c>
      <c r="C143">
        <v>131</v>
      </c>
      <c r="D143">
        <v>56</v>
      </c>
      <c r="E143">
        <v>171</v>
      </c>
      <c r="F143">
        <v>71</v>
      </c>
      <c r="G143" s="6">
        <f t="shared" si="4"/>
        <v>12.91549295774648</v>
      </c>
      <c r="H143" s="6">
        <f t="shared" si="5"/>
        <v>39.486631016042779</v>
      </c>
    </row>
    <row r="144" spans="1:8" x14ac:dyDescent="0.35">
      <c r="A144" t="s">
        <v>465</v>
      </c>
      <c r="B144" t="s">
        <v>111</v>
      </c>
      <c r="C144">
        <v>35</v>
      </c>
      <c r="D144">
        <v>145</v>
      </c>
      <c r="E144">
        <v>469</v>
      </c>
      <c r="F144">
        <v>152</v>
      </c>
      <c r="G144" s="6">
        <f t="shared" si="4"/>
        <v>1.6118421052631577</v>
      </c>
      <c r="H144" s="6">
        <f t="shared" si="5"/>
        <v>87.822222222222223</v>
      </c>
    </row>
    <row r="145" spans="1:8" x14ac:dyDescent="0.35">
      <c r="A145" t="s">
        <v>470</v>
      </c>
      <c r="B145" t="s">
        <v>111</v>
      </c>
      <c r="C145">
        <v>260</v>
      </c>
      <c r="D145">
        <v>94</v>
      </c>
      <c r="E145">
        <v>240</v>
      </c>
      <c r="F145">
        <v>66</v>
      </c>
      <c r="G145" s="6">
        <f t="shared" si="4"/>
        <v>27.575757575757574</v>
      </c>
      <c r="H145" s="6">
        <f t="shared" si="5"/>
        <v>19.389830508474578</v>
      </c>
    </row>
    <row r="146" spans="1:8" x14ac:dyDescent="0.35">
      <c r="A146" t="s">
        <v>467</v>
      </c>
      <c r="B146" t="s">
        <v>112</v>
      </c>
      <c r="C146">
        <v>241</v>
      </c>
      <c r="D146">
        <v>100</v>
      </c>
      <c r="E146">
        <v>226</v>
      </c>
      <c r="F146">
        <v>83</v>
      </c>
      <c r="G146" s="6">
        <f t="shared" si="4"/>
        <v>20.325301204819276</v>
      </c>
      <c r="H146" s="6">
        <f t="shared" si="5"/>
        <v>25.313782991202345</v>
      </c>
    </row>
    <row r="147" spans="1:8" x14ac:dyDescent="0.35">
      <c r="A147" t="s">
        <v>473</v>
      </c>
      <c r="B147" t="s">
        <v>112</v>
      </c>
      <c r="C147">
        <v>421</v>
      </c>
      <c r="D147">
        <v>109</v>
      </c>
      <c r="E147">
        <v>392</v>
      </c>
      <c r="F147">
        <v>119</v>
      </c>
      <c r="G147" s="6">
        <f t="shared" si="4"/>
        <v>24.764705882352942</v>
      </c>
      <c r="H147" s="6">
        <f t="shared" si="5"/>
        <v>23.350943396226416</v>
      </c>
    </row>
    <row r="148" spans="1:8" x14ac:dyDescent="0.35">
      <c r="A148" t="s">
        <v>473</v>
      </c>
      <c r="B148" t="s">
        <v>113</v>
      </c>
      <c r="C148">
        <v>349</v>
      </c>
      <c r="D148">
        <v>125</v>
      </c>
      <c r="E148">
        <v>304</v>
      </c>
      <c r="F148">
        <v>92</v>
      </c>
      <c r="G148" s="6">
        <f t="shared" si="4"/>
        <v>26.554347826086957</v>
      </c>
      <c r="H148" s="6">
        <f t="shared" si="5"/>
        <v>20.185654008438817</v>
      </c>
    </row>
    <row r="149" spans="1:8" x14ac:dyDescent="0.35">
      <c r="A149" t="s">
        <v>465</v>
      </c>
      <c r="B149" t="s">
        <v>113</v>
      </c>
      <c r="C149">
        <v>209</v>
      </c>
      <c r="D149">
        <v>151</v>
      </c>
      <c r="E149">
        <v>354</v>
      </c>
      <c r="F149">
        <v>114</v>
      </c>
      <c r="G149" s="6">
        <f t="shared" si="4"/>
        <v>12.833333333333334</v>
      </c>
      <c r="H149" s="6">
        <f t="shared" si="5"/>
        <v>32.93333333333333</v>
      </c>
    </row>
    <row r="150" spans="1:8" x14ac:dyDescent="0.35">
      <c r="A150" t="s">
        <v>464</v>
      </c>
      <c r="B150" t="s">
        <v>113</v>
      </c>
      <c r="C150">
        <v>236</v>
      </c>
      <c r="D150">
        <v>152</v>
      </c>
      <c r="E150">
        <v>447</v>
      </c>
      <c r="F150">
        <v>197</v>
      </c>
      <c r="G150" s="6">
        <f t="shared" si="4"/>
        <v>8.3857868020304576</v>
      </c>
      <c r="H150" s="6">
        <f t="shared" si="5"/>
        <v>52.804123711340203</v>
      </c>
    </row>
    <row r="151" spans="1:8" x14ac:dyDescent="0.35">
      <c r="A151" t="s">
        <v>470</v>
      </c>
      <c r="B151" t="s">
        <v>114</v>
      </c>
      <c r="C151">
        <v>7</v>
      </c>
      <c r="D151">
        <v>105</v>
      </c>
      <c r="E151">
        <v>243</v>
      </c>
      <c r="F151">
        <v>93</v>
      </c>
      <c r="G151" s="6">
        <f t="shared" si="4"/>
        <v>0.5268817204301075</v>
      </c>
      <c r="H151" s="6">
        <f t="shared" si="5"/>
        <v>86.357142857142861</v>
      </c>
    </row>
    <row r="152" spans="1:8" x14ac:dyDescent="0.35">
      <c r="A152" t="s">
        <v>466</v>
      </c>
      <c r="B152" t="s">
        <v>114</v>
      </c>
      <c r="C152">
        <v>222</v>
      </c>
      <c r="D152">
        <v>83</v>
      </c>
      <c r="E152">
        <v>226</v>
      </c>
      <c r="F152">
        <v>69</v>
      </c>
      <c r="G152" s="6">
        <f t="shared" si="4"/>
        <v>22.521739130434781</v>
      </c>
      <c r="H152" s="6">
        <f t="shared" si="5"/>
        <v>23.527868852459015</v>
      </c>
    </row>
    <row r="153" spans="1:8" x14ac:dyDescent="0.35">
      <c r="A153" t="s">
        <v>466</v>
      </c>
      <c r="B153" t="s">
        <v>115</v>
      </c>
      <c r="C153">
        <v>134</v>
      </c>
      <c r="D153">
        <v>170</v>
      </c>
      <c r="E153">
        <v>375</v>
      </c>
      <c r="F153">
        <v>128</v>
      </c>
      <c r="G153" s="6">
        <f t="shared" si="4"/>
        <v>7.328125</v>
      </c>
      <c r="H153" s="6">
        <f t="shared" si="5"/>
        <v>43.789473684210527</v>
      </c>
    </row>
    <row r="154" spans="1:8" x14ac:dyDescent="0.35">
      <c r="A154" t="s">
        <v>465</v>
      </c>
      <c r="B154" t="s">
        <v>115</v>
      </c>
      <c r="C154">
        <v>123</v>
      </c>
      <c r="D154">
        <v>52</v>
      </c>
      <c r="E154">
        <v>101</v>
      </c>
      <c r="F154">
        <v>36</v>
      </c>
      <c r="G154" s="6">
        <f t="shared" si="4"/>
        <v>23.916666666666664</v>
      </c>
      <c r="H154" s="6">
        <f t="shared" si="5"/>
        <v>21.394285714285715</v>
      </c>
    </row>
    <row r="155" spans="1:8" x14ac:dyDescent="0.35">
      <c r="A155" t="s">
        <v>469</v>
      </c>
      <c r="B155" t="s">
        <v>115</v>
      </c>
      <c r="C155">
        <v>188</v>
      </c>
      <c r="D155">
        <v>185</v>
      </c>
      <c r="E155">
        <v>467</v>
      </c>
      <c r="F155">
        <v>163</v>
      </c>
      <c r="G155" s="6">
        <f t="shared" si="4"/>
        <v>8.0736196319018401</v>
      </c>
      <c r="H155" s="6">
        <f t="shared" si="5"/>
        <v>45.447721179624665</v>
      </c>
    </row>
    <row r="156" spans="1:8" x14ac:dyDescent="0.35">
      <c r="A156" t="s">
        <v>468</v>
      </c>
      <c r="B156" t="s">
        <v>116</v>
      </c>
      <c r="C156">
        <v>60</v>
      </c>
      <c r="D156">
        <v>26</v>
      </c>
      <c r="E156">
        <v>76</v>
      </c>
      <c r="F156">
        <v>27</v>
      </c>
      <c r="G156" s="6">
        <f t="shared" si="4"/>
        <v>15.555555555555555</v>
      </c>
      <c r="H156" s="6">
        <f t="shared" si="5"/>
        <v>32.651162790697676</v>
      </c>
    </row>
    <row r="157" spans="1:8" x14ac:dyDescent="0.35">
      <c r="A157" t="s">
        <v>473</v>
      </c>
      <c r="B157" t="s">
        <v>116</v>
      </c>
      <c r="C157">
        <v>69</v>
      </c>
      <c r="D157">
        <v>86</v>
      </c>
      <c r="E157">
        <v>162</v>
      </c>
      <c r="F157">
        <v>73</v>
      </c>
      <c r="G157" s="6">
        <f t="shared" si="4"/>
        <v>6.6164383561643838</v>
      </c>
      <c r="H157" s="6">
        <f t="shared" si="5"/>
        <v>48.980645161290326</v>
      </c>
    </row>
    <row r="158" spans="1:8" x14ac:dyDescent="0.35">
      <c r="A158" t="s">
        <v>466</v>
      </c>
      <c r="B158" t="s">
        <v>117</v>
      </c>
      <c r="C158">
        <v>87</v>
      </c>
      <c r="D158">
        <v>51</v>
      </c>
      <c r="E158">
        <v>144</v>
      </c>
      <c r="F158">
        <v>58</v>
      </c>
      <c r="G158" s="6">
        <f t="shared" si="4"/>
        <v>10.499999999999998</v>
      </c>
      <c r="H158" s="6">
        <f t="shared" si="5"/>
        <v>43.710144927536234</v>
      </c>
    </row>
    <row r="159" spans="1:8" x14ac:dyDescent="0.35">
      <c r="A159" t="s">
        <v>465</v>
      </c>
      <c r="B159" t="s">
        <v>117</v>
      </c>
      <c r="C159">
        <v>214</v>
      </c>
      <c r="D159">
        <v>72</v>
      </c>
      <c r="E159">
        <v>276</v>
      </c>
      <c r="F159">
        <v>85</v>
      </c>
      <c r="G159" s="6">
        <f t="shared" si="4"/>
        <v>17.623529411764707</v>
      </c>
      <c r="H159" s="6">
        <f t="shared" si="5"/>
        <v>30.90909090909091</v>
      </c>
    </row>
    <row r="160" spans="1:8" x14ac:dyDescent="0.35">
      <c r="A160" t="s">
        <v>464</v>
      </c>
      <c r="B160" t="s">
        <v>117</v>
      </c>
      <c r="C160">
        <v>117</v>
      </c>
      <c r="D160">
        <v>131</v>
      </c>
      <c r="E160">
        <v>415</v>
      </c>
      <c r="F160">
        <v>128</v>
      </c>
      <c r="G160" s="6">
        <f t="shared" si="4"/>
        <v>6.3984375</v>
      </c>
      <c r="H160" s="6">
        <f t="shared" si="5"/>
        <v>53.677419354838712</v>
      </c>
    </row>
    <row r="161" spans="1:8" x14ac:dyDescent="0.35">
      <c r="A161" t="s">
        <v>471</v>
      </c>
      <c r="B161" t="s">
        <v>118</v>
      </c>
      <c r="C161">
        <v>243</v>
      </c>
      <c r="D161">
        <v>118</v>
      </c>
      <c r="E161">
        <v>320</v>
      </c>
      <c r="F161">
        <v>133</v>
      </c>
      <c r="G161" s="6">
        <f t="shared" si="4"/>
        <v>12.789473684210526</v>
      </c>
      <c r="H161" s="6">
        <f t="shared" si="5"/>
        <v>38.315789473684212</v>
      </c>
    </row>
    <row r="162" spans="1:8" x14ac:dyDescent="0.35">
      <c r="A162" t="s">
        <v>467</v>
      </c>
      <c r="B162" t="s">
        <v>118</v>
      </c>
      <c r="C162">
        <v>444</v>
      </c>
      <c r="D162">
        <v>211</v>
      </c>
      <c r="E162">
        <v>538</v>
      </c>
      <c r="F162">
        <v>183</v>
      </c>
      <c r="G162" s="6">
        <f t="shared" si="4"/>
        <v>16.983606557377051</v>
      </c>
      <c r="H162" s="6">
        <f t="shared" si="5"/>
        <v>29.056488549618322</v>
      </c>
    </row>
    <row r="163" spans="1:8" x14ac:dyDescent="0.35">
      <c r="A163" t="s">
        <v>473</v>
      </c>
      <c r="B163" t="s">
        <v>118</v>
      </c>
      <c r="C163">
        <v>8</v>
      </c>
      <c r="D163">
        <v>152</v>
      </c>
      <c r="E163">
        <v>377</v>
      </c>
      <c r="F163">
        <v>110</v>
      </c>
      <c r="G163" s="6">
        <f t="shared" si="4"/>
        <v>0.50909090909090915</v>
      </c>
      <c r="H163" s="6">
        <f t="shared" si="5"/>
        <v>71.5</v>
      </c>
    </row>
    <row r="164" spans="1:8" x14ac:dyDescent="0.35">
      <c r="A164" t="s">
        <v>472</v>
      </c>
      <c r="B164" t="s">
        <v>119</v>
      </c>
      <c r="C164">
        <v>181</v>
      </c>
      <c r="D164">
        <v>64</v>
      </c>
      <c r="E164">
        <v>233</v>
      </c>
      <c r="F164">
        <v>83</v>
      </c>
      <c r="G164" s="6">
        <f t="shared" si="4"/>
        <v>15.265060240963855</v>
      </c>
      <c r="H164" s="6">
        <f t="shared" si="5"/>
        <v>35.232653061224489</v>
      </c>
    </row>
    <row r="165" spans="1:8" x14ac:dyDescent="0.35">
      <c r="A165" t="s">
        <v>467</v>
      </c>
      <c r="B165" t="s">
        <v>119</v>
      </c>
      <c r="C165">
        <v>248</v>
      </c>
      <c r="D165">
        <v>88</v>
      </c>
      <c r="E165">
        <v>223</v>
      </c>
      <c r="F165">
        <v>106</v>
      </c>
      <c r="G165" s="6">
        <f t="shared" si="4"/>
        <v>16.377358490566039</v>
      </c>
      <c r="H165" s="6">
        <f t="shared" si="5"/>
        <v>32.80952380952381</v>
      </c>
    </row>
    <row r="166" spans="1:8" x14ac:dyDescent="0.35">
      <c r="A166" t="s">
        <v>465</v>
      </c>
      <c r="B166" t="s">
        <v>119</v>
      </c>
      <c r="C166">
        <v>81</v>
      </c>
      <c r="D166">
        <v>49</v>
      </c>
      <c r="E166">
        <v>156</v>
      </c>
      <c r="F166">
        <v>58</v>
      </c>
      <c r="G166" s="6">
        <f t="shared" si="4"/>
        <v>9.775862068965516</v>
      </c>
      <c r="H166" s="6">
        <f t="shared" si="5"/>
        <v>46.4</v>
      </c>
    </row>
    <row r="167" spans="1:8" x14ac:dyDescent="0.35">
      <c r="A167" t="s">
        <v>473</v>
      </c>
      <c r="B167" t="s">
        <v>120</v>
      </c>
      <c r="C167">
        <v>183</v>
      </c>
      <c r="D167">
        <v>139</v>
      </c>
      <c r="E167">
        <v>358</v>
      </c>
      <c r="F167">
        <v>102</v>
      </c>
      <c r="G167" s="6">
        <f t="shared" si="4"/>
        <v>12.558823529411764</v>
      </c>
      <c r="H167" s="6">
        <f t="shared" si="5"/>
        <v>32.944099378881987</v>
      </c>
    </row>
    <row r="168" spans="1:8" x14ac:dyDescent="0.35">
      <c r="A168" t="s">
        <v>471</v>
      </c>
      <c r="B168" t="s">
        <v>120</v>
      </c>
      <c r="C168">
        <v>36</v>
      </c>
      <c r="D168">
        <v>76</v>
      </c>
      <c r="E168">
        <v>176</v>
      </c>
      <c r="F168">
        <v>90</v>
      </c>
      <c r="G168" s="6">
        <f t="shared" si="4"/>
        <v>2.8</v>
      </c>
      <c r="H168" s="6">
        <f t="shared" si="5"/>
        <v>83.571428571428569</v>
      </c>
    </row>
    <row r="169" spans="1:8" x14ac:dyDescent="0.35">
      <c r="A169" t="s">
        <v>472</v>
      </c>
      <c r="B169" t="s">
        <v>120</v>
      </c>
      <c r="C169">
        <v>120</v>
      </c>
      <c r="D169">
        <v>40</v>
      </c>
      <c r="E169">
        <v>105</v>
      </c>
      <c r="F169">
        <v>40</v>
      </c>
      <c r="G169" s="6">
        <f t="shared" si="4"/>
        <v>21</v>
      </c>
      <c r="H169" s="6">
        <f t="shared" si="5"/>
        <v>26</v>
      </c>
    </row>
    <row r="170" spans="1:8" x14ac:dyDescent="0.35">
      <c r="A170" t="s">
        <v>471</v>
      </c>
      <c r="B170" t="s">
        <v>121</v>
      </c>
      <c r="C170">
        <v>13</v>
      </c>
      <c r="D170">
        <v>37</v>
      </c>
      <c r="E170">
        <v>80</v>
      </c>
      <c r="F170">
        <v>27</v>
      </c>
      <c r="G170" s="6">
        <f t="shared" si="4"/>
        <v>3.3703703703703702</v>
      </c>
      <c r="H170" s="6">
        <f t="shared" si="5"/>
        <v>56.16</v>
      </c>
    </row>
    <row r="171" spans="1:8" x14ac:dyDescent="0.35">
      <c r="A171" t="s">
        <v>468</v>
      </c>
      <c r="B171" t="s">
        <v>121</v>
      </c>
      <c r="C171">
        <v>36</v>
      </c>
      <c r="D171">
        <v>68</v>
      </c>
      <c r="E171">
        <v>194</v>
      </c>
      <c r="F171">
        <v>62</v>
      </c>
      <c r="G171" s="6">
        <f t="shared" si="4"/>
        <v>4.064516129032258</v>
      </c>
      <c r="H171" s="6">
        <f t="shared" si="5"/>
        <v>62</v>
      </c>
    </row>
    <row r="172" spans="1:8" x14ac:dyDescent="0.35">
      <c r="A172" t="s">
        <v>465</v>
      </c>
      <c r="B172" t="s">
        <v>122</v>
      </c>
      <c r="C172">
        <v>563</v>
      </c>
      <c r="D172">
        <v>214</v>
      </c>
      <c r="E172">
        <v>518</v>
      </c>
      <c r="F172">
        <v>154</v>
      </c>
      <c r="G172" s="6">
        <f t="shared" si="4"/>
        <v>25.59090909090909</v>
      </c>
      <c r="H172" s="6">
        <f t="shared" si="5"/>
        <v>20.612612612612612</v>
      </c>
    </row>
    <row r="173" spans="1:8" x14ac:dyDescent="0.35">
      <c r="A173" t="s">
        <v>469</v>
      </c>
      <c r="B173" t="s">
        <v>122</v>
      </c>
      <c r="C173">
        <v>203</v>
      </c>
      <c r="D173">
        <v>144</v>
      </c>
      <c r="E173">
        <v>247</v>
      </c>
      <c r="F173">
        <v>101</v>
      </c>
      <c r="G173" s="6">
        <f t="shared" si="4"/>
        <v>14.069306930693068</v>
      </c>
      <c r="H173" s="6">
        <f t="shared" si="5"/>
        <v>30.270893371757925</v>
      </c>
    </row>
    <row r="174" spans="1:8" x14ac:dyDescent="0.35">
      <c r="A174" t="s">
        <v>471</v>
      </c>
      <c r="B174" t="s">
        <v>122</v>
      </c>
      <c r="C174">
        <v>24</v>
      </c>
      <c r="D174">
        <v>90</v>
      </c>
      <c r="E174">
        <v>220</v>
      </c>
      <c r="F174">
        <v>62</v>
      </c>
      <c r="G174" s="6">
        <f t="shared" si="4"/>
        <v>2.7096774193548385</v>
      </c>
      <c r="H174" s="6">
        <f t="shared" si="5"/>
        <v>56.561403508771932</v>
      </c>
    </row>
    <row r="175" spans="1:8" x14ac:dyDescent="0.35">
      <c r="A175" t="s">
        <v>467</v>
      </c>
      <c r="B175" t="s">
        <v>123</v>
      </c>
      <c r="C175">
        <v>490</v>
      </c>
      <c r="D175">
        <v>182</v>
      </c>
      <c r="E175">
        <v>550</v>
      </c>
      <c r="F175">
        <v>184</v>
      </c>
      <c r="G175" s="6">
        <f t="shared" si="4"/>
        <v>18.641304347826086</v>
      </c>
      <c r="H175" s="6">
        <f t="shared" si="5"/>
        <v>28.476190476190474</v>
      </c>
    </row>
    <row r="176" spans="1:8" x14ac:dyDescent="0.35">
      <c r="A176" t="s">
        <v>472</v>
      </c>
      <c r="B176" t="s">
        <v>123</v>
      </c>
      <c r="C176">
        <v>490</v>
      </c>
      <c r="D176">
        <v>148</v>
      </c>
      <c r="E176">
        <v>466</v>
      </c>
      <c r="F176">
        <v>176</v>
      </c>
      <c r="G176" s="6">
        <f t="shared" si="4"/>
        <v>19.488636363636363</v>
      </c>
      <c r="H176" s="6">
        <f t="shared" si="5"/>
        <v>28.689655172413794</v>
      </c>
    </row>
    <row r="177" spans="1:8" x14ac:dyDescent="0.35">
      <c r="A177" t="s">
        <v>467</v>
      </c>
      <c r="B177" t="s">
        <v>124</v>
      </c>
      <c r="C177">
        <v>313</v>
      </c>
      <c r="D177">
        <v>112</v>
      </c>
      <c r="E177">
        <v>235</v>
      </c>
      <c r="F177">
        <v>78</v>
      </c>
      <c r="G177" s="6">
        <f t="shared" si="4"/>
        <v>28.089743589743591</v>
      </c>
      <c r="H177" s="6">
        <f t="shared" si="5"/>
        <v>19.087058823529411</v>
      </c>
    </row>
    <row r="178" spans="1:8" x14ac:dyDescent="0.35">
      <c r="A178" t="s">
        <v>470</v>
      </c>
      <c r="B178" t="s">
        <v>124</v>
      </c>
      <c r="C178">
        <v>399</v>
      </c>
      <c r="D178">
        <v>178</v>
      </c>
      <c r="E178">
        <v>538</v>
      </c>
      <c r="F178">
        <v>182</v>
      </c>
      <c r="G178" s="6">
        <f t="shared" si="4"/>
        <v>15.346153846153847</v>
      </c>
      <c r="H178" s="6">
        <f t="shared" si="5"/>
        <v>32.804159445407279</v>
      </c>
    </row>
    <row r="179" spans="1:8" x14ac:dyDescent="0.35">
      <c r="A179" t="s">
        <v>465</v>
      </c>
      <c r="B179" t="s">
        <v>124</v>
      </c>
      <c r="C179">
        <v>53</v>
      </c>
      <c r="D179">
        <v>86</v>
      </c>
      <c r="E179">
        <v>230</v>
      </c>
      <c r="F179">
        <v>63</v>
      </c>
      <c r="G179" s="6">
        <f t="shared" si="4"/>
        <v>5.8888888888888893</v>
      </c>
      <c r="H179" s="6">
        <f t="shared" si="5"/>
        <v>47.136690647482013</v>
      </c>
    </row>
    <row r="180" spans="1:8" x14ac:dyDescent="0.35">
      <c r="A180" t="s">
        <v>469</v>
      </c>
      <c r="B180" t="s">
        <v>125</v>
      </c>
      <c r="C180">
        <v>171</v>
      </c>
      <c r="D180">
        <v>60</v>
      </c>
      <c r="E180">
        <v>182</v>
      </c>
      <c r="F180">
        <v>77</v>
      </c>
      <c r="G180" s="6">
        <f t="shared" si="4"/>
        <v>15.545454545454545</v>
      </c>
      <c r="H180" s="6">
        <f t="shared" si="5"/>
        <v>34.666666666666664</v>
      </c>
    </row>
    <row r="181" spans="1:8" x14ac:dyDescent="0.35">
      <c r="A181" t="s">
        <v>471</v>
      </c>
      <c r="B181" t="s">
        <v>125</v>
      </c>
      <c r="C181">
        <v>26</v>
      </c>
      <c r="D181">
        <v>45</v>
      </c>
      <c r="E181">
        <v>160</v>
      </c>
      <c r="F181">
        <v>57</v>
      </c>
      <c r="G181" s="6">
        <f t="shared" si="4"/>
        <v>3.192982456140351</v>
      </c>
      <c r="H181" s="6">
        <f t="shared" si="5"/>
        <v>83.492957746478879</v>
      </c>
    </row>
    <row r="182" spans="1:8" x14ac:dyDescent="0.35">
      <c r="A182" t="s">
        <v>470</v>
      </c>
      <c r="B182" t="s">
        <v>125</v>
      </c>
      <c r="C182">
        <v>505</v>
      </c>
      <c r="D182">
        <v>165</v>
      </c>
      <c r="E182">
        <v>563</v>
      </c>
      <c r="F182">
        <v>169</v>
      </c>
      <c r="G182" s="6">
        <f t="shared" si="4"/>
        <v>20.917159763313609</v>
      </c>
      <c r="H182" s="6">
        <f t="shared" si="5"/>
        <v>26.232835820895524</v>
      </c>
    </row>
    <row r="183" spans="1:8" x14ac:dyDescent="0.35">
      <c r="A183" t="s">
        <v>466</v>
      </c>
      <c r="B183" t="s">
        <v>126</v>
      </c>
      <c r="C183">
        <v>170</v>
      </c>
      <c r="D183">
        <v>127</v>
      </c>
      <c r="E183">
        <v>245</v>
      </c>
      <c r="F183">
        <v>96</v>
      </c>
      <c r="G183" s="6">
        <f t="shared" si="4"/>
        <v>12.395833333333334</v>
      </c>
      <c r="H183" s="6">
        <f t="shared" si="5"/>
        <v>33.616161616161619</v>
      </c>
    </row>
    <row r="184" spans="1:8" x14ac:dyDescent="0.35">
      <c r="A184" t="s">
        <v>470</v>
      </c>
      <c r="B184" t="s">
        <v>126</v>
      </c>
      <c r="C184">
        <v>138</v>
      </c>
      <c r="D184">
        <v>26</v>
      </c>
      <c r="E184">
        <v>84</v>
      </c>
      <c r="F184">
        <v>31</v>
      </c>
      <c r="G184" s="6">
        <f t="shared" si="4"/>
        <v>31.161290322580644</v>
      </c>
      <c r="H184" s="6">
        <f t="shared" si="5"/>
        <v>19.658536585365855</v>
      </c>
    </row>
    <row r="185" spans="1:8" x14ac:dyDescent="0.35">
      <c r="A185" t="s">
        <v>468</v>
      </c>
      <c r="B185" t="s">
        <v>126</v>
      </c>
      <c r="C185">
        <v>26</v>
      </c>
      <c r="D185">
        <v>57</v>
      </c>
      <c r="E185">
        <v>100</v>
      </c>
      <c r="F185">
        <v>41</v>
      </c>
      <c r="G185" s="6">
        <f t="shared" si="4"/>
        <v>4.4390243902439028</v>
      </c>
      <c r="H185" s="6">
        <f t="shared" si="5"/>
        <v>51.373493975903614</v>
      </c>
    </row>
    <row r="186" spans="1:8" x14ac:dyDescent="0.35">
      <c r="A186" t="s">
        <v>473</v>
      </c>
      <c r="B186" t="s">
        <v>127</v>
      </c>
      <c r="C186">
        <v>266</v>
      </c>
      <c r="D186">
        <v>269</v>
      </c>
      <c r="E186">
        <v>496</v>
      </c>
      <c r="F186">
        <v>191</v>
      </c>
      <c r="G186" s="6">
        <f t="shared" si="4"/>
        <v>9.7486910994764404</v>
      </c>
      <c r="H186" s="6">
        <f t="shared" si="5"/>
        <v>37.128971962616824</v>
      </c>
    </row>
    <row r="187" spans="1:8" x14ac:dyDescent="0.35">
      <c r="A187" t="s">
        <v>467</v>
      </c>
      <c r="B187" t="s">
        <v>127</v>
      </c>
      <c r="C187">
        <v>427</v>
      </c>
      <c r="D187">
        <v>275</v>
      </c>
      <c r="E187">
        <v>543</v>
      </c>
      <c r="F187">
        <v>197</v>
      </c>
      <c r="G187" s="6">
        <f t="shared" si="4"/>
        <v>15.17258883248731</v>
      </c>
      <c r="H187" s="6">
        <f t="shared" si="5"/>
        <v>29.185185185185187</v>
      </c>
    </row>
    <row r="188" spans="1:8" x14ac:dyDescent="0.35">
      <c r="A188" t="s">
        <v>467</v>
      </c>
      <c r="B188" t="s">
        <v>128</v>
      </c>
      <c r="C188">
        <v>39</v>
      </c>
      <c r="D188">
        <v>43</v>
      </c>
      <c r="E188">
        <v>108</v>
      </c>
      <c r="F188">
        <v>30</v>
      </c>
      <c r="G188" s="6">
        <f t="shared" si="4"/>
        <v>9.1</v>
      </c>
      <c r="H188" s="6">
        <f t="shared" si="5"/>
        <v>38.048780487804876</v>
      </c>
    </row>
    <row r="189" spans="1:8" x14ac:dyDescent="0.35">
      <c r="A189" t="s">
        <v>468</v>
      </c>
      <c r="B189" t="s">
        <v>128</v>
      </c>
      <c r="C189">
        <v>40</v>
      </c>
      <c r="D189">
        <v>186</v>
      </c>
      <c r="E189">
        <v>363</v>
      </c>
      <c r="F189">
        <v>148</v>
      </c>
      <c r="G189" s="6">
        <f t="shared" si="4"/>
        <v>1.8918918918918919</v>
      </c>
      <c r="H189" s="6">
        <f t="shared" si="5"/>
        <v>68.106194690265482</v>
      </c>
    </row>
    <row r="190" spans="1:8" x14ac:dyDescent="0.35">
      <c r="A190" t="s">
        <v>469</v>
      </c>
      <c r="B190" t="s">
        <v>129</v>
      </c>
      <c r="C190">
        <v>96</v>
      </c>
      <c r="D190">
        <v>10</v>
      </c>
      <c r="E190">
        <v>23</v>
      </c>
      <c r="F190">
        <v>10</v>
      </c>
      <c r="G190" s="6">
        <f t="shared" si="4"/>
        <v>67.2</v>
      </c>
      <c r="H190" s="6">
        <f t="shared" si="5"/>
        <v>9.8113207547169807</v>
      </c>
    </row>
    <row r="191" spans="1:8" x14ac:dyDescent="0.35">
      <c r="A191" t="s">
        <v>472</v>
      </c>
      <c r="B191" t="s">
        <v>129</v>
      </c>
      <c r="C191">
        <v>128</v>
      </c>
      <c r="D191">
        <v>41</v>
      </c>
      <c r="E191">
        <v>99</v>
      </c>
      <c r="F191">
        <v>35</v>
      </c>
      <c r="G191" s="6">
        <f t="shared" si="4"/>
        <v>25.6</v>
      </c>
      <c r="H191" s="6">
        <f t="shared" si="5"/>
        <v>21.53846153846154</v>
      </c>
    </row>
    <row r="192" spans="1:8" x14ac:dyDescent="0.35">
      <c r="A192" t="s">
        <v>473</v>
      </c>
      <c r="B192" t="s">
        <v>130</v>
      </c>
      <c r="C192">
        <v>339</v>
      </c>
      <c r="D192">
        <v>185</v>
      </c>
      <c r="E192">
        <v>447</v>
      </c>
      <c r="F192">
        <v>137</v>
      </c>
      <c r="G192" s="6">
        <f t="shared" si="4"/>
        <v>17.321167883211679</v>
      </c>
      <c r="H192" s="6">
        <f t="shared" si="5"/>
        <v>27.190839694656489</v>
      </c>
    </row>
    <row r="193" spans="1:8" x14ac:dyDescent="0.35">
      <c r="A193" t="s">
        <v>470</v>
      </c>
      <c r="B193" t="s">
        <v>130</v>
      </c>
      <c r="C193">
        <v>62</v>
      </c>
      <c r="D193">
        <v>274</v>
      </c>
      <c r="E193">
        <v>546</v>
      </c>
      <c r="F193">
        <v>184</v>
      </c>
      <c r="G193" s="6">
        <f t="shared" si="4"/>
        <v>2.3586956521739131</v>
      </c>
      <c r="H193" s="6">
        <f t="shared" si="5"/>
        <v>56.952380952380949</v>
      </c>
    </row>
    <row r="194" spans="1:8" x14ac:dyDescent="0.35">
      <c r="A194" t="s">
        <v>467</v>
      </c>
      <c r="B194" t="s">
        <v>130</v>
      </c>
      <c r="C194">
        <v>131</v>
      </c>
      <c r="D194">
        <v>49</v>
      </c>
      <c r="E194">
        <v>109</v>
      </c>
      <c r="F194">
        <v>41</v>
      </c>
      <c r="G194" s="6">
        <f t="shared" si="4"/>
        <v>22.365853658536587</v>
      </c>
      <c r="H194" s="6">
        <f t="shared" si="5"/>
        <v>23.68888888888889</v>
      </c>
    </row>
    <row r="195" spans="1:8" x14ac:dyDescent="0.35">
      <c r="A195" t="s">
        <v>471</v>
      </c>
      <c r="B195" t="s">
        <v>131</v>
      </c>
      <c r="C195">
        <v>47</v>
      </c>
      <c r="D195">
        <v>121</v>
      </c>
      <c r="E195">
        <v>301</v>
      </c>
      <c r="F195">
        <v>140</v>
      </c>
      <c r="G195" s="6">
        <f t="shared" ref="G195:G258" si="6">IF(F195=0,"", C195/(F195/7))</f>
        <v>2.35</v>
      </c>
      <c r="H195" s="6">
        <f t="shared" ref="H195:H258" si="7">IF(AVERAGE(C195,D195)=0,"",(F195*52)/AVERAGE(C195,D195))</f>
        <v>86.666666666666671</v>
      </c>
    </row>
    <row r="196" spans="1:8" x14ac:dyDescent="0.35">
      <c r="A196" t="s">
        <v>468</v>
      </c>
      <c r="B196" t="s">
        <v>131</v>
      </c>
      <c r="C196">
        <v>99</v>
      </c>
      <c r="D196">
        <v>129</v>
      </c>
      <c r="E196">
        <v>341</v>
      </c>
      <c r="F196">
        <v>132</v>
      </c>
      <c r="G196" s="6">
        <f t="shared" si="6"/>
        <v>5.25</v>
      </c>
      <c r="H196" s="6">
        <f t="shared" si="7"/>
        <v>60.210526315789473</v>
      </c>
    </row>
    <row r="197" spans="1:8" x14ac:dyDescent="0.35">
      <c r="A197" t="s">
        <v>468</v>
      </c>
      <c r="B197" t="s">
        <v>132</v>
      </c>
      <c r="C197">
        <v>73</v>
      </c>
      <c r="D197">
        <v>118</v>
      </c>
      <c r="E197">
        <v>351</v>
      </c>
      <c r="F197">
        <v>126</v>
      </c>
      <c r="G197" s="6">
        <f t="shared" si="6"/>
        <v>4.0555555555555554</v>
      </c>
      <c r="H197" s="6">
        <f t="shared" si="7"/>
        <v>68.607329842931932</v>
      </c>
    </row>
    <row r="198" spans="1:8" x14ac:dyDescent="0.35">
      <c r="A198" t="s">
        <v>464</v>
      </c>
      <c r="B198" t="s">
        <v>132</v>
      </c>
      <c r="C198">
        <v>183</v>
      </c>
      <c r="D198">
        <v>99</v>
      </c>
      <c r="E198">
        <v>352</v>
      </c>
      <c r="F198">
        <v>108</v>
      </c>
      <c r="G198" s="6">
        <f t="shared" si="6"/>
        <v>11.861111111111111</v>
      </c>
      <c r="H198" s="6">
        <f t="shared" si="7"/>
        <v>39.829787234042556</v>
      </c>
    </row>
    <row r="199" spans="1:8" x14ac:dyDescent="0.35">
      <c r="A199" t="s">
        <v>470</v>
      </c>
      <c r="B199" t="s">
        <v>132</v>
      </c>
      <c r="C199">
        <v>109</v>
      </c>
      <c r="D199">
        <v>235</v>
      </c>
      <c r="E199">
        <v>451</v>
      </c>
      <c r="F199">
        <v>177</v>
      </c>
      <c r="G199" s="6">
        <f t="shared" si="6"/>
        <v>4.3107344632768365</v>
      </c>
      <c r="H199" s="6">
        <f t="shared" si="7"/>
        <v>53.511627906976742</v>
      </c>
    </row>
    <row r="200" spans="1:8" x14ac:dyDescent="0.35">
      <c r="A200" t="s">
        <v>464</v>
      </c>
      <c r="B200" t="s">
        <v>133</v>
      </c>
      <c r="C200">
        <v>22</v>
      </c>
      <c r="D200">
        <v>13</v>
      </c>
      <c r="E200">
        <v>44</v>
      </c>
      <c r="F200">
        <v>13</v>
      </c>
      <c r="G200" s="6">
        <f t="shared" si="6"/>
        <v>11.846153846153845</v>
      </c>
      <c r="H200" s="6">
        <f t="shared" si="7"/>
        <v>38.628571428571426</v>
      </c>
    </row>
    <row r="201" spans="1:8" x14ac:dyDescent="0.35">
      <c r="A201" t="s">
        <v>473</v>
      </c>
      <c r="B201" t="s">
        <v>133</v>
      </c>
      <c r="C201">
        <v>121</v>
      </c>
      <c r="D201">
        <v>102</v>
      </c>
      <c r="E201">
        <v>253</v>
      </c>
      <c r="F201">
        <v>120</v>
      </c>
      <c r="G201" s="6">
        <f t="shared" si="6"/>
        <v>7.0583333333333336</v>
      </c>
      <c r="H201" s="6">
        <f t="shared" si="7"/>
        <v>55.964125560538115</v>
      </c>
    </row>
    <row r="202" spans="1:8" x14ac:dyDescent="0.35">
      <c r="A202" t="s">
        <v>469</v>
      </c>
      <c r="B202" t="s">
        <v>133</v>
      </c>
      <c r="C202">
        <v>413</v>
      </c>
      <c r="D202">
        <v>276</v>
      </c>
      <c r="E202">
        <v>480</v>
      </c>
      <c r="F202">
        <v>187</v>
      </c>
      <c r="G202" s="6">
        <f t="shared" si="6"/>
        <v>15.459893048128341</v>
      </c>
      <c r="H202" s="6">
        <f t="shared" si="7"/>
        <v>28.226415094339622</v>
      </c>
    </row>
    <row r="203" spans="1:8" x14ac:dyDescent="0.35">
      <c r="A203" t="s">
        <v>466</v>
      </c>
      <c r="B203" t="s">
        <v>134</v>
      </c>
      <c r="C203">
        <v>433</v>
      </c>
      <c r="D203">
        <v>206</v>
      </c>
      <c r="E203">
        <v>479</v>
      </c>
      <c r="F203">
        <v>168</v>
      </c>
      <c r="G203" s="6">
        <f t="shared" si="6"/>
        <v>18.041666666666668</v>
      </c>
      <c r="H203" s="6">
        <f t="shared" si="7"/>
        <v>27.342723004694836</v>
      </c>
    </row>
    <row r="204" spans="1:8" x14ac:dyDescent="0.35">
      <c r="A204" t="s">
        <v>471</v>
      </c>
      <c r="B204" t="s">
        <v>134</v>
      </c>
      <c r="C204">
        <v>24</v>
      </c>
      <c r="D204">
        <v>32</v>
      </c>
      <c r="E204">
        <v>75</v>
      </c>
      <c r="F204">
        <v>31</v>
      </c>
      <c r="G204" s="6">
        <f t="shared" si="6"/>
        <v>5.419354838709677</v>
      </c>
      <c r="H204" s="6">
        <f t="shared" si="7"/>
        <v>57.571428571428569</v>
      </c>
    </row>
    <row r="205" spans="1:8" x14ac:dyDescent="0.35">
      <c r="A205" t="s">
        <v>465</v>
      </c>
      <c r="B205" t="s">
        <v>134</v>
      </c>
      <c r="C205">
        <v>174</v>
      </c>
      <c r="D205">
        <v>120</v>
      </c>
      <c r="E205">
        <v>238</v>
      </c>
      <c r="F205">
        <v>108</v>
      </c>
      <c r="G205" s="6">
        <f t="shared" si="6"/>
        <v>11.277777777777777</v>
      </c>
      <c r="H205" s="6">
        <f t="shared" si="7"/>
        <v>38.204081632653065</v>
      </c>
    </row>
    <row r="206" spans="1:8" x14ac:dyDescent="0.35">
      <c r="A206" t="s">
        <v>468</v>
      </c>
      <c r="B206" t="s">
        <v>135</v>
      </c>
      <c r="C206">
        <v>30</v>
      </c>
      <c r="D206">
        <v>155</v>
      </c>
      <c r="E206">
        <v>321</v>
      </c>
      <c r="F206">
        <v>105</v>
      </c>
      <c r="G206" s="6">
        <f t="shared" si="6"/>
        <v>2</v>
      </c>
      <c r="H206" s="6">
        <f t="shared" si="7"/>
        <v>59.027027027027025</v>
      </c>
    </row>
    <row r="207" spans="1:8" x14ac:dyDescent="0.35">
      <c r="A207" t="s">
        <v>471</v>
      </c>
      <c r="B207" t="s">
        <v>135</v>
      </c>
      <c r="C207">
        <v>522</v>
      </c>
      <c r="D207">
        <v>153</v>
      </c>
      <c r="E207">
        <v>466</v>
      </c>
      <c r="F207">
        <v>134</v>
      </c>
      <c r="G207" s="6">
        <f t="shared" si="6"/>
        <v>27.268656716417912</v>
      </c>
      <c r="H207" s="6">
        <f t="shared" si="7"/>
        <v>20.645925925925926</v>
      </c>
    </row>
    <row r="208" spans="1:8" x14ac:dyDescent="0.35">
      <c r="A208" t="s">
        <v>472</v>
      </c>
      <c r="B208" t="s">
        <v>135</v>
      </c>
      <c r="C208">
        <v>109</v>
      </c>
      <c r="D208">
        <v>169</v>
      </c>
      <c r="E208">
        <v>312</v>
      </c>
      <c r="F208">
        <v>118</v>
      </c>
      <c r="G208" s="6">
        <f t="shared" si="6"/>
        <v>6.4661016949152543</v>
      </c>
      <c r="H208" s="6">
        <f t="shared" si="7"/>
        <v>44.143884892086334</v>
      </c>
    </row>
    <row r="209" spans="1:8" x14ac:dyDescent="0.35">
      <c r="A209" t="s">
        <v>473</v>
      </c>
      <c r="B209" t="s">
        <v>136</v>
      </c>
      <c r="C209">
        <v>50</v>
      </c>
      <c r="D209">
        <v>50</v>
      </c>
      <c r="E209">
        <v>177</v>
      </c>
      <c r="F209">
        <v>58</v>
      </c>
      <c r="G209" s="6">
        <f t="shared" si="6"/>
        <v>6.0344827586206895</v>
      </c>
      <c r="H209" s="6">
        <f t="shared" si="7"/>
        <v>60.32</v>
      </c>
    </row>
    <row r="210" spans="1:8" x14ac:dyDescent="0.35">
      <c r="A210" t="s">
        <v>469</v>
      </c>
      <c r="B210" t="s">
        <v>136</v>
      </c>
      <c r="C210">
        <v>278</v>
      </c>
      <c r="D210">
        <v>174</v>
      </c>
      <c r="E210">
        <v>361</v>
      </c>
      <c r="F210">
        <v>119</v>
      </c>
      <c r="G210" s="6">
        <f t="shared" si="6"/>
        <v>16.352941176470587</v>
      </c>
      <c r="H210" s="6">
        <f t="shared" si="7"/>
        <v>27.380530973451329</v>
      </c>
    </row>
    <row r="211" spans="1:8" x14ac:dyDescent="0.35">
      <c r="A211" t="s">
        <v>468</v>
      </c>
      <c r="B211" t="s">
        <v>136</v>
      </c>
      <c r="C211">
        <v>50</v>
      </c>
      <c r="D211">
        <v>73</v>
      </c>
      <c r="E211">
        <v>188</v>
      </c>
      <c r="F211">
        <v>56</v>
      </c>
      <c r="G211" s="6">
        <f t="shared" si="6"/>
        <v>6.25</v>
      </c>
      <c r="H211" s="6">
        <f t="shared" si="7"/>
        <v>47.349593495934961</v>
      </c>
    </row>
    <row r="212" spans="1:8" x14ac:dyDescent="0.35">
      <c r="A212" t="s">
        <v>473</v>
      </c>
      <c r="B212" t="s">
        <v>137</v>
      </c>
      <c r="C212">
        <v>504</v>
      </c>
      <c r="D212">
        <v>160</v>
      </c>
      <c r="E212">
        <v>425</v>
      </c>
      <c r="F212">
        <v>123</v>
      </c>
      <c r="G212" s="6">
        <f t="shared" si="6"/>
        <v>28.68292682926829</v>
      </c>
      <c r="H212" s="6">
        <f t="shared" si="7"/>
        <v>19.265060240963855</v>
      </c>
    </row>
    <row r="213" spans="1:8" x14ac:dyDescent="0.35">
      <c r="A213" t="s">
        <v>469</v>
      </c>
      <c r="B213" t="s">
        <v>137</v>
      </c>
      <c r="C213">
        <v>182</v>
      </c>
      <c r="D213">
        <v>215</v>
      </c>
      <c r="E213">
        <v>528</v>
      </c>
      <c r="F213">
        <v>157</v>
      </c>
      <c r="G213" s="6">
        <f t="shared" si="6"/>
        <v>8.1146496815286628</v>
      </c>
      <c r="H213" s="6">
        <f t="shared" si="7"/>
        <v>41.128463476070529</v>
      </c>
    </row>
    <row r="214" spans="1:8" x14ac:dyDescent="0.35">
      <c r="A214" t="s">
        <v>465</v>
      </c>
      <c r="B214" t="s">
        <v>137</v>
      </c>
      <c r="C214">
        <v>227</v>
      </c>
      <c r="D214">
        <v>77</v>
      </c>
      <c r="E214">
        <v>268</v>
      </c>
      <c r="F214">
        <v>80</v>
      </c>
      <c r="G214" s="6">
        <f t="shared" si="6"/>
        <v>19.862500000000001</v>
      </c>
      <c r="H214" s="6">
        <f t="shared" si="7"/>
        <v>27.368421052631579</v>
      </c>
    </row>
    <row r="215" spans="1:8" x14ac:dyDescent="0.35">
      <c r="A215" t="s">
        <v>465</v>
      </c>
      <c r="B215" t="s">
        <v>138</v>
      </c>
      <c r="C215">
        <v>338</v>
      </c>
      <c r="D215">
        <v>129</v>
      </c>
      <c r="E215">
        <v>459</v>
      </c>
      <c r="F215">
        <v>161</v>
      </c>
      <c r="G215" s="6">
        <f t="shared" si="6"/>
        <v>14.695652173913043</v>
      </c>
      <c r="H215" s="6">
        <f t="shared" si="7"/>
        <v>35.854389721627406</v>
      </c>
    </row>
    <row r="216" spans="1:8" x14ac:dyDescent="0.35">
      <c r="A216" t="s">
        <v>468</v>
      </c>
      <c r="B216" t="s">
        <v>138</v>
      </c>
      <c r="C216">
        <v>372</v>
      </c>
      <c r="D216">
        <v>133</v>
      </c>
      <c r="E216">
        <v>414</v>
      </c>
      <c r="F216">
        <v>120</v>
      </c>
      <c r="G216" s="6">
        <f t="shared" si="6"/>
        <v>21.7</v>
      </c>
      <c r="H216" s="6">
        <f t="shared" si="7"/>
        <v>24.712871287128714</v>
      </c>
    </row>
    <row r="217" spans="1:8" x14ac:dyDescent="0.35">
      <c r="A217" t="s">
        <v>467</v>
      </c>
      <c r="B217" t="s">
        <v>138</v>
      </c>
      <c r="C217">
        <v>78</v>
      </c>
      <c r="D217">
        <v>151</v>
      </c>
      <c r="E217">
        <v>480</v>
      </c>
      <c r="F217">
        <v>143</v>
      </c>
      <c r="G217" s="6">
        <f t="shared" si="6"/>
        <v>3.8181818181818183</v>
      </c>
      <c r="H217" s="6">
        <f t="shared" si="7"/>
        <v>64.943231441048042</v>
      </c>
    </row>
    <row r="218" spans="1:8" x14ac:dyDescent="0.35">
      <c r="A218" t="s">
        <v>471</v>
      </c>
      <c r="B218" t="s">
        <v>139</v>
      </c>
      <c r="C218">
        <v>430</v>
      </c>
      <c r="D218">
        <v>197</v>
      </c>
      <c r="E218">
        <v>484</v>
      </c>
      <c r="F218">
        <v>155</v>
      </c>
      <c r="G218" s="6">
        <f t="shared" si="6"/>
        <v>19.419354838709676</v>
      </c>
      <c r="H218" s="6">
        <f t="shared" si="7"/>
        <v>25.709728867623603</v>
      </c>
    </row>
    <row r="219" spans="1:8" x14ac:dyDescent="0.35">
      <c r="A219" t="s">
        <v>465</v>
      </c>
      <c r="B219" t="s">
        <v>139</v>
      </c>
      <c r="C219">
        <v>416</v>
      </c>
      <c r="D219">
        <v>203</v>
      </c>
      <c r="E219">
        <v>405</v>
      </c>
      <c r="F219">
        <v>150</v>
      </c>
      <c r="G219" s="6">
        <f t="shared" si="6"/>
        <v>19.413333333333334</v>
      </c>
      <c r="H219" s="6">
        <f t="shared" si="7"/>
        <v>25.20193861066236</v>
      </c>
    </row>
    <row r="220" spans="1:8" x14ac:dyDescent="0.35">
      <c r="A220" t="s">
        <v>466</v>
      </c>
      <c r="B220" t="s">
        <v>139</v>
      </c>
      <c r="C220">
        <v>67</v>
      </c>
      <c r="D220">
        <v>153</v>
      </c>
      <c r="E220">
        <v>388</v>
      </c>
      <c r="F220">
        <v>115</v>
      </c>
      <c r="G220" s="6">
        <f t="shared" si="6"/>
        <v>4.0782608695652174</v>
      </c>
      <c r="H220" s="6">
        <f t="shared" si="7"/>
        <v>54.363636363636367</v>
      </c>
    </row>
    <row r="221" spans="1:8" x14ac:dyDescent="0.35">
      <c r="A221" t="s">
        <v>468</v>
      </c>
      <c r="B221" t="s">
        <v>140</v>
      </c>
      <c r="C221">
        <v>30</v>
      </c>
      <c r="D221">
        <v>67</v>
      </c>
      <c r="E221">
        <v>137</v>
      </c>
      <c r="F221">
        <v>48</v>
      </c>
      <c r="G221" s="6">
        <f t="shared" si="6"/>
        <v>4.375</v>
      </c>
      <c r="H221" s="6">
        <f t="shared" si="7"/>
        <v>51.463917525773198</v>
      </c>
    </row>
    <row r="222" spans="1:8" x14ac:dyDescent="0.35">
      <c r="A222" t="s">
        <v>466</v>
      </c>
      <c r="B222" t="s">
        <v>140</v>
      </c>
      <c r="C222">
        <v>114</v>
      </c>
      <c r="D222">
        <v>175</v>
      </c>
      <c r="E222">
        <v>364</v>
      </c>
      <c r="F222">
        <v>118</v>
      </c>
      <c r="G222" s="6">
        <f t="shared" si="6"/>
        <v>6.7627118644067794</v>
      </c>
      <c r="H222" s="6">
        <f t="shared" si="7"/>
        <v>42.463667820069205</v>
      </c>
    </row>
    <row r="223" spans="1:8" x14ac:dyDescent="0.35">
      <c r="A223" t="s">
        <v>464</v>
      </c>
      <c r="B223" t="s">
        <v>140</v>
      </c>
      <c r="C223">
        <v>34</v>
      </c>
      <c r="D223">
        <v>155</v>
      </c>
      <c r="E223">
        <v>398</v>
      </c>
      <c r="F223">
        <v>136</v>
      </c>
      <c r="G223" s="6">
        <f t="shared" si="6"/>
        <v>1.7500000000000002</v>
      </c>
      <c r="H223" s="6">
        <f t="shared" si="7"/>
        <v>74.835978835978835</v>
      </c>
    </row>
    <row r="224" spans="1:8" x14ac:dyDescent="0.35">
      <c r="A224" t="s">
        <v>467</v>
      </c>
      <c r="B224" t="s">
        <v>141</v>
      </c>
      <c r="C224">
        <v>170</v>
      </c>
      <c r="D224">
        <v>87</v>
      </c>
      <c r="E224">
        <v>248</v>
      </c>
      <c r="F224">
        <v>82</v>
      </c>
      <c r="G224" s="6">
        <f t="shared" si="6"/>
        <v>14.512195121951221</v>
      </c>
      <c r="H224" s="6">
        <f t="shared" si="7"/>
        <v>33.18287937743191</v>
      </c>
    </row>
    <row r="225" spans="1:8" x14ac:dyDescent="0.35">
      <c r="A225" t="s">
        <v>466</v>
      </c>
      <c r="B225" t="s">
        <v>141</v>
      </c>
      <c r="C225">
        <v>215</v>
      </c>
      <c r="D225">
        <v>97</v>
      </c>
      <c r="E225">
        <v>399</v>
      </c>
      <c r="F225">
        <v>128</v>
      </c>
      <c r="G225" s="6">
        <f t="shared" si="6"/>
        <v>11.7578125</v>
      </c>
      <c r="H225" s="6">
        <f t="shared" si="7"/>
        <v>42.666666666666664</v>
      </c>
    </row>
    <row r="226" spans="1:8" x14ac:dyDescent="0.35">
      <c r="A226" t="s">
        <v>467</v>
      </c>
      <c r="B226" t="s">
        <v>142</v>
      </c>
      <c r="C226">
        <v>109</v>
      </c>
      <c r="D226">
        <v>129</v>
      </c>
      <c r="E226">
        <v>264</v>
      </c>
      <c r="F226">
        <v>94</v>
      </c>
      <c r="G226" s="6">
        <f t="shared" si="6"/>
        <v>8.1170212765957448</v>
      </c>
      <c r="H226" s="6">
        <f t="shared" si="7"/>
        <v>41.075630252100844</v>
      </c>
    </row>
    <row r="227" spans="1:8" x14ac:dyDescent="0.35">
      <c r="A227" t="s">
        <v>468</v>
      </c>
      <c r="B227" t="s">
        <v>142</v>
      </c>
      <c r="C227">
        <v>34</v>
      </c>
      <c r="D227">
        <v>51</v>
      </c>
      <c r="E227">
        <v>172</v>
      </c>
      <c r="F227">
        <v>58</v>
      </c>
      <c r="G227" s="6">
        <f t="shared" si="6"/>
        <v>4.1034482758620685</v>
      </c>
      <c r="H227" s="6">
        <f t="shared" si="7"/>
        <v>70.964705882352945</v>
      </c>
    </row>
    <row r="228" spans="1:8" x14ac:dyDescent="0.35">
      <c r="A228" t="s">
        <v>472</v>
      </c>
      <c r="B228" t="s">
        <v>143</v>
      </c>
      <c r="C228">
        <v>399</v>
      </c>
      <c r="D228">
        <v>87</v>
      </c>
      <c r="E228">
        <v>325</v>
      </c>
      <c r="F228">
        <v>111</v>
      </c>
      <c r="G228" s="6">
        <f t="shared" si="6"/>
        <v>25.162162162162161</v>
      </c>
      <c r="H228" s="6">
        <f t="shared" si="7"/>
        <v>23.753086419753085</v>
      </c>
    </row>
    <row r="229" spans="1:8" x14ac:dyDescent="0.35">
      <c r="A229" t="s">
        <v>469</v>
      </c>
      <c r="B229" t="s">
        <v>143</v>
      </c>
      <c r="C229">
        <v>523</v>
      </c>
      <c r="D229">
        <v>195</v>
      </c>
      <c r="E229">
        <v>581</v>
      </c>
      <c r="F229">
        <v>183</v>
      </c>
      <c r="G229" s="6">
        <f t="shared" si="6"/>
        <v>20.005464480874316</v>
      </c>
      <c r="H229" s="6">
        <f t="shared" si="7"/>
        <v>26.506963788300837</v>
      </c>
    </row>
    <row r="230" spans="1:8" x14ac:dyDescent="0.35">
      <c r="A230" t="s">
        <v>471</v>
      </c>
      <c r="B230" t="s">
        <v>144</v>
      </c>
      <c r="C230">
        <v>144</v>
      </c>
      <c r="D230">
        <v>40</v>
      </c>
      <c r="E230">
        <v>153</v>
      </c>
      <c r="F230">
        <v>46</v>
      </c>
      <c r="G230" s="6">
        <f t="shared" si="6"/>
        <v>21.913043478260871</v>
      </c>
      <c r="H230" s="6">
        <f t="shared" si="7"/>
        <v>26</v>
      </c>
    </row>
    <row r="231" spans="1:8" x14ac:dyDescent="0.35">
      <c r="A231" t="s">
        <v>470</v>
      </c>
      <c r="B231" t="s">
        <v>144</v>
      </c>
      <c r="C231">
        <v>534</v>
      </c>
      <c r="D231">
        <v>195</v>
      </c>
      <c r="E231">
        <v>461</v>
      </c>
      <c r="F231">
        <v>131</v>
      </c>
      <c r="G231" s="6">
        <f t="shared" si="6"/>
        <v>28.534351145038165</v>
      </c>
      <c r="H231" s="6">
        <f t="shared" si="7"/>
        <v>18.688614540466393</v>
      </c>
    </row>
    <row r="232" spans="1:8" x14ac:dyDescent="0.35">
      <c r="A232" t="s">
        <v>465</v>
      </c>
      <c r="B232" t="s">
        <v>144</v>
      </c>
      <c r="C232">
        <v>23</v>
      </c>
      <c r="D232">
        <v>73</v>
      </c>
      <c r="E232">
        <v>234</v>
      </c>
      <c r="F232">
        <v>97</v>
      </c>
      <c r="G232" s="6">
        <f t="shared" si="6"/>
        <v>1.6597938144329896</v>
      </c>
      <c r="H232" s="6">
        <f t="shared" si="7"/>
        <v>105.08333333333333</v>
      </c>
    </row>
    <row r="233" spans="1:8" x14ac:dyDescent="0.35">
      <c r="A233" t="s">
        <v>469</v>
      </c>
      <c r="B233" t="s">
        <v>145</v>
      </c>
      <c r="C233">
        <v>117</v>
      </c>
      <c r="D233">
        <v>19</v>
      </c>
      <c r="E233">
        <v>61</v>
      </c>
      <c r="F233">
        <v>26</v>
      </c>
      <c r="G233" s="6">
        <f t="shared" si="6"/>
        <v>31.5</v>
      </c>
      <c r="H233" s="6">
        <f t="shared" si="7"/>
        <v>19.882352941176471</v>
      </c>
    </row>
    <row r="234" spans="1:8" x14ac:dyDescent="0.35">
      <c r="A234" t="s">
        <v>467</v>
      </c>
      <c r="B234" t="s">
        <v>145</v>
      </c>
      <c r="C234">
        <v>221</v>
      </c>
      <c r="D234">
        <v>198</v>
      </c>
      <c r="E234">
        <v>477</v>
      </c>
      <c r="F234">
        <v>191</v>
      </c>
      <c r="G234" s="6">
        <f t="shared" si="6"/>
        <v>8.0994764397905765</v>
      </c>
      <c r="H234" s="6">
        <f t="shared" si="7"/>
        <v>47.408114558472555</v>
      </c>
    </row>
    <row r="235" spans="1:8" x14ac:dyDescent="0.35">
      <c r="A235" t="s">
        <v>470</v>
      </c>
      <c r="B235" t="s">
        <v>145</v>
      </c>
      <c r="C235">
        <v>153</v>
      </c>
      <c r="D235">
        <v>32</v>
      </c>
      <c r="E235">
        <v>110</v>
      </c>
      <c r="F235">
        <v>39</v>
      </c>
      <c r="G235" s="6">
        <f t="shared" si="6"/>
        <v>27.461538461538463</v>
      </c>
      <c r="H235" s="6">
        <f t="shared" si="7"/>
        <v>21.924324324324324</v>
      </c>
    </row>
    <row r="236" spans="1:8" x14ac:dyDescent="0.35">
      <c r="A236" t="s">
        <v>473</v>
      </c>
      <c r="B236" t="s">
        <v>146</v>
      </c>
      <c r="C236">
        <v>65</v>
      </c>
      <c r="D236">
        <v>127</v>
      </c>
      <c r="E236">
        <v>355</v>
      </c>
      <c r="F236">
        <v>116</v>
      </c>
      <c r="G236" s="6">
        <f t="shared" si="6"/>
        <v>3.922413793103448</v>
      </c>
      <c r="H236" s="6">
        <f t="shared" si="7"/>
        <v>62.833333333333336</v>
      </c>
    </row>
    <row r="237" spans="1:8" x14ac:dyDescent="0.35">
      <c r="A237" t="s">
        <v>472</v>
      </c>
      <c r="B237" t="s">
        <v>146</v>
      </c>
      <c r="C237">
        <v>171</v>
      </c>
      <c r="D237">
        <v>94</v>
      </c>
      <c r="E237">
        <v>229</v>
      </c>
      <c r="F237">
        <v>78</v>
      </c>
      <c r="G237" s="6">
        <f t="shared" si="6"/>
        <v>15.346153846153847</v>
      </c>
      <c r="H237" s="6">
        <f t="shared" si="7"/>
        <v>30.611320754716981</v>
      </c>
    </row>
    <row r="238" spans="1:8" x14ac:dyDescent="0.35">
      <c r="A238" t="s">
        <v>469</v>
      </c>
      <c r="B238" t="s">
        <v>147</v>
      </c>
      <c r="C238">
        <v>100</v>
      </c>
      <c r="D238">
        <v>150</v>
      </c>
      <c r="E238">
        <v>395</v>
      </c>
      <c r="F238">
        <v>129</v>
      </c>
      <c r="G238" s="6">
        <f t="shared" si="6"/>
        <v>5.4263565891472876</v>
      </c>
      <c r="H238" s="6">
        <f t="shared" si="7"/>
        <v>53.664000000000001</v>
      </c>
    </row>
    <row r="239" spans="1:8" x14ac:dyDescent="0.35">
      <c r="A239" t="s">
        <v>467</v>
      </c>
      <c r="B239" t="s">
        <v>147</v>
      </c>
      <c r="C239">
        <v>87</v>
      </c>
      <c r="D239">
        <v>200</v>
      </c>
      <c r="E239">
        <v>470</v>
      </c>
      <c r="F239">
        <v>189</v>
      </c>
      <c r="G239" s="6">
        <f t="shared" si="6"/>
        <v>3.2222222222222223</v>
      </c>
      <c r="H239" s="6">
        <f t="shared" si="7"/>
        <v>68.487804878048777</v>
      </c>
    </row>
    <row r="240" spans="1:8" x14ac:dyDescent="0.35">
      <c r="A240" t="s">
        <v>466</v>
      </c>
      <c r="B240" t="s">
        <v>148</v>
      </c>
      <c r="C240">
        <v>103</v>
      </c>
      <c r="D240">
        <v>114</v>
      </c>
      <c r="E240">
        <v>252</v>
      </c>
      <c r="F240">
        <v>77</v>
      </c>
      <c r="G240" s="6">
        <f t="shared" si="6"/>
        <v>9.3636363636363633</v>
      </c>
      <c r="H240" s="6">
        <f t="shared" si="7"/>
        <v>36.903225806451616</v>
      </c>
    </row>
    <row r="241" spans="1:8" x14ac:dyDescent="0.35">
      <c r="A241" t="s">
        <v>470</v>
      </c>
      <c r="B241" t="s">
        <v>148</v>
      </c>
      <c r="C241">
        <v>16</v>
      </c>
      <c r="D241">
        <v>109</v>
      </c>
      <c r="E241">
        <v>231</v>
      </c>
      <c r="F241">
        <v>104</v>
      </c>
      <c r="G241" s="6">
        <f t="shared" si="6"/>
        <v>1.0769230769230769</v>
      </c>
      <c r="H241" s="6">
        <f t="shared" si="7"/>
        <v>86.528000000000006</v>
      </c>
    </row>
    <row r="242" spans="1:8" x14ac:dyDescent="0.35">
      <c r="A242" t="s">
        <v>471</v>
      </c>
      <c r="B242" t="s">
        <v>149</v>
      </c>
      <c r="C242">
        <v>139</v>
      </c>
      <c r="D242">
        <v>73</v>
      </c>
      <c r="E242">
        <v>201</v>
      </c>
      <c r="F242">
        <v>75</v>
      </c>
      <c r="G242" s="6">
        <f t="shared" si="6"/>
        <v>12.973333333333334</v>
      </c>
      <c r="H242" s="6">
        <f t="shared" si="7"/>
        <v>36.79245283018868</v>
      </c>
    </row>
    <row r="243" spans="1:8" x14ac:dyDescent="0.35">
      <c r="A243" t="s">
        <v>470</v>
      </c>
      <c r="B243" t="s">
        <v>149</v>
      </c>
      <c r="C243">
        <v>123</v>
      </c>
      <c r="D243">
        <v>46</v>
      </c>
      <c r="E243">
        <v>99</v>
      </c>
      <c r="F243">
        <v>51</v>
      </c>
      <c r="G243" s="6">
        <f t="shared" si="6"/>
        <v>16.882352941176471</v>
      </c>
      <c r="H243" s="6">
        <f t="shared" si="7"/>
        <v>31.384615384615383</v>
      </c>
    </row>
    <row r="244" spans="1:8" x14ac:dyDescent="0.35">
      <c r="A244" t="s">
        <v>466</v>
      </c>
      <c r="B244" t="s">
        <v>149</v>
      </c>
      <c r="C244">
        <v>223</v>
      </c>
      <c r="D244">
        <v>187</v>
      </c>
      <c r="E244">
        <v>440</v>
      </c>
      <c r="F244">
        <v>176</v>
      </c>
      <c r="G244" s="6">
        <f t="shared" si="6"/>
        <v>8.8693181818181817</v>
      </c>
      <c r="H244" s="6">
        <f t="shared" si="7"/>
        <v>44.643902439024387</v>
      </c>
    </row>
    <row r="245" spans="1:8" x14ac:dyDescent="0.35">
      <c r="A245" t="s">
        <v>470</v>
      </c>
      <c r="B245" t="s">
        <v>150</v>
      </c>
      <c r="C245">
        <v>318</v>
      </c>
      <c r="D245">
        <v>144</v>
      </c>
      <c r="E245">
        <v>363</v>
      </c>
      <c r="F245">
        <v>99</v>
      </c>
      <c r="G245" s="6">
        <f t="shared" si="6"/>
        <v>22.484848484848484</v>
      </c>
      <c r="H245" s="6">
        <f t="shared" si="7"/>
        <v>22.285714285714285</v>
      </c>
    </row>
    <row r="246" spans="1:8" x14ac:dyDescent="0.35">
      <c r="A246" t="s">
        <v>466</v>
      </c>
      <c r="B246" t="s">
        <v>150</v>
      </c>
      <c r="C246">
        <v>559</v>
      </c>
      <c r="D246">
        <v>216</v>
      </c>
      <c r="E246">
        <v>510</v>
      </c>
      <c r="F246">
        <v>197</v>
      </c>
      <c r="G246" s="6">
        <f t="shared" si="6"/>
        <v>19.862944162436548</v>
      </c>
      <c r="H246" s="6">
        <f t="shared" si="7"/>
        <v>26.436129032258066</v>
      </c>
    </row>
    <row r="247" spans="1:8" x14ac:dyDescent="0.35">
      <c r="A247" t="s">
        <v>464</v>
      </c>
      <c r="B247" t="s">
        <v>151</v>
      </c>
      <c r="C247">
        <v>269</v>
      </c>
      <c r="D247">
        <v>126</v>
      </c>
      <c r="E247">
        <v>321</v>
      </c>
      <c r="F247">
        <v>103</v>
      </c>
      <c r="G247" s="6">
        <f t="shared" si="6"/>
        <v>18.281553398058254</v>
      </c>
      <c r="H247" s="6">
        <f t="shared" si="7"/>
        <v>27.118987341772151</v>
      </c>
    </row>
    <row r="248" spans="1:8" x14ac:dyDescent="0.35">
      <c r="A248" t="s">
        <v>469</v>
      </c>
      <c r="B248" t="s">
        <v>151</v>
      </c>
      <c r="C248">
        <v>239</v>
      </c>
      <c r="D248">
        <v>188</v>
      </c>
      <c r="E248">
        <v>409</v>
      </c>
      <c r="F248">
        <v>152</v>
      </c>
      <c r="G248" s="6">
        <f t="shared" si="6"/>
        <v>11.006578947368421</v>
      </c>
      <c r="H248" s="6">
        <f t="shared" si="7"/>
        <v>37.021077283372364</v>
      </c>
    </row>
    <row r="249" spans="1:8" x14ac:dyDescent="0.35">
      <c r="A249" t="s">
        <v>465</v>
      </c>
      <c r="B249" t="s">
        <v>152</v>
      </c>
      <c r="C249">
        <v>127</v>
      </c>
      <c r="D249">
        <v>83</v>
      </c>
      <c r="E249">
        <v>171</v>
      </c>
      <c r="F249">
        <v>64</v>
      </c>
      <c r="G249" s="6">
        <f t="shared" si="6"/>
        <v>13.890625</v>
      </c>
      <c r="H249" s="6">
        <f t="shared" si="7"/>
        <v>31.695238095238096</v>
      </c>
    </row>
    <row r="250" spans="1:8" x14ac:dyDescent="0.35">
      <c r="A250" t="s">
        <v>472</v>
      </c>
      <c r="B250" t="s">
        <v>152</v>
      </c>
      <c r="C250">
        <v>208</v>
      </c>
      <c r="D250">
        <v>106</v>
      </c>
      <c r="E250">
        <v>225</v>
      </c>
      <c r="F250">
        <v>82</v>
      </c>
      <c r="G250" s="6">
        <f t="shared" si="6"/>
        <v>17.756097560975611</v>
      </c>
      <c r="H250" s="6">
        <f t="shared" si="7"/>
        <v>27.159235668789808</v>
      </c>
    </row>
    <row r="251" spans="1:8" x14ac:dyDescent="0.35">
      <c r="A251" t="s">
        <v>465</v>
      </c>
      <c r="B251" t="s">
        <v>153</v>
      </c>
      <c r="C251">
        <v>205</v>
      </c>
      <c r="D251">
        <v>101</v>
      </c>
      <c r="E251">
        <v>230</v>
      </c>
      <c r="F251">
        <v>83</v>
      </c>
      <c r="G251" s="6">
        <f t="shared" si="6"/>
        <v>17.289156626506024</v>
      </c>
      <c r="H251" s="6">
        <f t="shared" si="7"/>
        <v>28.209150326797385</v>
      </c>
    </row>
    <row r="252" spans="1:8" x14ac:dyDescent="0.35">
      <c r="A252" t="s">
        <v>467</v>
      </c>
      <c r="B252" t="s">
        <v>153</v>
      </c>
      <c r="C252">
        <v>321</v>
      </c>
      <c r="D252">
        <v>127</v>
      </c>
      <c r="E252">
        <v>287</v>
      </c>
      <c r="F252">
        <v>89</v>
      </c>
      <c r="G252" s="6">
        <f t="shared" si="6"/>
        <v>25.247191011235955</v>
      </c>
      <c r="H252" s="6">
        <f t="shared" si="7"/>
        <v>20.660714285714285</v>
      </c>
    </row>
    <row r="253" spans="1:8" x14ac:dyDescent="0.35">
      <c r="A253" t="s">
        <v>471</v>
      </c>
      <c r="B253" t="s">
        <v>153</v>
      </c>
      <c r="C253">
        <v>100</v>
      </c>
      <c r="D253">
        <v>30</v>
      </c>
      <c r="E253">
        <v>92</v>
      </c>
      <c r="F253">
        <v>40</v>
      </c>
      <c r="G253" s="6">
        <f t="shared" si="6"/>
        <v>17.5</v>
      </c>
      <c r="H253" s="6">
        <f t="shared" si="7"/>
        <v>32</v>
      </c>
    </row>
    <row r="254" spans="1:8" x14ac:dyDescent="0.35">
      <c r="A254" t="s">
        <v>469</v>
      </c>
      <c r="B254" t="s">
        <v>154</v>
      </c>
      <c r="C254">
        <v>160</v>
      </c>
      <c r="D254">
        <v>168</v>
      </c>
      <c r="E254">
        <v>355</v>
      </c>
      <c r="F254">
        <v>136</v>
      </c>
      <c r="G254" s="6">
        <f t="shared" si="6"/>
        <v>8.2352941176470598</v>
      </c>
      <c r="H254" s="6">
        <f t="shared" si="7"/>
        <v>43.121951219512198</v>
      </c>
    </row>
    <row r="255" spans="1:8" x14ac:dyDescent="0.35">
      <c r="A255" t="s">
        <v>467</v>
      </c>
      <c r="B255" t="s">
        <v>154</v>
      </c>
      <c r="C255">
        <v>181</v>
      </c>
      <c r="D255">
        <v>88</v>
      </c>
      <c r="E255">
        <v>166</v>
      </c>
      <c r="F255">
        <v>70</v>
      </c>
      <c r="G255" s="6">
        <f t="shared" si="6"/>
        <v>18.100000000000001</v>
      </c>
      <c r="H255" s="6">
        <f t="shared" si="7"/>
        <v>27.063197026022305</v>
      </c>
    </row>
    <row r="256" spans="1:8" x14ac:dyDescent="0.35">
      <c r="A256" t="s">
        <v>471</v>
      </c>
      <c r="B256" t="s">
        <v>155</v>
      </c>
      <c r="C256">
        <v>57</v>
      </c>
      <c r="D256">
        <v>248</v>
      </c>
      <c r="E256">
        <v>638</v>
      </c>
      <c r="F256">
        <v>172</v>
      </c>
      <c r="G256" s="6">
        <f t="shared" si="6"/>
        <v>2.3197674418604648</v>
      </c>
      <c r="H256" s="6">
        <f t="shared" si="7"/>
        <v>58.649180327868855</v>
      </c>
    </row>
    <row r="257" spans="1:8" x14ac:dyDescent="0.35">
      <c r="A257" t="s">
        <v>465</v>
      </c>
      <c r="B257" t="s">
        <v>155</v>
      </c>
      <c r="C257">
        <v>104</v>
      </c>
      <c r="D257">
        <v>261</v>
      </c>
      <c r="E257">
        <v>604</v>
      </c>
      <c r="F257">
        <v>196</v>
      </c>
      <c r="G257" s="6">
        <f t="shared" si="6"/>
        <v>3.7142857142857144</v>
      </c>
      <c r="H257" s="6">
        <f t="shared" si="7"/>
        <v>55.846575342465755</v>
      </c>
    </row>
    <row r="258" spans="1:8" x14ac:dyDescent="0.35">
      <c r="A258" t="s">
        <v>472</v>
      </c>
      <c r="B258" t="s">
        <v>155</v>
      </c>
      <c r="C258">
        <v>228</v>
      </c>
      <c r="D258">
        <v>145</v>
      </c>
      <c r="E258">
        <v>276</v>
      </c>
      <c r="F258">
        <v>112</v>
      </c>
      <c r="G258" s="6">
        <f t="shared" si="6"/>
        <v>14.25</v>
      </c>
      <c r="H258" s="6">
        <f t="shared" si="7"/>
        <v>31.227882037533512</v>
      </c>
    </row>
    <row r="259" spans="1:8" x14ac:dyDescent="0.35">
      <c r="A259" t="s">
        <v>468</v>
      </c>
      <c r="B259" t="s">
        <v>156</v>
      </c>
      <c r="C259">
        <v>194</v>
      </c>
      <c r="D259">
        <v>75</v>
      </c>
      <c r="E259">
        <v>196</v>
      </c>
      <c r="F259">
        <v>62</v>
      </c>
      <c r="G259" s="6">
        <f t="shared" ref="G259:G322" si="8">IF(F259=0,"", C259/(F259/7))</f>
        <v>21.903225806451612</v>
      </c>
      <c r="H259" s="6">
        <f t="shared" ref="H259:H322" si="9">IF(AVERAGE(C259,D259)=0,"",(F259*52)/AVERAGE(C259,D259))</f>
        <v>23.970260223048328</v>
      </c>
    </row>
    <row r="260" spans="1:8" x14ac:dyDescent="0.35">
      <c r="A260" t="s">
        <v>467</v>
      </c>
      <c r="B260" t="s">
        <v>156</v>
      </c>
      <c r="C260">
        <v>49</v>
      </c>
      <c r="D260">
        <v>183</v>
      </c>
      <c r="E260">
        <v>394</v>
      </c>
      <c r="F260">
        <v>171</v>
      </c>
      <c r="G260" s="6">
        <f t="shared" si="8"/>
        <v>2.0058479532163744</v>
      </c>
      <c r="H260" s="6">
        <f t="shared" si="9"/>
        <v>76.65517241379311</v>
      </c>
    </row>
    <row r="261" spans="1:8" x14ac:dyDescent="0.35">
      <c r="A261" t="s">
        <v>467</v>
      </c>
      <c r="B261" t="s">
        <v>157</v>
      </c>
      <c r="C261">
        <v>287</v>
      </c>
      <c r="D261">
        <v>165</v>
      </c>
      <c r="E261">
        <v>419</v>
      </c>
      <c r="F261">
        <v>129</v>
      </c>
      <c r="G261" s="6">
        <f t="shared" si="8"/>
        <v>15.573643410852714</v>
      </c>
      <c r="H261" s="6">
        <f t="shared" si="9"/>
        <v>29.681415929203538</v>
      </c>
    </row>
    <row r="262" spans="1:8" x14ac:dyDescent="0.35">
      <c r="A262" t="s">
        <v>465</v>
      </c>
      <c r="B262" t="s">
        <v>157</v>
      </c>
      <c r="C262">
        <v>111</v>
      </c>
      <c r="D262">
        <v>196</v>
      </c>
      <c r="E262">
        <v>618</v>
      </c>
      <c r="F262">
        <v>197</v>
      </c>
      <c r="G262" s="6">
        <f t="shared" si="8"/>
        <v>3.9441624365482233</v>
      </c>
      <c r="H262" s="6">
        <f t="shared" si="9"/>
        <v>66.736156351791536</v>
      </c>
    </row>
    <row r="263" spans="1:8" x14ac:dyDescent="0.35">
      <c r="A263" t="s">
        <v>469</v>
      </c>
      <c r="B263" t="s">
        <v>157</v>
      </c>
      <c r="C263">
        <v>210</v>
      </c>
      <c r="D263">
        <v>148</v>
      </c>
      <c r="E263">
        <v>303</v>
      </c>
      <c r="F263">
        <v>103</v>
      </c>
      <c r="G263" s="6">
        <f t="shared" si="8"/>
        <v>14.271844660194175</v>
      </c>
      <c r="H263" s="6">
        <f t="shared" si="9"/>
        <v>29.921787709497206</v>
      </c>
    </row>
    <row r="264" spans="1:8" x14ac:dyDescent="0.35">
      <c r="A264" t="s">
        <v>467</v>
      </c>
      <c r="B264" t="s">
        <v>158</v>
      </c>
      <c r="C264">
        <v>40</v>
      </c>
      <c r="D264">
        <v>159</v>
      </c>
      <c r="E264">
        <v>483</v>
      </c>
      <c r="F264">
        <v>138</v>
      </c>
      <c r="G264" s="6">
        <f t="shared" si="8"/>
        <v>2.0289855072463765</v>
      </c>
      <c r="H264" s="6">
        <f t="shared" si="9"/>
        <v>72.120603015075375</v>
      </c>
    </row>
    <row r="265" spans="1:8" x14ac:dyDescent="0.35">
      <c r="A265" t="s">
        <v>471</v>
      </c>
      <c r="B265" t="s">
        <v>158</v>
      </c>
      <c r="C265">
        <v>150</v>
      </c>
      <c r="D265">
        <v>111</v>
      </c>
      <c r="E265">
        <v>228</v>
      </c>
      <c r="F265">
        <v>83</v>
      </c>
      <c r="G265" s="6">
        <f t="shared" si="8"/>
        <v>12.650602409638553</v>
      </c>
      <c r="H265" s="6">
        <f t="shared" si="9"/>
        <v>33.072796934865899</v>
      </c>
    </row>
    <row r="266" spans="1:8" x14ac:dyDescent="0.35">
      <c r="A266" t="s">
        <v>466</v>
      </c>
      <c r="B266" t="s">
        <v>158</v>
      </c>
      <c r="C266">
        <v>269</v>
      </c>
      <c r="D266">
        <v>105</v>
      </c>
      <c r="E266">
        <v>230</v>
      </c>
      <c r="F266">
        <v>72</v>
      </c>
      <c r="G266" s="6">
        <f t="shared" si="8"/>
        <v>26.152777777777775</v>
      </c>
      <c r="H266" s="6">
        <f t="shared" si="9"/>
        <v>20.021390374331549</v>
      </c>
    </row>
    <row r="267" spans="1:8" x14ac:dyDescent="0.35">
      <c r="A267" t="s">
        <v>473</v>
      </c>
      <c r="B267" t="s">
        <v>159</v>
      </c>
      <c r="C267">
        <v>177</v>
      </c>
      <c r="D267">
        <v>145</v>
      </c>
      <c r="E267">
        <v>366</v>
      </c>
      <c r="F267">
        <v>179</v>
      </c>
      <c r="G267" s="6">
        <f t="shared" si="8"/>
        <v>6.921787709497206</v>
      </c>
      <c r="H267" s="6">
        <f t="shared" si="9"/>
        <v>57.813664596273291</v>
      </c>
    </row>
    <row r="268" spans="1:8" x14ac:dyDescent="0.35">
      <c r="A268" t="s">
        <v>465</v>
      </c>
      <c r="B268" t="s">
        <v>159</v>
      </c>
      <c r="C268">
        <v>24</v>
      </c>
      <c r="D268">
        <v>85</v>
      </c>
      <c r="E268">
        <v>185</v>
      </c>
      <c r="F268">
        <v>61</v>
      </c>
      <c r="G268" s="6">
        <f t="shared" si="8"/>
        <v>2.7540983606557381</v>
      </c>
      <c r="H268" s="6">
        <f t="shared" si="9"/>
        <v>58.201834862385319</v>
      </c>
    </row>
    <row r="269" spans="1:8" x14ac:dyDescent="0.35">
      <c r="A269" t="s">
        <v>468</v>
      </c>
      <c r="B269" t="s">
        <v>159</v>
      </c>
      <c r="C269">
        <v>108</v>
      </c>
      <c r="D269">
        <v>209</v>
      </c>
      <c r="E269">
        <v>466</v>
      </c>
      <c r="F269">
        <v>161</v>
      </c>
      <c r="G269" s="6">
        <f t="shared" si="8"/>
        <v>4.6956521739130439</v>
      </c>
      <c r="H269" s="6">
        <f t="shared" si="9"/>
        <v>52.820189274447948</v>
      </c>
    </row>
    <row r="270" spans="1:8" x14ac:dyDescent="0.35">
      <c r="A270" t="s">
        <v>470</v>
      </c>
      <c r="B270" t="s">
        <v>160</v>
      </c>
      <c r="C270">
        <v>87</v>
      </c>
      <c r="D270">
        <v>215</v>
      </c>
      <c r="E270">
        <v>476</v>
      </c>
      <c r="F270">
        <v>196</v>
      </c>
      <c r="G270" s="6">
        <f t="shared" si="8"/>
        <v>3.1071428571428572</v>
      </c>
      <c r="H270" s="6">
        <f t="shared" si="9"/>
        <v>67.496688741721854</v>
      </c>
    </row>
    <row r="271" spans="1:8" x14ac:dyDescent="0.35">
      <c r="A271" t="s">
        <v>466</v>
      </c>
      <c r="B271" t="s">
        <v>160</v>
      </c>
      <c r="C271">
        <v>481</v>
      </c>
      <c r="D271">
        <v>182</v>
      </c>
      <c r="E271">
        <v>535</v>
      </c>
      <c r="F271">
        <v>142</v>
      </c>
      <c r="G271" s="6">
        <f t="shared" si="8"/>
        <v>23.711267605633804</v>
      </c>
      <c r="H271" s="6">
        <f t="shared" si="9"/>
        <v>22.274509803921568</v>
      </c>
    </row>
    <row r="272" spans="1:8" x14ac:dyDescent="0.35">
      <c r="A272" t="s">
        <v>465</v>
      </c>
      <c r="B272" t="s">
        <v>160</v>
      </c>
      <c r="C272">
        <v>127</v>
      </c>
      <c r="D272">
        <v>89</v>
      </c>
      <c r="E272">
        <v>210</v>
      </c>
      <c r="F272">
        <v>84</v>
      </c>
      <c r="G272" s="6">
        <f t="shared" si="8"/>
        <v>10.583333333333334</v>
      </c>
      <c r="H272" s="6">
        <f t="shared" si="9"/>
        <v>40.444444444444443</v>
      </c>
    </row>
    <row r="273" spans="1:8" x14ac:dyDescent="0.35">
      <c r="A273" t="s">
        <v>466</v>
      </c>
      <c r="B273" t="s">
        <v>161</v>
      </c>
      <c r="C273">
        <v>325</v>
      </c>
      <c r="D273">
        <v>177</v>
      </c>
      <c r="E273">
        <v>590</v>
      </c>
      <c r="F273">
        <v>189</v>
      </c>
      <c r="G273" s="6">
        <f t="shared" si="8"/>
        <v>12.037037037037036</v>
      </c>
      <c r="H273" s="6">
        <f t="shared" si="9"/>
        <v>39.155378486055774</v>
      </c>
    </row>
    <row r="274" spans="1:8" x14ac:dyDescent="0.35">
      <c r="A274" t="s">
        <v>473</v>
      </c>
      <c r="B274" t="s">
        <v>161</v>
      </c>
      <c r="C274">
        <v>534</v>
      </c>
      <c r="D274">
        <v>191</v>
      </c>
      <c r="E274">
        <v>483</v>
      </c>
      <c r="F274">
        <v>159</v>
      </c>
      <c r="G274" s="6">
        <f t="shared" si="8"/>
        <v>23.509433962264151</v>
      </c>
      <c r="H274" s="6">
        <f t="shared" si="9"/>
        <v>22.808275862068964</v>
      </c>
    </row>
    <row r="275" spans="1:8" x14ac:dyDescent="0.35">
      <c r="A275" t="s">
        <v>469</v>
      </c>
      <c r="B275" t="s">
        <v>161</v>
      </c>
      <c r="C275">
        <v>24</v>
      </c>
      <c r="D275">
        <v>13</v>
      </c>
      <c r="E275">
        <v>29</v>
      </c>
      <c r="F275">
        <v>11</v>
      </c>
      <c r="G275" s="6">
        <f t="shared" si="8"/>
        <v>15.272727272727273</v>
      </c>
      <c r="H275" s="6">
        <f t="shared" si="9"/>
        <v>30.918918918918919</v>
      </c>
    </row>
    <row r="276" spans="1:8" x14ac:dyDescent="0.35">
      <c r="A276" t="s">
        <v>472</v>
      </c>
      <c r="B276" t="s">
        <v>162</v>
      </c>
      <c r="C276">
        <v>89</v>
      </c>
      <c r="D276">
        <v>251</v>
      </c>
      <c r="E276">
        <v>486</v>
      </c>
      <c r="F276">
        <v>196</v>
      </c>
      <c r="G276" s="6">
        <f t="shared" si="8"/>
        <v>3.1785714285714284</v>
      </c>
      <c r="H276" s="6">
        <f t="shared" si="9"/>
        <v>59.952941176470588</v>
      </c>
    </row>
    <row r="277" spans="1:8" x14ac:dyDescent="0.35">
      <c r="A277" t="s">
        <v>464</v>
      </c>
      <c r="B277" t="s">
        <v>162</v>
      </c>
      <c r="C277">
        <v>125</v>
      </c>
      <c r="D277">
        <v>23</v>
      </c>
      <c r="E277">
        <v>48</v>
      </c>
      <c r="F277">
        <v>22</v>
      </c>
      <c r="G277" s="6">
        <f t="shared" si="8"/>
        <v>39.772727272727273</v>
      </c>
      <c r="H277" s="6">
        <f t="shared" si="9"/>
        <v>15.45945945945946</v>
      </c>
    </row>
    <row r="278" spans="1:8" x14ac:dyDescent="0.35">
      <c r="A278" t="s">
        <v>471</v>
      </c>
      <c r="B278" t="s">
        <v>163</v>
      </c>
      <c r="C278">
        <v>173</v>
      </c>
      <c r="D278">
        <v>121</v>
      </c>
      <c r="E278">
        <v>326</v>
      </c>
      <c r="F278">
        <v>111</v>
      </c>
      <c r="G278" s="6">
        <f t="shared" si="8"/>
        <v>10.90990990990991</v>
      </c>
      <c r="H278" s="6">
        <f t="shared" si="9"/>
        <v>39.265306122448976</v>
      </c>
    </row>
    <row r="279" spans="1:8" x14ac:dyDescent="0.35">
      <c r="A279" t="s">
        <v>464</v>
      </c>
      <c r="B279" t="s">
        <v>163</v>
      </c>
      <c r="C279">
        <v>620</v>
      </c>
      <c r="D279">
        <v>168</v>
      </c>
      <c r="E279">
        <v>596</v>
      </c>
      <c r="F279">
        <v>192</v>
      </c>
      <c r="G279" s="6">
        <f t="shared" si="8"/>
        <v>22.604166666666668</v>
      </c>
      <c r="H279" s="6">
        <f t="shared" si="9"/>
        <v>25.340101522842641</v>
      </c>
    </row>
    <row r="280" spans="1:8" x14ac:dyDescent="0.35">
      <c r="A280" t="s">
        <v>470</v>
      </c>
      <c r="B280" t="s">
        <v>164</v>
      </c>
      <c r="C280">
        <v>104</v>
      </c>
      <c r="D280">
        <v>110</v>
      </c>
      <c r="E280">
        <v>226</v>
      </c>
      <c r="F280">
        <v>93</v>
      </c>
      <c r="G280" s="6">
        <f t="shared" si="8"/>
        <v>7.8279569892473111</v>
      </c>
      <c r="H280" s="6">
        <f t="shared" si="9"/>
        <v>45.196261682242991</v>
      </c>
    </row>
    <row r="281" spans="1:8" x14ac:dyDescent="0.35">
      <c r="A281" t="s">
        <v>469</v>
      </c>
      <c r="B281" t="s">
        <v>164</v>
      </c>
      <c r="C281">
        <v>88</v>
      </c>
      <c r="D281">
        <v>264</v>
      </c>
      <c r="E281">
        <v>688</v>
      </c>
      <c r="F281">
        <v>185</v>
      </c>
      <c r="G281" s="6">
        <f t="shared" si="8"/>
        <v>3.3297297297297299</v>
      </c>
      <c r="H281" s="6">
        <f t="shared" si="9"/>
        <v>54.659090909090907</v>
      </c>
    </row>
    <row r="282" spans="1:8" x14ac:dyDescent="0.35">
      <c r="A282" t="s">
        <v>464</v>
      </c>
      <c r="B282" t="s">
        <v>164</v>
      </c>
      <c r="C282">
        <v>139</v>
      </c>
      <c r="D282">
        <v>49</v>
      </c>
      <c r="E282">
        <v>97</v>
      </c>
      <c r="F282">
        <v>44</v>
      </c>
      <c r="G282" s="6">
        <f t="shared" si="8"/>
        <v>22.113636363636363</v>
      </c>
      <c r="H282" s="6">
        <f t="shared" si="9"/>
        <v>24.340425531914892</v>
      </c>
    </row>
    <row r="283" spans="1:8" x14ac:dyDescent="0.35">
      <c r="A283" t="s">
        <v>466</v>
      </c>
      <c r="B283" t="s">
        <v>165</v>
      </c>
      <c r="C283">
        <v>156</v>
      </c>
      <c r="D283">
        <v>30</v>
      </c>
      <c r="E283">
        <v>78</v>
      </c>
      <c r="F283">
        <v>37</v>
      </c>
      <c r="G283" s="6">
        <f t="shared" si="8"/>
        <v>29.513513513513516</v>
      </c>
      <c r="H283" s="6">
        <f t="shared" si="9"/>
        <v>20.688172043010752</v>
      </c>
    </row>
    <row r="284" spans="1:8" x14ac:dyDescent="0.35">
      <c r="A284" t="s">
        <v>471</v>
      </c>
      <c r="B284" t="s">
        <v>165</v>
      </c>
      <c r="C284">
        <v>84</v>
      </c>
      <c r="D284">
        <v>37</v>
      </c>
      <c r="E284">
        <v>78</v>
      </c>
      <c r="F284">
        <v>31</v>
      </c>
      <c r="G284" s="6">
        <f t="shared" si="8"/>
        <v>18.967741935483868</v>
      </c>
      <c r="H284" s="6">
        <f t="shared" si="9"/>
        <v>26.644628099173552</v>
      </c>
    </row>
    <row r="285" spans="1:8" x14ac:dyDescent="0.35">
      <c r="A285" t="s">
        <v>464</v>
      </c>
      <c r="B285" t="s">
        <v>165</v>
      </c>
      <c r="C285">
        <v>67</v>
      </c>
      <c r="D285">
        <v>58</v>
      </c>
      <c r="E285">
        <v>107</v>
      </c>
      <c r="F285">
        <v>40</v>
      </c>
      <c r="G285" s="6">
        <f t="shared" si="8"/>
        <v>11.725</v>
      </c>
      <c r="H285" s="6">
        <f t="shared" si="9"/>
        <v>33.28</v>
      </c>
    </row>
    <row r="286" spans="1:8" x14ac:dyDescent="0.35">
      <c r="A286" t="s">
        <v>466</v>
      </c>
      <c r="B286" t="s">
        <v>166</v>
      </c>
      <c r="C286">
        <v>269</v>
      </c>
      <c r="D286">
        <v>156</v>
      </c>
      <c r="E286">
        <v>401</v>
      </c>
      <c r="F286">
        <v>133</v>
      </c>
      <c r="G286" s="6">
        <f t="shared" si="8"/>
        <v>14.157894736842104</v>
      </c>
      <c r="H286" s="6">
        <f t="shared" si="9"/>
        <v>32.545882352941177</v>
      </c>
    </row>
    <row r="287" spans="1:8" x14ac:dyDescent="0.35">
      <c r="A287" t="s">
        <v>471</v>
      </c>
      <c r="B287" t="s">
        <v>166</v>
      </c>
      <c r="C287">
        <v>68</v>
      </c>
      <c r="D287">
        <v>78</v>
      </c>
      <c r="E287">
        <v>212</v>
      </c>
      <c r="F287">
        <v>81</v>
      </c>
      <c r="G287" s="6">
        <f t="shared" si="8"/>
        <v>5.8765432098765435</v>
      </c>
      <c r="H287" s="6">
        <f t="shared" si="9"/>
        <v>57.698630136986303</v>
      </c>
    </row>
    <row r="288" spans="1:8" x14ac:dyDescent="0.35">
      <c r="A288" t="s">
        <v>465</v>
      </c>
      <c r="B288" t="s">
        <v>166</v>
      </c>
      <c r="C288">
        <v>75</v>
      </c>
      <c r="D288">
        <v>63</v>
      </c>
      <c r="E288">
        <v>225</v>
      </c>
      <c r="F288">
        <v>69</v>
      </c>
      <c r="G288" s="6">
        <f t="shared" si="8"/>
        <v>7.6086956521739131</v>
      </c>
      <c r="H288" s="6">
        <f t="shared" si="9"/>
        <v>52</v>
      </c>
    </row>
    <row r="289" spans="1:8" x14ac:dyDescent="0.35">
      <c r="A289" t="s">
        <v>464</v>
      </c>
      <c r="B289" t="s">
        <v>167</v>
      </c>
      <c r="C289">
        <v>213</v>
      </c>
      <c r="D289">
        <v>99</v>
      </c>
      <c r="E289">
        <v>250</v>
      </c>
      <c r="F289">
        <v>107</v>
      </c>
      <c r="G289" s="6">
        <f t="shared" si="8"/>
        <v>13.934579439252335</v>
      </c>
      <c r="H289" s="6">
        <f t="shared" si="9"/>
        <v>35.666666666666664</v>
      </c>
    </row>
    <row r="290" spans="1:8" x14ac:dyDescent="0.35">
      <c r="A290" t="s">
        <v>472</v>
      </c>
      <c r="B290" t="s">
        <v>167</v>
      </c>
      <c r="C290">
        <v>1</v>
      </c>
      <c r="D290">
        <v>107</v>
      </c>
      <c r="E290">
        <v>325</v>
      </c>
      <c r="F290">
        <v>114</v>
      </c>
      <c r="G290" s="6">
        <f t="shared" si="8"/>
        <v>6.1403508771929828E-2</v>
      </c>
      <c r="H290" s="6">
        <f t="shared" si="9"/>
        <v>109.77777777777777</v>
      </c>
    </row>
    <row r="291" spans="1:8" x14ac:dyDescent="0.35">
      <c r="A291" t="s">
        <v>466</v>
      </c>
      <c r="B291" t="s">
        <v>167</v>
      </c>
      <c r="C291">
        <v>221</v>
      </c>
      <c r="D291">
        <v>93</v>
      </c>
      <c r="E291">
        <v>280</v>
      </c>
      <c r="F291">
        <v>115</v>
      </c>
      <c r="G291" s="6">
        <f t="shared" si="8"/>
        <v>13.452173913043479</v>
      </c>
      <c r="H291" s="6">
        <f t="shared" si="9"/>
        <v>38.089171974522294</v>
      </c>
    </row>
    <row r="292" spans="1:8" x14ac:dyDescent="0.35">
      <c r="A292" t="s">
        <v>470</v>
      </c>
      <c r="B292" t="s">
        <v>168</v>
      </c>
      <c r="C292">
        <v>24</v>
      </c>
      <c r="D292">
        <v>19</v>
      </c>
      <c r="E292">
        <v>50</v>
      </c>
      <c r="F292">
        <v>16</v>
      </c>
      <c r="G292" s="6">
        <f t="shared" si="8"/>
        <v>10.5</v>
      </c>
      <c r="H292" s="6">
        <f t="shared" si="9"/>
        <v>38.697674418604649</v>
      </c>
    </row>
    <row r="293" spans="1:8" x14ac:dyDescent="0.35">
      <c r="A293" t="s">
        <v>467</v>
      </c>
      <c r="B293" t="s">
        <v>168</v>
      </c>
      <c r="C293">
        <v>0</v>
      </c>
      <c r="D293">
        <v>22</v>
      </c>
      <c r="E293">
        <v>61</v>
      </c>
      <c r="F293">
        <v>20</v>
      </c>
      <c r="G293" s="6">
        <f t="shared" si="8"/>
        <v>0</v>
      </c>
      <c r="H293" s="6">
        <f t="shared" si="9"/>
        <v>94.545454545454547</v>
      </c>
    </row>
    <row r="294" spans="1:8" x14ac:dyDescent="0.35">
      <c r="A294" t="s">
        <v>468</v>
      </c>
      <c r="B294" t="s">
        <v>169</v>
      </c>
      <c r="C294">
        <v>79</v>
      </c>
      <c r="D294">
        <v>116</v>
      </c>
      <c r="E294">
        <v>352</v>
      </c>
      <c r="F294">
        <v>132</v>
      </c>
      <c r="G294" s="6">
        <f t="shared" si="8"/>
        <v>4.1893939393939394</v>
      </c>
      <c r="H294" s="6">
        <f t="shared" si="9"/>
        <v>70.400000000000006</v>
      </c>
    </row>
    <row r="295" spans="1:8" x14ac:dyDescent="0.35">
      <c r="A295" t="s">
        <v>464</v>
      </c>
      <c r="B295" t="s">
        <v>169</v>
      </c>
      <c r="C295">
        <v>450</v>
      </c>
      <c r="D295">
        <v>107</v>
      </c>
      <c r="E295">
        <v>373</v>
      </c>
      <c r="F295">
        <v>126</v>
      </c>
      <c r="G295" s="6">
        <f t="shared" si="8"/>
        <v>25</v>
      </c>
      <c r="H295" s="6">
        <f t="shared" si="9"/>
        <v>23.526032315978455</v>
      </c>
    </row>
    <row r="296" spans="1:8" x14ac:dyDescent="0.35">
      <c r="A296" t="s">
        <v>465</v>
      </c>
      <c r="B296" t="s">
        <v>169</v>
      </c>
      <c r="C296">
        <v>246</v>
      </c>
      <c r="D296">
        <v>56</v>
      </c>
      <c r="E296">
        <v>186</v>
      </c>
      <c r="F296">
        <v>62</v>
      </c>
      <c r="G296" s="6">
        <f t="shared" si="8"/>
        <v>27.774193548387096</v>
      </c>
      <c r="H296" s="6">
        <f t="shared" si="9"/>
        <v>21.350993377483444</v>
      </c>
    </row>
    <row r="297" spans="1:8" x14ac:dyDescent="0.35">
      <c r="A297" t="s">
        <v>467</v>
      </c>
      <c r="B297" t="s">
        <v>170</v>
      </c>
      <c r="C297">
        <v>37</v>
      </c>
      <c r="D297">
        <v>12</v>
      </c>
      <c r="E297">
        <v>30</v>
      </c>
      <c r="F297">
        <v>16</v>
      </c>
      <c r="G297" s="6">
        <f t="shared" si="8"/>
        <v>16.1875</v>
      </c>
      <c r="H297" s="6">
        <f t="shared" si="9"/>
        <v>33.95918367346939</v>
      </c>
    </row>
    <row r="298" spans="1:8" x14ac:dyDescent="0.35">
      <c r="A298" t="s">
        <v>466</v>
      </c>
      <c r="B298" t="s">
        <v>170</v>
      </c>
      <c r="C298">
        <v>295</v>
      </c>
      <c r="D298">
        <v>114</v>
      </c>
      <c r="E298">
        <v>374</v>
      </c>
      <c r="F298">
        <v>123</v>
      </c>
      <c r="G298" s="6">
        <f t="shared" si="8"/>
        <v>16.788617886178859</v>
      </c>
      <c r="H298" s="6">
        <f t="shared" si="9"/>
        <v>31.276283618581907</v>
      </c>
    </row>
    <row r="299" spans="1:8" x14ac:dyDescent="0.35">
      <c r="A299" t="s">
        <v>468</v>
      </c>
      <c r="B299" t="s">
        <v>171</v>
      </c>
      <c r="C299">
        <v>121</v>
      </c>
      <c r="D299">
        <v>70</v>
      </c>
      <c r="E299">
        <v>179</v>
      </c>
      <c r="F299">
        <v>55</v>
      </c>
      <c r="G299" s="6">
        <f t="shared" si="8"/>
        <v>15.4</v>
      </c>
      <c r="H299" s="6">
        <f t="shared" si="9"/>
        <v>29.947643979057592</v>
      </c>
    </row>
    <row r="300" spans="1:8" x14ac:dyDescent="0.35">
      <c r="A300" t="s">
        <v>472</v>
      </c>
      <c r="B300" t="s">
        <v>171</v>
      </c>
      <c r="C300">
        <v>50</v>
      </c>
      <c r="D300">
        <v>49</v>
      </c>
      <c r="E300">
        <v>143</v>
      </c>
      <c r="F300">
        <v>65</v>
      </c>
      <c r="G300" s="6">
        <f t="shared" si="8"/>
        <v>5.3846153846153841</v>
      </c>
      <c r="H300" s="6">
        <f t="shared" si="9"/>
        <v>68.282828282828277</v>
      </c>
    </row>
    <row r="301" spans="1:8" x14ac:dyDescent="0.35">
      <c r="A301" t="s">
        <v>467</v>
      </c>
      <c r="B301" t="s">
        <v>171</v>
      </c>
      <c r="C301">
        <v>432</v>
      </c>
      <c r="D301">
        <v>214</v>
      </c>
      <c r="E301">
        <v>449</v>
      </c>
      <c r="F301">
        <v>150</v>
      </c>
      <c r="G301" s="6">
        <f t="shared" si="8"/>
        <v>20.16</v>
      </c>
      <c r="H301" s="6">
        <f t="shared" si="9"/>
        <v>24.148606811145513</v>
      </c>
    </row>
    <row r="302" spans="1:8" x14ac:dyDescent="0.35">
      <c r="A302" t="s">
        <v>464</v>
      </c>
      <c r="B302" t="s">
        <v>172</v>
      </c>
      <c r="C302">
        <v>183</v>
      </c>
      <c r="D302">
        <v>184</v>
      </c>
      <c r="E302">
        <v>474</v>
      </c>
      <c r="F302">
        <v>125</v>
      </c>
      <c r="G302" s="6">
        <f t="shared" si="8"/>
        <v>10.247999999999999</v>
      </c>
      <c r="H302" s="6">
        <f t="shared" si="9"/>
        <v>35.422343324250683</v>
      </c>
    </row>
    <row r="303" spans="1:8" x14ac:dyDescent="0.35">
      <c r="A303" t="s">
        <v>465</v>
      </c>
      <c r="B303" t="s">
        <v>172</v>
      </c>
      <c r="C303">
        <v>185</v>
      </c>
      <c r="D303">
        <v>51</v>
      </c>
      <c r="E303">
        <v>142</v>
      </c>
      <c r="F303">
        <v>40</v>
      </c>
      <c r="G303" s="6">
        <f t="shared" si="8"/>
        <v>32.375</v>
      </c>
      <c r="H303" s="6">
        <f t="shared" si="9"/>
        <v>17.627118644067796</v>
      </c>
    </row>
    <row r="304" spans="1:8" x14ac:dyDescent="0.35">
      <c r="A304" t="s">
        <v>468</v>
      </c>
      <c r="B304" t="s">
        <v>173</v>
      </c>
      <c r="C304">
        <v>149</v>
      </c>
      <c r="D304">
        <v>183</v>
      </c>
      <c r="E304">
        <v>433</v>
      </c>
      <c r="F304">
        <v>193</v>
      </c>
      <c r="G304" s="6">
        <f t="shared" si="8"/>
        <v>5.4041450777202069</v>
      </c>
      <c r="H304" s="6">
        <f t="shared" si="9"/>
        <v>60.457831325301207</v>
      </c>
    </row>
    <row r="305" spans="1:8" x14ac:dyDescent="0.35">
      <c r="A305" t="s">
        <v>471</v>
      </c>
      <c r="B305" t="s">
        <v>173</v>
      </c>
      <c r="C305">
        <v>93</v>
      </c>
      <c r="D305">
        <v>155</v>
      </c>
      <c r="E305">
        <v>411</v>
      </c>
      <c r="F305">
        <v>138</v>
      </c>
      <c r="G305" s="6">
        <f t="shared" si="8"/>
        <v>4.7173913043478262</v>
      </c>
      <c r="H305" s="6">
        <f t="shared" si="9"/>
        <v>57.87096774193548</v>
      </c>
    </row>
    <row r="306" spans="1:8" x14ac:dyDescent="0.35">
      <c r="A306" t="s">
        <v>473</v>
      </c>
      <c r="B306" t="s">
        <v>173</v>
      </c>
      <c r="C306">
        <v>28</v>
      </c>
      <c r="D306">
        <v>38</v>
      </c>
      <c r="E306">
        <v>93</v>
      </c>
      <c r="F306">
        <v>31</v>
      </c>
      <c r="G306" s="6">
        <f t="shared" si="8"/>
        <v>6.32258064516129</v>
      </c>
      <c r="H306" s="6">
        <f t="shared" si="9"/>
        <v>48.848484848484851</v>
      </c>
    </row>
    <row r="307" spans="1:8" x14ac:dyDescent="0.35">
      <c r="A307" t="s">
        <v>467</v>
      </c>
      <c r="B307" t="s">
        <v>174</v>
      </c>
      <c r="C307">
        <v>62</v>
      </c>
      <c r="D307">
        <v>87</v>
      </c>
      <c r="E307">
        <v>164</v>
      </c>
      <c r="F307">
        <v>68</v>
      </c>
      <c r="G307" s="6">
        <f t="shared" si="8"/>
        <v>6.382352941176471</v>
      </c>
      <c r="H307" s="6">
        <f t="shared" si="9"/>
        <v>47.463087248322147</v>
      </c>
    </row>
    <row r="308" spans="1:8" x14ac:dyDescent="0.35">
      <c r="A308" t="s">
        <v>465</v>
      </c>
      <c r="B308" t="s">
        <v>174</v>
      </c>
      <c r="C308">
        <v>254</v>
      </c>
      <c r="D308">
        <v>112</v>
      </c>
      <c r="E308">
        <v>270</v>
      </c>
      <c r="F308">
        <v>84</v>
      </c>
      <c r="G308" s="6">
        <f t="shared" si="8"/>
        <v>21.166666666666668</v>
      </c>
      <c r="H308" s="6">
        <f t="shared" si="9"/>
        <v>23.868852459016395</v>
      </c>
    </row>
    <row r="309" spans="1:8" x14ac:dyDescent="0.35">
      <c r="A309" t="s">
        <v>469</v>
      </c>
      <c r="B309" t="s">
        <v>175</v>
      </c>
      <c r="C309">
        <v>132</v>
      </c>
      <c r="D309">
        <v>168</v>
      </c>
      <c r="E309">
        <v>391</v>
      </c>
      <c r="F309">
        <v>132</v>
      </c>
      <c r="G309" s="6">
        <f t="shared" si="8"/>
        <v>7</v>
      </c>
      <c r="H309" s="6">
        <f t="shared" si="9"/>
        <v>45.76</v>
      </c>
    </row>
    <row r="310" spans="1:8" x14ac:dyDescent="0.35">
      <c r="A310" t="s">
        <v>468</v>
      </c>
      <c r="B310" t="s">
        <v>175</v>
      </c>
      <c r="C310">
        <v>276</v>
      </c>
      <c r="D310">
        <v>77</v>
      </c>
      <c r="E310">
        <v>201</v>
      </c>
      <c r="F310">
        <v>57</v>
      </c>
      <c r="G310" s="6">
        <f t="shared" si="8"/>
        <v>33.894736842105267</v>
      </c>
      <c r="H310" s="6">
        <f t="shared" si="9"/>
        <v>16.793201133144475</v>
      </c>
    </row>
    <row r="311" spans="1:8" x14ac:dyDescent="0.35">
      <c r="A311" t="s">
        <v>468</v>
      </c>
      <c r="B311" t="s">
        <v>176</v>
      </c>
      <c r="C311">
        <v>119</v>
      </c>
      <c r="D311">
        <v>91</v>
      </c>
      <c r="E311">
        <v>184</v>
      </c>
      <c r="F311">
        <v>93</v>
      </c>
      <c r="G311" s="6">
        <f t="shared" si="8"/>
        <v>8.956989247311828</v>
      </c>
      <c r="H311" s="6">
        <f t="shared" si="9"/>
        <v>46.057142857142857</v>
      </c>
    </row>
    <row r="312" spans="1:8" x14ac:dyDescent="0.35">
      <c r="A312" t="s">
        <v>466</v>
      </c>
      <c r="B312" t="s">
        <v>176</v>
      </c>
      <c r="C312">
        <v>0</v>
      </c>
      <c r="D312">
        <v>89</v>
      </c>
      <c r="E312">
        <v>154</v>
      </c>
      <c r="F312">
        <v>61</v>
      </c>
      <c r="G312" s="6">
        <f t="shared" si="8"/>
        <v>0</v>
      </c>
      <c r="H312" s="6">
        <f t="shared" si="9"/>
        <v>71.280898876404493</v>
      </c>
    </row>
    <row r="313" spans="1:8" x14ac:dyDescent="0.35">
      <c r="A313" t="s">
        <v>471</v>
      </c>
      <c r="B313" t="s">
        <v>177</v>
      </c>
      <c r="C313">
        <v>204</v>
      </c>
      <c r="D313">
        <v>116</v>
      </c>
      <c r="E313">
        <v>254</v>
      </c>
      <c r="F313">
        <v>132</v>
      </c>
      <c r="G313" s="6">
        <f t="shared" si="8"/>
        <v>10.818181818181818</v>
      </c>
      <c r="H313" s="6">
        <f t="shared" si="9"/>
        <v>42.9</v>
      </c>
    </row>
    <row r="314" spans="1:8" x14ac:dyDescent="0.35">
      <c r="A314" t="s">
        <v>468</v>
      </c>
      <c r="B314" t="s">
        <v>177</v>
      </c>
      <c r="C314">
        <v>220</v>
      </c>
      <c r="D314">
        <v>80</v>
      </c>
      <c r="E314">
        <v>165</v>
      </c>
      <c r="F314">
        <v>74</v>
      </c>
      <c r="G314" s="6">
        <f t="shared" si="8"/>
        <v>20.810810810810811</v>
      </c>
      <c r="H314" s="6">
        <f t="shared" si="9"/>
        <v>25.653333333333332</v>
      </c>
    </row>
    <row r="315" spans="1:8" x14ac:dyDescent="0.35">
      <c r="A315" t="s">
        <v>471</v>
      </c>
      <c r="B315" t="s">
        <v>178</v>
      </c>
      <c r="C315">
        <v>306</v>
      </c>
      <c r="D315">
        <v>107</v>
      </c>
      <c r="E315">
        <v>237</v>
      </c>
      <c r="F315">
        <v>72</v>
      </c>
      <c r="G315" s="6">
        <f t="shared" si="8"/>
        <v>29.749999999999996</v>
      </c>
      <c r="H315" s="6">
        <f t="shared" si="9"/>
        <v>18.130750605326877</v>
      </c>
    </row>
    <row r="316" spans="1:8" x14ac:dyDescent="0.35">
      <c r="A316" t="s">
        <v>468</v>
      </c>
      <c r="B316" t="s">
        <v>178</v>
      </c>
      <c r="C316">
        <v>502</v>
      </c>
      <c r="D316">
        <v>245</v>
      </c>
      <c r="E316">
        <v>430</v>
      </c>
      <c r="F316">
        <v>172</v>
      </c>
      <c r="G316" s="6">
        <f t="shared" si="8"/>
        <v>20.430232558139533</v>
      </c>
      <c r="H316" s="6">
        <f t="shared" si="9"/>
        <v>23.946452476572958</v>
      </c>
    </row>
    <row r="317" spans="1:8" x14ac:dyDescent="0.35">
      <c r="A317" t="s">
        <v>468</v>
      </c>
      <c r="B317" t="s">
        <v>179</v>
      </c>
      <c r="C317">
        <v>59</v>
      </c>
      <c r="D317">
        <v>205</v>
      </c>
      <c r="E317">
        <v>546</v>
      </c>
      <c r="F317">
        <v>178</v>
      </c>
      <c r="G317" s="6">
        <f t="shared" si="8"/>
        <v>2.3202247191011236</v>
      </c>
      <c r="H317" s="6">
        <f t="shared" si="9"/>
        <v>70.121212121212125</v>
      </c>
    </row>
    <row r="318" spans="1:8" x14ac:dyDescent="0.35">
      <c r="A318" t="s">
        <v>465</v>
      </c>
      <c r="B318" t="s">
        <v>179</v>
      </c>
      <c r="C318">
        <v>98</v>
      </c>
      <c r="D318">
        <v>56</v>
      </c>
      <c r="E318">
        <v>104</v>
      </c>
      <c r="F318">
        <v>41</v>
      </c>
      <c r="G318" s="6">
        <f t="shared" si="8"/>
        <v>16.731707317073173</v>
      </c>
      <c r="H318" s="6">
        <f t="shared" si="9"/>
        <v>27.688311688311689</v>
      </c>
    </row>
    <row r="319" spans="1:8" x14ac:dyDescent="0.35">
      <c r="A319" t="s">
        <v>465</v>
      </c>
      <c r="B319" t="s">
        <v>180</v>
      </c>
      <c r="C319">
        <v>151</v>
      </c>
      <c r="D319">
        <v>44</v>
      </c>
      <c r="E319">
        <v>163</v>
      </c>
      <c r="F319">
        <v>49</v>
      </c>
      <c r="G319" s="6">
        <f t="shared" si="8"/>
        <v>21.571428571428573</v>
      </c>
      <c r="H319" s="6">
        <f t="shared" si="9"/>
        <v>26.133333333333333</v>
      </c>
    </row>
    <row r="320" spans="1:8" x14ac:dyDescent="0.35">
      <c r="A320" t="s">
        <v>468</v>
      </c>
      <c r="B320" t="s">
        <v>180</v>
      </c>
      <c r="C320">
        <v>80</v>
      </c>
      <c r="D320">
        <v>37</v>
      </c>
      <c r="E320">
        <v>121</v>
      </c>
      <c r="F320">
        <v>38</v>
      </c>
      <c r="G320" s="6">
        <f t="shared" si="8"/>
        <v>14.736842105263158</v>
      </c>
      <c r="H320" s="6">
        <f t="shared" si="9"/>
        <v>33.777777777777779</v>
      </c>
    </row>
    <row r="321" spans="1:8" x14ac:dyDescent="0.35">
      <c r="A321" t="s">
        <v>470</v>
      </c>
      <c r="B321" t="s">
        <v>181</v>
      </c>
      <c r="C321">
        <v>123</v>
      </c>
      <c r="D321">
        <v>140</v>
      </c>
      <c r="E321">
        <v>388</v>
      </c>
      <c r="F321">
        <v>125</v>
      </c>
      <c r="G321" s="6">
        <f t="shared" si="8"/>
        <v>6.8879999999999999</v>
      </c>
      <c r="H321" s="6">
        <f t="shared" si="9"/>
        <v>49.429657794676807</v>
      </c>
    </row>
    <row r="322" spans="1:8" x14ac:dyDescent="0.35">
      <c r="A322" t="s">
        <v>471</v>
      </c>
      <c r="B322" t="s">
        <v>181</v>
      </c>
      <c r="C322">
        <v>582</v>
      </c>
      <c r="D322">
        <v>197</v>
      </c>
      <c r="E322">
        <v>555</v>
      </c>
      <c r="F322">
        <v>181</v>
      </c>
      <c r="G322" s="6">
        <f t="shared" si="8"/>
        <v>22.50828729281768</v>
      </c>
      <c r="H322" s="6">
        <f t="shared" si="9"/>
        <v>24.164313222079588</v>
      </c>
    </row>
    <row r="323" spans="1:8" x14ac:dyDescent="0.35">
      <c r="A323" t="s">
        <v>471</v>
      </c>
      <c r="B323" t="s">
        <v>182</v>
      </c>
      <c r="C323">
        <v>341</v>
      </c>
      <c r="D323">
        <v>227</v>
      </c>
      <c r="E323">
        <v>547</v>
      </c>
      <c r="F323">
        <v>170</v>
      </c>
      <c r="G323" s="6">
        <f t="shared" ref="G323:G386" si="10">IF(F323=0,"", C323/(F323/7))</f>
        <v>14.041176470588235</v>
      </c>
      <c r="H323" s="6">
        <f t="shared" ref="H323:H386" si="11">IF(AVERAGE(C323,D323)=0,"",(F323*52)/AVERAGE(C323,D323))</f>
        <v>31.12676056338028</v>
      </c>
    </row>
    <row r="324" spans="1:8" x14ac:dyDescent="0.35">
      <c r="A324" t="s">
        <v>466</v>
      </c>
      <c r="B324" t="s">
        <v>182</v>
      </c>
      <c r="C324">
        <v>375</v>
      </c>
      <c r="D324">
        <v>159</v>
      </c>
      <c r="E324">
        <v>445</v>
      </c>
      <c r="F324">
        <v>192</v>
      </c>
      <c r="G324" s="6">
        <f t="shared" si="10"/>
        <v>13.671875</v>
      </c>
      <c r="H324" s="6">
        <f t="shared" si="11"/>
        <v>37.393258426966291</v>
      </c>
    </row>
    <row r="325" spans="1:8" x14ac:dyDescent="0.35">
      <c r="A325" t="s">
        <v>468</v>
      </c>
      <c r="B325" t="s">
        <v>183</v>
      </c>
      <c r="C325">
        <v>42</v>
      </c>
      <c r="D325">
        <v>33</v>
      </c>
      <c r="E325">
        <v>117</v>
      </c>
      <c r="F325">
        <v>37</v>
      </c>
      <c r="G325" s="6">
        <f t="shared" si="10"/>
        <v>7.9459459459459465</v>
      </c>
      <c r="H325" s="6">
        <f t="shared" si="11"/>
        <v>51.306666666666665</v>
      </c>
    </row>
    <row r="326" spans="1:8" x14ac:dyDescent="0.35">
      <c r="A326" t="s">
        <v>469</v>
      </c>
      <c r="B326" t="s">
        <v>183</v>
      </c>
      <c r="C326">
        <v>157</v>
      </c>
      <c r="D326">
        <v>212</v>
      </c>
      <c r="E326">
        <v>457</v>
      </c>
      <c r="F326">
        <v>149</v>
      </c>
      <c r="G326" s="6">
        <f t="shared" si="10"/>
        <v>7.375838926174497</v>
      </c>
      <c r="H326" s="6">
        <f t="shared" si="11"/>
        <v>41.994579945799458</v>
      </c>
    </row>
    <row r="327" spans="1:8" x14ac:dyDescent="0.35">
      <c r="A327" t="s">
        <v>464</v>
      </c>
      <c r="B327" t="s">
        <v>184</v>
      </c>
      <c r="C327">
        <v>80</v>
      </c>
      <c r="D327">
        <v>292</v>
      </c>
      <c r="E327">
        <v>727</v>
      </c>
      <c r="F327">
        <v>198</v>
      </c>
      <c r="G327" s="6">
        <f t="shared" si="10"/>
        <v>2.8282828282828283</v>
      </c>
      <c r="H327" s="6">
        <f t="shared" si="11"/>
        <v>55.354838709677416</v>
      </c>
    </row>
    <row r="328" spans="1:8" x14ac:dyDescent="0.35">
      <c r="A328" t="s">
        <v>470</v>
      </c>
      <c r="B328" t="s">
        <v>184</v>
      </c>
      <c r="C328">
        <v>26</v>
      </c>
      <c r="D328">
        <v>60</v>
      </c>
      <c r="E328">
        <v>237</v>
      </c>
      <c r="F328">
        <v>76</v>
      </c>
      <c r="G328" s="6">
        <f t="shared" si="10"/>
        <v>2.3947368421052628</v>
      </c>
      <c r="H328" s="6">
        <f t="shared" si="11"/>
        <v>91.906976744186053</v>
      </c>
    </row>
    <row r="329" spans="1:8" x14ac:dyDescent="0.35">
      <c r="A329" t="s">
        <v>471</v>
      </c>
      <c r="B329" t="s">
        <v>185</v>
      </c>
      <c r="C329">
        <v>152</v>
      </c>
      <c r="D329">
        <v>236</v>
      </c>
      <c r="E329">
        <v>400</v>
      </c>
      <c r="F329">
        <v>160</v>
      </c>
      <c r="G329" s="6">
        <f t="shared" si="10"/>
        <v>6.6499999999999995</v>
      </c>
      <c r="H329" s="6">
        <f t="shared" si="11"/>
        <v>42.886597938144327</v>
      </c>
    </row>
    <row r="330" spans="1:8" x14ac:dyDescent="0.35">
      <c r="A330" t="s">
        <v>464</v>
      </c>
      <c r="B330" t="s">
        <v>185</v>
      </c>
      <c r="C330">
        <v>25</v>
      </c>
      <c r="D330">
        <v>158</v>
      </c>
      <c r="E330">
        <v>402</v>
      </c>
      <c r="F330">
        <v>185</v>
      </c>
      <c r="G330" s="6">
        <f t="shared" si="10"/>
        <v>0.94594594594594605</v>
      </c>
      <c r="H330" s="6">
        <f t="shared" si="11"/>
        <v>105.13661202185793</v>
      </c>
    </row>
    <row r="331" spans="1:8" x14ac:dyDescent="0.35">
      <c r="A331" t="s">
        <v>466</v>
      </c>
      <c r="B331" t="s">
        <v>186</v>
      </c>
      <c r="C331">
        <v>9</v>
      </c>
      <c r="D331">
        <v>39</v>
      </c>
      <c r="E331">
        <v>80</v>
      </c>
      <c r="F331">
        <v>32</v>
      </c>
      <c r="G331" s="6">
        <f t="shared" si="10"/>
        <v>1.96875</v>
      </c>
      <c r="H331" s="6">
        <f t="shared" si="11"/>
        <v>69.333333333333329</v>
      </c>
    </row>
    <row r="332" spans="1:8" x14ac:dyDescent="0.35">
      <c r="A332" t="s">
        <v>468</v>
      </c>
      <c r="B332" t="s">
        <v>186</v>
      </c>
      <c r="C332">
        <v>8</v>
      </c>
      <c r="D332">
        <v>56</v>
      </c>
      <c r="E332">
        <v>123</v>
      </c>
      <c r="F332">
        <v>39</v>
      </c>
      <c r="G332" s="6">
        <f t="shared" si="10"/>
        <v>1.4358974358974359</v>
      </c>
      <c r="H332" s="6">
        <f t="shared" si="11"/>
        <v>63.375</v>
      </c>
    </row>
    <row r="333" spans="1:8" x14ac:dyDescent="0.35">
      <c r="A333" t="s">
        <v>467</v>
      </c>
      <c r="B333" t="s">
        <v>187</v>
      </c>
      <c r="C333">
        <v>211</v>
      </c>
      <c r="D333">
        <v>82</v>
      </c>
      <c r="E333">
        <v>239</v>
      </c>
      <c r="F333">
        <v>90</v>
      </c>
      <c r="G333" s="6">
        <f t="shared" si="10"/>
        <v>16.411111111111111</v>
      </c>
      <c r="H333" s="6">
        <f t="shared" si="11"/>
        <v>31.945392491467576</v>
      </c>
    </row>
    <row r="334" spans="1:8" x14ac:dyDescent="0.35">
      <c r="A334" t="s">
        <v>465</v>
      </c>
      <c r="B334" t="s">
        <v>187</v>
      </c>
      <c r="C334">
        <v>21</v>
      </c>
      <c r="D334">
        <v>163</v>
      </c>
      <c r="E334">
        <v>373</v>
      </c>
      <c r="F334">
        <v>137</v>
      </c>
      <c r="G334" s="6">
        <f t="shared" si="10"/>
        <v>1.0729927007299269</v>
      </c>
      <c r="H334" s="6">
        <f t="shared" si="11"/>
        <v>77.434782608695656</v>
      </c>
    </row>
    <row r="335" spans="1:8" x14ac:dyDescent="0.35">
      <c r="A335" t="s">
        <v>466</v>
      </c>
      <c r="B335" t="s">
        <v>188</v>
      </c>
      <c r="C335">
        <v>315</v>
      </c>
      <c r="D335">
        <v>65</v>
      </c>
      <c r="E335">
        <v>236</v>
      </c>
      <c r="F335">
        <v>69</v>
      </c>
      <c r="G335" s="6">
        <f t="shared" si="10"/>
        <v>31.956521739130434</v>
      </c>
      <c r="H335" s="6">
        <f t="shared" si="11"/>
        <v>18.88421052631579</v>
      </c>
    </row>
    <row r="336" spans="1:8" x14ac:dyDescent="0.35">
      <c r="A336" t="s">
        <v>470</v>
      </c>
      <c r="B336" t="s">
        <v>188</v>
      </c>
      <c r="C336">
        <v>224</v>
      </c>
      <c r="D336">
        <v>112</v>
      </c>
      <c r="E336">
        <v>376</v>
      </c>
      <c r="F336">
        <v>113</v>
      </c>
      <c r="G336" s="6">
        <f t="shared" si="10"/>
        <v>13.876106194690266</v>
      </c>
      <c r="H336" s="6">
        <f t="shared" si="11"/>
        <v>34.976190476190474</v>
      </c>
    </row>
    <row r="337" spans="1:8" x14ac:dyDescent="0.35">
      <c r="A337" t="s">
        <v>467</v>
      </c>
      <c r="B337" t="s">
        <v>189</v>
      </c>
      <c r="C337">
        <v>5</v>
      </c>
      <c r="D337">
        <v>25</v>
      </c>
      <c r="E337">
        <v>64</v>
      </c>
      <c r="F337">
        <v>32</v>
      </c>
      <c r="G337" s="6">
        <f t="shared" si="10"/>
        <v>1.09375</v>
      </c>
      <c r="H337" s="6">
        <f t="shared" si="11"/>
        <v>110.93333333333334</v>
      </c>
    </row>
    <row r="338" spans="1:8" x14ac:dyDescent="0.35">
      <c r="A338" t="s">
        <v>469</v>
      </c>
      <c r="B338" t="s">
        <v>189</v>
      </c>
      <c r="C338">
        <v>373</v>
      </c>
      <c r="D338">
        <v>124</v>
      </c>
      <c r="E338">
        <v>334</v>
      </c>
      <c r="F338">
        <v>110</v>
      </c>
      <c r="G338" s="6">
        <f t="shared" si="10"/>
        <v>23.736363636363638</v>
      </c>
      <c r="H338" s="6">
        <f t="shared" si="11"/>
        <v>23.018108651911469</v>
      </c>
    </row>
    <row r="339" spans="1:8" x14ac:dyDescent="0.35">
      <c r="A339" t="s">
        <v>468</v>
      </c>
      <c r="B339" t="s">
        <v>190</v>
      </c>
      <c r="C339">
        <v>414</v>
      </c>
      <c r="D339">
        <v>142</v>
      </c>
      <c r="E339">
        <v>425</v>
      </c>
      <c r="F339">
        <v>129</v>
      </c>
      <c r="G339" s="6">
        <f t="shared" si="10"/>
        <v>22.465116279069768</v>
      </c>
      <c r="H339" s="6">
        <f t="shared" si="11"/>
        <v>24.129496402877699</v>
      </c>
    </row>
    <row r="340" spans="1:8" x14ac:dyDescent="0.35">
      <c r="A340" t="s">
        <v>469</v>
      </c>
      <c r="B340" t="s">
        <v>190</v>
      </c>
      <c r="C340">
        <v>182</v>
      </c>
      <c r="D340">
        <v>235</v>
      </c>
      <c r="E340">
        <v>481</v>
      </c>
      <c r="F340">
        <v>178</v>
      </c>
      <c r="G340" s="6">
        <f t="shared" si="10"/>
        <v>7.1573033707865177</v>
      </c>
      <c r="H340" s="6">
        <f t="shared" si="11"/>
        <v>44.393285371702639</v>
      </c>
    </row>
    <row r="341" spans="1:8" x14ac:dyDescent="0.35">
      <c r="A341" t="s">
        <v>468</v>
      </c>
      <c r="B341" t="s">
        <v>191</v>
      </c>
      <c r="C341">
        <v>422</v>
      </c>
      <c r="D341">
        <v>258</v>
      </c>
      <c r="E341">
        <v>483</v>
      </c>
      <c r="F341">
        <v>189</v>
      </c>
      <c r="G341" s="6">
        <f t="shared" si="10"/>
        <v>15.62962962962963</v>
      </c>
      <c r="H341" s="6">
        <f t="shared" si="11"/>
        <v>28.905882352941177</v>
      </c>
    </row>
    <row r="342" spans="1:8" x14ac:dyDescent="0.35">
      <c r="A342" t="s">
        <v>470</v>
      </c>
      <c r="B342" t="s">
        <v>191</v>
      </c>
      <c r="C342">
        <v>100</v>
      </c>
      <c r="D342">
        <v>92</v>
      </c>
      <c r="E342">
        <v>186</v>
      </c>
      <c r="F342">
        <v>79</v>
      </c>
      <c r="G342" s="6">
        <f t="shared" si="10"/>
        <v>8.8607594936708853</v>
      </c>
      <c r="H342" s="6">
        <f t="shared" si="11"/>
        <v>42.791666666666664</v>
      </c>
    </row>
    <row r="343" spans="1:8" x14ac:dyDescent="0.35">
      <c r="A343" t="s">
        <v>467</v>
      </c>
      <c r="B343" t="s">
        <v>192</v>
      </c>
      <c r="C343">
        <v>246</v>
      </c>
      <c r="D343">
        <v>89</v>
      </c>
      <c r="E343">
        <v>266</v>
      </c>
      <c r="F343">
        <v>112</v>
      </c>
      <c r="G343" s="6">
        <f t="shared" si="10"/>
        <v>15.375</v>
      </c>
      <c r="H343" s="6">
        <f t="shared" si="11"/>
        <v>34.77014925373134</v>
      </c>
    </row>
    <row r="344" spans="1:8" x14ac:dyDescent="0.35">
      <c r="A344" t="s">
        <v>468</v>
      </c>
      <c r="B344" t="s">
        <v>192</v>
      </c>
      <c r="C344">
        <v>58</v>
      </c>
      <c r="D344">
        <v>22</v>
      </c>
      <c r="E344">
        <v>72</v>
      </c>
      <c r="F344">
        <v>30</v>
      </c>
      <c r="G344" s="6">
        <f t="shared" si="10"/>
        <v>13.533333333333333</v>
      </c>
      <c r="H344" s="6">
        <f t="shared" si="11"/>
        <v>39</v>
      </c>
    </row>
    <row r="345" spans="1:8" x14ac:dyDescent="0.35">
      <c r="A345" t="s">
        <v>471</v>
      </c>
      <c r="B345" t="s">
        <v>192</v>
      </c>
      <c r="C345">
        <v>383</v>
      </c>
      <c r="D345">
        <v>169</v>
      </c>
      <c r="E345">
        <v>381</v>
      </c>
      <c r="F345">
        <v>130</v>
      </c>
      <c r="G345" s="6">
        <f t="shared" si="10"/>
        <v>20.623076923076923</v>
      </c>
      <c r="H345" s="6">
        <f t="shared" si="11"/>
        <v>24.492753623188406</v>
      </c>
    </row>
    <row r="346" spans="1:8" x14ac:dyDescent="0.35">
      <c r="A346" t="s">
        <v>467</v>
      </c>
      <c r="B346" t="s">
        <v>193</v>
      </c>
      <c r="C346">
        <v>447</v>
      </c>
      <c r="D346">
        <v>201</v>
      </c>
      <c r="E346">
        <v>476</v>
      </c>
      <c r="F346">
        <v>156</v>
      </c>
      <c r="G346" s="6">
        <f t="shared" si="10"/>
        <v>20.05769230769231</v>
      </c>
      <c r="H346" s="6">
        <f t="shared" si="11"/>
        <v>25.037037037037038</v>
      </c>
    </row>
    <row r="347" spans="1:8" x14ac:dyDescent="0.35">
      <c r="A347" t="s">
        <v>470</v>
      </c>
      <c r="B347" t="s">
        <v>193</v>
      </c>
      <c r="C347">
        <v>177</v>
      </c>
      <c r="D347">
        <v>147</v>
      </c>
      <c r="E347">
        <v>294</v>
      </c>
      <c r="F347">
        <v>112</v>
      </c>
      <c r="G347" s="6">
        <f t="shared" si="10"/>
        <v>11.0625</v>
      </c>
      <c r="H347" s="6">
        <f t="shared" si="11"/>
        <v>35.950617283950621</v>
      </c>
    </row>
    <row r="348" spans="1:8" x14ac:dyDescent="0.35">
      <c r="A348" t="s">
        <v>466</v>
      </c>
      <c r="B348" t="s">
        <v>193</v>
      </c>
      <c r="C348">
        <v>118</v>
      </c>
      <c r="D348">
        <v>65</v>
      </c>
      <c r="E348">
        <v>154</v>
      </c>
      <c r="F348">
        <v>55</v>
      </c>
      <c r="G348" s="6">
        <f t="shared" si="10"/>
        <v>15.018181818181819</v>
      </c>
      <c r="H348" s="6">
        <f t="shared" si="11"/>
        <v>31.256830601092897</v>
      </c>
    </row>
    <row r="349" spans="1:8" x14ac:dyDescent="0.35">
      <c r="A349" t="s">
        <v>470</v>
      </c>
      <c r="B349" t="s">
        <v>194</v>
      </c>
      <c r="C349">
        <v>6</v>
      </c>
      <c r="D349">
        <v>19</v>
      </c>
      <c r="E349">
        <v>47</v>
      </c>
      <c r="F349">
        <v>23</v>
      </c>
      <c r="G349" s="6">
        <f t="shared" si="10"/>
        <v>1.8260869565217392</v>
      </c>
      <c r="H349" s="6">
        <f t="shared" si="11"/>
        <v>95.68</v>
      </c>
    </row>
    <row r="350" spans="1:8" x14ac:dyDescent="0.35">
      <c r="A350" t="s">
        <v>468</v>
      </c>
      <c r="B350" t="s">
        <v>194</v>
      </c>
      <c r="C350">
        <v>66</v>
      </c>
      <c r="D350">
        <v>95</v>
      </c>
      <c r="E350">
        <v>242</v>
      </c>
      <c r="F350">
        <v>95</v>
      </c>
      <c r="G350" s="6">
        <f t="shared" si="10"/>
        <v>4.8631578947368421</v>
      </c>
      <c r="H350" s="6">
        <f t="shared" si="11"/>
        <v>61.366459627329192</v>
      </c>
    </row>
    <row r="351" spans="1:8" x14ac:dyDescent="0.35">
      <c r="A351" t="s">
        <v>473</v>
      </c>
      <c r="B351" t="s">
        <v>195</v>
      </c>
      <c r="C351">
        <v>69</v>
      </c>
      <c r="D351">
        <v>17</v>
      </c>
      <c r="E351">
        <v>38</v>
      </c>
      <c r="F351">
        <v>16</v>
      </c>
      <c r="G351" s="6">
        <f t="shared" si="10"/>
        <v>30.1875</v>
      </c>
      <c r="H351" s="6">
        <f t="shared" si="11"/>
        <v>19.348837209302324</v>
      </c>
    </row>
    <row r="352" spans="1:8" x14ac:dyDescent="0.35">
      <c r="A352" t="s">
        <v>467</v>
      </c>
      <c r="B352" t="s">
        <v>195</v>
      </c>
      <c r="C352">
        <v>16</v>
      </c>
      <c r="D352">
        <v>206</v>
      </c>
      <c r="E352">
        <v>601</v>
      </c>
      <c r="F352">
        <v>177</v>
      </c>
      <c r="G352" s="6">
        <f t="shared" si="10"/>
        <v>0.63276836158192096</v>
      </c>
      <c r="H352" s="6">
        <f t="shared" si="11"/>
        <v>82.918918918918919</v>
      </c>
    </row>
    <row r="353" spans="1:8" x14ac:dyDescent="0.35">
      <c r="A353" t="s">
        <v>471</v>
      </c>
      <c r="B353" t="s">
        <v>195</v>
      </c>
      <c r="C353">
        <v>230</v>
      </c>
      <c r="D353">
        <v>110</v>
      </c>
      <c r="E353">
        <v>295</v>
      </c>
      <c r="F353">
        <v>137</v>
      </c>
      <c r="G353" s="6">
        <f t="shared" si="10"/>
        <v>11.751824817518248</v>
      </c>
      <c r="H353" s="6">
        <f t="shared" si="11"/>
        <v>41.905882352941177</v>
      </c>
    </row>
    <row r="354" spans="1:8" x14ac:dyDescent="0.35">
      <c r="A354" t="s">
        <v>470</v>
      </c>
      <c r="B354" t="s">
        <v>196</v>
      </c>
      <c r="C354">
        <v>124</v>
      </c>
      <c r="D354">
        <v>107</v>
      </c>
      <c r="E354">
        <v>245</v>
      </c>
      <c r="F354">
        <v>83</v>
      </c>
      <c r="G354" s="6">
        <f t="shared" si="10"/>
        <v>10.457831325301205</v>
      </c>
      <c r="H354" s="6">
        <f t="shared" si="11"/>
        <v>37.367965367965368</v>
      </c>
    </row>
    <row r="355" spans="1:8" x14ac:dyDescent="0.35">
      <c r="A355" t="s">
        <v>471</v>
      </c>
      <c r="B355" t="s">
        <v>196</v>
      </c>
      <c r="C355">
        <v>222</v>
      </c>
      <c r="D355">
        <v>121</v>
      </c>
      <c r="E355">
        <v>260</v>
      </c>
      <c r="F355">
        <v>124</v>
      </c>
      <c r="G355" s="6">
        <f t="shared" si="10"/>
        <v>12.532258064516128</v>
      </c>
      <c r="H355" s="6">
        <f t="shared" si="11"/>
        <v>37.597667638483962</v>
      </c>
    </row>
    <row r="356" spans="1:8" x14ac:dyDescent="0.35">
      <c r="A356" t="s">
        <v>472</v>
      </c>
      <c r="B356" t="s">
        <v>196</v>
      </c>
      <c r="C356">
        <v>56</v>
      </c>
      <c r="D356">
        <v>79</v>
      </c>
      <c r="E356">
        <v>177</v>
      </c>
      <c r="F356">
        <v>93</v>
      </c>
      <c r="G356" s="6">
        <f t="shared" si="10"/>
        <v>4.21505376344086</v>
      </c>
      <c r="H356" s="6">
        <f t="shared" si="11"/>
        <v>71.644444444444446</v>
      </c>
    </row>
    <row r="357" spans="1:8" x14ac:dyDescent="0.35">
      <c r="A357" t="s">
        <v>472</v>
      </c>
      <c r="B357" t="s">
        <v>197</v>
      </c>
      <c r="C357">
        <v>6</v>
      </c>
      <c r="D357">
        <v>164</v>
      </c>
      <c r="E357">
        <v>451</v>
      </c>
      <c r="F357">
        <v>137</v>
      </c>
      <c r="G357" s="6">
        <f t="shared" si="10"/>
        <v>0.30656934306569339</v>
      </c>
      <c r="H357" s="6">
        <f t="shared" si="11"/>
        <v>83.811764705882354</v>
      </c>
    </row>
    <row r="358" spans="1:8" x14ac:dyDescent="0.35">
      <c r="A358" t="s">
        <v>465</v>
      </c>
      <c r="B358" t="s">
        <v>197</v>
      </c>
      <c r="C358">
        <v>593</v>
      </c>
      <c r="D358">
        <v>222</v>
      </c>
      <c r="E358">
        <v>617</v>
      </c>
      <c r="F358">
        <v>198</v>
      </c>
      <c r="G358" s="6">
        <f t="shared" si="10"/>
        <v>20.964646464646464</v>
      </c>
      <c r="H358" s="6">
        <f t="shared" si="11"/>
        <v>25.266257668711656</v>
      </c>
    </row>
    <row r="359" spans="1:8" x14ac:dyDescent="0.35">
      <c r="A359" t="s">
        <v>464</v>
      </c>
      <c r="B359" t="s">
        <v>197</v>
      </c>
      <c r="C359">
        <v>234</v>
      </c>
      <c r="D359">
        <v>217</v>
      </c>
      <c r="E359">
        <v>529</v>
      </c>
      <c r="F359">
        <v>169</v>
      </c>
      <c r="G359" s="6">
        <f t="shared" si="10"/>
        <v>9.6923076923076916</v>
      </c>
      <c r="H359" s="6">
        <f t="shared" si="11"/>
        <v>38.971175166297115</v>
      </c>
    </row>
    <row r="360" spans="1:8" x14ac:dyDescent="0.35">
      <c r="A360" t="s">
        <v>473</v>
      </c>
      <c r="B360" t="s">
        <v>198</v>
      </c>
      <c r="C360">
        <v>207</v>
      </c>
      <c r="D360">
        <v>75</v>
      </c>
      <c r="E360">
        <v>273</v>
      </c>
      <c r="F360">
        <v>92</v>
      </c>
      <c r="G360" s="6">
        <f t="shared" si="10"/>
        <v>15.75</v>
      </c>
      <c r="H360" s="6">
        <f t="shared" si="11"/>
        <v>33.929078014184398</v>
      </c>
    </row>
    <row r="361" spans="1:8" x14ac:dyDescent="0.35">
      <c r="A361" t="s">
        <v>466</v>
      </c>
      <c r="B361" t="s">
        <v>198</v>
      </c>
      <c r="C361">
        <v>27</v>
      </c>
      <c r="D361">
        <v>30</v>
      </c>
      <c r="E361">
        <v>69</v>
      </c>
      <c r="F361">
        <v>33</v>
      </c>
      <c r="G361" s="6">
        <f t="shared" si="10"/>
        <v>5.7272727272727275</v>
      </c>
      <c r="H361" s="6">
        <f t="shared" si="11"/>
        <v>60.210526315789473</v>
      </c>
    </row>
    <row r="362" spans="1:8" x14ac:dyDescent="0.35">
      <c r="A362" t="s">
        <v>473</v>
      </c>
      <c r="B362" t="s">
        <v>199</v>
      </c>
      <c r="C362">
        <v>291</v>
      </c>
      <c r="D362">
        <v>123</v>
      </c>
      <c r="E362">
        <v>361</v>
      </c>
      <c r="F362">
        <v>149</v>
      </c>
      <c r="G362" s="6">
        <f t="shared" si="10"/>
        <v>13.671140939597317</v>
      </c>
      <c r="H362" s="6">
        <f t="shared" si="11"/>
        <v>37.429951690821255</v>
      </c>
    </row>
    <row r="363" spans="1:8" x14ac:dyDescent="0.35">
      <c r="A363" t="s">
        <v>468</v>
      </c>
      <c r="B363" t="s">
        <v>199</v>
      </c>
      <c r="C363">
        <v>317</v>
      </c>
      <c r="D363">
        <v>132</v>
      </c>
      <c r="E363">
        <v>348</v>
      </c>
      <c r="F363">
        <v>168</v>
      </c>
      <c r="G363" s="6">
        <f t="shared" si="10"/>
        <v>13.208333333333334</v>
      </c>
      <c r="H363" s="6">
        <f t="shared" si="11"/>
        <v>38.913140311804007</v>
      </c>
    </row>
    <row r="364" spans="1:8" x14ac:dyDescent="0.35">
      <c r="A364" t="s">
        <v>472</v>
      </c>
      <c r="B364" t="s">
        <v>199</v>
      </c>
      <c r="C364">
        <v>152</v>
      </c>
      <c r="D364">
        <v>114</v>
      </c>
      <c r="E364">
        <v>261</v>
      </c>
      <c r="F364">
        <v>90</v>
      </c>
      <c r="G364" s="6">
        <f t="shared" si="10"/>
        <v>11.822222222222221</v>
      </c>
      <c r="H364" s="6">
        <f t="shared" si="11"/>
        <v>35.18796992481203</v>
      </c>
    </row>
    <row r="365" spans="1:8" x14ac:dyDescent="0.35">
      <c r="A365" t="s">
        <v>465</v>
      </c>
      <c r="B365" t="s">
        <v>200</v>
      </c>
      <c r="C365">
        <v>134</v>
      </c>
      <c r="D365">
        <v>141</v>
      </c>
      <c r="E365">
        <v>386</v>
      </c>
      <c r="F365">
        <v>105</v>
      </c>
      <c r="G365" s="6">
        <f t="shared" si="10"/>
        <v>8.9333333333333336</v>
      </c>
      <c r="H365" s="6">
        <f t="shared" si="11"/>
        <v>39.709090909090911</v>
      </c>
    </row>
    <row r="366" spans="1:8" x14ac:dyDescent="0.35">
      <c r="A366" t="s">
        <v>464</v>
      </c>
      <c r="B366" t="s">
        <v>200</v>
      </c>
      <c r="C366">
        <v>93</v>
      </c>
      <c r="D366">
        <v>105</v>
      </c>
      <c r="E366">
        <v>327</v>
      </c>
      <c r="F366">
        <v>112</v>
      </c>
      <c r="G366" s="6">
        <f t="shared" si="10"/>
        <v>5.8125</v>
      </c>
      <c r="H366" s="6">
        <f t="shared" si="11"/>
        <v>58.828282828282831</v>
      </c>
    </row>
    <row r="367" spans="1:8" x14ac:dyDescent="0.35">
      <c r="A367" t="s">
        <v>472</v>
      </c>
      <c r="B367" t="s">
        <v>200</v>
      </c>
      <c r="C367">
        <v>178</v>
      </c>
      <c r="D367">
        <v>81</v>
      </c>
      <c r="E367">
        <v>159</v>
      </c>
      <c r="F367">
        <v>76</v>
      </c>
      <c r="G367" s="6">
        <f t="shared" si="10"/>
        <v>16.394736842105264</v>
      </c>
      <c r="H367" s="6">
        <f t="shared" si="11"/>
        <v>30.517374517374517</v>
      </c>
    </row>
    <row r="368" spans="1:8" x14ac:dyDescent="0.35">
      <c r="A368" t="s">
        <v>468</v>
      </c>
      <c r="B368" t="s">
        <v>201</v>
      </c>
      <c r="C368">
        <v>486</v>
      </c>
      <c r="D368">
        <v>158</v>
      </c>
      <c r="E368">
        <v>554</v>
      </c>
      <c r="F368">
        <v>179</v>
      </c>
      <c r="G368" s="6">
        <f t="shared" si="10"/>
        <v>19.005586592178769</v>
      </c>
      <c r="H368" s="6">
        <f t="shared" si="11"/>
        <v>28.906832298136646</v>
      </c>
    </row>
    <row r="369" spans="1:8" x14ac:dyDescent="0.35">
      <c r="A369" t="s">
        <v>471</v>
      </c>
      <c r="B369" t="s">
        <v>201</v>
      </c>
      <c r="C369">
        <v>248</v>
      </c>
      <c r="D369">
        <v>107</v>
      </c>
      <c r="E369">
        <v>366</v>
      </c>
      <c r="F369">
        <v>138</v>
      </c>
      <c r="G369" s="6">
        <f t="shared" si="10"/>
        <v>12.579710144927535</v>
      </c>
      <c r="H369" s="6">
        <f t="shared" si="11"/>
        <v>40.42816901408451</v>
      </c>
    </row>
    <row r="370" spans="1:8" x14ac:dyDescent="0.35">
      <c r="A370" t="s">
        <v>470</v>
      </c>
      <c r="B370" t="s">
        <v>202</v>
      </c>
      <c r="C370">
        <v>2</v>
      </c>
      <c r="D370">
        <v>34</v>
      </c>
      <c r="E370">
        <v>120</v>
      </c>
      <c r="F370">
        <v>40</v>
      </c>
      <c r="G370" s="6">
        <f t="shared" si="10"/>
        <v>0.35</v>
      </c>
      <c r="H370" s="6">
        <f t="shared" si="11"/>
        <v>115.55555555555556</v>
      </c>
    </row>
    <row r="371" spans="1:8" x14ac:dyDescent="0.35">
      <c r="A371" t="s">
        <v>465</v>
      </c>
      <c r="B371" t="s">
        <v>202</v>
      </c>
      <c r="C371">
        <v>142</v>
      </c>
      <c r="D371">
        <v>85</v>
      </c>
      <c r="E371">
        <v>228</v>
      </c>
      <c r="F371">
        <v>65</v>
      </c>
      <c r="G371" s="6">
        <f t="shared" si="10"/>
        <v>15.292307692307691</v>
      </c>
      <c r="H371" s="6">
        <f t="shared" si="11"/>
        <v>29.779735682819382</v>
      </c>
    </row>
    <row r="372" spans="1:8" x14ac:dyDescent="0.35">
      <c r="A372" t="s">
        <v>465</v>
      </c>
      <c r="B372" t="s">
        <v>203</v>
      </c>
      <c r="C372">
        <v>250</v>
      </c>
      <c r="D372">
        <v>257</v>
      </c>
      <c r="E372">
        <v>594</v>
      </c>
      <c r="F372">
        <v>184</v>
      </c>
      <c r="G372" s="6">
        <f t="shared" si="10"/>
        <v>9.5108695652173925</v>
      </c>
      <c r="H372" s="6">
        <f t="shared" si="11"/>
        <v>37.743589743589745</v>
      </c>
    </row>
    <row r="373" spans="1:8" x14ac:dyDescent="0.35">
      <c r="A373" t="s">
        <v>470</v>
      </c>
      <c r="B373" t="s">
        <v>203</v>
      </c>
      <c r="C373">
        <v>109</v>
      </c>
      <c r="D373">
        <v>83</v>
      </c>
      <c r="E373">
        <v>224</v>
      </c>
      <c r="F373">
        <v>90</v>
      </c>
      <c r="G373" s="6">
        <f t="shared" si="10"/>
        <v>8.4777777777777779</v>
      </c>
      <c r="H373" s="6">
        <f t="shared" si="11"/>
        <v>48.75</v>
      </c>
    </row>
    <row r="374" spans="1:8" x14ac:dyDescent="0.35">
      <c r="A374" t="s">
        <v>467</v>
      </c>
      <c r="B374" t="s">
        <v>203</v>
      </c>
      <c r="C374">
        <v>153</v>
      </c>
      <c r="D374">
        <v>231</v>
      </c>
      <c r="E374">
        <v>578</v>
      </c>
      <c r="F374">
        <v>177</v>
      </c>
      <c r="G374" s="6">
        <f t="shared" si="10"/>
        <v>6.0508474576271185</v>
      </c>
      <c r="H374" s="6">
        <f t="shared" si="11"/>
        <v>47.9375</v>
      </c>
    </row>
    <row r="375" spans="1:8" x14ac:dyDescent="0.35">
      <c r="A375" t="s">
        <v>469</v>
      </c>
      <c r="B375" t="s">
        <v>204</v>
      </c>
      <c r="C375">
        <v>733</v>
      </c>
      <c r="D375">
        <v>266</v>
      </c>
      <c r="E375">
        <v>664</v>
      </c>
      <c r="F375">
        <v>186</v>
      </c>
      <c r="G375" s="6">
        <f t="shared" si="10"/>
        <v>27.586021505376344</v>
      </c>
      <c r="H375" s="6">
        <f t="shared" si="11"/>
        <v>19.363363363363362</v>
      </c>
    </row>
    <row r="376" spans="1:8" x14ac:dyDescent="0.35">
      <c r="A376" t="s">
        <v>471</v>
      </c>
      <c r="B376" t="s">
        <v>204</v>
      </c>
      <c r="C376">
        <v>535</v>
      </c>
      <c r="D376">
        <v>151</v>
      </c>
      <c r="E376">
        <v>501</v>
      </c>
      <c r="F376">
        <v>185</v>
      </c>
      <c r="G376" s="6">
        <f t="shared" si="10"/>
        <v>20.243243243243246</v>
      </c>
      <c r="H376" s="6">
        <f t="shared" si="11"/>
        <v>28.046647230320701</v>
      </c>
    </row>
    <row r="377" spans="1:8" x14ac:dyDescent="0.35">
      <c r="A377" t="s">
        <v>465</v>
      </c>
      <c r="B377" t="s">
        <v>204</v>
      </c>
      <c r="C377">
        <v>177</v>
      </c>
      <c r="D377">
        <v>204</v>
      </c>
      <c r="E377">
        <v>437</v>
      </c>
      <c r="F377">
        <v>166</v>
      </c>
      <c r="G377" s="6">
        <f t="shared" si="10"/>
        <v>7.4638554216867465</v>
      </c>
      <c r="H377" s="6">
        <f t="shared" si="11"/>
        <v>45.312335958005249</v>
      </c>
    </row>
    <row r="378" spans="1:8" x14ac:dyDescent="0.35">
      <c r="A378" t="s">
        <v>465</v>
      </c>
      <c r="B378" t="s">
        <v>205</v>
      </c>
      <c r="C378">
        <v>655</v>
      </c>
      <c r="D378">
        <v>232</v>
      </c>
      <c r="E378">
        <v>595</v>
      </c>
      <c r="F378">
        <v>189</v>
      </c>
      <c r="G378" s="6">
        <f t="shared" si="10"/>
        <v>24.25925925925926</v>
      </c>
      <c r="H378" s="6">
        <f t="shared" si="11"/>
        <v>22.160090191657272</v>
      </c>
    </row>
    <row r="379" spans="1:8" x14ac:dyDescent="0.35">
      <c r="A379" t="s">
        <v>470</v>
      </c>
      <c r="B379" t="s">
        <v>205</v>
      </c>
      <c r="C379">
        <v>42</v>
      </c>
      <c r="D379">
        <v>55</v>
      </c>
      <c r="E379">
        <v>178</v>
      </c>
      <c r="F379">
        <v>63</v>
      </c>
      <c r="G379" s="6">
        <f t="shared" si="10"/>
        <v>4.666666666666667</v>
      </c>
      <c r="H379" s="6">
        <f t="shared" si="11"/>
        <v>67.546391752577321</v>
      </c>
    </row>
    <row r="380" spans="1:8" x14ac:dyDescent="0.35">
      <c r="A380" t="s">
        <v>467</v>
      </c>
      <c r="B380" t="s">
        <v>206</v>
      </c>
      <c r="C380">
        <v>364</v>
      </c>
      <c r="D380">
        <v>193</v>
      </c>
      <c r="E380">
        <v>443</v>
      </c>
      <c r="F380">
        <v>194</v>
      </c>
      <c r="G380" s="6">
        <f t="shared" si="10"/>
        <v>13.134020618556701</v>
      </c>
      <c r="H380" s="6">
        <f t="shared" si="11"/>
        <v>36.222621184919213</v>
      </c>
    </row>
    <row r="381" spans="1:8" x14ac:dyDescent="0.35">
      <c r="A381" t="s">
        <v>471</v>
      </c>
      <c r="B381" t="s">
        <v>206</v>
      </c>
      <c r="C381">
        <v>287</v>
      </c>
      <c r="D381">
        <v>119</v>
      </c>
      <c r="E381">
        <v>368</v>
      </c>
      <c r="F381">
        <v>137</v>
      </c>
      <c r="G381" s="6">
        <f t="shared" si="10"/>
        <v>14.664233576642335</v>
      </c>
      <c r="H381" s="6">
        <f t="shared" si="11"/>
        <v>35.093596059113302</v>
      </c>
    </row>
    <row r="382" spans="1:8" x14ac:dyDescent="0.35">
      <c r="A382" t="s">
        <v>473</v>
      </c>
      <c r="B382" t="s">
        <v>206</v>
      </c>
      <c r="C382">
        <v>23</v>
      </c>
      <c r="D382">
        <v>98</v>
      </c>
      <c r="E382">
        <v>241</v>
      </c>
      <c r="F382">
        <v>82</v>
      </c>
      <c r="G382" s="6">
        <f t="shared" si="10"/>
        <v>1.9634146341463417</v>
      </c>
      <c r="H382" s="6">
        <f t="shared" si="11"/>
        <v>70.47933884297521</v>
      </c>
    </row>
    <row r="383" spans="1:8" x14ac:dyDescent="0.35">
      <c r="A383" t="s">
        <v>472</v>
      </c>
      <c r="B383" t="s">
        <v>207</v>
      </c>
      <c r="C383">
        <v>241</v>
      </c>
      <c r="D383">
        <v>52</v>
      </c>
      <c r="E383">
        <v>207</v>
      </c>
      <c r="F383">
        <v>66</v>
      </c>
      <c r="G383" s="6">
        <f t="shared" si="10"/>
        <v>25.560606060606059</v>
      </c>
      <c r="H383" s="6">
        <f t="shared" si="11"/>
        <v>23.426621160409557</v>
      </c>
    </row>
    <row r="384" spans="1:8" x14ac:dyDescent="0.35">
      <c r="A384" t="s">
        <v>473</v>
      </c>
      <c r="B384" t="s">
        <v>207</v>
      </c>
      <c r="C384">
        <v>170</v>
      </c>
      <c r="D384">
        <v>54</v>
      </c>
      <c r="E384">
        <v>148</v>
      </c>
      <c r="F384">
        <v>41</v>
      </c>
      <c r="G384" s="6">
        <f t="shared" si="10"/>
        <v>29.024390243902442</v>
      </c>
      <c r="H384" s="6">
        <f t="shared" si="11"/>
        <v>19.035714285714285</v>
      </c>
    </row>
    <row r="385" spans="1:8" x14ac:dyDescent="0.35">
      <c r="A385" t="s">
        <v>468</v>
      </c>
      <c r="B385" t="s">
        <v>208</v>
      </c>
      <c r="C385">
        <v>243</v>
      </c>
      <c r="D385">
        <v>149</v>
      </c>
      <c r="E385">
        <v>527</v>
      </c>
      <c r="F385">
        <v>181</v>
      </c>
      <c r="G385" s="6">
        <f t="shared" si="10"/>
        <v>9.3977900552486187</v>
      </c>
      <c r="H385" s="6">
        <f t="shared" si="11"/>
        <v>48.020408163265309</v>
      </c>
    </row>
    <row r="386" spans="1:8" x14ac:dyDescent="0.35">
      <c r="A386" t="s">
        <v>471</v>
      </c>
      <c r="B386" t="s">
        <v>208</v>
      </c>
      <c r="C386">
        <v>292</v>
      </c>
      <c r="D386">
        <v>151</v>
      </c>
      <c r="E386">
        <v>480</v>
      </c>
      <c r="F386">
        <v>142</v>
      </c>
      <c r="G386" s="6">
        <f t="shared" si="10"/>
        <v>14.3943661971831</v>
      </c>
      <c r="H386" s="6">
        <f t="shared" si="11"/>
        <v>33.336343115124151</v>
      </c>
    </row>
    <row r="387" spans="1:8" x14ac:dyDescent="0.35">
      <c r="A387" t="s">
        <v>469</v>
      </c>
      <c r="B387" t="s">
        <v>208</v>
      </c>
      <c r="C387">
        <v>147</v>
      </c>
      <c r="D387">
        <v>211</v>
      </c>
      <c r="E387">
        <v>705</v>
      </c>
      <c r="F387">
        <v>199</v>
      </c>
      <c r="G387" s="6">
        <f t="shared" ref="G387:G450" si="12">IF(F387=0,"", C387/(F387/7))</f>
        <v>5.1708542713567844</v>
      </c>
      <c r="H387" s="6">
        <f t="shared" ref="H387:H450" si="13">IF(AVERAGE(C387,D387)=0,"",(F387*52)/AVERAGE(C387,D387))</f>
        <v>57.81005586592179</v>
      </c>
    </row>
    <row r="388" spans="1:8" x14ac:dyDescent="0.35">
      <c r="A388" t="s">
        <v>468</v>
      </c>
      <c r="B388" t="s">
        <v>209</v>
      </c>
      <c r="C388">
        <v>66</v>
      </c>
      <c r="D388">
        <v>89</v>
      </c>
      <c r="E388">
        <v>261</v>
      </c>
      <c r="F388">
        <v>101</v>
      </c>
      <c r="G388" s="6">
        <f t="shared" si="12"/>
        <v>4.5742574257425739</v>
      </c>
      <c r="H388" s="6">
        <f t="shared" si="13"/>
        <v>67.767741935483869</v>
      </c>
    </row>
    <row r="389" spans="1:8" x14ac:dyDescent="0.35">
      <c r="A389" t="s">
        <v>473</v>
      </c>
      <c r="B389" t="s">
        <v>209</v>
      </c>
      <c r="C389">
        <v>331</v>
      </c>
      <c r="D389">
        <v>152</v>
      </c>
      <c r="E389">
        <v>256</v>
      </c>
      <c r="F389">
        <v>102</v>
      </c>
      <c r="G389" s="6">
        <f t="shared" si="12"/>
        <v>22.715686274509803</v>
      </c>
      <c r="H389" s="6">
        <f t="shared" si="13"/>
        <v>21.962732919254659</v>
      </c>
    </row>
    <row r="390" spans="1:8" x14ac:dyDescent="0.35">
      <c r="A390" t="s">
        <v>470</v>
      </c>
      <c r="B390" t="s">
        <v>209</v>
      </c>
      <c r="C390">
        <v>89</v>
      </c>
      <c r="D390">
        <v>133</v>
      </c>
      <c r="E390">
        <v>374</v>
      </c>
      <c r="F390">
        <v>115</v>
      </c>
      <c r="G390" s="6">
        <f t="shared" si="12"/>
        <v>5.4173913043478263</v>
      </c>
      <c r="H390" s="6">
        <f t="shared" si="13"/>
        <v>53.873873873873876</v>
      </c>
    </row>
    <row r="391" spans="1:8" x14ac:dyDescent="0.35">
      <c r="A391" t="s">
        <v>470</v>
      </c>
      <c r="B391" t="s">
        <v>210</v>
      </c>
      <c r="C391">
        <v>395</v>
      </c>
      <c r="D391">
        <v>116</v>
      </c>
      <c r="E391">
        <v>333</v>
      </c>
      <c r="F391">
        <v>103</v>
      </c>
      <c r="G391" s="6">
        <f t="shared" si="12"/>
        <v>26.844660194174757</v>
      </c>
      <c r="H391" s="6">
        <f t="shared" si="13"/>
        <v>20.962818003913895</v>
      </c>
    </row>
    <row r="392" spans="1:8" x14ac:dyDescent="0.35">
      <c r="A392" t="s">
        <v>465</v>
      </c>
      <c r="B392" t="s">
        <v>210</v>
      </c>
      <c r="C392">
        <v>86</v>
      </c>
      <c r="D392">
        <v>164</v>
      </c>
      <c r="E392">
        <v>464</v>
      </c>
      <c r="F392">
        <v>151</v>
      </c>
      <c r="G392" s="6">
        <f t="shared" si="12"/>
        <v>3.9867549668874172</v>
      </c>
      <c r="H392" s="6">
        <f t="shared" si="13"/>
        <v>62.816000000000003</v>
      </c>
    </row>
    <row r="393" spans="1:8" x14ac:dyDescent="0.35">
      <c r="A393" t="s">
        <v>473</v>
      </c>
      <c r="B393" t="s">
        <v>210</v>
      </c>
      <c r="C393">
        <v>25</v>
      </c>
      <c r="D393">
        <v>73</v>
      </c>
      <c r="E393">
        <v>178</v>
      </c>
      <c r="F393">
        <v>56</v>
      </c>
      <c r="G393" s="6">
        <f t="shared" si="12"/>
        <v>3.125</v>
      </c>
      <c r="H393" s="6">
        <f t="shared" si="13"/>
        <v>59.428571428571431</v>
      </c>
    </row>
    <row r="394" spans="1:8" x14ac:dyDescent="0.35">
      <c r="A394" t="s">
        <v>472</v>
      </c>
      <c r="B394" t="s">
        <v>211</v>
      </c>
      <c r="C394">
        <v>62</v>
      </c>
      <c r="D394">
        <v>68</v>
      </c>
      <c r="E394">
        <v>181</v>
      </c>
      <c r="F394">
        <v>71</v>
      </c>
      <c r="G394" s="6">
        <f t="shared" si="12"/>
        <v>6.1126760563380289</v>
      </c>
      <c r="H394" s="6">
        <f t="shared" si="13"/>
        <v>56.8</v>
      </c>
    </row>
    <row r="395" spans="1:8" x14ac:dyDescent="0.35">
      <c r="A395" t="s">
        <v>473</v>
      </c>
      <c r="B395" t="s">
        <v>211</v>
      </c>
      <c r="C395">
        <v>246</v>
      </c>
      <c r="D395">
        <v>140</v>
      </c>
      <c r="E395">
        <v>337</v>
      </c>
      <c r="F395">
        <v>127</v>
      </c>
      <c r="G395" s="6">
        <f t="shared" si="12"/>
        <v>13.559055118110237</v>
      </c>
      <c r="H395" s="6">
        <f t="shared" si="13"/>
        <v>34.217616580310882</v>
      </c>
    </row>
    <row r="396" spans="1:8" x14ac:dyDescent="0.35">
      <c r="A396" t="s">
        <v>464</v>
      </c>
      <c r="B396" t="s">
        <v>211</v>
      </c>
      <c r="C396">
        <v>156</v>
      </c>
      <c r="D396">
        <v>41</v>
      </c>
      <c r="E396">
        <v>89</v>
      </c>
      <c r="F396">
        <v>34</v>
      </c>
      <c r="G396" s="6">
        <f t="shared" si="12"/>
        <v>32.117647058823529</v>
      </c>
      <c r="H396" s="6">
        <f t="shared" si="13"/>
        <v>17.949238578680202</v>
      </c>
    </row>
    <row r="397" spans="1:8" x14ac:dyDescent="0.35">
      <c r="A397" t="s">
        <v>465</v>
      </c>
      <c r="B397" t="s">
        <v>212</v>
      </c>
      <c r="C397">
        <v>141</v>
      </c>
      <c r="D397">
        <v>68</v>
      </c>
      <c r="E397">
        <v>147</v>
      </c>
      <c r="F397">
        <v>56</v>
      </c>
      <c r="G397" s="6">
        <f t="shared" si="12"/>
        <v>17.625</v>
      </c>
      <c r="H397" s="6">
        <f t="shared" si="13"/>
        <v>27.866028708133971</v>
      </c>
    </row>
    <row r="398" spans="1:8" x14ac:dyDescent="0.35">
      <c r="A398" t="s">
        <v>467</v>
      </c>
      <c r="B398" t="s">
        <v>212</v>
      </c>
      <c r="C398">
        <v>76</v>
      </c>
      <c r="D398">
        <v>188</v>
      </c>
      <c r="E398">
        <v>435</v>
      </c>
      <c r="F398">
        <v>139</v>
      </c>
      <c r="G398" s="6">
        <f t="shared" si="12"/>
        <v>3.8273381294964026</v>
      </c>
      <c r="H398" s="6">
        <f t="shared" si="13"/>
        <v>54.757575757575758</v>
      </c>
    </row>
    <row r="399" spans="1:8" x14ac:dyDescent="0.35">
      <c r="A399" t="s">
        <v>470</v>
      </c>
      <c r="B399" t="s">
        <v>212</v>
      </c>
      <c r="C399">
        <v>339</v>
      </c>
      <c r="D399">
        <v>148</v>
      </c>
      <c r="E399">
        <v>370</v>
      </c>
      <c r="F399">
        <v>135</v>
      </c>
      <c r="G399" s="6">
        <f t="shared" si="12"/>
        <v>17.577777777777779</v>
      </c>
      <c r="H399" s="6">
        <f t="shared" si="13"/>
        <v>28.829568788501028</v>
      </c>
    </row>
    <row r="400" spans="1:8" x14ac:dyDescent="0.35">
      <c r="A400" t="s">
        <v>464</v>
      </c>
      <c r="B400" t="s">
        <v>213</v>
      </c>
      <c r="C400">
        <v>44</v>
      </c>
      <c r="D400">
        <v>228</v>
      </c>
      <c r="E400">
        <v>535</v>
      </c>
      <c r="F400">
        <v>158</v>
      </c>
      <c r="G400" s="6">
        <f t="shared" si="12"/>
        <v>1.9493670886075949</v>
      </c>
      <c r="H400" s="6">
        <f t="shared" si="13"/>
        <v>60.411764705882355</v>
      </c>
    </row>
    <row r="401" spans="1:8" x14ac:dyDescent="0.35">
      <c r="A401" t="s">
        <v>468</v>
      </c>
      <c r="B401" t="s">
        <v>213</v>
      </c>
      <c r="C401">
        <v>711</v>
      </c>
      <c r="D401">
        <v>243</v>
      </c>
      <c r="E401">
        <v>667</v>
      </c>
      <c r="F401">
        <v>197</v>
      </c>
      <c r="G401" s="6">
        <f t="shared" si="12"/>
        <v>25.263959390862944</v>
      </c>
      <c r="H401" s="6">
        <f t="shared" si="13"/>
        <v>21.475890985324948</v>
      </c>
    </row>
    <row r="402" spans="1:8" x14ac:dyDescent="0.35">
      <c r="A402" t="s">
        <v>470</v>
      </c>
      <c r="B402" t="s">
        <v>213</v>
      </c>
      <c r="C402">
        <v>317</v>
      </c>
      <c r="D402">
        <v>122</v>
      </c>
      <c r="E402">
        <v>461</v>
      </c>
      <c r="F402">
        <v>147</v>
      </c>
      <c r="G402" s="6">
        <f t="shared" si="12"/>
        <v>15.095238095238095</v>
      </c>
      <c r="H402" s="6">
        <f t="shared" si="13"/>
        <v>34.824601366742598</v>
      </c>
    </row>
    <row r="403" spans="1:8" x14ac:dyDescent="0.35">
      <c r="A403" t="s">
        <v>472</v>
      </c>
      <c r="B403" t="s">
        <v>214</v>
      </c>
      <c r="C403">
        <v>68</v>
      </c>
      <c r="D403">
        <v>85</v>
      </c>
      <c r="E403">
        <v>161</v>
      </c>
      <c r="F403">
        <v>62</v>
      </c>
      <c r="G403" s="6">
        <f t="shared" si="12"/>
        <v>7.6774193548387091</v>
      </c>
      <c r="H403" s="6">
        <f t="shared" si="13"/>
        <v>42.143790849673202</v>
      </c>
    </row>
    <row r="404" spans="1:8" x14ac:dyDescent="0.35">
      <c r="A404" t="s">
        <v>471</v>
      </c>
      <c r="B404" t="s">
        <v>214</v>
      </c>
      <c r="C404">
        <v>601</v>
      </c>
      <c r="D404">
        <v>189</v>
      </c>
      <c r="E404">
        <v>600</v>
      </c>
      <c r="F404">
        <v>179</v>
      </c>
      <c r="G404" s="6">
        <f t="shared" si="12"/>
        <v>23.502793296089383</v>
      </c>
      <c r="H404" s="6">
        <f t="shared" si="13"/>
        <v>23.564556962025318</v>
      </c>
    </row>
    <row r="405" spans="1:8" x14ac:dyDescent="0.35">
      <c r="A405" t="s">
        <v>469</v>
      </c>
      <c r="B405" t="s">
        <v>214</v>
      </c>
      <c r="C405">
        <v>482</v>
      </c>
      <c r="D405">
        <v>222</v>
      </c>
      <c r="E405">
        <v>437</v>
      </c>
      <c r="F405">
        <v>157</v>
      </c>
      <c r="G405" s="6">
        <f t="shared" si="12"/>
        <v>21.490445859872612</v>
      </c>
      <c r="H405" s="6">
        <f t="shared" si="13"/>
        <v>23.193181818181817</v>
      </c>
    </row>
    <row r="406" spans="1:8" x14ac:dyDescent="0.35">
      <c r="A406" t="s">
        <v>464</v>
      </c>
      <c r="B406" t="s">
        <v>215</v>
      </c>
      <c r="C406">
        <v>240</v>
      </c>
      <c r="D406">
        <v>61</v>
      </c>
      <c r="E406">
        <v>161</v>
      </c>
      <c r="F406">
        <v>42</v>
      </c>
      <c r="G406" s="6">
        <f t="shared" si="12"/>
        <v>40</v>
      </c>
      <c r="H406" s="6">
        <f t="shared" si="13"/>
        <v>14.511627906976743</v>
      </c>
    </row>
    <row r="407" spans="1:8" x14ac:dyDescent="0.35">
      <c r="A407" t="s">
        <v>465</v>
      </c>
      <c r="B407" t="s">
        <v>215</v>
      </c>
      <c r="C407">
        <v>417</v>
      </c>
      <c r="D407">
        <v>155</v>
      </c>
      <c r="E407">
        <v>528</v>
      </c>
      <c r="F407">
        <v>174</v>
      </c>
      <c r="G407" s="6">
        <f t="shared" si="12"/>
        <v>16.775862068965516</v>
      </c>
      <c r="H407" s="6">
        <f t="shared" si="13"/>
        <v>31.636363636363637</v>
      </c>
    </row>
    <row r="408" spans="1:8" x14ac:dyDescent="0.35">
      <c r="A408" t="s">
        <v>470</v>
      </c>
      <c r="B408" t="s">
        <v>215</v>
      </c>
      <c r="C408">
        <v>93</v>
      </c>
      <c r="D408">
        <v>200</v>
      </c>
      <c r="E408">
        <v>572</v>
      </c>
      <c r="F408">
        <v>199</v>
      </c>
      <c r="G408" s="6">
        <f t="shared" si="12"/>
        <v>3.2713567839195981</v>
      </c>
      <c r="H408" s="6">
        <f t="shared" si="13"/>
        <v>70.634812286689424</v>
      </c>
    </row>
    <row r="409" spans="1:8" x14ac:dyDescent="0.35">
      <c r="A409" t="s">
        <v>469</v>
      </c>
      <c r="B409" t="s">
        <v>216</v>
      </c>
      <c r="C409">
        <v>65</v>
      </c>
      <c r="D409">
        <v>57</v>
      </c>
      <c r="E409">
        <v>180</v>
      </c>
      <c r="F409">
        <v>52</v>
      </c>
      <c r="G409" s="6">
        <f t="shared" si="12"/>
        <v>8.75</v>
      </c>
      <c r="H409" s="6">
        <f t="shared" si="13"/>
        <v>44.327868852459019</v>
      </c>
    </row>
    <row r="410" spans="1:8" x14ac:dyDescent="0.35">
      <c r="A410" t="s">
        <v>472</v>
      </c>
      <c r="B410" t="s">
        <v>216</v>
      </c>
      <c r="C410">
        <v>283</v>
      </c>
      <c r="D410">
        <v>249</v>
      </c>
      <c r="E410">
        <v>482</v>
      </c>
      <c r="F410">
        <v>192</v>
      </c>
      <c r="G410" s="6">
        <f t="shared" si="12"/>
        <v>10.317708333333334</v>
      </c>
      <c r="H410" s="6">
        <f t="shared" si="13"/>
        <v>37.533834586466163</v>
      </c>
    </row>
    <row r="411" spans="1:8" x14ac:dyDescent="0.35">
      <c r="A411" t="s">
        <v>468</v>
      </c>
      <c r="B411" t="s">
        <v>216</v>
      </c>
      <c r="C411">
        <v>367</v>
      </c>
      <c r="D411">
        <v>151</v>
      </c>
      <c r="E411">
        <v>441</v>
      </c>
      <c r="F411">
        <v>165</v>
      </c>
      <c r="G411" s="6">
        <f t="shared" si="12"/>
        <v>15.569696969696968</v>
      </c>
      <c r="H411" s="6">
        <f t="shared" si="13"/>
        <v>33.127413127413128</v>
      </c>
    </row>
    <row r="412" spans="1:8" x14ac:dyDescent="0.35">
      <c r="A412" t="s">
        <v>471</v>
      </c>
      <c r="B412" t="s">
        <v>217</v>
      </c>
      <c r="C412">
        <v>215</v>
      </c>
      <c r="D412">
        <v>179</v>
      </c>
      <c r="E412">
        <v>434</v>
      </c>
      <c r="F412">
        <v>153</v>
      </c>
      <c r="G412" s="6">
        <f t="shared" si="12"/>
        <v>9.8366013071895431</v>
      </c>
      <c r="H412" s="6">
        <f t="shared" si="13"/>
        <v>40.385786802030459</v>
      </c>
    </row>
    <row r="413" spans="1:8" x14ac:dyDescent="0.35">
      <c r="A413" t="s">
        <v>466</v>
      </c>
      <c r="B413" t="s">
        <v>217</v>
      </c>
      <c r="C413">
        <v>251</v>
      </c>
      <c r="D413">
        <v>169</v>
      </c>
      <c r="E413">
        <v>612</v>
      </c>
      <c r="F413">
        <v>191</v>
      </c>
      <c r="G413" s="6">
        <f t="shared" si="12"/>
        <v>9.198952879581153</v>
      </c>
      <c r="H413" s="6">
        <f t="shared" si="13"/>
        <v>47.295238095238098</v>
      </c>
    </row>
    <row r="414" spans="1:8" x14ac:dyDescent="0.35">
      <c r="A414" t="s">
        <v>467</v>
      </c>
      <c r="B414" t="s">
        <v>217</v>
      </c>
      <c r="C414">
        <v>73</v>
      </c>
      <c r="D414">
        <v>132</v>
      </c>
      <c r="E414">
        <v>347</v>
      </c>
      <c r="F414">
        <v>96</v>
      </c>
      <c r="G414" s="6">
        <f t="shared" si="12"/>
        <v>5.322916666666667</v>
      </c>
      <c r="H414" s="6">
        <f t="shared" si="13"/>
        <v>48.702439024390245</v>
      </c>
    </row>
    <row r="415" spans="1:8" x14ac:dyDescent="0.35">
      <c r="A415" t="s">
        <v>470</v>
      </c>
      <c r="B415" t="s">
        <v>218</v>
      </c>
      <c r="C415">
        <v>37</v>
      </c>
      <c r="D415">
        <v>21</v>
      </c>
      <c r="E415">
        <v>46</v>
      </c>
      <c r="F415">
        <v>18</v>
      </c>
      <c r="G415" s="6">
        <f t="shared" si="12"/>
        <v>14.388888888888888</v>
      </c>
      <c r="H415" s="6">
        <f t="shared" si="13"/>
        <v>32.275862068965516</v>
      </c>
    </row>
    <row r="416" spans="1:8" x14ac:dyDescent="0.35">
      <c r="A416" t="s">
        <v>466</v>
      </c>
      <c r="B416" t="s">
        <v>218</v>
      </c>
      <c r="C416">
        <v>430</v>
      </c>
      <c r="D416">
        <v>175</v>
      </c>
      <c r="E416">
        <v>374</v>
      </c>
      <c r="F416">
        <v>118</v>
      </c>
      <c r="G416" s="6">
        <f t="shared" si="12"/>
        <v>25.508474576271187</v>
      </c>
      <c r="H416" s="6">
        <f t="shared" si="13"/>
        <v>20.284297520661156</v>
      </c>
    </row>
    <row r="417" spans="1:8" x14ac:dyDescent="0.35">
      <c r="A417" t="s">
        <v>468</v>
      </c>
      <c r="B417" t="s">
        <v>219</v>
      </c>
      <c r="C417">
        <v>150</v>
      </c>
      <c r="D417">
        <v>52</v>
      </c>
      <c r="E417">
        <v>165</v>
      </c>
      <c r="F417">
        <v>66</v>
      </c>
      <c r="G417" s="6">
        <f t="shared" si="12"/>
        <v>15.909090909090908</v>
      </c>
      <c r="H417" s="6">
        <f t="shared" si="13"/>
        <v>33.980198019801982</v>
      </c>
    </row>
    <row r="418" spans="1:8" x14ac:dyDescent="0.35">
      <c r="A418" t="s">
        <v>467</v>
      </c>
      <c r="B418" t="s">
        <v>219</v>
      </c>
      <c r="C418">
        <v>141</v>
      </c>
      <c r="D418">
        <v>28</v>
      </c>
      <c r="E418">
        <v>91</v>
      </c>
      <c r="F418">
        <v>32</v>
      </c>
      <c r="G418" s="6">
        <f t="shared" si="12"/>
        <v>30.84375</v>
      </c>
      <c r="H418" s="6">
        <f t="shared" si="13"/>
        <v>19.692307692307693</v>
      </c>
    </row>
    <row r="419" spans="1:8" x14ac:dyDescent="0.35">
      <c r="A419" t="s">
        <v>465</v>
      </c>
      <c r="B419" t="s">
        <v>219</v>
      </c>
      <c r="C419">
        <v>44</v>
      </c>
      <c r="D419">
        <v>65</v>
      </c>
      <c r="E419">
        <v>122</v>
      </c>
      <c r="F419">
        <v>57</v>
      </c>
      <c r="G419" s="6">
        <f t="shared" si="12"/>
        <v>5.4035087719298245</v>
      </c>
      <c r="H419" s="6">
        <f t="shared" si="13"/>
        <v>54.38532110091743</v>
      </c>
    </row>
    <row r="420" spans="1:8" x14ac:dyDescent="0.35">
      <c r="A420" t="s">
        <v>473</v>
      </c>
      <c r="B420" t="s">
        <v>220</v>
      </c>
      <c r="C420">
        <v>200</v>
      </c>
      <c r="D420">
        <v>161</v>
      </c>
      <c r="E420">
        <v>385</v>
      </c>
      <c r="F420">
        <v>198</v>
      </c>
      <c r="G420" s="6">
        <f t="shared" si="12"/>
        <v>7.0707070707070709</v>
      </c>
      <c r="H420" s="6">
        <f t="shared" si="13"/>
        <v>57.041551246537395</v>
      </c>
    </row>
    <row r="421" spans="1:8" x14ac:dyDescent="0.35">
      <c r="A421" t="s">
        <v>472</v>
      </c>
      <c r="B421" t="s">
        <v>220</v>
      </c>
      <c r="C421">
        <v>34</v>
      </c>
      <c r="D421">
        <v>153</v>
      </c>
      <c r="E421">
        <v>311</v>
      </c>
      <c r="F421">
        <v>145</v>
      </c>
      <c r="G421" s="6">
        <f t="shared" si="12"/>
        <v>1.6413793103448275</v>
      </c>
      <c r="H421" s="6">
        <f t="shared" si="13"/>
        <v>80.641711229946523</v>
      </c>
    </row>
    <row r="422" spans="1:8" x14ac:dyDescent="0.35">
      <c r="A422" t="s">
        <v>466</v>
      </c>
      <c r="B422" t="s">
        <v>221</v>
      </c>
      <c r="C422">
        <v>186</v>
      </c>
      <c r="D422">
        <v>122</v>
      </c>
      <c r="E422">
        <v>293</v>
      </c>
      <c r="F422">
        <v>97</v>
      </c>
      <c r="G422" s="6">
        <f t="shared" si="12"/>
        <v>13.422680412371134</v>
      </c>
      <c r="H422" s="6">
        <f t="shared" si="13"/>
        <v>32.753246753246756</v>
      </c>
    </row>
    <row r="423" spans="1:8" x14ac:dyDescent="0.35">
      <c r="A423" t="s">
        <v>464</v>
      </c>
      <c r="B423" t="s">
        <v>221</v>
      </c>
      <c r="C423">
        <v>362</v>
      </c>
      <c r="D423">
        <v>217</v>
      </c>
      <c r="E423">
        <v>646</v>
      </c>
      <c r="F423">
        <v>174</v>
      </c>
      <c r="G423" s="6">
        <f t="shared" si="12"/>
        <v>14.563218390804597</v>
      </c>
      <c r="H423" s="6">
        <f t="shared" si="13"/>
        <v>31.253886010362695</v>
      </c>
    </row>
    <row r="424" spans="1:8" x14ac:dyDescent="0.35">
      <c r="A424" t="s">
        <v>470</v>
      </c>
      <c r="B424" t="s">
        <v>221</v>
      </c>
      <c r="C424">
        <v>208</v>
      </c>
      <c r="D424">
        <v>147</v>
      </c>
      <c r="E424">
        <v>408</v>
      </c>
      <c r="F424">
        <v>118</v>
      </c>
      <c r="G424" s="6">
        <f t="shared" si="12"/>
        <v>12.338983050847457</v>
      </c>
      <c r="H424" s="6">
        <f t="shared" si="13"/>
        <v>34.569014084507039</v>
      </c>
    </row>
    <row r="425" spans="1:8" x14ac:dyDescent="0.35">
      <c r="A425" t="s">
        <v>473</v>
      </c>
      <c r="B425" t="s">
        <v>222</v>
      </c>
      <c r="C425">
        <v>89</v>
      </c>
      <c r="D425">
        <v>150</v>
      </c>
      <c r="E425">
        <v>374</v>
      </c>
      <c r="F425">
        <v>174</v>
      </c>
      <c r="G425" s="6">
        <f t="shared" si="12"/>
        <v>3.5804597701149423</v>
      </c>
      <c r="H425" s="6">
        <f t="shared" si="13"/>
        <v>75.71548117154812</v>
      </c>
    </row>
    <row r="426" spans="1:8" x14ac:dyDescent="0.35">
      <c r="A426" t="s">
        <v>467</v>
      </c>
      <c r="B426" t="s">
        <v>222</v>
      </c>
      <c r="C426">
        <v>374</v>
      </c>
      <c r="D426">
        <v>115</v>
      </c>
      <c r="E426">
        <v>377</v>
      </c>
      <c r="F426">
        <v>118</v>
      </c>
      <c r="G426" s="6">
        <f t="shared" si="12"/>
        <v>22.1864406779661</v>
      </c>
      <c r="H426" s="6">
        <f t="shared" si="13"/>
        <v>25.096114519427402</v>
      </c>
    </row>
    <row r="427" spans="1:8" x14ac:dyDescent="0.35">
      <c r="A427" t="s">
        <v>468</v>
      </c>
      <c r="B427" t="s">
        <v>222</v>
      </c>
      <c r="C427">
        <v>14</v>
      </c>
      <c r="D427">
        <v>160</v>
      </c>
      <c r="E427">
        <v>425</v>
      </c>
      <c r="F427">
        <v>148</v>
      </c>
      <c r="G427" s="6">
        <f t="shared" si="12"/>
        <v>0.66216216216216217</v>
      </c>
      <c r="H427" s="6">
        <f t="shared" si="13"/>
        <v>88.459770114942529</v>
      </c>
    </row>
    <row r="428" spans="1:8" x14ac:dyDescent="0.35">
      <c r="A428" t="s">
        <v>468</v>
      </c>
      <c r="B428" t="s">
        <v>223</v>
      </c>
      <c r="C428">
        <v>35</v>
      </c>
      <c r="D428">
        <v>123</v>
      </c>
      <c r="E428">
        <v>361</v>
      </c>
      <c r="F428">
        <v>131</v>
      </c>
      <c r="G428" s="6">
        <f t="shared" si="12"/>
        <v>1.8702290076335877</v>
      </c>
      <c r="H428" s="6">
        <f t="shared" si="13"/>
        <v>86.22784810126582</v>
      </c>
    </row>
    <row r="429" spans="1:8" x14ac:dyDescent="0.35">
      <c r="A429" t="s">
        <v>465</v>
      </c>
      <c r="B429" t="s">
        <v>223</v>
      </c>
      <c r="C429">
        <v>283</v>
      </c>
      <c r="D429">
        <v>212</v>
      </c>
      <c r="E429">
        <v>573</v>
      </c>
      <c r="F429">
        <v>197</v>
      </c>
      <c r="G429" s="6">
        <f t="shared" si="12"/>
        <v>10.055837563451776</v>
      </c>
      <c r="H429" s="6">
        <f t="shared" si="13"/>
        <v>41.389898989898988</v>
      </c>
    </row>
    <row r="430" spans="1:8" x14ac:dyDescent="0.35">
      <c r="A430" t="s">
        <v>471</v>
      </c>
      <c r="B430" t="s">
        <v>223</v>
      </c>
      <c r="C430">
        <v>216</v>
      </c>
      <c r="D430">
        <v>64</v>
      </c>
      <c r="E430">
        <v>204</v>
      </c>
      <c r="F430">
        <v>59</v>
      </c>
      <c r="G430" s="6">
        <f t="shared" si="12"/>
        <v>25.627118644067796</v>
      </c>
      <c r="H430" s="6">
        <f t="shared" si="13"/>
        <v>21.914285714285715</v>
      </c>
    </row>
    <row r="431" spans="1:8" x14ac:dyDescent="0.35">
      <c r="A431" t="s">
        <v>465</v>
      </c>
      <c r="B431" t="s">
        <v>224</v>
      </c>
      <c r="C431">
        <v>302</v>
      </c>
      <c r="D431">
        <v>140</v>
      </c>
      <c r="E431">
        <v>346</v>
      </c>
      <c r="F431">
        <v>95</v>
      </c>
      <c r="G431" s="6">
        <f t="shared" si="12"/>
        <v>22.252631578947369</v>
      </c>
      <c r="H431" s="6">
        <f t="shared" si="13"/>
        <v>22.352941176470587</v>
      </c>
    </row>
    <row r="432" spans="1:8" x14ac:dyDescent="0.35">
      <c r="A432" t="s">
        <v>469</v>
      </c>
      <c r="B432" t="s">
        <v>224</v>
      </c>
      <c r="C432">
        <v>4</v>
      </c>
      <c r="D432">
        <v>36</v>
      </c>
      <c r="E432">
        <v>104</v>
      </c>
      <c r="F432">
        <v>30</v>
      </c>
      <c r="G432" s="6">
        <f t="shared" si="12"/>
        <v>0.93333333333333335</v>
      </c>
      <c r="H432" s="6">
        <f t="shared" si="13"/>
        <v>78</v>
      </c>
    </row>
    <row r="433" spans="1:8" x14ac:dyDescent="0.35">
      <c r="A433" t="s">
        <v>467</v>
      </c>
      <c r="B433" t="s">
        <v>224</v>
      </c>
      <c r="C433">
        <v>172</v>
      </c>
      <c r="D433">
        <v>64</v>
      </c>
      <c r="E433">
        <v>152</v>
      </c>
      <c r="F433">
        <v>48</v>
      </c>
      <c r="G433" s="6">
        <f t="shared" si="12"/>
        <v>25.083333333333336</v>
      </c>
      <c r="H433" s="6">
        <f t="shared" si="13"/>
        <v>21.152542372881356</v>
      </c>
    </row>
    <row r="434" spans="1:8" x14ac:dyDescent="0.35">
      <c r="A434" t="s">
        <v>464</v>
      </c>
      <c r="B434" t="s">
        <v>225</v>
      </c>
      <c r="C434">
        <v>132</v>
      </c>
      <c r="D434">
        <v>79</v>
      </c>
      <c r="E434">
        <v>221</v>
      </c>
      <c r="F434">
        <v>86</v>
      </c>
      <c r="G434" s="6">
        <f t="shared" si="12"/>
        <v>10.744186046511627</v>
      </c>
      <c r="H434" s="6">
        <f t="shared" si="13"/>
        <v>42.388625592417064</v>
      </c>
    </row>
    <row r="435" spans="1:8" x14ac:dyDescent="0.35">
      <c r="A435" t="s">
        <v>472</v>
      </c>
      <c r="B435" t="s">
        <v>225</v>
      </c>
      <c r="C435">
        <v>304</v>
      </c>
      <c r="D435">
        <v>162</v>
      </c>
      <c r="E435">
        <v>301</v>
      </c>
      <c r="F435">
        <v>115</v>
      </c>
      <c r="G435" s="6">
        <f t="shared" si="12"/>
        <v>18.50434782608696</v>
      </c>
      <c r="H435" s="6">
        <f t="shared" si="13"/>
        <v>25.665236051502145</v>
      </c>
    </row>
    <row r="436" spans="1:8" x14ac:dyDescent="0.35">
      <c r="A436" t="s">
        <v>468</v>
      </c>
      <c r="B436" t="s">
        <v>226</v>
      </c>
      <c r="C436">
        <v>73</v>
      </c>
      <c r="D436">
        <v>17</v>
      </c>
      <c r="E436">
        <v>34</v>
      </c>
      <c r="F436">
        <v>15</v>
      </c>
      <c r="G436" s="6">
        <f t="shared" si="12"/>
        <v>34.06666666666667</v>
      </c>
      <c r="H436" s="6">
        <f t="shared" si="13"/>
        <v>17.333333333333332</v>
      </c>
    </row>
    <row r="437" spans="1:8" x14ac:dyDescent="0.35">
      <c r="A437" t="s">
        <v>464</v>
      </c>
      <c r="B437" t="s">
        <v>226</v>
      </c>
      <c r="C437">
        <v>56</v>
      </c>
      <c r="D437">
        <v>39</v>
      </c>
      <c r="E437">
        <v>146</v>
      </c>
      <c r="F437">
        <v>50</v>
      </c>
      <c r="G437" s="6">
        <f t="shared" si="12"/>
        <v>7.84</v>
      </c>
      <c r="H437" s="6">
        <f t="shared" si="13"/>
        <v>54.736842105263158</v>
      </c>
    </row>
    <row r="438" spans="1:8" x14ac:dyDescent="0.35">
      <c r="A438" t="s">
        <v>466</v>
      </c>
      <c r="B438" t="s">
        <v>227</v>
      </c>
      <c r="C438">
        <v>280</v>
      </c>
      <c r="D438">
        <v>58</v>
      </c>
      <c r="E438">
        <v>233</v>
      </c>
      <c r="F438">
        <v>72</v>
      </c>
      <c r="G438" s="6">
        <f t="shared" si="12"/>
        <v>27.222222222222221</v>
      </c>
      <c r="H438" s="6">
        <f t="shared" si="13"/>
        <v>22.153846153846153</v>
      </c>
    </row>
    <row r="439" spans="1:8" x14ac:dyDescent="0.35">
      <c r="A439" t="s">
        <v>471</v>
      </c>
      <c r="B439" t="s">
        <v>227</v>
      </c>
      <c r="C439">
        <v>211</v>
      </c>
      <c r="D439">
        <v>135</v>
      </c>
      <c r="E439">
        <v>468</v>
      </c>
      <c r="F439">
        <v>148</v>
      </c>
      <c r="G439" s="6">
        <f t="shared" si="12"/>
        <v>9.9797297297297298</v>
      </c>
      <c r="H439" s="6">
        <f t="shared" si="13"/>
        <v>44.48554913294798</v>
      </c>
    </row>
    <row r="440" spans="1:8" x14ac:dyDescent="0.35">
      <c r="A440" t="s">
        <v>464</v>
      </c>
      <c r="B440" t="s">
        <v>228</v>
      </c>
      <c r="C440">
        <v>21</v>
      </c>
      <c r="D440">
        <v>92</v>
      </c>
      <c r="E440">
        <v>235</v>
      </c>
      <c r="F440">
        <v>113</v>
      </c>
      <c r="G440" s="6">
        <f t="shared" si="12"/>
        <v>1.3008849557522124</v>
      </c>
      <c r="H440" s="6">
        <f t="shared" si="13"/>
        <v>104</v>
      </c>
    </row>
    <row r="441" spans="1:8" x14ac:dyDescent="0.35">
      <c r="A441" t="s">
        <v>473</v>
      </c>
      <c r="B441" t="s">
        <v>228</v>
      </c>
      <c r="C441">
        <v>32</v>
      </c>
      <c r="D441">
        <v>179</v>
      </c>
      <c r="E441">
        <v>472</v>
      </c>
      <c r="F441">
        <v>198</v>
      </c>
      <c r="G441" s="6">
        <f t="shared" si="12"/>
        <v>1.1313131313131313</v>
      </c>
      <c r="H441" s="6">
        <f t="shared" si="13"/>
        <v>97.592417061611371</v>
      </c>
    </row>
    <row r="442" spans="1:8" x14ac:dyDescent="0.35">
      <c r="A442" t="s">
        <v>471</v>
      </c>
      <c r="B442" t="s">
        <v>229</v>
      </c>
      <c r="C442">
        <v>305</v>
      </c>
      <c r="D442">
        <v>160</v>
      </c>
      <c r="E442">
        <v>451</v>
      </c>
      <c r="F442">
        <v>130</v>
      </c>
      <c r="G442" s="6">
        <f t="shared" si="12"/>
        <v>16.423076923076923</v>
      </c>
      <c r="H442" s="6">
        <f t="shared" si="13"/>
        <v>29.0752688172043</v>
      </c>
    </row>
    <row r="443" spans="1:8" x14ac:dyDescent="0.35">
      <c r="A443" t="s">
        <v>466</v>
      </c>
      <c r="B443" t="s">
        <v>229</v>
      </c>
      <c r="C443">
        <v>282</v>
      </c>
      <c r="D443">
        <v>230</v>
      </c>
      <c r="E443">
        <v>477</v>
      </c>
      <c r="F443">
        <v>174</v>
      </c>
      <c r="G443" s="6">
        <f t="shared" si="12"/>
        <v>11.344827586206897</v>
      </c>
      <c r="H443" s="6">
        <f t="shared" si="13"/>
        <v>35.34375</v>
      </c>
    </row>
    <row r="444" spans="1:8" x14ac:dyDescent="0.35">
      <c r="A444" t="s">
        <v>467</v>
      </c>
      <c r="B444" t="s">
        <v>229</v>
      </c>
      <c r="C444">
        <v>34</v>
      </c>
      <c r="D444">
        <v>99</v>
      </c>
      <c r="E444">
        <v>254</v>
      </c>
      <c r="F444">
        <v>128</v>
      </c>
      <c r="G444" s="6">
        <f t="shared" si="12"/>
        <v>1.859375</v>
      </c>
      <c r="H444" s="6">
        <f t="shared" si="13"/>
        <v>100.09022556390977</v>
      </c>
    </row>
    <row r="445" spans="1:8" x14ac:dyDescent="0.35">
      <c r="A445" t="s">
        <v>473</v>
      </c>
      <c r="B445" t="s">
        <v>230</v>
      </c>
      <c r="C445">
        <v>30</v>
      </c>
      <c r="D445">
        <v>18</v>
      </c>
      <c r="E445">
        <v>42</v>
      </c>
      <c r="F445">
        <v>13</v>
      </c>
      <c r="G445" s="6">
        <f t="shared" si="12"/>
        <v>16.153846153846153</v>
      </c>
      <c r="H445" s="6">
        <f t="shared" si="13"/>
        <v>28.166666666666668</v>
      </c>
    </row>
    <row r="446" spans="1:8" x14ac:dyDescent="0.35">
      <c r="A446" t="s">
        <v>469</v>
      </c>
      <c r="B446" t="s">
        <v>230</v>
      </c>
      <c r="C446">
        <v>278</v>
      </c>
      <c r="D446">
        <v>80</v>
      </c>
      <c r="E446">
        <v>202</v>
      </c>
      <c r="F446">
        <v>58</v>
      </c>
      <c r="G446" s="6">
        <f t="shared" si="12"/>
        <v>33.551724137931032</v>
      </c>
      <c r="H446" s="6">
        <f t="shared" si="13"/>
        <v>16.849162011173185</v>
      </c>
    </row>
    <row r="447" spans="1:8" x14ac:dyDescent="0.35">
      <c r="A447" t="s">
        <v>473</v>
      </c>
      <c r="B447" t="s">
        <v>231</v>
      </c>
      <c r="C447">
        <v>264</v>
      </c>
      <c r="D447">
        <v>75</v>
      </c>
      <c r="E447">
        <v>212</v>
      </c>
      <c r="F447">
        <v>75</v>
      </c>
      <c r="G447" s="6">
        <f t="shared" si="12"/>
        <v>24.64</v>
      </c>
      <c r="H447" s="6">
        <f t="shared" si="13"/>
        <v>23.008849557522122</v>
      </c>
    </row>
    <row r="448" spans="1:8" x14ac:dyDescent="0.35">
      <c r="A448" t="s">
        <v>465</v>
      </c>
      <c r="B448" t="s">
        <v>231</v>
      </c>
      <c r="C448">
        <v>369</v>
      </c>
      <c r="D448">
        <v>110</v>
      </c>
      <c r="E448">
        <v>311</v>
      </c>
      <c r="F448">
        <v>101</v>
      </c>
      <c r="G448" s="6">
        <f t="shared" si="12"/>
        <v>25.574257425742573</v>
      </c>
      <c r="H448" s="6">
        <f t="shared" si="13"/>
        <v>21.929018789144049</v>
      </c>
    </row>
    <row r="449" spans="1:8" x14ac:dyDescent="0.35">
      <c r="A449" t="s">
        <v>472</v>
      </c>
      <c r="B449" t="s">
        <v>232</v>
      </c>
      <c r="C449">
        <v>615</v>
      </c>
      <c r="D449">
        <v>199</v>
      </c>
      <c r="E449">
        <v>556</v>
      </c>
      <c r="F449">
        <v>187</v>
      </c>
      <c r="G449" s="6">
        <f t="shared" si="12"/>
        <v>23.021390374331549</v>
      </c>
      <c r="H449" s="6">
        <f t="shared" si="13"/>
        <v>23.891891891891891</v>
      </c>
    </row>
    <row r="450" spans="1:8" x14ac:dyDescent="0.35">
      <c r="A450" t="s">
        <v>469</v>
      </c>
      <c r="B450" t="s">
        <v>232</v>
      </c>
      <c r="C450">
        <v>65</v>
      </c>
      <c r="D450">
        <v>10</v>
      </c>
      <c r="E450">
        <v>34</v>
      </c>
      <c r="F450">
        <v>12</v>
      </c>
      <c r="G450" s="6">
        <f t="shared" si="12"/>
        <v>37.916666666666671</v>
      </c>
      <c r="H450" s="6">
        <f t="shared" si="13"/>
        <v>16.64</v>
      </c>
    </row>
    <row r="451" spans="1:8" x14ac:dyDescent="0.35">
      <c r="A451" t="s">
        <v>470</v>
      </c>
      <c r="B451" t="s">
        <v>232</v>
      </c>
      <c r="C451">
        <v>76</v>
      </c>
      <c r="D451">
        <v>146</v>
      </c>
      <c r="E451">
        <v>332</v>
      </c>
      <c r="F451">
        <v>180</v>
      </c>
      <c r="G451" s="6">
        <f t="shared" ref="G451:G506" si="14">IF(F451=0,"", C451/(F451/7))</f>
        <v>2.9555555555555553</v>
      </c>
      <c r="H451" s="6">
        <f t="shared" ref="H451:H506" si="15">IF(AVERAGE(C451,D451)=0,"",(F451*52)/AVERAGE(C451,D451))</f>
        <v>84.324324324324323</v>
      </c>
    </row>
    <row r="452" spans="1:8" x14ac:dyDescent="0.35">
      <c r="A452" t="s">
        <v>465</v>
      </c>
      <c r="B452" t="s">
        <v>233</v>
      </c>
      <c r="C452">
        <v>128</v>
      </c>
      <c r="D452">
        <v>131</v>
      </c>
      <c r="E452">
        <v>292</v>
      </c>
      <c r="F452">
        <v>117</v>
      </c>
      <c r="G452" s="6">
        <f t="shared" si="14"/>
        <v>7.6581196581196576</v>
      </c>
      <c r="H452" s="6">
        <f t="shared" si="15"/>
        <v>46.980694980694977</v>
      </c>
    </row>
    <row r="453" spans="1:8" x14ac:dyDescent="0.35">
      <c r="A453" t="s">
        <v>469</v>
      </c>
      <c r="B453" t="s">
        <v>233</v>
      </c>
      <c r="C453">
        <v>191</v>
      </c>
      <c r="D453">
        <v>263</v>
      </c>
      <c r="E453">
        <v>463</v>
      </c>
      <c r="F453">
        <v>186</v>
      </c>
      <c r="G453" s="6">
        <f t="shared" si="14"/>
        <v>7.1881720430107521</v>
      </c>
      <c r="H453" s="6">
        <f t="shared" si="15"/>
        <v>42.607929515418505</v>
      </c>
    </row>
    <row r="454" spans="1:8" x14ac:dyDescent="0.35">
      <c r="A454" t="s">
        <v>471</v>
      </c>
      <c r="B454" t="s">
        <v>233</v>
      </c>
      <c r="C454">
        <v>3</v>
      </c>
      <c r="D454">
        <v>27</v>
      </c>
      <c r="E454">
        <v>59</v>
      </c>
      <c r="F454">
        <v>20</v>
      </c>
      <c r="G454" s="6">
        <f t="shared" si="14"/>
        <v>1.05</v>
      </c>
      <c r="H454" s="6">
        <f t="shared" si="15"/>
        <v>69.333333333333329</v>
      </c>
    </row>
    <row r="455" spans="1:8" x14ac:dyDescent="0.35">
      <c r="A455" t="s">
        <v>472</v>
      </c>
      <c r="B455" t="s">
        <v>234</v>
      </c>
      <c r="C455">
        <v>32</v>
      </c>
      <c r="D455">
        <v>43</v>
      </c>
      <c r="E455">
        <v>110</v>
      </c>
      <c r="F455">
        <v>40</v>
      </c>
      <c r="G455" s="6">
        <f t="shared" si="14"/>
        <v>5.6</v>
      </c>
      <c r="H455" s="6">
        <f t="shared" si="15"/>
        <v>55.466666666666669</v>
      </c>
    </row>
    <row r="456" spans="1:8" x14ac:dyDescent="0.35">
      <c r="A456" t="s">
        <v>468</v>
      </c>
      <c r="B456" t="s">
        <v>234</v>
      </c>
      <c r="C456">
        <v>16</v>
      </c>
      <c r="D456">
        <v>135</v>
      </c>
      <c r="E456">
        <v>448</v>
      </c>
      <c r="F456">
        <v>147</v>
      </c>
      <c r="G456" s="6">
        <f t="shared" si="14"/>
        <v>0.76190476190476186</v>
      </c>
      <c r="H456" s="6">
        <f t="shared" si="15"/>
        <v>101.24503311258277</v>
      </c>
    </row>
    <row r="457" spans="1:8" x14ac:dyDescent="0.35">
      <c r="A457" t="s">
        <v>468</v>
      </c>
      <c r="B457" t="s">
        <v>235</v>
      </c>
      <c r="C457">
        <v>179</v>
      </c>
      <c r="D457">
        <v>161</v>
      </c>
      <c r="E457">
        <v>431</v>
      </c>
      <c r="F457">
        <v>135</v>
      </c>
      <c r="G457" s="6">
        <f t="shared" si="14"/>
        <v>9.2814814814814817</v>
      </c>
      <c r="H457" s="6">
        <f t="shared" si="15"/>
        <v>41.294117647058826</v>
      </c>
    </row>
    <row r="458" spans="1:8" x14ac:dyDescent="0.35">
      <c r="A458" t="s">
        <v>470</v>
      </c>
      <c r="B458" t="s">
        <v>235</v>
      </c>
      <c r="C458">
        <v>536</v>
      </c>
      <c r="D458">
        <v>143</v>
      </c>
      <c r="E458">
        <v>492</v>
      </c>
      <c r="F458">
        <v>180</v>
      </c>
      <c r="G458" s="6">
        <f t="shared" si="14"/>
        <v>20.844444444444445</v>
      </c>
      <c r="H458" s="6">
        <f t="shared" si="15"/>
        <v>27.569955817378499</v>
      </c>
    </row>
    <row r="459" spans="1:8" x14ac:dyDescent="0.35">
      <c r="A459" t="s">
        <v>466</v>
      </c>
      <c r="B459" t="s">
        <v>235</v>
      </c>
      <c r="C459">
        <v>187</v>
      </c>
      <c r="D459">
        <v>61</v>
      </c>
      <c r="E459">
        <v>127</v>
      </c>
      <c r="F459">
        <v>48</v>
      </c>
      <c r="G459" s="6">
        <f t="shared" si="14"/>
        <v>27.270833333333336</v>
      </c>
      <c r="H459" s="6">
        <f t="shared" si="15"/>
        <v>20.129032258064516</v>
      </c>
    </row>
    <row r="460" spans="1:8" x14ac:dyDescent="0.35">
      <c r="A460" t="s">
        <v>469</v>
      </c>
      <c r="B460" t="s">
        <v>236</v>
      </c>
      <c r="C460">
        <v>294</v>
      </c>
      <c r="D460">
        <v>122</v>
      </c>
      <c r="E460">
        <v>312</v>
      </c>
      <c r="F460">
        <v>89</v>
      </c>
      <c r="G460" s="6">
        <f t="shared" si="14"/>
        <v>23.123595505617978</v>
      </c>
      <c r="H460" s="6">
        <f t="shared" si="15"/>
        <v>22.25</v>
      </c>
    </row>
    <row r="461" spans="1:8" x14ac:dyDescent="0.35">
      <c r="A461" t="s">
        <v>468</v>
      </c>
      <c r="B461" t="s">
        <v>236</v>
      </c>
      <c r="C461">
        <v>106</v>
      </c>
      <c r="D461">
        <v>60</v>
      </c>
      <c r="E461">
        <v>151</v>
      </c>
      <c r="F461">
        <v>74</v>
      </c>
      <c r="G461" s="6">
        <f t="shared" si="14"/>
        <v>10.027027027027028</v>
      </c>
      <c r="H461" s="6">
        <f t="shared" si="15"/>
        <v>46.361445783132531</v>
      </c>
    </row>
    <row r="462" spans="1:8" x14ac:dyDescent="0.35">
      <c r="A462" t="s">
        <v>467</v>
      </c>
      <c r="B462" t="s">
        <v>237</v>
      </c>
      <c r="C462">
        <v>257</v>
      </c>
      <c r="D462">
        <v>62</v>
      </c>
      <c r="E462">
        <v>180</v>
      </c>
      <c r="F462">
        <v>48</v>
      </c>
      <c r="G462" s="6">
        <f t="shared" si="14"/>
        <v>37.479166666666671</v>
      </c>
      <c r="H462" s="6">
        <f t="shared" si="15"/>
        <v>15.648902821316614</v>
      </c>
    </row>
    <row r="463" spans="1:8" x14ac:dyDescent="0.35">
      <c r="A463" t="s">
        <v>466</v>
      </c>
      <c r="B463" t="s">
        <v>237</v>
      </c>
      <c r="C463">
        <v>548</v>
      </c>
      <c r="D463">
        <v>221</v>
      </c>
      <c r="E463">
        <v>472</v>
      </c>
      <c r="F463">
        <v>179</v>
      </c>
      <c r="G463" s="6">
        <f t="shared" si="14"/>
        <v>21.430167597765362</v>
      </c>
      <c r="H463" s="6">
        <f t="shared" si="15"/>
        <v>24.208062418725618</v>
      </c>
    </row>
    <row r="464" spans="1:8" x14ac:dyDescent="0.35">
      <c r="A464" t="s">
        <v>465</v>
      </c>
      <c r="B464" t="s">
        <v>237</v>
      </c>
      <c r="C464">
        <v>109</v>
      </c>
      <c r="D464">
        <v>138</v>
      </c>
      <c r="E464">
        <v>263</v>
      </c>
      <c r="F464">
        <v>93</v>
      </c>
      <c r="G464" s="6">
        <f t="shared" si="14"/>
        <v>8.2043010752688161</v>
      </c>
      <c r="H464" s="6">
        <f t="shared" si="15"/>
        <v>39.157894736842103</v>
      </c>
    </row>
    <row r="465" spans="1:8" x14ac:dyDescent="0.35">
      <c r="A465" t="s">
        <v>468</v>
      </c>
      <c r="B465" t="s">
        <v>238</v>
      </c>
      <c r="C465">
        <v>329</v>
      </c>
      <c r="D465">
        <v>136</v>
      </c>
      <c r="E465">
        <v>277</v>
      </c>
      <c r="F465">
        <v>141</v>
      </c>
      <c r="G465" s="6">
        <f t="shared" si="14"/>
        <v>16.333333333333332</v>
      </c>
      <c r="H465" s="6">
        <f t="shared" si="15"/>
        <v>31.535483870967742</v>
      </c>
    </row>
    <row r="466" spans="1:8" x14ac:dyDescent="0.35">
      <c r="A466" t="s">
        <v>472</v>
      </c>
      <c r="B466" t="s">
        <v>238</v>
      </c>
      <c r="C466">
        <v>393</v>
      </c>
      <c r="D466">
        <v>150</v>
      </c>
      <c r="E466">
        <v>383</v>
      </c>
      <c r="F466">
        <v>117</v>
      </c>
      <c r="G466" s="6">
        <f t="shared" si="14"/>
        <v>23.512820512820511</v>
      </c>
      <c r="H466" s="6">
        <f t="shared" si="15"/>
        <v>22.408839779005525</v>
      </c>
    </row>
    <row r="467" spans="1:8" x14ac:dyDescent="0.35">
      <c r="A467" t="s">
        <v>473</v>
      </c>
      <c r="B467" t="s">
        <v>238</v>
      </c>
      <c r="C467">
        <v>100</v>
      </c>
      <c r="D467">
        <v>81</v>
      </c>
      <c r="E467">
        <v>181</v>
      </c>
      <c r="F467">
        <v>71</v>
      </c>
      <c r="G467" s="6">
        <f t="shared" si="14"/>
        <v>9.8591549295774659</v>
      </c>
      <c r="H467" s="6">
        <f t="shared" si="15"/>
        <v>40.795580110497241</v>
      </c>
    </row>
    <row r="468" spans="1:8" x14ac:dyDescent="0.35">
      <c r="A468" t="s">
        <v>469</v>
      </c>
      <c r="B468" t="s">
        <v>239</v>
      </c>
      <c r="C468">
        <v>343</v>
      </c>
      <c r="D468">
        <v>201</v>
      </c>
      <c r="E468">
        <v>534</v>
      </c>
      <c r="F468">
        <v>176</v>
      </c>
      <c r="G468" s="6">
        <f t="shared" si="14"/>
        <v>13.642045454545455</v>
      </c>
      <c r="H468" s="6">
        <f t="shared" si="15"/>
        <v>33.647058823529413</v>
      </c>
    </row>
    <row r="469" spans="1:8" x14ac:dyDescent="0.35">
      <c r="A469" t="s">
        <v>466</v>
      </c>
      <c r="B469" t="s">
        <v>239</v>
      </c>
      <c r="C469">
        <v>79</v>
      </c>
      <c r="D469">
        <v>39</v>
      </c>
      <c r="E469">
        <v>100</v>
      </c>
      <c r="F469">
        <v>29</v>
      </c>
      <c r="G469" s="6">
        <f t="shared" si="14"/>
        <v>19.068965517241377</v>
      </c>
      <c r="H469" s="6">
        <f t="shared" si="15"/>
        <v>25.559322033898304</v>
      </c>
    </row>
    <row r="470" spans="1:8" x14ac:dyDescent="0.35">
      <c r="A470" t="s">
        <v>465</v>
      </c>
      <c r="B470" t="s">
        <v>240</v>
      </c>
      <c r="C470">
        <v>416</v>
      </c>
      <c r="D470">
        <v>169</v>
      </c>
      <c r="E470">
        <v>595</v>
      </c>
      <c r="F470">
        <v>172</v>
      </c>
      <c r="G470" s="6">
        <f t="shared" si="14"/>
        <v>16.930232558139533</v>
      </c>
      <c r="H470" s="6">
        <f t="shared" si="15"/>
        <v>30.577777777777779</v>
      </c>
    </row>
    <row r="471" spans="1:8" x14ac:dyDescent="0.35">
      <c r="A471" t="s">
        <v>470</v>
      </c>
      <c r="B471" t="s">
        <v>240</v>
      </c>
      <c r="C471">
        <v>203</v>
      </c>
      <c r="D471">
        <v>183</v>
      </c>
      <c r="E471">
        <v>510</v>
      </c>
      <c r="F471">
        <v>157</v>
      </c>
      <c r="G471" s="6">
        <f t="shared" si="14"/>
        <v>9.0509554140127388</v>
      </c>
      <c r="H471" s="6">
        <f t="shared" si="15"/>
        <v>42.300518134715027</v>
      </c>
    </row>
    <row r="472" spans="1:8" x14ac:dyDescent="0.35">
      <c r="A472" t="s">
        <v>469</v>
      </c>
      <c r="B472" t="s">
        <v>241</v>
      </c>
      <c r="C472">
        <v>1</v>
      </c>
      <c r="D472">
        <v>105</v>
      </c>
      <c r="E472">
        <v>209</v>
      </c>
      <c r="F472">
        <v>89</v>
      </c>
      <c r="G472" s="6">
        <f t="shared" si="14"/>
        <v>7.8651685393258425E-2</v>
      </c>
      <c r="H472" s="6">
        <f t="shared" si="15"/>
        <v>87.320754716981128</v>
      </c>
    </row>
    <row r="473" spans="1:8" x14ac:dyDescent="0.35">
      <c r="A473" t="s">
        <v>473</v>
      </c>
      <c r="B473" t="s">
        <v>241</v>
      </c>
      <c r="C473">
        <v>115</v>
      </c>
      <c r="D473">
        <v>31</v>
      </c>
      <c r="E473">
        <v>62</v>
      </c>
      <c r="F473">
        <v>22</v>
      </c>
      <c r="G473" s="6">
        <f t="shared" si="14"/>
        <v>36.590909090909093</v>
      </c>
      <c r="H473" s="6">
        <f t="shared" si="15"/>
        <v>15.671232876712329</v>
      </c>
    </row>
    <row r="474" spans="1:8" x14ac:dyDescent="0.35">
      <c r="A474" t="s">
        <v>468</v>
      </c>
      <c r="B474" t="s">
        <v>242</v>
      </c>
      <c r="C474">
        <v>142</v>
      </c>
      <c r="D474">
        <v>46</v>
      </c>
      <c r="E474">
        <v>121</v>
      </c>
      <c r="F474">
        <v>33</v>
      </c>
      <c r="G474" s="6">
        <f t="shared" si="14"/>
        <v>30.121212121212121</v>
      </c>
      <c r="H474" s="6">
        <f t="shared" si="15"/>
        <v>18.25531914893617</v>
      </c>
    </row>
    <row r="475" spans="1:8" x14ac:dyDescent="0.35">
      <c r="A475" t="s">
        <v>473</v>
      </c>
      <c r="B475" t="s">
        <v>242</v>
      </c>
      <c r="C475">
        <v>55</v>
      </c>
      <c r="D475">
        <v>32</v>
      </c>
      <c r="E475">
        <v>79</v>
      </c>
      <c r="F475">
        <v>41</v>
      </c>
      <c r="G475" s="6">
        <f t="shared" si="14"/>
        <v>9.3902439024390247</v>
      </c>
      <c r="H475" s="6">
        <f t="shared" si="15"/>
        <v>49.011494252873561</v>
      </c>
    </row>
    <row r="476" spans="1:8" x14ac:dyDescent="0.35">
      <c r="A476" t="s">
        <v>466</v>
      </c>
      <c r="B476" t="s">
        <v>242</v>
      </c>
      <c r="C476">
        <v>124</v>
      </c>
      <c r="D476">
        <v>22</v>
      </c>
      <c r="E476">
        <v>50</v>
      </c>
      <c r="F476">
        <v>28</v>
      </c>
      <c r="G476" s="6">
        <f t="shared" si="14"/>
        <v>31</v>
      </c>
      <c r="H476" s="6">
        <f t="shared" si="15"/>
        <v>19.945205479452056</v>
      </c>
    </row>
    <row r="477" spans="1:8" x14ac:dyDescent="0.35">
      <c r="A477" t="s">
        <v>467</v>
      </c>
      <c r="B477" t="s">
        <v>243</v>
      </c>
      <c r="C477">
        <v>439</v>
      </c>
      <c r="D477">
        <v>193</v>
      </c>
      <c r="E477">
        <v>383</v>
      </c>
      <c r="F477">
        <v>171</v>
      </c>
      <c r="G477" s="6">
        <f t="shared" si="14"/>
        <v>17.970760233918131</v>
      </c>
      <c r="H477" s="6">
        <f t="shared" si="15"/>
        <v>28.139240506329113</v>
      </c>
    </row>
    <row r="478" spans="1:8" x14ac:dyDescent="0.35">
      <c r="A478" t="s">
        <v>471</v>
      </c>
      <c r="B478" t="s">
        <v>243</v>
      </c>
      <c r="C478">
        <v>356</v>
      </c>
      <c r="D478">
        <v>168</v>
      </c>
      <c r="E478">
        <v>429</v>
      </c>
      <c r="F478">
        <v>138</v>
      </c>
      <c r="G478" s="6">
        <f t="shared" si="14"/>
        <v>18.057971014492754</v>
      </c>
      <c r="H478" s="6">
        <f t="shared" si="15"/>
        <v>27.389312977099237</v>
      </c>
    </row>
    <row r="479" spans="1:8" x14ac:dyDescent="0.35">
      <c r="A479" t="s">
        <v>472</v>
      </c>
      <c r="B479" t="s">
        <v>244</v>
      </c>
      <c r="C479">
        <v>147</v>
      </c>
      <c r="D479">
        <v>64</v>
      </c>
      <c r="E479">
        <v>146</v>
      </c>
      <c r="F479">
        <v>47</v>
      </c>
      <c r="G479" s="6">
        <f t="shared" si="14"/>
        <v>21.893617021276594</v>
      </c>
      <c r="H479" s="6">
        <f t="shared" si="15"/>
        <v>23.165876777251185</v>
      </c>
    </row>
    <row r="480" spans="1:8" x14ac:dyDescent="0.35">
      <c r="A480" t="s">
        <v>471</v>
      </c>
      <c r="B480" t="s">
        <v>244</v>
      </c>
      <c r="C480">
        <v>70</v>
      </c>
      <c r="D480">
        <v>11</v>
      </c>
      <c r="E480">
        <v>42</v>
      </c>
      <c r="F480">
        <v>13</v>
      </c>
      <c r="G480" s="6">
        <f t="shared" si="14"/>
        <v>37.692307692307693</v>
      </c>
      <c r="H480" s="6">
        <f t="shared" si="15"/>
        <v>16.691358024691358</v>
      </c>
    </row>
    <row r="481" spans="1:8" x14ac:dyDescent="0.35">
      <c r="A481" t="s">
        <v>465</v>
      </c>
      <c r="B481" t="s">
        <v>245</v>
      </c>
      <c r="C481">
        <v>161</v>
      </c>
      <c r="D481">
        <v>102</v>
      </c>
      <c r="E481">
        <v>230</v>
      </c>
      <c r="F481">
        <v>81</v>
      </c>
      <c r="G481" s="6">
        <f t="shared" si="14"/>
        <v>13.913580246913581</v>
      </c>
      <c r="H481" s="6">
        <f t="shared" si="15"/>
        <v>32.030418250950568</v>
      </c>
    </row>
    <row r="482" spans="1:8" x14ac:dyDescent="0.35">
      <c r="A482" t="s">
        <v>471</v>
      </c>
      <c r="B482" t="s">
        <v>245</v>
      </c>
      <c r="C482">
        <v>80</v>
      </c>
      <c r="D482">
        <v>33</v>
      </c>
      <c r="E482">
        <v>104</v>
      </c>
      <c r="F482">
        <v>33</v>
      </c>
      <c r="G482" s="6">
        <f t="shared" si="14"/>
        <v>16.969696969696969</v>
      </c>
      <c r="H482" s="6">
        <f t="shared" si="15"/>
        <v>30.371681415929203</v>
      </c>
    </row>
    <row r="483" spans="1:8" x14ac:dyDescent="0.35">
      <c r="A483" t="s">
        <v>468</v>
      </c>
      <c r="B483" t="s">
        <v>246</v>
      </c>
      <c r="C483">
        <v>737</v>
      </c>
      <c r="D483">
        <v>250</v>
      </c>
      <c r="E483">
        <v>687</v>
      </c>
      <c r="F483">
        <v>197</v>
      </c>
      <c r="G483" s="6">
        <f t="shared" si="14"/>
        <v>26.18781725888325</v>
      </c>
      <c r="H483" s="6">
        <f t="shared" si="15"/>
        <v>20.757852077001012</v>
      </c>
    </row>
    <row r="484" spans="1:8" x14ac:dyDescent="0.35">
      <c r="A484" t="s">
        <v>473</v>
      </c>
      <c r="B484" t="s">
        <v>246</v>
      </c>
      <c r="C484">
        <v>275</v>
      </c>
      <c r="D484">
        <v>133</v>
      </c>
      <c r="E484">
        <v>290</v>
      </c>
      <c r="F484">
        <v>119</v>
      </c>
      <c r="G484" s="6">
        <f t="shared" si="14"/>
        <v>16.176470588235293</v>
      </c>
      <c r="H484" s="6">
        <f t="shared" si="15"/>
        <v>30.333333333333332</v>
      </c>
    </row>
    <row r="485" spans="1:8" x14ac:dyDescent="0.35">
      <c r="A485" t="s">
        <v>464</v>
      </c>
      <c r="B485" t="s">
        <v>247</v>
      </c>
      <c r="C485">
        <v>223</v>
      </c>
      <c r="D485">
        <v>107</v>
      </c>
      <c r="E485">
        <v>303</v>
      </c>
      <c r="F485">
        <v>88</v>
      </c>
      <c r="G485" s="6">
        <f t="shared" si="14"/>
        <v>17.738636363636363</v>
      </c>
      <c r="H485" s="6">
        <f t="shared" si="15"/>
        <v>27.733333333333334</v>
      </c>
    </row>
    <row r="486" spans="1:8" x14ac:dyDescent="0.35">
      <c r="A486" t="s">
        <v>465</v>
      </c>
      <c r="B486" t="s">
        <v>247</v>
      </c>
      <c r="C486">
        <v>107</v>
      </c>
      <c r="D486">
        <v>173</v>
      </c>
      <c r="E486">
        <v>478</v>
      </c>
      <c r="F486">
        <v>162</v>
      </c>
      <c r="G486" s="6">
        <f t="shared" si="14"/>
        <v>4.6234567901234565</v>
      </c>
      <c r="H486" s="6">
        <f t="shared" si="15"/>
        <v>60.171428571428571</v>
      </c>
    </row>
    <row r="487" spans="1:8" x14ac:dyDescent="0.35">
      <c r="A487" t="s">
        <v>469</v>
      </c>
      <c r="B487" t="s">
        <v>247</v>
      </c>
      <c r="C487">
        <v>134</v>
      </c>
      <c r="D487">
        <v>80</v>
      </c>
      <c r="E487">
        <v>241</v>
      </c>
      <c r="F487">
        <v>96</v>
      </c>
      <c r="G487" s="6">
        <f t="shared" si="14"/>
        <v>9.7708333333333339</v>
      </c>
      <c r="H487" s="6">
        <f t="shared" si="15"/>
        <v>46.654205607476634</v>
      </c>
    </row>
    <row r="488" spans="1:8" x14ac:dyDescent="0.35">
      <c r="A488" t="s">
        <v>472</v>
      </c>
      <c r="B488" t="s">
        <v>248</v>
      </c>
      <c r="C488">
        <v>353</v>
      </c>
      <c r="D488">
        <v>259</v>
      </c>
      <c r="E488">
        <v>590</v>
      </c>
      <c r="F488">
        <v>186</v>
      </c>
      <c r="G488" s="6">
        <f t="shared" si="14"/>
        <v>13.284946236559138</v>
      </c>
      <c r="H488" s="6">
        <f t="shared" si="15"/>
        <v>31.607843137254903</v>
      </c>
    </row>
    <row r="489" spans="1:8" x14ac:dyDescent="0.35">
      <c r="A489" t="s">
        <v>470</v>
      </c>
      <c r="B489" t="s">
        <v>248</v>
      </c>
      <c r="C489">
        <v>154</v>
      </c>
      <c r="D489">
        <v>162</v>
      </c>
      <c r="E489">
        <v>503</v>
      </c>
      <c r="F489">
        <v>149</v>
      </c>
      <c r="G489" s="6">
        <f t="shared" si="14"/>
        <v>7.2348993288590604</v>
      </c>
      <c r="H489" s="6">
        <f t="shared" si="15"/>
        <v>49.037974683544306</v>
      </c>
    </row>
    <row r="490" spans="1:8" x14ac:dyDescent="0.35">
      <c r="A490" t="s">
        <v>469</v>
      </c>
      <c r="B490" t="s">
        <v>248</v>
      </c>
      <c r="C490">
        <v>80</v>
      </c>
      <c r="D490">
        <v>182</v>
      </c>
      <c r="E490">
        <v>378</v>
      </c>
      <c r="F490">
        <v>185</v>
      </c>
      <c r="G490" s="6">
        <f t="shared" si="14"/>
        <v>3.0270270270270272</v>
      </c>
      <c r="H490" s="6">
        <f t="shared" si="15"/>
        <v>73.435114503816791</v>
      </c>
    </row>
    <row r="491" spans="1:8" x14ac:dyDescent="0.35">
      <c r="A491" t="s">
        <v>469</v>
      </c>
      <c r="B491" t="s">
        <v>249</v>
      </c>
      <c r="C491">
        <v>74</v>
      </c>
      <c r="D491">
        <v>57</v>
      </c>
      <c r="E491">
        <v>121</v>
      </c>
      <c r="F491">
        <v>47</v>
      </c>
      <c r="G491" s="6">
        <f t="shared" si="14"/>
        <v>11.021276595744681</v>
      </c>
      <c r="H491" s="6">
        <f t="shared" si="15"/>
        <v>37.31297709923664</v>
      </c>
    </row>
    <row r="492" spans="1:8" x14ac:dyDescent="0.35">
      <c r="A492" t="s">
        <v>471</v>
      </c>
      <c r="B492" t="s">
        <v>249</v>
      </c>
      <c r="C492">
        <v>330</v>
      </c>
      <c r="D492">
        <v>101</v>
      </c>
      <c r="E492">
        <v>312</v>
      </c>
      <c r="F492">
        <v>103</v>
      </c>
      <c r="G492" s="6">
        <f t="shared" si="14"/>
        <v>22.427184466019419</v>
      </c>
      <c r="H492" s="6">
        <f t="shared" si="15"/>
        <v>24.8538283062645</v>
      </c>
    </row>
    <row r="493" spans="1:8" x14ac:dyDescent="0.35">
      <c r="A493" t="s">
        <v>468</v>
      </c>
      <c r="B493" t="s">
        <v>249</v>
      </c>
      <c r="C493">
        <v>317</v>
      </c>
      <c r="D493">
        <v>109</v>
      </c>
      <c r="E493">
        <v>360</v>
      </c>
      <c r="F493">
        <v>108</v>
      </c>
      <c r="G493" s="6">
        <f t="shared" si="14"/>
        <v>20.546296296296298</v>
      </c>
      <c r="H493" s="6">
        <f t="shared" si="15"/>
        <v>26.366197183098592</v>
      </c>
    </row>
    <row r="494" spans="1:8" x14ac:dyDescent="0.35">
      <c r="A494" t="s">
        <v>465</v>
      </c>
      <c r="B494" t="s">
        <v>250</v>
      </c>
      <c r="C494">
        <v>232</v>
      </c>
      <c r="D494">
        <v>137</v>
      </c>
      <c r="E494">
        <v>373</v>
      </c>
      <c r="F494">
        <v>146</v>
      </c>
      <c r="G494" s="6">
        <f t="shared" si="14"/>
        <v>11.123287671232877</v>
      </c>
      <c r="H494" s="6">
        <f t="shared" si="15"/>
        <v>41.149051490514907</v>
      </c>
    </row>
    <row r="495" spans="1:8" x14ac:dyDescent="0.35">
      <c r="A495" t="s">
        <v>468</v>
      </c>
      <c r="B495" t="s">
        <v>250</v>
      </c>
      <c r="C495">
        <v>207</v>
      </c>
      <c r="D495">
        <v>178</v>
      </c>
      <c r="E495">
        <v>324</v>
      </c>
      <c r="F495">
        <v>120</v>
      </c>
      <c r="G495" s="6">
        <f t="shared" si="14"/>
        <v>12.075000000000001</v>
      </c>
      <c r="H495" s="6">
        <f t="shared" si="15"/>
        <v>32.415584415584412</v>
      </c>
    </row>
    <row r="496" spans="1:8" x14ac:dyDescent="0.35">
      <c r="A496" t="s">
        <v>464</v>
      </c>
      <c r="B496" t="s">
        <v>251</v>
      </c>
      <c r="C496">
        <v>418</v>
      </c>
      <c r="D496">
        <v>223</v>
      </c>
      <c r="E496">
        <v>396</v>
      </c>
      <c r="F496">
        <v>151</v>
      </c>
      <c r="G496" s="6">
        <f t="shared" si="14"/>
        <v>19.377483443708609</v>
      </c>
      <c r="H496" s="6">
        <f t="shared" si="15"/>
        <v>24.499219968798752</v>
      </c>
    </row>
    <row r="497" spans="1:8" x14ac:dyDescent="0.35">
      <c r="A497" t="s">
        <v>468</v>
      </c>
      <c r="B497" t="s">
        <v>251</v>
      </c>
      <c r="C497">
        <v>82</v>
      </c>
      <c r="D497">
        <v>174</v>
      </c>
      <c r="E497">
        <v>440</v>
      </c>
      <c r="F497">
        <v>119</v>
      </c>
      <c r="G497" s="6">
        <f t="shared" si="14"/>
        <v>4.8235294117647056</v>
      </c>
      <c r="H497" s="6">
        <f t="shared" si="15"/>
        <v>48.34375</v>
      </c>
    </row>
    <row r="498" spans="1:8" x14ac:dyDescent="0.35">
      <c r="A498" t="s">
        <v>471</v>
      </c>
      <c r="B498" t="s">
        <v>252</v>
      </c>
      <c r="C498">
        <v>85</v>
      </c>
      <c r="D498">
        <v>21</v>
      </c>
      <c r="E498">
        <v>67</v>
      </c>
      <c r="F498">
        <v>28</v>
      </c>
      <c r="G498" s="6">
        <f t="shared" si="14"/>
        <v>21.25</v>
      </c>
      <c r="H498" s="6">
        <f t="shared" si="15"/>
        <v>27.471698113207548</v>
      </c>
    </row>
    <row r="499" spans="1:8" x14ac:dyDescent="0.35">
      <c r="A499" t="s">
        <v>467</v>
      </c>
      <c r="B499" t="s">
        <v>252</v>
      </c>
      <c r="C499">
        <v>233</v>
      </c>
      <c r="D499">
        <v>183</v>
      </c>
      <c r="E499">
        <v>404</v>
      </c>
      <c r="F499">
        <v>156</v>
      </c>
      <c r="G499" s="6">
        <f t="shared" si="14"/>
        <v>10.455128205128206</v>
      </c>
      <c r="H499" s="6">
        <f t="shared" si="15"/>
        <v>39</v>
      </c>
    </row>
    <row r="500" spans="1:8" x14ac:dyDescent="0.35">
      <c r="A500" t="s">
        <v>465</v>
      </c>
      <c r="B500" t="s">
        <v>252</v>
      </c>
      <c r="C500">
        <v>70</v>
      </c>
      <c r="D500">
        <v>36</v>
      </c>
      <c r="E500">
        <v>77</v>
      </c>
      <c r="F500">
        <v>35</v>
      </c>
      <c r="G500" s="6">
        <f t="shared" si="14"/>
        <v>14</v>
      </c>
      <c r="H500" s="6">
        <f t="shared" si="15"/>
        <v>34.339622641509436</v>
      </c>
    </row>
    <row r="501" spans="1:8" x14ac:dyDescent="0.35">
      <c r="A501" t="s">
        <v>469</v>
      </c>
      <c r="B501" t="s">
        <v>253</v>
      </c>
      <c r="C501">
        <v>244</v>
      </c>
      <c r="D501">
        <v>85</v>
      </c>
      <c r="E501">
        <v>201</v>
      </c>
      <c r="F501">
        <v>83</v>
      </c>
      <c r="G501" s="6">
        <f t="shared" si="14"/>
        <v>20.578313253012048</v>
      </c>
      <c r="H501" s="6">
        <f t="shared" si="15"/>
        <v>26.237082066869302</v>
      </c>
    </row>
    <row r="502" spans="1:8" x14ac:dyDescent="0.35">
      <c r="A502" t="s">
        <v>472</v>
      </c>
      <c r="B502" t="s">
        <v>253</v>
      </c>
      <c r="C502">
        <v>155</v>
      </c>
      <c r="D502">
        <v>140</v>
      </c>
      <c r="E502">
        <v>491</v>
      </c>
      <c r="F502">
        <v>187</v>
      </c>
      <c r="G502" s="6">
        <f t="shared" si="14"/>
        <v>5.8021390374331547</v>
      </c>
      <c r="H502" s="6">
        <f t="shared" si="15"/>
        <v>65.925423728813556</v>
      </c>
    </row>
    <row r="503" spans="1:8" x14ac:dyDescent="0.35">
      <c r="A503" t="s">
        <v>466</v>
      </c>
      <c r="B503" t="s">
        <v>253</v>
      </c>
      <c r="C503">
        <v>276</v>
      </c>
      <c r="D503">
        <v>128</v>
      </c>
      <c r="E503">
        <v>234</v>
      </c>
      <c r="F503">
        <v>94</v>
      </c>
      <c r="G503" s="6">
        <f t="shared" si="14"/>
        <v>20.553191489361701</v>
      </c>
      <c r="H503" s="6">
        <f t="shared" si="15"/>
        <v>24.198019801980198</v>
      </c>
    </row>
    <row r="504" spans="1:8" x14ac:dyDescent="0.35">
      <c r="A504" t="s">
        <v>469</v>
      </c>
      <c r="B504" t="s">
        <v>254</v>
      </c>
      <c r="C504">
        <v>233</v>
      </c>
      <c r="D504">
        <v>183</v>
      </c>
      <c r="E504">
        <v>554</v>
      </c>
      <c r="F504">
        <v>176</v>
      </c>
      <c r="G504" s="6">
        <f t="shared" si="14"/>
        <v>9.267045454545455</v>
      </c>
      <c r="H504" s="6">
        <f t="shared" si="15"/>
        <v>44</v>
      </c>
    </row>
    <row r="505" spans="1:8" x14ac:dyDescent="0.35">
      <c r="A505" t="s">
        <v>468</v>
      </c>
      <c r="B505" t="s">
        <v>254</v>
      </c>
      <c r="C505">
        <v>142</v>
      </c>
      <c r="D505">
        <v>40</v>
      </c>
      <c r="E505">
        <v>87</v>
      </c>
      <c r="F505">
        <v>32</v>
      </c>
      <c r="G505" s="6">
        <f t="shared" si="14"/>
        <v>31.0625</v>
      </c>
      <c r="H505" s="6">
        <f t="shared" si="15"/>
        <v>18.285714285714285</v>
      </c>
    </row>
    <row r="506" spans="1:8" x14ac:dyDescent="0.35">
      <c r="A506" t="s">
        <v>466</v>
      </c>
      <c r="B506" t="s">
        <v>254</v>
      </c>
      <c r="C506">
        <v>416</v>
      </c>
      <c r="D506">
        <v>197</v>
      </c>
      <c r="E506">
        <v>361</v>
      </c>
      <c r="F506">
        <v>163</v>
      </c>
      <c r="G506" s="6">
        <f t="shared" si="14"/>
        <v>17.865030674846626</v>
      </c>
      <c r="H506" s="6">
        <f t="shared" si="15"/>
        <v>27.65415986949429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201"/>
  <sheetViews>
    <sheetView topLeftCell="E1164" workbookViewId="0">
      <selection activeCell="T2" sqref="T2"/>
    </sheetView>
  </sheetViews>
  <sheetFormatPr defaultRowHeight="14.5" x14ac:dyDescent="0.35"/>
  <cols>
    <col min="1" max="1" width="7.6328125" bestFit="1" customWidth="1"/>
    <col min="2" max="2" width="15" style="4" bestFit="1" customWidth="1"/>
    <col min="3" max="3" width="12.81640625" bestFit="1" customWidth="1"/>
    <col min="4" max="4" width="15.90625" bestFit="1" customWidth="1"/>
    <col min="5" max="5" width="20.453125" bestFit="1" customWidth="1"/>
    <col min="6" max="6" width="8.26953125" bestFit="1" customWidth="1"/>
    <col min="7" max="7" width="9.81640625" customWidth="1"/>
    <col min="8" max="8" width="11" bestFit="1" customWidth="1"/>
    <col min="9" max="9" width="8.81640625" customWidth="1"/>
    <col min="10" max="10" width="18" bestFit="1" customWidth="1"/>
    <col min="11" max="11" width="18.08984375" bestFit="1" customWidth="1"/>
    <col min="12" max="12" width="15.54296875" bestFit="1" customWidth="1"/>
    <col min="13" max="13" width="5.26953125" bestFit="1" customWidth="1"/>
    <col min="14" max="14" width="13.453125" bestFit="1" customWidth="1"/>
    <col min="15" max="15" width="13.36328125" bestFit="1" customWidth="1"/>
    <col min="17" max="17" width="14" style="4" bestFit="1" customWidth="1"/>
    <col min="18" max="18" width="15.26953125" bestFit="1" customWidth="1"/>
    <col min="19" max="19" width="9.26953125" bestFit="1" customWidth="1"/>
    <col min="20" max="20" width="11" customWidth="1"/>
    <col min="21" max="21" width="11.7265625" bestFit="1" customWidth="1"/>
  </cols>
  <sheetData>
    <row r="1" spans="1:21" x14ac:dyDescent="0.35">
      <c r="A1" s="1" t="s">
        <v>500</v>
      </c>
      <c r="B1" s="5" t="s">
        <v>501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0</v>
      </c>
      <c r="H1" s="1" t="s">
        <v>502</v>
      </c>
      <c r="I1" s="1" t="s">
        <v>503</v>
      </c>
      <c r="J1" s="1" t="s">
        <v>504</v>
      </c>
      <c r="K1" s="1" t="s">
        <v>505</v>
      </c>
      <c r="L1" s="1" t="s">
        <v>463</v>
      </c>
      <c r="M1" s="1" t="s">
        <v>462</v>
      </c>
      <c r="N1" s="1" t="s">
        <v>506</v>
      </c>
      <c r="O1" s="1" t="s">
        <v>507</v>
      </c>
      <c r="P1" s="1" t="s">
        <v>3335</v>
      </c>
      <c r="Q1" s="5" t="s">
        <v>3336</v>
      </c>
      <c r="R1" s="5" t="s">
        <v>3337</v>
      </c>
      <c r="S1" s="5" t="s">
        <v>3361</v>
      </c>
      <c r="T1" s="5" t="s">
        <v>3338</v>
      </c>
      <c r="U1" s="5" t="s">
        <v>3339</v>
      </c>
    </row>
    <row r="2" spans="1:21" x14ac:dyDescent="0.35">
      <c r="A2">
        <v>10000</v>
      </c>
      <c r="B2" s="4" t="s">
        <v>508</v>
      </c>
      <c r="C2" t="s">
        <v>249</v>
      </c>
      <c r="D2" t="str">
        <f>_xlfn.XLOOKUP(C2,Products!$A:$A,Products!$B:$B,"")</f>
        <v>Product 195</v>
      </c>
      <c r="E2" t="str">
        <f>_xlfn.XLOOKUP(C2,Products!$A:$A,Products!$C:$C,"")</f>
        <v>Finished Goods</v>
      </c>
      <c r="F2">
        <f>_xlfn.XLOOKUP(C2,Products!$A:$A,Products!$D:$D,"")</f>
        <v>182.12</v>
      </c>
      <c r="G2" t="str">
        <f>_xlfn.XLOOKUP(C2,Products!$A:$A,Products!$E:$E,"")</f>
        <v>S011</v>
      </c>
      <c r="H2">
        <v>20</v>
      </c>
      <c r="I2">
        <v>242.56</v>
      </c>
      <c r="J2" t="s">
        <v>622</v>
      </c>
      <c r="K2" t="s">
        <v>473</v>
      </c>
      <c r="L2" t="str">
        <f xml:space="preserve"> _xlfn.XLOOKUP(K2,Locations!$A:$A,Locations!$D:$D,"")</f>
        <v>West</v>
      </c>
      <c r="M2" t="str">
        <f xml:space="preserve"> _xlfn.XLOOKUP(K2,Locations!$A:$A,Locations!$C:$C,"")</f>
        <v>CA</v>
      </c>
      <c r="N2" t="s">
        <v>701</v>
      </c>
      <c r="O2" t="s">
        <v>1824</v>
      </c>
      <c r="P2">
        <f>H2*I2</f>
        <v>4851.2</v>
      </c>
      <c r="Q2" s="4">
        <f>_xlfn.MAXIFS(Shipments!$B:$B, Shipments!$A:$A, A2)</f>
        <v>45904</v>
      </c>
      <c r="R2">
        <f>SUMIFS(Shipments!$D:$D, Shipments!$A:$A, A2)</f>
        <v>20</v>
      </c>
      <c r="S2">
        <f>IF(H2=0,1,R2/H2)</f>
        <v>1</v>
      </c>
      <c r="T2">
        <f>IF(Q2&lt;=DATEVALUE(J2),1,0)</f>
        <v>0</v>
      </c>
      <c r="U2">
        <f>P2 - (H2*F2)</f>
        <v>1208.7999999999997</v>
      </c>
    </row>
    <row r="3" spans="1:21" x14ac:dyDescent="0.35">
      <c r="A3">
        <v>10001</v>
      </c>
      <c r="B3" s="4" t="s">
        <v>509</v>
      </c>
      <c r="C3" t="s">
        <v>155</v>
      </c>
      <c r="D3" t="str">
        <f>_xlfn.XLOOKUP(C3,Products!$A:$A,Products!$B:$B,"")</f>
        <v>Product 101</v>
      </c>
      <c r="E3" t="str">
        <f>_xlfn.XLOOKUP(C3,Products!$A:$A,Products!$C:$C,"")</f>
        <v>Raw Materials</v>
      </c>
      <c r="F3">
        <f>_xlfn.XLOOKUP(C3,Products!$A:$A,Products!$D:$D,"")</f>
        <v>115.29</v>
      </c>
      <c r="G3" t="str">
        <f>_xlfn.XLOOKUP(C3,Products!$A:$A,Products!$E:$E,"")</f>
        <v>S018</v>
      </c>
      <c r="H3">
        <v>25</v>
      </c>
      <c r="I3">
        <v>181.73</v>
      </c>
      <c r="J3" t="s">
        <v>595</v>
      </c>
      <c r="K3" t="s">
        <v>466</v>
      </c>
      <c r="L3" t="str">
        <f xml:space="preserve"> _xlfn.XLOOKUP(K3,Locations!$A:$A,Locations!$D:$D,"")</f>
        <v>Southeast</v>
      </c>
      <c r="M3" t="str">
        <f xml:space="preserve"> _xlfn.XLOOKUP(K3,Locations!$A:$A,Locations!$C:$C,"")</f>
        <v>FL</v>
      </c>
      <c r="N3" t="s">
        <v>702</v>
      </c>
      <c r="O3" t="s">
        <v>1825</v>
      </c>
      <c r="P3">
        <f t="shared" ref="P3:P66" si="0">H3*I3</f>
        <v>4543.25</v>
      </c>
      <c r="Q3" s="4">
        <f>_xlfn.MAXIFS(Shipments!$B:$B, Shipments!$A:$A, A3)</f>
        <v>45859</v>
      </c>
      <c r="R3">
        <f>SUMIFS(Shipments!$D:$D, Shipments!$A:$A, A3)</f>
        <v>25</v>
      </c>
      <c r="S3">
        <f t="shared" ref="S3:S66" si="1">IF(H3=0,1,R3/H3)</f>
        <v>1</v>
      </c>
      <c r="T3">
        <f t="shared" ref="T3:T66" si="2">IF(Q3&lt;=DATEVALUE(J3),1,0)</f>
        <v>0</v>
      </c>
      <c r="U3">
        <f t="shared" ref="U3:U66" si="3">P3 - (H3*F3)</f>
        <v>1661</v>
      </c>
    </row>
    <row r="4" spans="1:21" x14ac:dyDescent="0.35">
      <c r="A4">
        <v>10002</v>
      </c>
      <c r="B4" s="4" t="s">
        <v>510</v>
      </c>
      <c r="C4" t="s">
        <v>207</v>
      </c>
      <c r="D4" t="str">
        <f>_xlfn.XLOOKUP(C4,Products!$A:$A,Products!$B:$B,"")</f>
        <v>Product 153</v>
      </c>
      <c r="E4" t="str">
        <f>_xlfn.XLOOKUP(C4,Products!$A:$A,Products!$C:$C,"")</f>
        <v>Spare Parts</v>
      </c>
      <c r="F4">
        <f>_xlfn.XLOOKUP(C4,Products!$A:$A,Products!$D:$D,"")</f>
        <v>136.03</v>
      </c>
      <c r="G4" t="str">
        <f>_xlfn.XLOOKUP(C4,Products!$A:$A,Products!$E:$E,"")</f>
        <v>S003</v>
      </c>
      <c r="H4">
        <v>50</v>
      </c>
      <c r="I4">
        <v>242.84</v>
      </c>
      <c r="J4" t="s">
        <v>656</v>
      </c>
      <c r="K4" t="s">
        <v>473</v>
      </c>
      <c r="L4" t="str">
        <f xml:space="preserve"> _xlfn.XLOOKUP(K4,Locations!$A:$A,Locations!$D:$D,"")</f>
        <v>West</v>
      </c>
      <c r="M4" t="str">
        <f xml:space="preserve"> _xlfn.XLOOKUP(K4,Locations!$A:$A,Locations!$C:$C,"")</f>
        <v>CA</v>
      </c>
      <c r="N4" t="s">
        <v>703</v>
      </c>
      <c r="O4" t="s">
        <v>1824</v>
      </c>
      <c r="P4">
        <f t="shared" si="0"/>
        <v>12142</v>
      </c>
      <c r="Q4" s="4">
        <f>_xlfn.MAXIFS(Shipments!$B:$B, Shipments!$A:$A, A4)</f>
        <v>45845</v>
      </c>
      <c r="R4">
        <f>SUMIFS(Shipments!$D:$D, Shipments!$A:$A, A4)</f>
        <v>50</v>
      </c>
      <c r="S4">
        <f t="shared" si="1"/>
        <v>1</v>
      </c>
      <c r="T4">
        <f t="shared" si="2"/>
        <v>0</v>
      </c>
      <c r="U4">
        <f t="shared" si="3"/>
        <v>5340.5</v>
      </c>
    </row>
    <row r="5" spans="1:21" x14ac:dyDescent="0.35">
      <c r="A5">
        <v>10003</v>
      </c>
      <c r="B5" s="4" t="s">
        <v>511</v>
      </c>
      <c r="C5" t="s">
        <v>121</v>
      </c>
      <c r="D5" t="str">
        <f>_xlfn.XLOOKUP(C5,Products!$A:$A,Products!$B:$B,"")</f>
        <v>Product 67</v>
      </c>
      <c r="E5" t="str">
        <f>_xlfn.XLOOKUP(C5,Products!$A:$A,Products!$C:$C,"")</f>
        <v>Packaging</v>
      </c>
      <c r="F5">
        <f>_xlfn.XLOOKUP(C5,Products!$A:$A,Products!$D:$D,"")</f>
        <v>120.29</v>
      </c>
      <c r="G5" t="str">
        <f>_xlfn.XLOOKUP(C5,Products!$A:$A,Products!$E:$E,"")</f>
        <v>S020</v>
      </c>
      <c r="H5">
        <v>50</v>
      </c>
      <c r="I5">
        <v>197.02</v>
      </c>
      <c r="J5" t="s">
        <v>569</v>
      </c>
      <c r="K5" t="s">
        <v>468</v>
      </c>
      <c r="L5" t="str">
        <f xml:space="preserve"> _xlfn.XLOOKUP(K5,Locations!$A:$A,Locations!$D:$D,"")</f>
        <v>West</v>
      </c>
      <c r="M5" t="str">
        <f xml:space="preserve"> _xlfn.XLOOKUP(K5,Locations!$A:$A,Locations!$C:$C,"")</f>
        <v>WA</v>
      </c>
      <c r="N5" t="s">
        <v>704</v>
      </c>
      <c r="O5" t="s">
        <v>1824</v>
      </c>
      <c r="P5">
        <f t="shared" si="0"/>
        <v>9851</v>
      </c>
      <c r="Q5" s="4">
        <f>_xlfn.MAXIFS(Shipments!$B:$B, Shipments!$A:$A, A5)</f>
        <v>45773</v>
      </c>
      <c r="R5">
        <f>SUMIFS(Shipments!$D:$D, Shipments!$A:$A, A5)</f>
        <v>50</v>
      </c>
      <c r="S5">
        <f t="shared" si="1"/>
        <v>1</v>
      </c>
      <c r="T5">
        <f t="shared" si="2"/>
        <v>1</v>
      </c>
      <c r="U5">
        <f t="shared" si="3"/>
        <v>3836.5</v>
      </c>
    </row>
    <row r="6" spans="1:21" x14ac:dyDescent="0.35">
      <c r="A6">
        <v>10004</v>
      </c>
      <c r="B6" s="4" t="s">
        <v>512</v>
      </c>
      <c r="C6" t="s">
        <v>128</v>
      </c>
      <c r="D6" t="str">
        <f>_xlfn.XLOOKUP(C6,Products!$A:$A,Products!$B:$B,"")</f>
        <v>Product 74</v>
      </c>
      <c r="E6" t="str">
        <f>_xlfn.XLOOKUP(C6,Products!$A:$A,Products!$C:$C,"")</f>
        <v>Components</v>
      </c>
      <c r="F6">
        <f>_xlfn.XLOOKUP(C6,Products!$A:$A,Products!$D:$D,"")</f>
        <v>155.88</v>
      </c>
      <c r="G6" t="str">
        <f>_xlfn.XLOOKUP(C6,Products!$A:$A,Products!$E:$E,"")</f>
        <v>S014</v>
      </c>
      <c r="H6">
        <v>30</v>
      </c>
      <c r="I6">
        <v>234.89</v>
      </c>
      <c r="J6" t="s">
        <v>678</v>
      </c>
      <c r="K6" t="s">
        <v>467</v>
      </c>
      <c r="L6" t="str">
        <f xml:space="preserve"> _xlfn.XLOOKUP(K6,Locations!$A:$A,Locations!$D:$D,"")</f>
        <v>Northeast</v>
      </c>
      <c r="M6" t="str">
        <f xml:space="preserve"> _xlfn.XLOOKUP(K6,Locations!$A:$A,Locations!$C:$C,"")</f>
        <v>NJ</v>
      </c>
      <c r="N6" t="s">
        <v>705</v>
      </c>
      <c r="O6" t="s">
        <v>1825</v>
      </c>
      <c r="P6">
        <f t="shared" si="0"/>
        <v>7046.7</v>
      </c>
      <c r="Q6" s="4">
        <f>_xlfn.MAXIFS(Shipments!$B:$B, Shipments!$A:$A, A6)</f>
        <v>45880</v>
      </c>
      <c r="R6">
        <f>SUMIFS(Shipments!$D:$D, Shipments!$A:$A, A6)</f>
        <v>30</v>
      </c>
      <c r="S6">
        <f t="shared" si="1"/>
        <v>1</v>
      </c>
      <c r="T6">
        <f t="shared" si="2"/>
        <v>0</v>
      </c>
      <c r="U6">
        <f t="shared" si="3"/>
        <v>2370.3000000000002</v>
      </c>
    </row>
    <row r="7" spans="1:21" x14ac:dyDescent="0.35">
      <c r="A7">
        <v>10005</v>
      </c>
      <c r="B7" s="4" t="s">
        <v>513</v>
      </c>
      <c r="C7" t="s">
        <v>61</v>
      </c>
      <c r="D7" t="str">
        <f>_xlfn.XLOOKUP(C7,Products!$A:$A,Products!$B:$B,"")</f>
        <v>Product 7</v>
      </c>
      <c r="E7" t="str">
        <f>_xlfn.XLOOKUP(C7,Products!$A:$A,Products!$C:$C,"")</f>
        <v>Components</v>
      </c>
      <c r="F7">
        <f>_xlfn.XLOOKUP(C7,Products!$A:$A,Products!$D:$D,"")</f>
        <v>37.96</v>
      </c>
      <c r="G7" t="str">
        <f>_xlfn.XLOOKUP(C7,Products!$A:$A,Products!$E:$E,"")</f>
        <v>S005</v>
      </c>
      <c r="H7">
        <v>20</v>
      </c>
      <c r="I7">
        <v>55.8</v>
      </c>
      <c r="J7" t="s">
        <v>651</v>
      </c>
      <c r="K7" t="s">
        <v>466</v>
      </c>
      <c r="L7" t="str">
        <f xml:space="preserve"> _xlfn.XLOOKUP(K7,Locations!$A:$A,Locations!$D:$D,"")</f>
        <v>Southeast</v>
      </c>
      <c r="M7" t="str">
        <f xml:space="preserve"> _xlfn.XLOOKUP(K7,Locations!$A:$A,Locations!$C:$C,"")</f>
        <v>FL</v>
      </c>
      <c r="N7" t="s">
        <v>706</v>
      </c>
      <c r="O7" t="s">
        <v>1825</v>
      </c>
      <c r="P7">
        <f t="shared" si="0"/>
        <v>1116</v>
      </c>
      <c r="Q7" s="4">
        <f>_xlfn.MAXIFS(Shipments!$B:$B, Shipments!$A:$A, A7)</f>
        <v>45923</v>
      </c>
      <c r="R7">
        <f>SUMIFS(Shipments!$D:$D, Shipments!$A:$A, A7)</f>
        <v>20</v>
      </c>
      <c r="S7">
        <f t="shared" si="1"/>
        <v>1</v>
      </c>
      <c r="T7">
        <f t="shared" si="2"/>
        <v>0</v>
      </c>
      <c r="U7">
        <f t="shared" si="3"/>
        <v>356.79999999999995</v>
      </c>
    </row>
    <row r="8" spans="1:21" x14ac:dyDescent="0.35">
      <c r="A8">
        <v>10006</v>
      </c>
      <c r="B8" s="4" t="s">
        <v>514</v>
      </c>
      <c r="C8" t="s">
        <v>253</v>
      </c>
      <c r="D8" t="str">
        <f>_xlfn.XLOOKUP(C8,Products!$A:$A,Products!$B:$B,"")</f>
        <v>Product 199</v>
      </c>
      <c r="E8" t="str">
        <f>_xlfn.XLOOKUP(C8,Products!$A:$A,Products!$C:$C,"")</f>
        <v>Finished Goods</v>
      </c>
      <c r="F8">
        <f>_xlfn.XLOOKUP(C8,Products!$A:$A,Products!$D:$D,"")</f>
        <v>89.96</v>
      </c>
      <c r="G8" t="str">
        <f>_xlfn.XLOOKUP(C8,Products!$A:$A,Products!$E:$E,"")</f>
        <v>S009</v>
      </c>
      <c r="H8">
        <v>30</v>
      </c>
      <c r="I8">
        <v>152.68</v>
      </c>
      <c r="J8" t="s">
        <v>601</v>
      </c>
      <c r="K8" t="s">
        <v>468</v>
      </c>
      <c r="L8" t="str">
        <f xml:space="preserve"> _xlfn.XLOOKUP(K8,Locations!$A:$A,Locations!$D:$D,"")</f>
        <v>West</v>
      </c>
      <c r="M8" t="str">
        <f xml:space="preserve"> _xlfn.XLOOKUP(K8,Locations!$A:$A,Locations!$C:$C,"")</f>
        <v>WA</v>
      </c>
      <c r="N8" t="s">
        <v>707</v>
      </c>
      <c r="O8" t="s">
        <v>1826</v>
      </c>
      <c r="P8">
        <f t="shared" si="0"/>
        <v>4580.4000000000005</v>
      </c>
      <c r="Q8" s="4">
        <f>_xlfn.MAXIFS(Shipments!$B:$B, Shipments!$A:$A, A8)</f>
        <v>45791</v>
      </c>
      <c r="R8">
        <f>SUMIFS(Shipments!$D:$D, Shipments!$A:$A, A8)</f>
        <v>30</v>
      </c>
      <c r="S8">
        <f t="shared" si="1"/>
        <v>1</v>
      </c>
      <c r="T8">
        <f t="shared" si="2"/>
        <v>0</v>
      </c>
      <c r="U8">
        <f t="shared" si="3"/>
        <v>1881.6000000000008</v>
      </c>
    </row>
    <row r="9" spans="1:21" x14ac:dyDescent="0.35">
      <c r="A9">
        <v>10007</v>
      </c>
      <c r="B9" s="4" t="s">
        <v>515</v>
      </c>
      <c r="C9" t="s">
        <v>111</v>
      </c>
      <c r="D9" t="str">
        <f>_xlfn.XLOOKUP(C9,Products!$A:$A,Products!$B:$B,"")</f>
        <v>Product 57</v>
      </c>
      <c r="E9" t="str">
        <f>_xlfn.XLOOKUP(C9,Products!$A:$A,Products!$C:$C,"")</f>
        <v>Spare Parts</v>
      </c>
      <c r="F9">
        <f>_xlfn.XLOOKUP(C9,Products!$A:$A,Products!$D:$D,"")</f>
        <v>22.88</v>
      </c>
      <c r="G9" t="str">
        <f>_xlfn.XLOOKUP(C9,Products!$A:$A,Products!$E:$E,"")</f>
        <v>S008</v>
      </c>
      <c r="H9">
        <v>75</v>
      </c>
      <c r="I9">
        <v>35.369999999999997</v>
      </c>
      <c r="J9" t="s">
        <v>522</v>
      </c>
      <c r="K9" t="s">
        <v>473</v>
      </c>
      <c r="L9" t="str">
        <f xml:space="preserve"> _xlfn.XLOOKUP(K9,Locations!$A:$A,Locations!$D:$D,"")</f>
        <v>West</v>
      </c>
      <c r="M9" t="str">
        <f xml:space="preserve"> _xlfn.XLOOKUP(K9,Locations!$A:$A,Locations!$C:$C,"")</f>
        <v>CA</v>
      </c>
      <c r="N9" t="s">
        <v>708</v>
      </c>
      <c r="O9" t="s">
        <v>1825</v>
      </c>
      <c r="P9">
        <f t="shared" si="0"/>
        <v>2652.75</v>
      </c>
      <c r="Q9" s="4">
        <f>_xlfn.MAXIFS(Shipments!$B:$B, Shipments!$A:$A, A9)</f>
        <v>45832</v>
      </c>
      <c r="R9">
        <f>SUMIFS(Shipments!$D:$D, Shipments!$A:$A, A9)</f>
        <v>75</v>
      </c>
      <c r="S9">
        <f t="shared" si="1"/>
        <v>1</v>
      </c>
      <c r="T9">
        <f t="shared" si="2"/>
        <v>1</v>
      </c>
      <c r="U9">
        <f t="shared" si="3"/>
        <v>936.75</v>
      </c>
    </row>
    <row r="10" spans="1:21" x14ac:dyDescent="0.35">
      <c r="A10">
        <v>10008</v>
      </c>
      <c r="B10" s="4" t="s">
        <v>516</v>
      </c>
      <c r="C10" t="s">
        <v>124</v>
      </c>
      <c r="D10" t="str">
        <f>_xlfn.XLOOKUP(C10,Products!$A:$A,Products!$B:$B,"")</f>
        <v>Product 70</v>
      </c>
      <c r="E10" t="str">
        <f>_xlfn.XLOOKUP(C10,Products!$A:$A,Products!$C:$C,"")</f>
        <v>Raw Materials</v>
      </c>
      <c r="F10">
        <f>_xlfn.XLOOKUP(C10,Products!$A:$A,Products!$D:$D,"")</f>
        <v>7.19</v>
      </c>
      <c r="G10" t="str">
        <f>_xlfn.XLOOKUP(C10,Products!$A:$A,Products!$E:$E,"")</f>
        <v>S010</v>
      </c>
      <c r="H10">
        <v>40</v>
      </c>
      <c r="I10">
        <v>10.42</v>
      </c>
      <c r="J10" t="s">
        <v>535</v>
      </c>
      <c r="K10" t="s">
        <v>465</v>
      </c>
      <c r="L10" t="str">
        <f xml:space="preserve"> _xlfn.XLOOKUP(K10,Locations!$A:$A,Locations!$D:$D,"")</f>
        <v>Midwest</v>
      </c>
      <c r="M10" t="str">
        <f xml:space="preserve"> _xlfn.XLOOKUP(K10,Locations!$A:$A,Locations!$C:$C,"")</f>
        <v>IL</v>
      </c>
      <c r="N10" t="s">
        <v>709</v>
      </c>
      <c r="O10" t="s">
        <v>1824</v>
      </c>
      <c r="P10">
        <f t="shared" si="0"/>
        <v>416.8</v>
      </c>
      <c r="Q10" s="4">
        <f>_xlfn.MAXIFS(Shipments!$B:$B, Shipments!$A:$A, A10)</f>
        <v>45807</v>
      </c>
      <c r="R10">
        <f>SUMIFS(Shipments!$D:$D, Shipments!$A:$A, A10)</f>
        <v>40</v>
      </c>
      <c r="S10">
        <f t="shared" si="1"/>
        <v>1</v>
      </c>
      <c r="T10">
        <f t="shared" si="2"/>
        <v>0</v>
      </c>
      <c r="U10">
        <f t="shared" si="3"/>
        <v>129.19999999999999</v>
      </c>
    </row>
    <row r="11" spans="1:21" x14ac:dyDescent="0.35">
      <c r="A11">
        <v>10009</v>
      </c>
      <c r="B11" s="4" t="s">
        <v>517</v>
      </c>
      <c r="C11" t="s">
        <v>108</v>
      </c>
      <c r="D11" t="str">
        <f>_xlfn.XLOOKUP(C11,Products!$A:$A,Products!$B:$B,"")</f>
        <v>Product 54</v>
      </c>
      <c r="E11" t="str">
        <f>_xlfn.XLOOKUP(C11,Products!$A:$A,Products!$C:$C,"")</f>
        <v>Finished Goods</v>
      </c>
      <c r="F11">
        <f>_xlfn.XLOOKUP(C11,Products!$A:$A,Products!$D:$D,"")</f>
        <v>48.82</v>
      </c>
      <c r="G11" t="str">
        <f>_xlfn.XLOOKUP(C11,Products!$A:$A,Products!$E:$E,"")</f>
        <v>S009</v>
      </c>
      <c r="H11">
        <v>10</v>
      </c>
      <c r="I11">
        <v>80.3</v>
      </c>
      <c r="J11" t="s">
        <v>528</v>
      </c>
      <c r="K11" t="s">
        <v>470</v>
      </c>
      <c r="L11" t="str">
        <f xml:space="preserve"> _xlfn.XLOOKUP(K11,Locations!$A:$A,Locations!$D:$D,"")</f>
        <v>Pacific</v>
      </c>
      <c r="M11" t="str">
        <f xml:space="preserve"> _xlfn.XLOOKUP(K11,Locations!$A:$A,Locations!$C:$C,"")</f>
        <v>FL</v>
      </c>
      <c r="N11" t="s">
        <v>710</v>
      </c>
      <c r="O11" t="s">
        <v>1825</v>
      </c>
      <c r="P11">
        <f t="shared" si="0"/>
        <v>803</v>
      </c>
      <c r="Q11" s="4">
        <f>_xlfn.MAXIFS(Shipments!$B:$B, Shipments!$A:$A, A11)</f>
        <v>45901</v>
      </c>
      <c r="R11">
        <f>SUMIFS(Shipments!$D:$D, Shipments!$A:$A, A11)</f>
        <v>10</v>
      </c>
      <c r="S11">
        <f t="shared" si="1"/>
        <v>1</v>
      </c>
      <c r="T11">
        <f t="shared" si="2"/>
        <v>0</v>
      </c>
      <c r="U11">
        <f t="shared" si="3"/>
        <v>314.8</v>
      </c>
    </row>
    <row r="12" spans="1:21" x14ac:dyDescent="0.35">
      <c r="A12">
        <v>10010</v>
      </c>
      <c r="B12" s="4" t="s">
        <v>518</v>
      </c>
      <c r="C12" t="s">
        <v>166</v>
      </c>
      <c r="D12" t="str">
        <f>_xlfn.XLOOKUP(C12,Products!$A:$A,Products!$B:$B,"")</f>
        <v>Product 112</v>
      </c>
      <c r="E12" t="str">
        <f>_xlfn.XLOOKUP(C12,Products!$A:$A,Products!$C:$C,"")</f>
        <v>Finished Goods</v>
      </c>
      <c r="F12">
        <f>_xlfn.XLOOKUP(C12,Products!$A:$A,Products!$D:$D,"")</f>
        <v>97.22</v>
      </c>
      <c r="G12" t="str">
        <f>_xlfn.XLOOKUP(C12,Products!$A:$A,Products!$E:$E,"")</f>
        <v>S020</v>
      </c>
      <c r="H12">
        <v>100</v>
      </c>
      <c r="I12">
        <v>170.97</v>
      </c>
      <c r="J12" t="s">
        <v>621</v>
      </c>
      <c r="K12" t="s">
        <v>473</v>
      </c>
      <c r="L12" t="str">
        <f xml:space="preserve"> _xlfn.XLOOKUP(K12,Locations!$A:$A,Locations!$D:$D,"")</f>
        <v>West</v>
      </c>
      <c r="M12" t="str">
        <f xml:space="preserve"> _xlfn.XLOOKUP(K12,Locations!$A:$A,Locations!$C:$C,"")</f>
        <v>CA</v>
      </c>
      <c r="N12" t="s">
        <v>711</v>
      </c>
      <c r="O12" t="s">
        <v>1824</v>
      </c>
      <c r="P12">
        <f t="shared" si="0"/>
        <v>17097</v>
      </c>
      <c r="Q12" s="4">
        <f>_xlfn.MAXIFS(Shipments!$B:$B, Shipments!$A:$A, A12)</f>
        <v>45896</v>
      </c>
      <c r="R12">
        <f>SUMIFS(Shipments!$D:$D, Shipments!$A:$A, A12)</f>
        <v>100</v>
      </c>
      <c r="S12">
        <f t="shared" si="1"/>
        <v>1</v>
      </c>
      <c r="T12">
        <f t="shared" si="2"/>
        <v>1</v>
      </c>
      <c r="U12">
        <f t="shared" si="3"/>
        <v>7375</v>
      </c>
    </row>
    <row r="13" spans="1:21" x14ac:dyDescent="0.35">
      <c r="A13">
        <v>10011</v>
      </c>
      <c r="B13" s="4" t="s">
        <v>519</v>
      </c>
      <c r="C13" t="s">
        <v>105</v>
      </c>
      <c r="D13" t="str">
        <f>_xlfn.XLOOKUP(C13,Products!$A:$A,Products!$B:$B,"")</f>
        <v>Product 51</v>
      </c>
      <c r="E13" t="str">
        <f>_xlfn.XLOOKUP(C13,Products!$A:$A,Products!$C:$C,"")</f>
        <v>Spare Parts</v>
      </c>
      <c r="F13">
        <f>_xlfn.XLOOKUP(C13,Products!$A:$A,Products!$D:$D,"")</f>
        <v>101.41</v>
      </c>
      <c r="G13" t="str">
        <f>_xlfn.XLOOKUP(C13,Products!$A:$A,Products!$E:$E,"")</f>
        <v>S005</v>
      </c>
      <c r="H13">
        <v>50</v>
      </c>
      <c r="I13">
        <v>142.63999999999999</v>
      </c>
      <c r="J13" t="s">
        <v>614</v>
      </c>
      <c r="K13" t="s">
        <v>472</v>
      </c>
      <c r="L13" t="str">
        <f xml:space="preserve"> _xlfn.XLOOKUP(K13,Locations!$A:$A,Locations!$D:$D,"")</f>
        <v>West</v>
      </c>
      <c r="M13" t="str">
        <f xml:space="preserve"> _xlfn.XLOOKUP(K13,Locations!$A:$A,Locations!$C:$C,"")</f>
        <v>WA</v>
      </c>
      <c r="N13" t="s">
        <v>712</v>
      </c>
      <c r="O13" t="s">
        <v>1824</v>
      </c>
      <c r="P13">
        <f t="shared" si="0"/>
        <v>7131.9999999999991</v>
      </c>
      <c r="Q13" s="4">
        <f>_xlfn.MAXIFS(Shipments!$B:$B, Shipments!$A:$A, A13)</f>
        <v>45797</v>
      </c>
      <c r="R13">
        <f>SUMIFS(Shipments!$D:$D, Shipments!$A:$A, A13)</f>
        <v>50</v>
      </c>
      <c r="S13">
        <f t="shared" si="1"/>
        <v>1</v>
      </c>
      <c r="T13">
        <f t="shared" si="2"/>
        <v>1</v>
      </c>
      <c r="U13">
        <f t="shared" si="3"/>
        <v>2061.4999999999991</v>
      </c>
    </row>
    <row r="14" spans="1:21" x14ac:dyDescent="0.35">
      <c r="A14">
        <v>10012</v>
      </c>
      <c r="B14" s="4" t="s">
        <v>520</v>
      </c>
      <c r="C14" t="s">
        <v>207</v>
      </c>
      <c r="D14" t="str">
        <f>_xlfn.XLOOKUP(C14,Products!$A:$A,Products!$B:$B,"")</f>
        <v>Product 153</v>
      </c>
      <c r="E14" t="str">
        <f>_xlfn.XLOOKUP(C14,Products!$A:$A,Products!$C:$C,"")</f>
        <v>Spare Parts</v>
      </c>
      <c r="F14">
        <f>_xlfn.XLOOKUP(C14,Products!$A:$A,Products!$D:$D,"")</f>
        <v>136.03</v>
      </c>
      <c r="G14" t="str">
        <f>_xlfn.XLOOKUP(C14,Products!$A:$A,Products!$E:$E,"")</f>
        <v>S003</v>
      </c>
      <c r="H14">
        <v>50</v>
      </c>
      <c r="I14">
        <v>189.84</v>
      </c>
      <c r="J14" t="s">
        <v>564</v>
      </c>
      <c r="K14" t="s">
        <v>465</v>
      </c>
      <c r="L14" t="str">
        <f xml:space="preserve"> _xlfn.XLOOKUP(K14,Locations!$A:$A,Locations!$D:$D,"")</f>
        <v>Midwest</v>
      </c>
      <c r="M14" t="str">
        <f xml:space="preserve"> _xlfn.XLOOKUP(K14,Locations!$A:$A,Locations!$C:$C,"")</f>
        <v>IL</v>
      </c>
      <c r="N14" t="s">
        <v>713</v>
      </c>
      <c r="O14" t="s">
        <v>1825</v>
      </c>
      <c r="P14">
        <f t="shared" si="0"/>
        <v>9492</v>
      </c>
      <c r="Q14" s="4">
        <f>_xlfn.MAXIFS(Shipments!$B:$B, Shipments!$A:$A, A14)</f>
        <v>45790</v>
      </c>
      <c r="R14">
        <f>SUMIFS(Shipments!$D:$D, Shipments!$A:$A, A14)</f>
        <v>50</v>
      </c>
      <c r="S14">
        <f t="shared" si="1"/>
        <v>1</v>
      </c>
      <c r="T14">
        <f t="shared" si="2"/>
        <v>0</v>
      </c>
      <c r="U14">
        <f t="shared" si="3"/>
        <v>2690.5</v>
      </c>
    </row>
    <row r="15" spans="1:21" x14ac:dyDescent="0.35">
      <c r="A15">
        <v>10013</v>
      </c>
      <c r="B15" s="4" t="s">
        <v>510</v>
      </c>
      <c r="C15" t="s">
        <v>95</v>
      </c>
      <c r="D15" t="str">
        <f>_xlfn.XLOOKUP(C15,Products!$A:$A,Products!$B:$B,"")</f>
        <v>Product 41</v>
      </c>
      <c r="E15" t="str">
        <f>_xlfn.XLOOKUP(C15,Products!$A:$A,Products!$C:$C,"")</f>
        <v>Components</v>
      </c>
      <c r="F15">
        <f>_xlfn.XLOOKUP(C15,Products!$A:$A,Products!$D:$D,"")</f>
        <v>43.23</v>
      </c>
      <c r="G15" t="str">
        <f>_xlfn.XLOOKUP(C15,Products!$A:$A,Products!$E:$E,"")</f>
        <v>S012</v>
      </c>
      <c r="H15">
        <v>100</v>
      </c>
      <c r="I15">
        <v>53.9</v>
      </c>
      <c r="J15" t="s">
        <v>656</v>
      </c>
      <c r="K15" t="s">
        <v>472</v>
      </c>
      <c r="L15" t="str">
        <f xml:space="preserve"> _xlfn.XLOOKUP(K15,Locations!$A:$A,Locations!$D:$D,"")</f>
        <v>West</v>
      </c>
      <c r="M15" t="str">
        <f xml:space="preserve"> _xlfn.XLOOKUP(K15,Locations!$A:$A,Locations!$C:$C,"")</f>
        <v>WA</v>
      </c>
      <c r="N15" t="s">
        <v>714</v>
      </c>
      <c r="O15" t="s">
        <v>1826</v>
      </c>
      <c r="P15">
        <f t="shared" si="0"/>
        <v>5390</v>
      </c>
      <c r="Q15" s="4">
        <f>_xlfn.MAXIFS(Shipments!$B:$B, Shipments!$A:$A, A15)</f>
        <v>45845</v>
      </c>
      <c r="R15">
        <f>SUMIFS(Shipments!$D:$D, Shipments!$A:$A, A15)</f>
        <v>100</v>
      </c>
      <c r="S15">
        <f t="shared" si="1"/>
        <v>1</v>
      </c>
      <c r="T15">
        <f t="shared" si="2"/>
        <v>0</v>
      </c>
      <c r="U15">
        <f t="shared" si="3"/>
        <v>1067</v>
      </c>
    </row>
    <row r="16" spans="1:21" x14ac:dyDescent="0.35">
      <c r="A16">
        <v>10014</v>
      </c>
      <c r="B16" s="4" t="s">
        <v>521</v>
      </c>
      <c r="C16" t="s">
        <v>184</v>
      </c>
      <c r="D16" t="str">
        <f>_xlfn.XLOOKUP(C16,Products!$A:$A,Products!$B:$B,"")</f>
        <v>Product 130</v>
      </c>
      <c r="E16" t="str">
        <f>_xlfn.XLOOKUP(C16,Products!$A:$A,Products!$C:$C,"")</f>
        <v>Packaging</v>
      </c>
      <c r="F16">
        <f>_xlfn.XLOOKUP(C16,Products!$A:$A,Products!$D:$D,"")</f>
        <v>49.96</v>
      </c>
      <c r="G16" t="str">
        <f>_xlfn.XLOOKUP(C16,Products!$A:$A,Products!$E:$E,"")</f>
        <v>S012</v>
      </c>
      <c r="H16">
        <v>25</v>
      </c>
      <c r="I16">
        <v>64.09</v>
      </c>
      <c r="J16" t="s">
        <v>526</v>
      </c>
      <c r="K16" t="s">
        <v>464</v>
      </c>
      <c r="L16" t="str">
        <f xml:space="preserve"> _xlfn.XLOOKUP(K16,Locations!$A:$A,Locations!$D:$D,"")</f>
        <v>Central</v>
      </c>
      <c r="M16" t="str">
        <f xml:space="preserve"> _xlfn.XLOOKUP(K16,Locations!$A:$A,Locations!$C:$C,"")</f>
        <v>TX</v>
      </c>
      <c r="N16" t="s">
        <v>715</v>
      </c>
      <c r="O16" t="s">
        <v>1825</v>
      </c>
      <c r="P16">
        <f t="shared" si="0"/>
        <v>1602.25</v>
      </c>
      <c r="Q16" s="4">
        <f>_xlfn.MAXIFS(Shipments!$B:$B, Shipments!$A:$A, A16)</f>
        <v>45880</v>
      </c>
      <c r="R16">
        <f>SUMIFS(Shipments!$D:$D, Shipments!$A:$A, A16)</f>
        <v>25</v>
      </c>
      <c r="S16">
        <f t="shared" si="1"/>
        <v>1</v>
      </c>
      <c r="T16">
        <f t="shared" si="2"/>
        <v>1</v>
      </c>
      <c r="U16">
        <f t="shared" si="3"/>
        <v>353.25</v>
      </c>
    </row>
    <row r="17" spans="1:21" x14ac:dyDescent="0.35">
      <c r="A17">
        <v>10015</v>
      </c>
      <c r="B17" s="4" t="s">
        <v>522</v>
      </c>
      <c r="C17" t="s">
        <v>247</v>
      </c>
      <c r="D17" t="str">
        <f>_xlfn.XLOOKUP(C17,Products!$A:$A,Products!$B:$B,"")</f>
        <v>Product 193</v>
      </c>
      <c r="E17" t="str">
        <f>_xlfn.XLOOKUP(C17,Products!$A:$A,Products!$C:$C,"")</f>
        <v>Packaging</v>
      </c>
      <c r="F17">
        <f>_xlfn.XLOOKUP(C17,Products!$A:$A,Products!$D:$D,"")</f>
        <v>186.71</v>
      </c>
      <c r="G17" t="str">
        <f>_xlfn.XLOOKUP(C17,Products!$A:$A,Products!$E:$E,"")</f>
        <v>S005</v>
      </c>
      <c r="H17">
        <v>30</v>
      </c>
      <c r="I17">
        <v>288.32</v>
      </c>
      <c r="J17" t="s">
        <v>537</v>
      </c>
      <c r="K17" t="s">
        <v>468</v>
      </c>
      <c r="L17" t="str">
        <f xml:space="preserve"> _xlfn.XLOOKUP(K17,Locations!$A:$A,Locations!$D:$D,"")</f>
        <v>West</v>
      </c>
      <c r="M17" t="str">
        <f xml:space="preserve"> _xlfn.XLOOKUP(K17,Locations!$A:$A,Locations!$C:$C,"")</f>
        <v>WA</v>
      </c>
      <c r="N17" t="s">
        <v>716</v>
      </c>
      <c r="O17" t="s">
        <v>1825</v>
      </c>
      <c r="P17">
        <f t="shared" si="0"/>
        <v>8649.6</v>
      </c>
      <c r="Q17" s="4">
        <f>_xlfn.MAXIFS(Shipments!$B:$B, Shipments!$A:$A, A17)</f>
        <v>45835</v>
      </c>
      <c r="R17">
        <f>SUMIFS(Shipments!$D:$D, Shipments!$A:$A, A17)</f>
        <v>30</v>
      </c>
      <c r="S17">
        <f t="shared" si="1"/>
        <v>1</v>
      </c>
      <c r="T17">
        <f t="shared" si="2"/>
        <v>0</v>
      </c>
      <c r="U17">
        <f t="shared" si="3"/>
        <v>3048.3</v>
      </c>
    </row>
    <row r="18" spans="1:21" x14ac:dyDescent="0.35">
      <c r="A18">
        <v>10016</v>
      </c>
      <c r="B18" s="4" t="s">
        <v>523</v>
      </c>
      <c r="C18" t="s">
        <v>79</v>
      </c>
      <c r="D18" t="str">
        <f>_xlfn.XLOOKUP(C18,Products!$A:$A,Products!$B:$B,"")</f>
        <v>Product 25</v>
      </c>
      <c r="E18" t="str">
        <f>_xlfn.XLOOKUP(C18,Products!$A:$A,Products!$C:$C,"")</f>
        <v>Raw Materials</v>
      </c>
      <c r="F18">
        <f>_xlfn.XLOOKUP(C18,Products!$A:$A,Products!$D:$D,"")</f>
        <v>179.21</v>
      </c>
      <c r="G18" t="str">
        <f>_xlfn.XLOOKUP(C18,Products!$A:$A,Products!$E:$E,"")</f>
        <v>S015</v>
      </c>
      <c r="H18">
        <v>30</v>
      </c>
      <c r="I18">
        <v>279.41000000000003</v>
      </c>
      <c r="J18" t="s">
        <v>625</v>
      </c>
      <c r="K18" t="s">
        <v>467</v>
      </c>
      <c r="L18" t="str">
        <f xml:space="preserve"> _xlfn.XLOOKUP(K18,Locations!$A:$A,Locations!$D:$D,"")</f>
        <v>Northeast</v>
      </c>
      <c r="M18" t="str">
        <f xml:space="preserve"> _xlfn.XLOOKUP(K18,Locations!$A:$A,Locations!$C:$C,"")</f>
        <v>NJ</v>
      </c>
      <c r="N18" t="s">
        <v>717</v>
      </c>
      <c r="O18" t="s">
        <v>1825</v>
      </c>
      <c r="P18">
        <f t="shared" si="0"/>
        <v>8382.3000000000011</v>
      </c>
      <c r="Q18" s="4">
        <f>_xlfn.MAXIFS(Shipments!$B:$B, Shipments!$A:$A, A18)</f>
        <v>45866</v>
      </c>
      <c r="R18">
        <f>SUMIFS(Shipments!$D:$D, Shipments!$A:$A, A18)</f>
        <v>30</v>
      </c>
      <c r="S18">
        <f t="shared" si="1"/>
        <v>1</v>
      </c>
      <c r="T18">
        <f t="shared" si="2"/>
        <v>0</v>
      </c>
      <c r="U18">
        <f t="shared" si="3"/>
        <v>3006.0000000000009</v>
      </c>
    </row>
    <row r="19" spans="1:21" x14ac:dyDescent="0.35">
      <c r="A19">
        <v>10017</v>
      </c>
      <c r="B19" s="4" t="s">
        <v>524</v>
      </c>
      <c r="C19" t="s">
        <v>131</v>
      </c>
      <c r="D19" t="str">
        <f>_xlfn.XLOOKUP(C19,Products!$A:$A,Products!$B:$B,"")</f>
        <v>Product 77</v>
      </c>
      <c r="E19" t="str">
        <f>_xlfn.XLOOKUP(C19,Products!$A:$A,Products!$C:$C,"")</f>
        <v>Components</v>
      </c>
      <c r="F19">
        <f>_xlfn.XLOOKUP(C19,Products!$A:$A,Products!$D:$D,"")</f>
        <v>194.27</v>
      </c>
      <c r="G19" t="str">
        <f>_xlfn.XLOOKUP(C19,Products!$A:$A,Products!$E:$E,"")</f>
        <v>S014</v>
      </c>
      <c r="H19">
        <v>50</v>
      </c>
      <c r="I19">
        <v>332.1</v>
      </c>
      <c r="J19" t="s">
        <v>691</v>
      </c>
      <c r="K19" t="s">
        <v>470</v>
      </c>
      <c r="L19" t="str">
        <f xml:space="preserve"> _xlfn.XLOOKUP(K19,Locations!$A:$A,Locations!$D:$D,"")</f>
        <v>Pacific</v>
      </c>
      <c r="M19" t="str">
        <f xml:space="preserve"> _xlfn.XLOOKUP(K19,Locations!$A:$A,Locations!$C:$C,"")</f>
        <v>FL</v>
      </c>
      <c r="N19" t="s">
        <v>718</v>
      </c>
      <c r="O19" t="s">
        <v>1825</v>
      </c>
      <c r="P19">
        <f t="shared" si="0"/>
        <v>16605</v>
      </c>
      <c r="Q19" s="4">
        <f>_xlfn.MAXIFS(Shipments!$B:$B, Shipments!$A:$A, A19)</f>
        <v>45932</v>
      </c>
      <c r="R19">
        <f>SUMIFS(Shipments!$D:$D, Shipments!$A:$A, A19)</f>
        <v>50</v>
      </c>
      <c r="S19">
        <f t="shared" si="1"/>
        <v>1</v>
      </c>
      <c r="T19">
        <f t="shared" si="2"/>
        <v>1</v>
      </c>
      <c r="U19">
        <f t="shared" si="3"/>
        <v>6891.5</v>
      </c>
    </row>
    <row r="20" spans="1:21" x14ac:dyDescent="0.35">
      <c r="A20">
        <v>10018</v>
      </c>
      <c r="B20" s="4" t="s">
        <v>518</v>
      </c>
      <c r="C20" t="s">
        <v>115</v>
      </c>
      <c r="D20" t="str">
        <f>_xlfn.XLOOKUP(C20,Products!$A:$A,Products!$B:$B,"")</f>
        <v>Product 61</v>
      </c>
      <c r="E20" t="str">
        <f>_xlfn.XLOOKUP(C20,Products!$A:$A,Products!$C:$C,"")</f>
        <v>Raw Materials</v>
      </c>
      <c r="F20">
        <f>_xlfn.XLOOKUP(C20,Products!$A:$A,Products!$D:$D,"")</f>
        <v>57.68</v>
      </c>
      <c r="G20" t="str">
        <f>_xlfn.XLOOKUP(C20,Products!$A:$A,Products!$E:$E,"")</f>
        <v>S019</v>
      </c>
      <c r="H20">
        <v>30</v>
      </c>
      <c r="I20">
        <v>100.08</v>
      </c>
      <c r="J20" t="s">
        <v>663</v>
      </c>
      <c r="K20" t="s">
        <v>469</v>
      </c>
      <c r="L20" t="str">
        <f xml:space="preserve"> _xlfn.XLOOKUP(K20,Locations!$A:$A,Locations!$D:$D,"")</f>
        <v>Mountain</v>
      </c>
      <c r="M20" t="str">
        <f xml:space="preserve"> _xlfn.XLOOKUP(K20,Locations!$A:$A,Locations!$C:$C,"")</f>
        <v>IL</v>
      </c>
      <c r="N20" t="s">
        <v>719</v>
      </c>
      <c r="O20" t="s">
        <v>1824</v>
      </c>
      <c r="P20">
        <f t="shared" si="0"/>
        <v>3002.4</v>
      </c>
      <c r="Q20" s="4">
        <f>_xlfn.MAXIFS(Shipments!$B:$B, Shipments!$A:$A, A20)</f>
        <v>45889</v>
      </c>
      <c r="R20">
        <f>SUMIFS(Shipments!$D:$D, Shipments!$A:$A, A20)</f>
        <v>30</v>
      </c>
      <c r="S20">
        <f t="shared" si="1"/>
        <v>1</v>
      </c>
      <c r="T20">
        <f t="shared" si="2"/>
        <v>1</v>
      </c>
      <c r="U20">
        <f t="shared" si="3"/>
        <v>1272</v>
      </c>
    </row>
    <row r="21" spans="1:21" x14ac:dyDescent="0.35">
      <c r="A21">
        <v>10019</v>
      </c>
      <c r="B21" s="4" t="s">
        <v>525</v>
      </c>
      <c r="C21" t="s">
        <v>125</v>
      </c>
      <c r="D21" t="str">
        <f>_xlfn.XLOOKUP(C21,Products!$A:$A,Products!$B:$B,"")</f>
        <v>Product 71</v>
      </c>
      <c r="E21" t="str">
        <f>_xlfn.XLOOKUP(C21,Products!$A:$A,Products!$C:$C,"")</f>
        <v>Packaging</v>
      </c>
      <c r="F21">
        <f>_xlfn.XLOOKUP(C21,Products!$A:$A,Products!$D:$D,"")</f>
        <v>177.74</v>
      </c>
      <c r="G21" t="str">
        <f>_xlfn.XLOOKUP(C21,Products!$A:$A,Products!$E:$E,"")</f>
        <v>S006</v>
      </c>
      <c r="H21">
        <v>10</v>
      </c>
      <c r="I21">
        <v>215.48</v>
      </c>
      <c r="J21" t="s">
        <v>655</v>
      </c>
      <c r="K21" t="s">
        <v>472</v>
      </c>
      <c r="L21" t="str">
        <f xml:space="preserve"> _xlfn.XLOOKUP(K21,Locations!$A:$A,Locations!$D:$D,"")</f>
        <v>West</v>
      </c>
      <c r="M21" t="str">
        <f xml:space="preserve"> _xlfn.XLOOKUP(K21,Locations!$A:$A,Locations!$C:$C,"")</f>
        <v>WA</v>
      </c>
      <c r="N21" t="s">
        <v>720</v>
      </c>
      <c r="O21" t="s">
        <v>1825</v>
      </c>
      <c r="P21">
        <f t="shared" si="0"/>
        <v>2154.7999999999997</v>
      </c>
      <c r="Q21" s="4">
        <f>_xlfn.MAXIFS(Shipments!$B:$B, Shipments!$A:$A, A21)</f>
        <v>45863</v>
      </c>
      <c r="R21">
        <f>SUMIFS(Shipments!$D:$D, Shipments!$A:$A, A21)</f>
        <v>10</v>
      </c>
      <c r="S21">
        <f t="shared" si="1"/>
        <v>1</v>
      </c>
      <c r="T21">
        <f t="shared" si="2"/>
        <v>1</v>
      </c>
      <c r="U21">
        <f t="shared" si="3"/>
        <v>377.39999999999964</v>
      </c>
    </row>
    <row r="22" spans="1:21" x14ac:dyDescent="0.35">
      <c r="A22">
        <v>10020</v>
      </c>
      <c r="B22" s="4" t="s">
        <v>526</v>
      </c>
      <c r="C22" t="s">
        <v>170</v>
      </c>
      <c r="D22" t="str">
        <f>_xlfn.XLOOKUP(C22,Products!$A:$A,Products!$B:$B,"")</f>
        <v>Product 116</v>
      </c>
      <c r="E22" t="str">
        <f>_xlfn.XLOOKUP(C22,Products!$A:$A,Products!$C:$C,"")</f>
        <v>Raw Materials</v>
      </c>
      <c r="F22">
        <f>_xlfn.XLOOKUP(C22,Products!$A:$A,Products!$D:$D,"")</f>
        <v>82.54</v>
      </c>
      <c r="G22" t="str">
        <f>_xlfn.XLOOKUP(C22,Products!$A:$A,Products!$E:$E,"")</f>
        <v>S014</v>
      </c>
      <c r="H22">
        <v>50</v>
      </c>
      <c r="I22">
        <v>111.87</v>
      </c>
      <c r="J22" t="s">
        <v>603</v>
      </c>
      <c r="K22" t="s">
        <v>464</v>
      </c>
      <c r="L22" t="str">
        <f xml:space="preserve"> _xlfn.XLOOKUP(K22,Locations!$A:$A,Locations!$D:$D,"")</f>
        <v>Central</v>
      </c>
      <c r="M22" t="str">
        <f xml:space="preserve"> _xlfn.XLOOKUP(K22,Locations!$A:$A,Locations!$C:$C,"")</f>
        <v>TX</v>
      </c>
      <c r="N22" t="s">
        <v>721</v>
      </c>
      <c r="O22" t="s">
        <v>1825</v>
      </c>
      <c r="P22">
        <f t="shared" si="0"/>
        <v>5593.5</v>
      </c>
      <c r="Q22" s="4">
        <f>_xlfn.MAXIFS(Shipments!$B:$B, Shipments!$A:$A, A22)</f>
        <v>45885</v>
      </c>
      <c r="R22">
        <f>SUMIFS(Shipments!$D:$D, Shipments!$A:$A, A22)</f>
        <v>50</v>
      </c>
      <c r="S22">
        <f t="shared" si="1"/>
        <v>1</v>
      </c>
      <c r="T22">
        <f t="shared" si="2"/>
        <v>1</v>
      </c>
      <c r="U22">
        <f t="shared" si="3"/>
        <v>1466.5</v>
      </c>
    </row>
    <row r="23" spans="1:21" x14ac:dyDescent="0.35">
      <c r="A23">
        <v>10021</v>
      </c>
      <c r="B23" s="4" t="s">
        <v>527</v>
      </c>
      <c r="C23" t="s">
        <v>136</v>
      </c>
      <c r="D23" t="str">
        <f>_xlfn.XLOOKUP(C23,Products!$A:$A,Products!$B:$B,"")</f>
        <v>Product 82</v>
      </c>
      <c r="E23" t="str">
        <f>_xlfn.XLOOKUP(C23,Products!$A:$A,Products!$C:$C,"")</f>
        <v>Raw Materials</v>
      </c>
      <c r="F23">
        <f>_xlfn.XLOOKUP(C23,Products!$A:$A,Products!$D:$D,"")</f>
        <v>174.83</v>
      </c>
      <c r="G23" t="str">
        <f>_xlfn.XLOOKUP(C23,Products!$A:$A,Products!$E:$E,"")</f>
        <v>S015</v>
      </c>
      <c r="H23">
        <v>25</v>
      </c>
      <c r="I23">
        <v>235.82</v>
      </c>
      <c r="J23" t="s">
        <v>625</v>
      </c>
      <c r="K23" t="s">
        <v>471</v>
      </c>
      <c r="L23" t="str">
        <f xml:space="preserve"> _xlfn.XLOOKUP(K23,Locations!$A:$A,Locations!$D:$D,"")</f>
        <v>Central</v>
      </c>
      <c r="M23" t="str">
        <f xml:space="preserve"> _xlfn.XLOOKUP(K23,Locations!$A:$A,Locations!$C:$C,"")</f>
        <v>TX</v>
      </c>
      <c r="N23" t="s">
        <v>722</v>
      </c>
      <c r="O23" t="s">
        <v>1825</v>
      </c>
      <c r="P23">
        <f t="shared" si="0"/>
        <v>5895.5</v>
      </c>
      <c r="Q23" s="4">
        <f>_xlfn.MAXIFS(Shipments!$B:$B, Shipments!$A:$A, A23)</f>
        <v>45865</v>
      </c>
      <c r="R23">
        <f>SUMIFS(Shipments!$D:$D, Shipments!$A:$A, A23)</f>
        <v>25</v>
      </c>
      <c r="S23">
        <f t="shared" si="1"/>
        <v>1</v>
      </c>
      <c r="T23">
        <f t="shared" si="2"/>
        <v>1</v>
      </c>
      <c r="U23">
        <f t="shared" si="3"/>
        <v>1524.75</v>
      </c>
    </row>
    <row r="24" spans="1:21" x14ac:dyDescent="0.35">
      <c r="A24">
        <v>10022</v>
      </c>
      <c r="B24" s="4" t="s">
        <v>528</v>
      </c>
      <c r="C24" t="s">
        <v>107</v>
      </c>
      <c r="D24" t="str">
        <f>_xlfn.XLOOKUP(C24,Products!$A:$A,Products!$B:$B,"")</f>
        <v>Product 53</v>
      </c>
      <c r="E24" t="str">
        <f>_xlfn.XLOOKUP(C24,Products!$A:$A,Products!$C:$C,"")</f>
        <v>Spare Parts</v>
      </c>
      <c r="F24">
        <f>_xlfn.XLOOKUP(C24,Products!$A:$A,Products!$D:$D,"")</f>
        <v>198.62</v>
      </c>
      <c r="G24" t="str">
        <f>_xlfn.XLOOKUP(C24,Products!$A:$A,Products!$E:$E,"")</f>
        <v>S002</v>
      </c>
      <c r="H24">
        <v>30</v>
      </c>
      <c r="I24">
        <v>337.66</v>
      </c>
      <c r="J24" t="s">
        <v>508</v>
      </c>
      <c r="K24" t="s">
        <v>465</v>
      </c>
      <c r="L24" t="str">
        <f xml:space="preserve"> _xlfn.XLOOKUP(K24,Locations!$A:$A,Locations!$D:$D,"")</f>
        <v>Midwest</v>
      </c>
      <c r="M24" t="str">
        <f xml:space="preserve"> _xlfn.XLOOKUP(K24,Locations!$A:$A,Locations!$C:$C,"")</f>
        <v>IL</v>
      </c>
      <c r="N24" t="s">
        <v>723</v>
      </c>
      <c r="O24" t="s">
        <v>1824</v>
      </c>
      <c r="P24">
        <f t="shared" si="0"/>
        <v>10129.800000000001</v>
      </c>
      <c r="Q24" s="4">
        <f>_xlfn.MAXIFS(Shipments!$B:$B, Shipments!$A:$A, A24)</f>
        <v>45900</v>
      </c>
      <c r="R24">
        <f>SUMIFS(Shipments!$D:$D, Shipments!$A:$A, A24)</f>
        <v>30</v>
      </c>
      <c r="S24">
        <f t="shared" si="1"/>
        <v>1</v>
      </c>
      <c r="T24">
        <f t="shared" si="2"/>
        <v>1</v>
      </c>
      <c r="U24">
        <f t="shared" si="3"/>
        <v>4171.2000000000007</v>
      </c>
    </row>
    <row r="25" spans="1:21" x14ac:dyDescent="0.35">
      <c r="A25">
        <v>10023</v>
      </c>
      <c r="B25" s="4" t="s">
        <v>529</v>
      </c>
      <c r="C25" t="s">
        <v>206</v>
      </c>
      <c r="D25" t="str">
        <f>_xlfn.XLOOKUP(C25,Products!$A:$A,Products!$B:$B,"")</f>
        <v>Product 152</v>
      </c>
      <c r="E25" t="str">
        <f>_xlfn.XLOOKUP(C25,Products!$A:$A,Products!$C:$C,"")</f>
        <v>Packaging</v>
      </c>
      <c r="F25">
        <f>_xlfn.XLOOKUP(C25,Products!$A:$A,Products!$D:$D,"")</f>
        <v>39.880000000000003</v>
      </c>
      <c r="G25" t="str">
        <f>_xlfn.XLOOKUP(C25,Products!$A:$A,Products!$E:$E,"")</f>
        <v>S010</v>
      </c>
      <c r="H25">
        <v>15</v>
      </c>
      <c r="I25">
        <v>48.98</v>
      </c>
      <c r="J25" t="s">
        <v>556</v>
      </c>
      <c r="K25" t="s">
        <v>471</v>
      </c>
      <c r="L25" t="str">
        <f xml:space="preserve"> _xlfn.XLOOKUP(K25,Locations!$A:$A,Locations!$D:$D,"")</f>
        <v>Central</v>
      </c>
      <c r="M25" t="str">
        <f xml:space="preserve"> _xlfn.XLOOKUP(K25,Locations!$A:$A,Locations!$C:$C,"")</f>
        <v>TX</v>
      </c>
      <c r="N25" t="s">
        <v>724</v>
      </c>
      <c r="O25" t="s">
        <v>1824</v>
      </c>
      <c r="P25">
        <f t="shared" si="0"/>
        <v>734.69999999999993</v>
      </c>
      <c r="Q25" s="4">
        <f>_xlfn.MAXIFS(Shipments!$B:$B, Shipments!$A:$A, A25)</f>
        <v>45828</v>
      </c>
      <c r="R25">
        <f>SUMIFS(Shipments!$D:$D, Shipments!$A:$A, A25)</f>
        <v>15</v>
      </c>
      <c r="S25">
        <f t="shared" si="1"/>
        <v>1</v>
      </c>
      <c r="T25">
        <f t="shared" si="2"/>
        <v>1</v>
      </c>
      <c r="U25">
        <f t="shared" si="3"/>
        <v>136.49999999999989</v>
      </c>
    </row>
    <row r="26" spans="1:21" x14ac:dyDescent="0.35">
      <c r="A26">
        <v>10024</v>
      </c>
      <c r="B26" s="4" t="s">
        <v>530</v>
      </c>
      <c r="C26" t="s">
        <v>135</v>
      </c>
      <c r="D26" t="str">
        <f>_xlfn.XLOOKUP(C26,Products!$A:$A,Products!$B:$B,"")</f>
        <v>Product 81</v>
      </c>
      <c r="E26" t="str">
        <f>_xlfn.XLOOKUP(C26,Products!$A:$A,Products!$C:$C,"")</f>
        <v>Components</v>
      </c>
      <c r="F26">
        <f>_xlfn.XLOOKUP(C26,Products!$A:$A,Products!$D:$D,"")</f>
        <v>87.1</v>
      </c>
      <c r="G26" t="str">
        <f>_xlfn.XLOOKUP(C26,Products!$A:$A,Products!$E:$E,"")</f>
        <v>S014</v>
      </c>
      <c r="H26">
        <v>50</v>
      </c>
      <c r="I26">
        <v>117.56</v>
      </c>
      <c r="J26" t="s">
        <v>684</v>
      </c>
      <c r="K26" t="s">
        <v>467</v>
      </c>
      <c r="L26" t="str">
        <f xml:space="preserve"> _xlfn.XLOOKUP(K26,Locations!$A:$A,Locations!$D:$D,"")</f>
        <v>Northeast</v>
      </c>
      <c r="M26" t="str">
        <f xml:space="preserve"> _xlfn.XLOOKUP(K26,Locations!$A:$A,Locations!$C:$C,"")</f>
        <v>NJ</v>
      </c>
      <c r="N26" t="s">
        <v>725</v>
      </c>
      <c r="O26" t="s">
        <v>1824</v>
      </c>
      <c r="P26">
        <f t="shared" si="0"/>
        <v>5878</v>
      </c>
      <c r="Q26" s="4">
        <f>_xlfn.MAXIFS(Shipments!$B:$B, Shipments!$A:$A, A26)</f>
        <v>45768</v>
      </c>
      <c r="R26">
        <f>SUMIFS(Shipments!$D:$D, Shipments!$A:$A, A26)</f>
        <v>50</v>
      </c>
      <c r="S26">
        <f t="shared" si="1"/>
        <v>1</v>
      </c>
      <c r="T26">
        <f t="shared" si="2"/>
        <v>1</v>
      </c>
      <c r="U26">
        <f t="shared" si="3"/>
        <v>1523</v>
      </c>
    </row>
    <row r="27" spans="1:21" x14ac:dyDescent="0.35">
      <c r="A27">
        <v>10025</v>
      </c>
      <c r="B27" s="4" t="s">
        <v>531</v>
      </c>
      <c r="C27" t="s">
        <v>179</v>
      </c>
      <c r="D27" t="str">
        <f>_xlfn.XLOOKUP(C27,Products!$A:$A,Products!$B:$B,"")</f>
        <v>Product 125</v>
      </c>
      <c r="E27" t="str">
        <f>_xlfn.XLOOKUP(C27,Products!$A:$A,Products!$C:$C,"")</f>
        <v>Spare Parts</v>
      </c>
      <c r="F27">
        <f>_xlfn.XLOOKUP(C27,Products!$A:$A,Products!$D:$D,"")</f>
        <v>68.44</v>
      </c>
      <c r="G27" t="str">
        <f>_xlfn.XLOOKUP(C27,Products!$A:$A,Products!$E:$E,"")</f>
        <v>S015</v>
      </c>
      <c r="H27">
        <v>30</v>
      </c>
      <c r="I27">
        <v>111.43</v>
      </c>
      <c r="J27" t="s">
        <v>656</v>
      </c>
      <c r="K27" t="s">
        <v>468</v>
      </c>
      <c r="L27" t="str">
        <f xml:space="preserve"> _xlfn.XLOOKUP(K27,Locations!$A:$A,Locations!$D:$D,"")</f>
        <v>West</v>
      </c>
      <c r="M27" t="str">
        <f xml:space="preserve"> _xlfn.XLOOKUP(K27,Locations!$A:$A,Locations!$C:$C,"")</f>
        <v>WA</v>
      </c>
      <c r="N27" t="s">
        <v>726</v>
      </c>
      <c r="O27" t="s">
        <v>1824</v>
      </c>
      <c r="P27">
        <f t="shared" si="0"/>
        <v>3342.9</v>
      </c>
      <c r="Q27" s="4">
        <f>_xlfn.MAXIFS(Shipments!$B:$B, Shipments!$A:$A, A27)</f>
        <v>45844</v>
      </c>
      <c r="R27">
        <f>SUMIFS(Shipments!$D:$D, Shipments!$A:$A, A27)</f>
        <v>30</v>
      </c>
      <c r="S27">
        <f t="shared" si="1"/>
        <v>1</v>
      </c>
      <c r="T27">
        <f t="shared" si="2"/>
        <v>1</v>
      </c>
      <c r="U27">
        <f t="shared" si="3"/>
        <v>1289.7000000000003</v>
      </c>
    </row>
    <row r="28" spans="1:21" x14ac:dyDescent="0.35">
      <c r="A28">
        <v>10026</v>
      </c>
      <c r="B28" s="4" t="s">
        <v>532</v>
      </c>
      <c r="C28" t="s">
        <v>128</v>
      </c>
      <c r="D28" t="str">
        <f>_xlfn.XLOOKUP(C28,Products!$A:$A,Products!$B:$B,"")</f>
        <v>Product 74</v>
      </c>
      <c r="E28" t="str">
        <f>_xlfn.XLOOKUP(C28,Products!$A:$A,Products!$C:$C,"")</f>
        <v>Components</v>
      </c>
      <c r="F28">
        <f>_xlfn.XLOOKUP(C28,Products!$A:$A,Products!$D:$D,"")</f>
        <v>155.88</v>
      </c>
      <c r="G28" t="str">
        <f>_xlfn.XLOOKUP(C28,Products!$A:$A,Products!$E:$E,"")</f>
        <v>S014</v>
      </c>
      <c r="H28">
        <v>100</v>
      </c>
      <c r="I28">
        <v>229.2</v>
      </c>
      <c r="J28" t="s">
        <v>562</v>
      </c>
      <c r="K28" t="s">
        <v>466</v>
      </c>
      <c r="L28" t="str">
        <f xml:space="preserve"> _xlfn.XLOOKUP(K28,Locations!$A:$A,Locations!$D:$D,"")</f>
        <v>Southeast</v>
      </c>
      <c r="M28" t="str">
        <f xml:space="preserve"> _xlfn.XLOOKUP(K28,Locations!$A:$A,Locations!$C:$C,"")</f>
        <v>FL</v>
      </c>
      <c r="N28" t="s">
        <v>727</v>
      </c>
      <c r="O28" t="s">
        <v>1825</v>
      </c>
      <c r="P28">
        <f t="shared" si="0"/>
        <v>22920</v>
      </c>
      <c r="Q28" s="4">
        <f>_xlfn.MAXIFS(Shipments!$B:$B, Shipments!$A:$A, A28)</f>
        <v>45813</v>
      </c>
      <c r="R28">
        <f>SUMIFS(Shipments!$D:$D, Shipments!$A:$A, A28)</f>
        <v>100</v>
      </c>
      <c r="S28">
        <f t="shared" si="1"/>
        <v>1</v>
      </c>
      <c r="T28">
        <f t="shared" si="2"/>
        <v>0</v>
      </c>
      <c r="U28">
        <f t="shared" si="3"/>
        <v>7332</v>
      </c>
    </row>
    <row r="29" spans="1:21" x14ac:dyDescent="0.35">
      <c r="A29">
        <v>10027</v>
      </c>
      <c r="B29" s="4" t="s">
        <v>523</v>
      </c>
      <c r="C29" t="s">
        <v>67</v>
      </c>
      <c r="D29" t="str">
        <f>_xlfn.XLOOKUP(C29,Products!$A:$A,Products!$B:$B,"")</f>
        <v>Product 13</v>
      </c>
      <c r="E29" t="str">
        <f>_xlfn.XLOOKUP(C29,Products!$A:$A,Products!$C:$C,"")</f>
        <v>Finished Goods</v>
      </c>
      <c r="F29">
        <f>_xlfn.XLOOKUP(C29,Products!$A:$A,Products!$D:$D,"")</f>
        <v>48.85</v>
      </c>
      <c r="G29" t="str">
        <f>_xlfn.XLOOKUP(C29,Products!$A:$A,Products!$E:$E,"")</f>
        <v>S018</v>
      </c>
      <c r="H29">
        <v>25</v>
      </c>
      <c r="I29">
        <v>78.55</v>
      </c>
      <c r="J29" t="s">
        <v>559</v>
      </c>
      <c r="K29" t="s">
        <v>468</v>
      </c>
      <c r="L29" t="str">
        <f xml:space="preserve"> _xlfn.XLOOKUP(K29,Locations!$A:$A,Locations!$D:$D,"")</f>
        <v>West</v>
      </c>
      <c r="M29" t="str">
        <f xml:space="preserve"> _xlfn.XLOOKUP(K29,Locations!$A:$A,Locations!$C:$C,"")</f>
        <v>WA</v>
      </c>
      <c r="N29" t="s">
        <v>728</v>
      </c>
      <c r="O29" t="s">
        <v>1824</v>
      </c>
      <c r="P29">
        <f t="shared" si="0"/>
        <v>1963.75</v>
      </c>
      <c r="Q29" s="4">
        <f>_xlfn.MAXIFS(Shipments!$B:$B, Shipments!$A:$A, A29)</f>
        <v>45875</v>
      </c>
      <c r="R29">
        <f>SUMIFS(Shipments!$D:$D, Shipments!$A:$A, A29)</f>
        <v>25</v>
      </c>
      <c r="S29">
        <f t="shared" si="1"/>
        <v>1</v>
      </c>
      <c r="T29">
        <f t="shared" si="2"/>
        <v>0</v>
      </c>
      <c r="U29">
        <f t="shared" si="3"/>
        <v>742.5</v>
      </c>
    </row>
    <row r="30" spans="1:21" x14ac:dyDescent="0.35">
      <c r="A30">
        <v>10028</v>
      </c>
      <c r="B30" s="4" t="s">
        <v>533</v>
      </c>
      <c r="C30" t="s">
        <v>181</v>
      </c>
      <c r="D30" t="str">
        <f>_xlfn.XLOOKUP(C30,Products!$A:$A,Products!$B:$B,"")</f>
        <v>Product 127</v>
      </c>
      <c r="E30" t="str">
        <f>_xlfn.XLOOKUP(C30,Products!$A:$A,Products!$C:$C,"")</f>
        <v>Finished Goods</v>
      </c>
      <c r="F30">
        <f>_xlfn.XLOOKUP(C30,Products!$A:$A,Products!$D:$D,"")</f>
        <v>79.2</v>
      </c>
      <c r="G30" t="str">
        <f>_xlfn.XLOOKUP(C30,Products!$A:$A,Products!$E:$E,"")</f>
        <v>S004</v>
      </c>
      <c r="H30">
        <v>50</v>
      </c>
      <c r="I30">
        <v>119.87</v>
      </c>
      <c r="J30" t="s">
        <v>553</v>
      </c>
      <c r="K30" t="s">
        <v>466</v>
      </c>
      <c r="L30" t="str">
        <f xml:space="preserve"> _xlfn.XLOOKUP(K30,Locations!$A:$A,Locations!$D:$D,"")</f>
        <v>Southeast</v>
      </c>
      <c r="M30" t="str">
        <f xml:space="preserve"> _xlfn.XLOOKUP(K30,Locations!$A:$A,Locations!$C:$C,"")</f>
        <v>FL</v>
      </c>
      <c r="N30" t="s">
        <v>729</v>
      </c>
      <c r="O30" t="s">
        <v>1824</v>
      </c>
      <c r="P30">
        <f t="shared" si="0"/>
        <v>5993.5</v>
      </c>
      <c r="Q30" s="4">
        <f>_xlfn.MAXIFS(Shipments!$B:$B, Shipments!$A:$A, A30)</f>
        <v>45921</v>
      </c>
      <c r="R30">
        <f>SUMIFS(Shipments!$D:$D, Shipments!$A:$A, A30)</f>
        <v>50</v>
      </c>
      <c r="S30">
        <f t="shared" si="1"/>
        <v>1</v>
      </c>
      <c r="T30">
        <f t="shared" si="2"/>
        <v>1</v>
      </c>
      <c r="U30">
        <f t="shared" si="3"/>
        <v>2033.5</v>
      </c>
    </row>
    <row r="31" spans="1:21" x14ac:dyDescent="0.35">
      <c r="A31">
        <v>10029</v>
      </c>
      <c r="B31" s="4" t="s">
        <v>534</v>
      </c>
      <c r="C31" t="s">
        <v>90</v>
      </c>
      <c r="D31" t="str">
        <f>_xlfn.XLOOKUP(C31,Products!$A:$A,Products!$B:$B,"")</f>
        <v>Product 36</v>
      </c>
      <c r="E31" t="str">
        <f>_xlfn.XLOOKUP(C31,Products!$A:$A,Products!$C:$C,"")</f>
        <v>Components</v>
      </c>
      <c r="F31">
        <f>_xlfn.XLOOKUP(C31,Products!$A:$A,Products!$D:$D,"")</f>
        <v>93.46</v>
      </c>
      <c r="G31" t="str">
        <f>_xlfn.XLOOKUP(C31,Products!$A:$A,Products!$E:$E,"")</f>
        <v>S018</v>
      </c>
      <c r="H31">
        <v>50</v>
      </c>
      <c r="I31">
        <v>154.9</v>
      </c>
      <c r="J31" t="s">
        <v>625</v>
      </c>
      <c r="K31" t="s">
        <v>468</v>
      </c>
      <c r="L31" t="str">
        <f xml:space="preserve"> _xlfn.XLOOKUP(K31,Locations!$A:$A,Locations!$D:$D,"")</f>
        <v>West</v>
      </c>
      <c r="M31" t="str">
        <f xml:space="preserve"> _xlfn.XLOOKUP(K31,Locations!$A:$A,Locations!$C:$C,"")</f>
        <v>WA</v>
      </c>
      <c r="N31" t="s">
        <v>730</v>
      </c>
      <c r="O31" t="s">
        <v>1825</v>
      </c>
      <c r="P31">
        <f t="shared" si="0"/>
        <v>7745</v>
      </c>
      <c r="Q31" s="4">
        <f>_xlfn.MAXIFS(Shipments!$B:$B, Shipments!$A:$A, A31)</f>
        <v>45865</v>
      </c>
      <c r="R31">
        <f>SUMIFS(Shipments!$D:$D, Shipments!$A:$A, A31)</f>
        <v>50</v>
      </c>
      <c r="S31">
        <f t="shared" si="1"/>
        <v>1</v>
      </c>
      <c r="T31">
        <f t="shared" si="2"/>
        <v>1</v>
      </c>
      <c r="U31">
        <f t="shared" si="3"/>
        <v>3072</v>
      </c>
    </row>
    <row r="32" spans="1:21" x14ac:dyDescent="0.35">
      <c r="A32">
        <v>10030</v>
      </c>
      <c r="B32" s="4" t="s">
        <v>535</v>
      </c>
      <c r="C32" t="s">
        <v>73</v>
      </c>
      <c r="D32" t="str">
        <f>_xlfn.XLOOKUP(C32,Products!$A:$A,Products!$B:$B,"")</f>
        <v>Product 19</v>
      </c>
      <c r="E32" t="str">
        <f>_xlfn.XLOOKUP(C32,Products!$A:$A,Products!$C:$C,"")</f>
        <v>Components</v>
      </c>
      <c r="F32">
        <f>_xlfn.XLOOKUP(C32,Products!$A:$A,Products!$D:$D,"")</f>
        <v>64.11</v>
      </c>
      <c r="G32" t="str">
        <f>_xlfn.XLOOKUP(C32,Products!$A:$A,Products!$E:$E,"")</f>
        <v>S008</v>
      </c>
      <c r="H32">
        <v>25</v>
      </c>
      <c r="I32">
        <v>92.46</v>
      </c>
      <c r="J32" t="s">
        <v>532</v>
      </c>
      <c r="K32" t="s">
        <v>472</v>
      </c>
      <c r="L32" t="str">
        <f xml:space="preserve"> _xlfn.XLOOKUP(K32,Locations!$A:$A,Locations!$D:$D,"")</f>
        <v>West</v>
      </c>
      <c r="M32" t="str">
        <f xml:space="preserve"> _xlfn.XLOOKUP(K32,Locations!$A:$A,Locations!$C:$C,"")</f>
        <v>WA</v>
      </c>
      <c r="N32" t="s">
        <v>731</v>
      </c>
      <c r="O32" t="s">
        <v>1825</v>
      </c>
      <c r="P32">
        <f t="shared" si="0"/>
        <v>2311.5</v>
      </c>
      <c r="Q32" s="4">
        <f>_xlfn.MAXIFS(Shipments!$B:$B, Shipments!$A:$A, A32)</f>
        <v>45812</v>
      </c>
      <c r="R32">
        <f>SUMIFS(Shipments!$D:$D, Shipments!$A:$A, A32)</f>
        <v>25</v>
      </c>
      <c r="S32">
        <f t="shared" si="1"/>
        <v>1</v>
      </c>
      <c r="T32">
        <f t="shared" si="2"/>
        <v>0</v>
      </c>
      <c r="U32">
        <f t="shared" si="3"/>
        <v>708.75</v>
      </c>
    </row>
    <row r="33" spans="1:21" x14ac:dyDescent="0.35">
      <c r="A33">
        <v>10031</v>
      </c>
      <c r="B33" s="4" t="s">
        <v>532</v>
      </c>
      <c r="C33" t="s">
        <v>107</v>
      </c>
      <c r="D33" t="str">
        <f>_xlfn.XLOOKUP(C33,Products!$A:$A,Products!$B:$B,"")</f>
        <v>Product 53</v>
      </c>
      <c r="E33" t="str">
        <f>_xlfn.XLOOKUP(C33,Products!$A:$A,Products!$C:$C,"")</f>
        <v>Spare Parts</v>
      </c>
      <c r="F33">
        <f>_xlfn.XLOOKUP(C33,Products!$A:$A,Products!$D:$D,"")</f>
        <v>198.62</v>
      </c>
      <c r="G33" t="str">
        <f>_xlfn.XLOOKUP(C33,Products!$A:$A,Products!$E:$E,"")</f>
        <v>S002</v>
      </c>
      <c r="H33">
        <v>100</v>
      </c>
      <c r="I33">
        <v>239.35</v>
      </c>
      <c r="J33" t="s">
        <v>624</v>
      </c>
      <c r="K33" t="s">
        <v>471</v>
      </c>
      <c r="L33" t="str">
        <f xml:space="preserve"> _xlfn.XLOOKUP(K33,Locations!$A:$A,Locations!$D:$D,"")</f>
        <v>Central</v>
      </c>
      <c r="M33" t="str">
        <f xml:space="preserve"> _xlfn.XLOOKUP(K33,Locations!$A:$A,Locations!$C:$C,"")</f>
        <v>TX</v>
      </c>
      <c r="N33" t="s">
        <v>732</v>
      </c>
      <c r="O33" t="s">
        <v>1825</v>
      </c>
      <c r="P33">
        <f t="shared" si="0"/>
        <v>23935</v>
      </c>
      <c r="Q33" s="4">
        <f>_xlfn.MAXIFS(Shipments!$B:$B, Shipments!$A:$A, A33)</f>
        <v>45816</v>
      </c>
      <c r="R33">
        <f>SUMIFS(Shipments!$D:$D, Shipments!$A:$A, A33)</f>
        <v>100</v>
      </c>
      <c r="S33">
        <f t="shared" si="1"/>
        <v>1</v>
      </c>
      <c r="T33">
        <f t="shared" si="2"/>
        <v>0</v>
      </c>
      <c r="U33">
        <f t="shared" si="3"/>
        <v>4073</v>
      </c>
    </row>
    <row r="34" spans="1:21" x14ac:dyDescent="0.35">
      <c r="A34">
        <v>10032</v>
      </c>
      <c r="B34" s="4" t="s">
        <v>511</v>
      </c>
      <c r="C34" t="s">
        <v>175</v>
      </c>
      <c r="D34" t="str">
        <f>_xlfn.XLOOKUP(C34,Products!$A:$A,Products!$B:$B,"")</f>
        <v>Product 121</v>
      </c>
      <c r="E34" t="str">
        <f>_xlfn.XLOOKUP(C34,Products!$A:$A,Products!$C:$C,"")</f>
        <v>Spare Parts</v>
      </c>
      <c r="F34">
        <f>_xlfn.XLOOKUP(C34,Products!$A:$A,Products!$D:$D,"")</f>
        <v>136.82</v>
      </c>
      <c r="G34" t="str">
        <f>_xlfn.XLOOKUP(C34,Products!$A:$A,Products!$E:$E,"")</f>
        <v>S019</v>
      </c>
      <c r="H34">
        <v>10</v>
      </c>
      <c r="I34">
        <v>226.02</v>
      </c>
      <c r="J34" t="s">
        <v>569</v>
      </c>
      <c r="K34" t="s">
        <v>466</v>
      </c>
      <c r="L34" t="str">
        <f xml:space="preserve"> _xlfn.XLOOKUP(K34,Locations!$A:$A,Locations!$D:$D,"")</f>
        <v>Southeast</v>
      </c>
      <c r="M34" t="str">
        <f xml:space="preserve"> _xlfn.XLOOKUP(K34,Locations!$A:$A,Locations!$C:$C,"")</f>
        <v>FL</v>
      </c>
      <c r="N34" t="s">
        <v>733</v>
      </c>
      <c r="O34" t="s">
        <v>1825</v>
      </c>
      <c r="P34">
        <f t="shared" si="0"/>
        <v>2260.2000000000003</v>
      </c>
      <c r="Q34" s="4">
        <f>_xlfn.MAXIFS(Shipments!$B:$B, Shipments!$A:$A, A34)</f>
        <v>45773</v>
      </c>
      <c r="R34">
        <f>SUMIFS(Shipments!$D:$D, Shipments!$A:$A, A34)</f>
        <v>10</v>
      </c>
      <c r="S34">
        <f t="shared" si="1"/>
        <v>1</v>
      </c>
      <c r="T34">
        <f t="shared" si="2"/>
        <v>1</v>
      </c>
      <c r="U34">
        <f t="shared" si="3"/>
        <v>892.00000000000045</v>
      </c>
    </row>
    <row r="35" spans="1:21" x14ac:dyDescent="0.35">
      <c r="A35">
        <v>10033</v>
      </c>
      <c r="B35" s="4" t="s">
        <v>536</v>
      </c>
      <c r="C35" t="s">
        <v>167</v>
      </c>
      <c r="D35" t="str">
        <f>_xlfn.XLOOKUP(C35,Products!$A:$A,Products!$B:$B,"")</f>
        <v>Product 113</v>
      </c>
      <c r="E35" t="str">
        <f>_xlfn.XLOOKUP(C35,Products!$A:$A,Products!$C:$C,"")</f>
        <v>Finished Goods</v>
      </c>
      <c r="F35">
        <f>_xlfn.XLOOKUP(C35,Products!$A:$A,Products!$D:$D,"")</f>
        <v>185.64</v>
      </c>
      <c r="G35" t="str">
        <f>_xlfn.XLOOKUP(C35,Products!$A:$A,Products!$E:$E,"")</f>
        <v>S014</v>
      </c>
      <c r="H35">
        <v>20</v>
      </c>
      <c r="I35">
        <v>295.25</v>
      </c>
      <c r="J35" t="s">
        <v>598</v>
      </c>
      <c r="K35" t="s">
        <v>465</v>
      </c>
      <c r="L35" t="str">
        <f xml:space="preserve"> _xlfn.XLOOKUP(K35,Locations!$A:$A,Locations!$D:$D,"")</f>
        <v>Midwest</v>
      </c>
      <c r="M35" t="str">
        <f xml:space="preserve"> _xlfn.XLOOKUP(K35,Locations!$A:$A,Locations!$C:$C,"")</f>
        <v>IL</v>
      </c>
      <c r="N35" t="s">
        <v>734</v>
      </c>
      <c r="O35" t="s">
        <v>1825</v>
      </c>
      <c r="P35">
        <f t="shared" si="0"/>
        <v>5905</v>
      </c>
      <c r="Q35" s="4">
        <f>_xlfn.MAXIFS(Shipments!$B:$B, Shipments!$A:$A, A35)</f>
        <v>45754</v>
      </c>
      <c r="R35">
        <f>SUMIFS(Shipments!$D:$D, Shipments!$A:$A, A35)</f>
        <v>20</v>
      </c>
      <c r="S35">
        <f t="shared" si="1"/>
        <v>1</v>
      </c>
      <c r="T35">
        <f t="shared" si="2"/>
        <v>1</v>
      </c>
      <c r="U35">
        <f t="shared" si="3"/>
        <v>2192.2000000000003</v>
      </c>
    </row>
    <row r="36" spans="1:21" x14ac:dyDescent="0.35">
      <c r="A36">
        <v>10034</v>
      </c>
      <c r="B36" s="4" t="s">
        <v>537</v>
      </c>
      <c r="C36" t="s">
        <v>229</v>
      </c>
      <c r="D36" t="str">
        <f>_xlfn.XLOOKUP(C36,Products!$A:$A,Products!$B:$B,"")</f>
        <v>Product 175</v>
      </c>
      <c r="E36" t="str">
        <f>_xlfn.XLOOKUP(C36,Products!$A:$A,Products!$C:$C,"")</f>
        <v>Raw Materials</v>
      </c>
      <c r="F36">
        <f>_xlfn.XLOOKUP(C36,Products!$A:$A,Products!$D:$D,"")</f>
        <v>138.30000000000001</v>
      </c>
      <c r="G36" t="str">
        <f>_xlfn.XLOOKUP(C36,Products!$A:$A,Products!$E:$E,"")</f>
        <v>S017</v>
      </c>
      <c r="H36">
        <v>15</v>
      </c>
      <c r="I36">
        <v>231.27</v>
      </c>
      <c r="J36" t="s">
        <v>643</v>
      </c>
      <c r="K36" t="s">
        <v>469</v>
      </c>
      <c r="L36" t="str">
        <f xml:space="preserve"> _xlfn.XLOOKUP(K36,Locations!$A:$A,Locations!$D:$D,"")</f>
        <v>Mountain</v>
      </c>
      <c r="M36" t="str">
        <f xml:space="preserve"> _xlfn.XLOOKUP(K36,Locations!$A:$A,Locations!$C:$C,"")</f>
        <v>IL</v>
      </c>
      <c r="N36" t="s">
        <v>735</v>
      </c>
      <c r="O36" t="s">
        <v>1824</v>
      </c>
      <c r="P36">
        <f t="shared" si="0"/>
        <v>3469.05</v>
      </c>
      <c r="Q36" s="4">
        <f>_xlfn.MAXIFS(Shipments!$B:$B, Shipments!$A:$A, A36)</f>
        <v>45838</v>
      </c>
      <c r="R36">
        <f>SUMIFS(Shipments!$D:$D, Shipments!$A:$A, A36)</f>
        <v>15</v>
      </c>
      <c r="S36">
        <f t="shared" si="1"/>
        <v>1</v>
      </c>
      <c r="T36">
        <f t="shared" si="2"/>
        <v>1</v>
      </c>
      <c r="U36">
        <f t="shared" si="3"/>
        <v>1394.5500000000002</v>
      </c>
    </row>
    <row r="37" spans="1:21" x14ac:dyDescent="0.35">
      <c r="A37">
        <v>10035</v>
      </c>
      <c r="B37" s="4" t="s">
        <v>538</v>
      </c>
      <c r="C37" t="s">
        <v>118</v>
      </c>
      <c r="D37" t="str">
        <f>_xlfn.XLOOKUP(C37,Products!$A:$A,Products!$B:$B,"")</f>
        <v>Product 64</v>
      </c>
      <c r="E37" t="str">
        <f>_xlfn.XLOOKUP(C37,Products!$A:$A,Products!$C:$C,"")</f>
        <v>Raw Materials</v>
      </c>
      <c r="F37">
        <f>_xlfn.XLOOKUP(C37,Products!$A:$A,Products!$D:$D,"")</f>
        <v>74.41</v>
      </c>
      <c r="G37" t="str">
        <f>_xlfn.XLOOKUP(C37,Products!$A:$A,Products!$E:$E,"")</f>
        <v>S011</v>
      </c>
      <c r="H37">
        <v>5</v>
      </c>
      <c r="I37">
        <v>112.45</v>
      </c>
      <c r="J37" t="s">
        <v>571</v>
      </c>
      <c r="K37" t="s">
        <v>468</v>
      </c>
      <c r="L37" t="str">
        <f xml:space="preserve"> _xlfn.XLOOKUP(K37,Locations!$A:$A,Locations!$D:$D,"")</f>
        <v>West</v>
      </c>
      <c r="M37" t="str">
        <f xml:space="preserve"> _xlfn.XLOOKUP(K37,Locations!$A:$A,Locations!$C:$C,"")</f>
        <v>WA</v>
      </c>
      <c r="N37" t="s">
        <v>736</v>
      </c>
      <c r="O37" t="s">
        <v>1825</v>
      </c>
      <c r="P37">
        <f t="shared" si="0"/>
        <v>562.25</v>
      </c>
      <c r="Q37" s="4">
        <f>_xlfn.MAXIFS(Shipments!$B:$B, Shipments!$A:$A, A37)</f>
        <v>45750</v>
      </c>
      <c r="R37">
        <f>SUMIFS(Shipments!$D:$D, Shipments!$A:$A, A37)</f>
        <v>5</v>
      </c>
      <c r="S37">
        <f t="shared" si="1"/>
        <v>1</v>
      </c>
      <c r="T37">
        <f t="shared" si="2"/>
        <v>1</v>
      </c>
      <c r="U37">
        <f t="shared" si="3"/>
        <v>190.20000000000005</v>
      </c>
    </row>
    <row r="38" spans="1:21" x14ac:dyDescent="0.35">
      <c r="A38">
        <v>10036</v>
      </c>
      <c r="B38" s="4" t="s">
        <v>539</v>
      </c>
      <c r="C38" t="s">
        <v>199</v>
      </c>
      <c r="D38" t="str">
        <f>_xlfn.XLOOKUP(C38,Products!$A:$A,Products!$B:$B,"")</f>
        <v>Product 145</v>
      </c>
      <c r="E38" t="str">
        <f>_xlfn.XLOOKUP(C38,Products!$A:$A,Products!$C:$C,"")</f>
        <v>Components</v>
      </c>
      <c r="F38">
        <f>_xlfn.XLOOKUP(C38,Products!$A:$A,Products!$D:$D,"")</f>
        <v>25.24</v>
      </c>
      <c r="G38" t="str">
        <f>_xlfn.XLOOKUP(C38,Products!$A:$A,Products!$E:$E,"")</f>
        <v>S008</v>
      </c>
      <c r="H38">
        <v>10</v>
      </c>
      <c r="I38">
        <v>34.19</v>
      </c>
      <c r="J38" t="s">
        <v>583</v>
      </c>
      <c r="K38" t="s">
        <v>466</v>
      </c>
      <c r="L38" t="str">
        <f xml:space="preserve"> _xlfn.XLOOKUP(K38,Locations!$A:$A,Locations!$D:$D,"")</f>
        <v>Southeast</v>
      </c>
      <c r="M38" t="str">
        <f xml:space="preserve"> _xlfn.XLOOKUP(K38,Locations!$A:$A,Locations!$C:$C,"")</f>
        <v>FL</v>
      </c>
      <c r="N38" t="s">
        <v>737</v>
      </c>
      <c r="O38" t="s">
        <v>1824</v>
      </c>
      <c r="P38">
        <f t="shared" si="0"/>
        <v>341.9</v>
      </c>
      <c r="Q38" s="4">
        <f>_xlfn.MAXIFS(Shipments!$B:$B, Shipments!$A:$A, A38)</f>
        <v>45908</v>
      </c>
      <c r="R38">
        <f>SUMIFS(Shipments!$D:$D, Shipments!$A:$A, A38)</f>
        <v>10</v>
      </c>
      <c r="S38">
        <f t="shared" si="1"/>
        <v>1</v>
      </c>
      <c r="T38">
        <f t="shared" si="2"/>
        <v>1</v>
      </c>
      <c r="U38">
        <f t="shared" si="3"/>
        <v>89.5</v>
      </c>
    </row>
    <row r="39" spans="1:21" x14ac:dyDescent="0.35">
      <c r="A39">
        <v>10037</v>
      </c>
      <c r="B39" s="4" t="s">
        <v>525</v>
      </c>
      <c r="C39" t="s">
        <v>149</v>
      </c>
      <c r="D39" t="str">
        <f>_xlfn.XLOOKUP(C39,Products!$A:$A,Products!$B:$B,"")</f>
        <v>Product 95</v>
      </c>
      <c r="E39" t="str">
        <f>_xlfn.XLOOKUP(C39,Products!$A:$A,Products!$C:$C,"")</f>
        <v>Components</v>
      </c>
      <c r="F39">
        <f>_xlfn.XLOOKUP(C39,Products!$A:$A,Products!$D:$D,"")</f>
        <v>46.65</v>
      </c>
      <c r="G39" t="str">
        <f>_xlfn.XLOOKUP(C39,Products!$A:$A,Products!$E:$E,"")</f>
        <v>S009</v>
      </c>
      <c r="H39">
        <v>100</v>
      </c>
      <c r="I39">
        <v>83.89</v>
      </c>
      <c r="J39" t="s">
        <v>596</v>
      </c>
      <c r="K39" t="s">
        <v>470</v>
      </c>
      <c r="L39" t="str">
        <f xml:space="preserve"> _xlfn.XLOOKUP(K39,Locations!$A:$A,Locations!$D:$D,"")</f>
        <v>Pacific</v>
      </c>
      <c r="M39" t="str">
        <f xml:space="preserve"> _xlfn.XLOOKUP(K39,Locations!$A:$A,Locations!$C:$C,"")</f>
        <v>FL</v>
      </c>
      <c r="N39" t="s">
        <v>738</v>
      </c>
      <c r="O39" t="s">
        <v>1826</v>
      </c>
      <c r="P39">
        <f t="shared" si="0"/>
        <v>8389</v>
      </c>
      <c r="Q39" s="4">
        <f>_xlfn.MAXIFS(Shipments!$B:$B, Shipments!$A:$A, A39)</f>
        <v>45862</v>
      </c>
      <c r="R39">
        <f>SUMIFS(Shipments!$D:$D, Shipments!$A:$A, A39)</f>
        <v>100</v>
      </c>
      <c r="S39">
        <f t="shared" si="1"/>
        <v>1</v>
      </c>
      <c r="T39">
        <f t="shared" si="2"/>
        <v>0</v>
      </c>
      <c r="U39">
        <f t="shared" si="3"/>
        <v>3724</v>
      </c>
    </row>
    <row r="40" spans="1:21" x14ac:dyDescent="0.35">
      <c r="A40">
        <v>10038</v>
      </c>
      <c r="B40" s="4" t="s">
        <v>540</v>
      </c>
      <c r="C40" t="s">
        <v>181</v>
      </c>
      <c r="D40" t="str">
        <f>_xlfn.XLOOKUP(C40,Products!$A:$A,Products!$B:$B,"")</f>
        <v>Product 127</v>
      </c>
      <c r="E40" t="str">
        <f>_xlfn.XLOOKUP(C40,Products!$A:$A,Products!$C:$C,"")</f>
        <v>Finished Goods</v>
      </c>
      <c r="F40">
        <f>_xlfn.XLOOKUP(C40,Products!$A:$A,Products!$D:$D,"")</f>
        <v>79.2</v>
      </c>
      <c r="G40" t="str">
        <f>_xlfn.XLOOKUP(C40,Products!$A:$A,Products!$E:$E,"")</f>
        <v>S004</v>
      </c>
      <c r="H40">
        <v>30</v>
      </c>
      <c r="I40">
        <v>136.79</v>
      </c>
      <c r="J40" t="s">
        <v>688</v>
      </c>
      <c r="K40" t="s">
        <v>472</v>
      </c>
      <c r="L40" t="str">
        <f xml:space="preserve"> _xlfn.XLOOKUP(K40,Locations!$A:$A,Locations!$D:$D,"")</f>
        <v>West</v>
      </c>
      <c r="M40" t="str">
        <f xml:space="preserve"> _xlfn.XLOOKUP(K40,Locations!$A:$A,Locations!$C:$C,"")</f>
        <v>WA</v>
      </c>
      <c r="N40" t="s">
        <v>739</v>
      </c>
      <c r="O40" t="s">
        <v>1826</v>
      </c>
      <c r="P40">
        <f t="shared" si="0"/>
        <v>4103.7</v>
      </c>
      <c r="Q40" s="4">
        <f>_xlfn.MAXIFS(Shipments!$B:$B, Shipments!$A:$A, A40)</f>
        <v>45855</v>
      </c>
      <c r="R40">
        <f>SUMIFS(Shipments!$D:$D, Shipments!$A:$A, A40)</f>
        <v>30</v>
      </c>
      <c r="S40">
        <f t="shared" si="1"/>
        <v>1</v>
      </c>
      <c r="T40">
        <f t="shared" si="2"/>
        <v>0</v>
      </c>
      <c r="U40">
        <f t="shared" si="3"/>
        <v>1727.6999999999998</v>
      </c>
    </row>
    <row r="41" spans="1:21" x14ac:dyDescent="0.35">
      <c r="A41">
        <v>10039</v>
      </c>
      <c r="B41" s="4" t="s">
        <v>541</v>
      </c>
      <c r="C41" t="s">
        <v>96</v>
      </c>
      <c r="D41" t="str">
        <f>_xlfn.XLOOKUP(C41,Products!$A:$A,Products!$B:$B,"")</f>
        <v>Product 42</v>
      </c>
      <c r="E41" t="str">
        <f>_xlfn.XLOOKUP(C41,Products!$A:$A,Products!$C:$C,"")</f>
        <v>Components</v>
      </c>
      <c r="F41">
        <f>_xlfn.XLOOKUP(C41,Products!$A:$A,Products!$D:$D,"")</f>
        <v>89.79</v>
      </c>
      <c r="G41" t="str">
        <f>_xlfn.XLOOKUP(C41,Products!$A:$A,Products!$E:$E,"")</f>
        <v>S006</v>
      </c>
      <c r="H41">
        <v>15</v>
      </c>
      <c r="I41">
        <v>118.45</v>
      </c>
      <c r="J41" t="s">
        <v>527</v>
      </c>
      <c r="K41" t="s">
        <v>473</v>
      </c>
      <c r="L41" t="str">
        <f xml:space="preserve"> _xlfn.XLOOKUP(K41,Locations!$A:$A,Locations!$D:$D,"")</f>
        <v>West</v>
      </c>
      <c r="M41" t="str">
        <f xml:space="preserve"> _xlfn.XLOOKUP(K41,Locations!$A:$A,Locations!$C:$C,"")</f>
        <v>CA</v>
      </c>
      <c r="N41" t="s">
        <v>740</v>
      </c>
      <c r="O41" t="s">
        <v>1825</v>
      </c>
      <c r="P41">
        <f t="shared" si="0"/>
        <v>1776.75</v>
      </c>
      <c r="Q41" s="4">
        <f>_xlfn.MAXIFS(Shipments!$B:$B, Shipments!$A:$A, A41)</f>
        <v>45858</v>
      </c>
      <c r="R41">
        <f>SUMIFS(Shipments!$D:$D, Shipments!$A:$A, A41)</f>
        <v>15</v>
      </c>
      <c r="S41">
        <f t="shared" si="1"/>
        <v>1</v>
      </c>
      <c r="T41">
        <f t="shared" si="2"/>
        <v>1</v>
      </c>
      <c r="U41">
        <f t="shared" si="3"/>
        <v>429.89999999999986</v>
      </c>
    </row>
    <row r="42" spans="1:21" x14ac:dyDescent="0.35">
      <c r="A42">
        <v>10040</v>
      </c>
      <c r="B42" s="4" t="s">
        <v>542</v>
      </c>
      <c r="C42" t="s">
        <v>77</v>
      </c>
      <c r="D42" t="str">
        <f>_xlfn.XLOOKUP(C42,Products!$A:$A,Products!$B:$B,"")</f>
        <v>Product 23</v>
      </c>
      <c r="E42" t="str">
        <f>_xlfn.XLOOKUP(C42,Products!$A:$A,Products!$C:$C,"")</f>
        <v>Finished Goods</v>
      </c>
      <c r="F42">
        <f>_xlfn.XLOOKUP(C42,Products!$A:$A,Products!$D:$D,"")</f>
        <v>49.17</v>
      </c>
      <c r="G42" t="str">
        <f>_xlfn.XLOOKUP(C42,Products!$A:$A,Products!$E:$E,"")</f>
        <v>S015</v>
      </c>
      <c r="H42">
        <v>5</v>
      </c>
      <c r="I42">
        <v>80.56</v>
      </c>
      <c r="J42" t="s">
        <v>620</v>
      </c>
      <c r="K42" t="s">
        <v>469</v>
      </c>
      <c r="L42" t="str">
        <f xml:space="preserve"> _xlfn.XLOOKUP(K42,Locations!$A:$A,Locations!$D:$D,"")</f>
        <v>Mountain</v>
      </c>
      <c r="M42" t="str">
        <f xml:space="preserve"> _xlfn.XLOOKUP(K42,Locations!$A:$A,Locations!$C:$C,"")</f>
        <v>IL</v>
      </c>
      <c r="N42" t="s">
        <v>741</v>
      </c>
      <c r="O42" t="s">
        <v>1825</v>
      </c>
      <c r="P42">
        <f t="shared" si="0"/>
        <v>402.8</v>
      </c>
      <c r="Q42" s="4">
        <f>_xlfn.MAXIFS(Shipments!$B:$B, Shipments!$A:$A, A42)</f>
        <v>45920</v>
      </c>
      <c r="R42">
        <f>SUMIFS(Shipments!$D:$D, Shipments!$A:$A, A42)</f>
        <v>5</v>
      </c>
      <c r="S42">
        <f t="shared" si="1"/>
        <v>1</v>
      </c>
      <c r="T42">
        <f t="shared" si="2"/>
        <v>0</v>
      </c>
      <c r="U42">
        <f t="shared" si="3"/>
        <v>156.94999999999999</v>
      </c>
    </row>
    <row r="43" spans="1:21" x14ac:dyDescent="0.35">
      <c r="A43">
        <v>10041</v>
      </c>
      <c r="B43" s="4" t="s">
        <v>543</v>
      </c>
      <c r="C43" t="s">
        <v>129</v>
      </c>
      <c r="D43" t="str">
        <f>_xlfn.XLOOKUP(C43,Products!$A:$A,Products!$B:$B,"")</f>
        <v>Product 75</v>
      </c>
      <c r="E43" t="str">
        <f>_xlfn.XLOOKUP(C43,Products!$A:$A,Products!$C:$C,"")</f>
        <v>Packaging</v>
      </c>
      <c r="F43">
        <f>_xlfn.XLOOKUP(C43,Products!$A:$A,Products!$D:$D,"")</f>
        <v>11.09</v>
      </c>
      <c r="G43" t="str">
        <f>_xlfn.XLOOKUP(C43,Products!$A:$A,Products!$E:$E,"")</f>
        <v>S017</v>
      </c>
      <c r="H43">
        <v>40</v>
      </c>
      <c r="I43">
        <v>15.52</v>
      </c>
      <c r="J43" t="s">
        <v>542</v>
      </c>
      <c r="K43" t="s">
        <v>466</v>
      </c>
      <c r="L43" t="str">
        <f xml:space="preserve"> _xlfn.XLOOKUP(K43,Locations!$A:$A,Locations!$D:$D,"")</f>
        <v>Southeast</v>
      </c>
      <c r="M43" t="str">
        <f xml:space="preserve"> _xlfn.XLOOKUP(K43,Locations!$A:$A,Locations!$C:$C,"")</f>
        <v>FL</v>
      </c>
      <c r="N43" t="s">
        <v>742</v>
      </c>
      <c r="O43" t="s">
        <v>1826</v>
      </c>
      <c r="P43">
        <f t="shared" si="0"/>
        <v>620.79999999999995</v>
      </c>
      <c r="Q43" s="4">
        <f>_xlfn.MAXIFS(Shipments!$B:$B, Shipments!$A:$A, A43)</f>
        <v>45917</v>
      </c>
      <c r="R43">
        <f>SUMIFS(Shipments!$D:$D, Shipments!$A:$A, A43)</f>
        <v>40</v>
      </c>
      <c r="S43">
        <f t="shared" si="1"/>
        <v>1</v>
      </c>
      <c r="T43">
        <f t="shared" si="2"/>
        <v>1</v>
      </c>
      <c r="U43">
        <f t="shared" si="3"/>
        <v>177.19999999999993</v>
      </c>
    </row>
    <row r="44" spans="1:21" x14ac:dyDescent="0.35">
      <c r="A44">
        <v>10042</v>
      </c>
      <c r="B44" s="4" t="s">
        <v>544</v>
      </c>
      <c r="C44" t="s">
        <v>153</v>
      </c>
      <c r="D44" t="str">
        <f>_xlfn.XLOOKUP(C44,Products!$A:$A,Products!$B:$B,"")</f>
        <v>Product 99</v>
      </c>
      <c r="E44" t="str">
        <f>_xlfn.XLOOKUP(C44,Products!$A:$A,Products!$C:$C,"")</f>
        <v>Packaging</v>
      </c>
      <c r="F44">
        <f>_xlfn.XLOOKUP(C44,Products!$A:$A,Products!$D:$D,"")</f>
        <v>114.48</v>
      </c>
      <c r="G44" t="str">
        <f>_xlfn.XLOOKUP(C44,Products!$A:$A,Products!$E:$E,"")</f>
        <v>S008</v>
      </c>
      <c r="H44">
        <v>10</v>
      </c>
      <c r="I44">
        <v>203.5</v>
      </c>
      <c r="J44" t="s">
        <v>650</v>
      </c>
      <c r="K44" t="s">
        <v>467</v>
      </c>
      <c r="L44" t="str">
        <f xml:space="preserve"> _xlfn.XLOOKUP(K44,Locations!$A:$A,Locations!$D:$D,"")</f>
        <v>Northeast</v>
      </c>
      <c r="M44" t="str">
        <f xml:space="preserve"> _xlfn.XLOOKUP(K44,Locations!$A:$A,Locations!$C:$C,"")</f>
        <v>NJ</v>
      </c>
      <c r="N44" t="s">
        <v>743</v>
      </c>
      <c r="O44" t="s">
        <v>1825</v>
      </c>
      <c r="P44">
        <f t="shared" si="0"/>
        <v>2035</v>
      </c>
      <c r="Q44" s="4">
        <f>_xlfn.MAXIFS(Shipments!$B:$B, Shipments!$A:$A, A44)</f>
        <v>45793</v>
      </c>
      <c r="R44">
        <f>SUMIFS(Shipments!$D:$D, Shipments!$A:$A, A44)</f>
        <v>10</v>
      </c>
      <c r="S44">
        <f t="shared" si="1"/>
        <v>1</v>
      </c>
      <c r="T44">
        <f t="shared" si="2"/>
        <v>1</v>
      </c>
      <c r="U44">
        <f t="shared" si="3"/>
        <v>890.2</v>
      </c>
    </row>
    <row r="45" spans="1:21" x14ac:dyDescent="0.35">
      <c r="A45">
        <v>10043</v>
      </c>
      <c r="B45" s="4" t="s">
        <v>545</v>
      </c>
      <c r="C45" t="s">
        <v>107</v>
      </c>
      <c r="D45" t="str">
        <f>_xlfn.XLOOKUP(C45,Products!$A:$A,Products!$B:$B,"")</f>
        <v>Product 53</v>
      </c>
      <c r="E45" t="str">
        <f>_xlfn.XLOOKUP(C45,Products!$A:$A,Products!$C:$C,"")</f>
        <v>Spare Parts</v>
      </c>
      <c r="F45">
        <f>_xlfn.XLOOKUP(C45,Products!$A:$A,Products!$D:$D,"")</f>
        <v>198.62</v>
      </c>
      <c r="G45" t="str">
        <f>_xlfn.XLOOKUP(C45,Products!$A:$A,Products!$E:$E,"")</f>
        <v>S002</v>
      </c>
      <c r="H45">
        <v>15</v>
      </c>
      <c r="I45">
        <v>278.99</v>
      </c>
      <c r="J45" t="s">
        <v>618</v>
      </c>
      <c r="K45" t="s">
        <v>466</v>
      </c>
      <c r="L45" t="str">
        <f xml:space="preserve"> _xlfn.XLOOKUP(K45,Locations!$A:$A,Locations!$D:$D,"")</f>
        <v>Southeast</v>
      </c>
      <c r="M45" t="str">
        <f xml:space="preserve"> _xlfn.XLOOKUP(K45,Locations!$A:$A,Locations!$C:$C,"")</f>
        <v>FL</v>
      </c>
      <c r="N45" t="s">
        <v>744</v>
      </c>
      <c r="O45" t="s">
        <v>1824</v>
      </c>
      <c r="P45">
        <f t="shared" si="0"/>
        <v>4184.8500000000004</v>
      </c>
      <c r="Q45" s="4">
        <f>_xlfn.MAXIFS(Shipments!$B:$B, Shipments!$A:$A, A45)</f>
        <v>45759</v>
      </c>
      <c r="R45">
        <f>SUMIFS(Shipments!$D:$D, Shipments!$A:$A, A45)</f>
        <v>15</v>
      </c>
      <c r="S45">
        <f t="shared" si="1"/>
        <v>1</v>
      </c>
      <c r="T45">
        <f t="shared" si="2"/>
        <v>1</v>
      </c>
      <c r="U45">
        <f t="shared" si="3"/>
        <v>1205.5500000000002</v>
      </c>
    </row>
    <row r="46" spans="1:21" x14ac:dyDescent="0.35">
      <c r="A46">
        <v>10044</v>
      </c>
      <c r="B46" s="4" t="s">
        <v>546</v>
      </c>
      <c r="C46" t="s">
        <v>55</v>
      </c>
      <c r="D46" t="str">
        <f>_xlfn.XLOOKUP(C46,Products!$A:$A,Products!$B:$B,"")</f>
        <v>Product 1</v>
      </c>
      <c r="E46" t="str">
        <f>_xlfn.XLOOKUP(C46,Products!$A:$A,Products!$C:$C,"")</f>
        <v>Spare Parts</v>
      </c>
      <c r="F46">
        <f>_xlfn.XLOOKUP(C46,Products!$A:$A,Products!$D:$D,"")</f>
        <v>158.88</v>
      </c>
      <c r="G46" t="str">
        <f>_xlfn.XLOOKUP(C46,Products!$A:$A,Products!$E:$E,"")</f>
        <v>S004</v>
      </c>
      <c r="H46">
        <v>75</v>
      </c>
      <c r="I46">
        <v>281.08</v>
      </c>
      <c r="J46" t="s">
        <v>663</v>
      </c>
      <c r="K46" t="s">
        <v>467</v>
      </c>
      <c r="L46" t="str">
        <f xml:space="preserve"> _xlfn.XLOOKUP(K46,Locations!$A:$A,Locations!$D:$D,"")</f>
        <v>Northeast</v>
      </c>
      <c r="M46" t="str">
        <f xml:space="preserve"> _xlfn.XLOOKUP(K46,Locations!$A:$A,Locations!$C:$C,"")</f>
        <v>NJ</v>
      </c>
      <c r="N46" t="s">
        <v>745</v>
      </c>
      <c r="O46" t="s">
        <v>1826</v>
      </c>
      <c r="P46">
        <f t="shared" si="0"/>
        <v>21081</v>
      </c>
      <c r="Q46" s="4">
        <f>_xlfn.MAXIFS(Shipments!$B:$B, Shipments!$A:$A, A46)</f>
        <v>45893</v>
      </c>
      <c r="R46">
        <f>SUMIFS(Shipments!$D:$D, Shipments!$A:$A, A46)</f>
        <v>75</v>
      </c>
      <c r="S46">
        <f t="shared" si="1"/>
        <v>1</v>
      </c>
      <c r="T46">
        <f t="shared" si="2"/>
        <v>0</v>
      </c>
      <c r="U46">
        <f t="shared" si="3"/>
        <v>9165</v>
      </c>
    </row>
    <row r="47" spans="1:21" x14ac:dyDescent="0.35">
      <c r="A47">
        <v>10045</v>
      </c>
      <c r="B47" s="4" t="s">
        <v>547</v>
      </c>
      <c r="C47" t="s">
        <v>57</v>
      </c>
      <c r="D47" t="str">
        <f>_xlfn.XLOOKUP(C47,Products!$A:$A,Products!$B:$B,"")</f>
        <v>Product 3</v>
      </c>
      <c r="E47" t="str">
        <f>_xlfn.XLOOKUP(C47,Products!$A:$A,Products!$C:$C,"")</f>
        <v>Components</v>
      </c>
      <c r="F47">
        <f>_xlfn.XLOOKUP(C47,Products!$A:$A,Products!$D:$D,"")</f>
        <v>86.32</v>
      </c>
      <c r="G47" t="str">
        <f>_xlfn.XLOOKUP(C47,Products!$A:$A,Products!$E:$E,"")</f>
        <v>S003</v>
      </c>
      <c r="H47">
        <v>75</v>
      </c>
      <c r="I47">
        <v>132.55000000000001</v>
      </c>
      <c r="J47" t="s">
        <v>644</v>
      </c>
      <c r="K47" t="s">
        <v>469</v>
      </c>
      <c r="L47" t="str">
        <f xml:space="preserve"> _xlfn.XLOOKUP(K47,Locations!$A:$A,Locations!$D:$D,"")</f>
        <v>Mountain</v>
      </c>
      <c r="M47" t="str">
        <f xml:space="preserve"> _xlfn.XLOOKUP(K47,Locations!$A:$A,Locations!$C:$C,"")</f>
        <v>IL</v>
      </c>
      <c r="N47" t="s">
        <v>746</v>
      </c>
      <c r="O47" t="s">
        <v>1824</v>
      </c>
      <c r="P47">
        <f t="shared" si="0"/>
        <v>9941.25</v>
      </c>
      <c r="Q47" s="4">
        <f>_xlfn.MAXIFS(Shipments!$B:$B, Shipments!$A:$A, A47)</f>
        <v>45820</v>
      </c>
      <c r="R47">
        <f>SUMIFS(Shipments!$D:$D, Shipments!$A:$A, A47)</f>
        <v>75</v>
      </c>
      <c r="S47">
        <f t="shared" si="1"/>
        <v>1</v>
      </c>
      <c r="T47">
        <f t="shared" si="2"/>
        <v>0</v>
      </c>
      <c r="U47">
        <f t="shared" si="3"/>
        <v>3467.2500000000009</v>
      </c>
    </row>
    <row r="48" spans="1:21" x14ac:dyDescent="0.35">
      <c r="A48">
        <v>10046</v>
      </c>
      <c r="B48" s="4" t="s">
        <v>548</v>
      </c>
      <c r="C48" t="s">
        <v>185</v>
      </c>
      <c r="D48" t="str">
        <f>_xlfn.XLOOKUP(C48,Products!$A:$A,Products!$B:$B,"")</f>
        <v>Product 131</v>
      </c>
      <c r="E48" t="str">
        <f>_xlfn.XLOOKUP(C48,Products!$A:$A,Products!$C:$C,"")</f>
        <v>Spare Parts</v>
      </c>
      <c r="F48">
        <f>_xlfn.XLOOKUP(C48,Products!$A:$A,Products!$D:$D,"")</f>
        <v>187.66</v>
      </c>
      <c r="G48" t="str">
        <f>_xlfn.XLOOKUP(C48,Products!$A:$A,Products!$E:$E,"")</f>
        <v>S007</v>
      </c>
      <c r="H48">
        <v>20</v>
      </c>
      <c r="I48">
        <v>318.17</v>
      </c>
      <c r="J48" t="s">
        <v>557</v>
      </c>
      <c r="K48" t="s">
        <v>467</v>
      </c>
      <c r="L48" t="str">
        <f xml:space="preserve"> _xlfn.XLOOKUP(K48,Locations!$A:$A,Locations!$D:$D,"")</f>
        <v>Northeast</v>
      </c>
      <c r="M48" t="str">
        <f xml:space="preserve"> _xlfn.XLOOKUP(K48,Locations!$A:$A,Locations!$C:$C,"")</f>
        <v>NJ</v>
      </c>
      <c r="N48" t="s">
        <v>747</v>
      </c>
      <c r="O48" t="s">
        <v>1825</v>
      </c>
      <c r="P48">
        <f t="shared" si="0"/>
        <v>6363.4000000000005</v>
      </c>
      <c r="Q48" s="4">
        <f>_xlfn.MAXIFS(Shipments!$B:$B, Shipments!$A:$A, A48)</f>
        <v>45801</v>
      </c>
      <c r="R48">
        <f>SUMIFS(Shipments!$D:$D, Shipments!$A:$A, A48)</f>
        <v>20</v>
      </c>
      <c r="S48">
        <f t="shared" si="1"/>
        <v>1</v>
      </c>
      <c r="T48">
        <f t="shared" si="2"/>
        <v>1</v>
      </c>
      <c r="U48">
        <f t="shared" si="3"/>
        <v>2610.2000000000007</v>
      </c>
    </row>
    <row r="49" spans="1:21" x14ac:dyDescent="0.35">
      <c r="A49">
        <v>10047</v>
      </c>
      <c r="B49" s="4" t="s">
        <v>549</v>
      </c>
      <c r="C49" t="s">
        <v>190</v>
      </c>
      <c r="D49" t="str">
        <f>_xlfn.XLOOKUP(C49,Products!$A:$A,Products!$B:$B,"")</f>
        <v>Product 136</v>
      </c>
      <c r="E49" t="str">
        <f>_xlfn.XLOOKUP(C49,Products!$A:$A,Products!$C:$C,"")</f>
        <v>Packaging</v>
      </c>
      <c r="F49">
        <f>_xlfn.XLOOKUP(C49,Products!$A:$A,Products!$D:$D,"")</f>
        <v>42.81</v>
      </c>
      <c r="G49" t="str">
        <f>_xlfn.XLOOKUP(C49,Products!$A:$A,Products!$E:$E,"")</f>
        <v>S013</v>
      </c>
      <c r="H49">
        <v>20</v>
      </c>
      <c r="I49">
        <v>72.45</v>
      </c>
      <c r="J49" t="s">
        <v>611</v>
      </c>
      <c r="K49" t="s">
        <v>466</v>
      </c>
      <c r="L49" t="str">
        <f xml:space="preserve"> _xlfn.XLOOKUP(K49,Locations!$A:$A,Locations!$D:$D,"")</f>
        <v>Southeast</v>
      </c>
      <c r="M49" t="str">
        <f xml:space="preserve"> _xlfn.XLOOKUP(K49,Locations!$A:$A,Locations!$C:$C,"")</f>
        <v>FL</v>
      </c>
      <c r="N49" t="s">
        <v>748</v>
      </c>
      <c r="O49" t="s">
        <v>1825</v>
      </c>
      <c r="P49">
        <f t="shared" si="0"/>
        <v>1449</v>
      </c>
      <c r="Q49" s="4">
        <f>_xlfn.MAXIFS(Shipments!$B:$B, Shipments!$A:$A, A49)</f>
        <v>45791</v>
      </c>
      <c r="R49">
        <f>SUMIFS(Shipments!$D:$D, Shipments!$A:$A, A49)</f>
        <v>20</v>
      </c>
      <c r="S49">
        <f t="shared" si="1"/>
        <v>1</v>
      </c>
      <c r="T49">
        <f t="shared" si="2"/>
        <v>1</v>
      </c>
      <c r="U49">
        <f t="shared" si="3"/>
        <v>592.79999999999995</v>
      </c>
    </row>
    <row r="50" spans="1:21" x14ac:dyDescent="0.35">
      <c r="A50">
        <v>10048</v>
      </c>
      <c r="B50" s="4" t="s">
        <v>550</v>
      </c>
      <c r="C50" t="s">
        <v>112</v>
      </c>
      <c r="D50" t="str">
        <f>_xlfn.XLOOKUP(C50,Products!$A:$A,Products!$B:$B,"")</f>
        <v>Product 58</v>
      </c>
      <c r="E50" t="str">
        <f>_xlfn.XLOOKUP(C50,Products!$A:$A,Products!$C:$C,"")</f>
        <v>Spare Parts</v>
      </c>
      <c r="F50">
        <f>_xlfn.XLOOKUP(C50,Products!$A:$A,Products!$D:$D,"")</f>
        <v>48.03</v>
      </c>
      <c r="G50" t="str">
        <f>_xlfn.XLOOKUP(C50,Products!$A:$A,Products!$E:$E,"")</f>
        <v>S014</v>
      </c>
      <c r="H50">
        <v>10</v>
      </c>
      <c r="I50">
        <v>84.75</v>
      </c>
      <c r="J50" t="s">
        <v>635</v>
      </c>
      <c r="K50" t="s">
        <v>469</v>
      </c>
      <c r="L50" t="str">
        <f xml:space="preserve"> _xlfn.XLOOKUP(K50,Locations!$A:$A,Locations!$D:$D,"")</f>
        <v>Mountain</v>
      </c>
      <c r="M50" t="str">
        <f xml:space="preserve"> _xlfn.XLOOKUP(K50,Locations!$A:$A,Locations!$C:$C,"")</f>
        <v>IL</v>
      </c>
      <c r="N50" t="s">
        <v>749</v>
      </c>
      <c r="O50" t="s">
        <v>1824</v>
      </c>
      <c r="P50">
        <f t="shared" si="0"/>
        <v>847.5</v>
      </c>
      <c r="Q50" s="4">
        <f>_xlfn.MAXIFS(Shipments!$B:$B, Shipments!$A:$A, A50)</f>
        <v>45766</v>
      </c>
      <c r="R50">
        <f>SUMIFS(Shipments!$D:$D, Shipments!$A:$A, A50)</f>
        <v>10</v>
      </c>
      <c r="S50">
        <f t="shared" si="1"/>
        <v>1</v>
      </c>
      <c r="T50">
        <f t="shared" si="2"/>
        <v>0</v>
      </c>
      <c r="U50">
        <f t="shared" si="3"/>
        <v>367.2</v>
      </c>
    </row>
    <row r="51" spans="1:21" x14ac:dyDescent="0.35">
      <c r="A51">
        <v>10049</v>
      </c>
      <c r="B51" s="4" t="s">
        <v>549</v>
      </c>
      <c r="C51" t="s">
        <v>241</v>
      </c>
      <c r="D51" t="str">
        <f>_xlfn.XLOOKUP(C51,Products!$A:$A,Products!$B:$B,"")</f>
        <v>Product 187</v>
      </c>
      <c r="E51" t="str">
        <f>_xlfn.XLOOKUP(C51,Products!$A:$A,Products!$C:$C,"")</f>
        <v>Packaging</v>
      </c>
      <c r="F51">
        <f>_xlfn.XLOOKUP(C51,Products!$A:$A,Products!$D:$D,"")</f>
        <v>43.71</v>
      </c>
      <c r="G51" t="str">
        <f>_xlfn.XLOOKUP(C51,Products!$A:$A,Products!$E:$E,"")</f>
        <v>S001</v>
      </c>
      <c r="H51">
        <v>50</v>
      </c>
      <c r="I51">
        <v>54.47</v>
      </c>
      <c r="J51" t="s">
        <v>611</v>
      </c>
      <c r="K51" t="s">
        <v>466</v>
      </c>
      <c r="L51" t="str">
        <f xml:space="preserve"> _xlfn.XLOOKUP(K51,Locations!$A:$A,Locations!$D:$D,"")</f>
        <v>Southeast</v>
      </c>
      <c r="M51" t="str">
        <f xml:space="preserve"> _xlfn.XLOOKUP(K51,Locations!$A:$A,Locations!$C:$C,"")</f>
        <v>FL</v>
      </c>
      <c r="N51" t="s">
        <v>750</v>
      </c>
      <c r="O51" t="s">
        <v>1825</v>
      </c>
      <c r="P51">
        <f t="shared" si="0"/>
        <v>2723.5</v>
      </c>
      <c r="Q51" s="4">
        <f>_xlfn.MAXIFS(Shipments!$B:$B, Shipments!$A:$A, A51)</f>
        <v>45791</v>
      </c>
      <c r="R51">
        <f>SUMIFS(Shipments!$D:$D, Shipments!$A:$A, A51)</f>
        <v>50</v>
      </c>
      <c r="S51">
        <f t="shared" si="1"/>
        <v>1</v>
      </c>
      <c r="T51">
        <f t="shared" si="2"/>
        <v>1</v>
      </c>
      <c r="U51">
        <f t="shared" si="3"/>
        <v>538</v>
      </c>
    </row>
    <row r="52" spans="1:21" x14ac:dyDescent="0.35">
      <c r="A52">
        <v>10050</v>
      </c>
      <c r="B52" s="4" t="s">
        <v>551</v>
      </c>
      <c r="C52" t="s">
        <v>214</v>
      </c>
      <c r="D52" t="str">
        <f>_xlfn.XLOOKUP(C52,Products!$A:$A,Products!$B:$B,"")</f>
        <v>Product 160</v>
      </c>
      <c r="E52" t="str">
        <f>_xlfn.XLOOKUP(C52,Products!$A:$A,Products!$C:$C,"")</f>
        <v>Components</v>
      </c>
      <c r="F52">
        <f>_xlfn.XLOOKUP(C52,Products!$A:$A,Products!$D:$D,"")</f>
        <v>139.41</v>
      </c>
      <c r="G52" t="str">
        <f>_xlfn.XLOOKUP(C52,Products!$A:$A,Products!$E:$E,"")</f>
        <v>S011</v>
      </c>
      <c r="H52">
        <v>100</v>
      </c>
      <c r="I52">
        <v>176.21</v>
      </c>
      <c r="J52" t="s">
        <v>526</v>
      </c>
      <c r="K52" t="s">
        <v>473</v>
      </c>
      <c r="L52" t="str">
        <f xml:space="preserve"> _xlfn.XLOOKUP(K52,Locations!$A:$A,Locations!$D:$D,"")</f>
        <v>West</v>
      </c>
      <c r="M52" t="str">
        <f xml:space="preserve"> _xlfn.XLOOKUP(K52,Locations!$A:$A,Locations!$C:$C,"")</f>
        <v>CA</v>
      </c>
      <c r="N52" t="s">
        <v>751</v>
      </c>
      <c r="O52" t="s">
        <v>1825</v>
      </c>
      <c r="P52">
        <f t="shared" si="0"/>
        <v>17621</v>
      </c>
      <c r="Q52" s="4">
        <f>_xlfn.MAXIFS(Shipments!$B:$B, Shipments!$A:$A, A52)</f>
        <v>45884</v>
      </c>
      <c r="R52">
        <f>SUMIFS(Shipments!$D:$D, Shipments!$A:$A, A52)</f>
        <v>100</v>
      </c>
      <c r="S52">
        <f t="shared" si="1"/>
        <v>1</v>
      </c>
      <c r="T52">
        <f t="shared" si="2"/>
        <v>0</v>
      </c>
      <c r="U52">
        <f t="shared" si="3"/>
        <v>3680</v>
      </c>
    </row>
    <row r="53" spans="1:21" x14ac:dyDescent="0.35">
      <c r="A53">
        <v>10051</v>
      </c>
      <c r="B53" s="4" t="s">
        <v>552</v>
      </c>
      <c r="C53" t="s">
        <v>244</v>
      </c>
      <c r="D53" t="str">
        <f>_xlfn.XLOOKUP(C53,Products!$A:$A,Products!$B:$B,"")</f>
        <v>Product 190</v>
      </c>
      <c r="E53" t="str">
        <f>_xlfn.XLOOKUP(C53,Products!$A:$A,Products!$C:$C,"")</f>
        <v>Spare Parts</v>
      </c>
      <c r="F53">
        <f>_xlfn.XLOOKUP(C53,Products!$A:$A,Products!$D:$D,"")</f>
        <v>169.46</v>
      </c>
      <c r="G53" t="str">
        <f>_xlfn.XLOOKUP(C53,Products!$A:$A,Products!$E:$E,"")</f>
        <v>S017</v>
      </c>
      <c r="H53">
        <v>50</v>
      </c>
      <c r="I53">
        <v>236.33</v>
      </c>
      <c r="J53" t="s">
        <v>522</v>
      </c>
      <c r="K53" t="s">
        <v>473</v>
      </c>
      <c r="L53" t="str">
        <f xml:space="preserve"> _xlfn.XLOOKUP(K53,Locations!$A:$A,Locations!$D:$D,"")</f>
        <v>West</v>
      </c>
      <c r="M53" t="str">
        <f xml:space="preserve"> _xlfn.XLOOKUP(K53,Locations!$A:$A,Locations!$C:$C,"")</f>
        <v>CA</v>
      </c>
      <c r="N53" t="s">
        <v>752</v>
      </c>
      <c r="O53" t="s">
        <v>1825</v>
      </c>
      <c r="P53">
        <f t="shared" si="0"/>
        <v>11816.5</v>
      </c>
      <c r="Q53" s="4">
        <f>_xlfn.MAXIFS(Shipments!$B:$B, Shipments!$A:$A, A53)</f>
        <v>45831</v>
      </c>
      <c r="R53">
        <f>SUMIFS(Shipments!$D:$D, Shipments!$A:$A, A53)</f>
        <v>50</v>
      </c>
      <c r="S53">
        <f t="shared" si="1"/>
        <v>1</v>
      </c>
      <c r="T53">
        <f t="shared" si="2"/>
        <v>1</v>
      </c>
      <c r="U53">
        <f t="shared" si="3"/>
        <v>3343.5</v>
      </c>
    </row>
    <row r="54" spans="1:21" x14ac:dyDescent="0.35">
      <c r="A54">
        <v>10052</v>
      </c>
      <c r="B54" s="4" t="s">
        <v>551</v>
      </c>
      <c r="C54" t="s">
        <v>254</v>
      </c>
      <c r="D54" t="str">
        <f>_xlfn.XLOOKUP(C54,Products!$A:$A,Products!$B:$B,"")</f>
        <v>Product 200</v>
      </c>
      <c r="E54" t="str">
        <f>_xlfn.XLOOKUP(C54,Products!$A:$A,Products!$C:$C,"")</f>
        <v>Components</v>
      </c>
      <c r="F54">
        <f>_xlfn.XLOOKUP(C54,Products!$A:$A,Products!$D:$D,"")</f>
        <v>9.19</v>
      </c>
      <c r="G54" t="str">
        <f>_xlfn.XLOOKUP(C54,Products!$A:$A,Products!$E:$E,"")</f>
        <v>S018</v>
      </c>
      <c r="H54">
        <v>40</v>
      </c>
      <c r="I54">
        <v>11.33</v>
      </c>
      <c r="J54" t="s">
        <v>628</v>
      </c>
      <c r="K54" t="s">
        <v>473</v>
      </c>
      <c r="L54" t="str">
        <f xml:space="preserve"> _xlfn.XLOOKUP(K54,Locations!$A:$A,Locations!$D:$D,"")</f>
        <v>West</v>
      </c>
      <c r="M54" t="str">
        <f xml:space="preserve"> _xlfn.XLOOKUP(K54,Locations!$A:$A,Locations!$C:$C,"")</f>
        <v>CA</v>
      </c>
      <c r="N54" t="s">
        <v>753</v>
      </c>
      <c r="O54" t="s">
        <v>1824</v>
      </c>
      <c r="P54">
        <f t="shared" si="0"/>
        <v>453.2</v>
      </c>
      <c r="Q54" s="4">
        <f>_xlfn.MAXIFS(Shipments!$B:$B, Shipments!$A:$A, A54)</f>
        <v>45878</v>
      </c>
      <c r="R54">
        <f>SUMIFS(Shipments!$D:$D, Shipments!$A:$A, A54)</f>
        <v>40</v>
      </c>
      <c r="S54">
        <f t="shared" si="1"/>
        <v>1</v>
      </c>
      <c r="T54">
        <f t="shared" si="2"/>
        <v>0</v>
      </c>
      <c r="U54">
        <f t="shared" si="3"/>
        <v>85.600000000000023</v>
      </c>
    </row>
    <row r="55" spans="1:21" x14ac:dyDescent="0.35">
      <c r="A55">
        <v>10053</v>
      </c>
      <c r="B55" s="4" t="s">
        <v>553</v>
      </c>
      <c r="C55" t="s">
        <v>115</v>
      </c>
      <c r="D55" t="str">
        <f>_xlfn.XLOOKUP(C55,Products!$A:$A,Products!$B:$B,"")</f>
        <v>Product 61</v>
      </c>
      <c r="E55" t="str">
        <f>_xlfn.XLOOKUP(C55,Products!$A:$A,Products!$C:$C,"")</f>
        <v>Raw Materials</v>
      </c>
      <c r="F55">
        <f>_xlfn.XLOOKUP(C55,Products!$A:$A,Products!$D:$D,"")</f>
        <v>57.68</v>
      </c>
      <c r="G55" t="str">
        <f>_xlfn.XLOOKUP(C55,Products!$A:$A,Products!$E:$E,"")</f>
        <v>S019</v>
      </c>
      <c r="H55">
        <v>30</v>
      </c>
      <c r="I55">
        <v>102.96</v>
      </c>
      <c r="J55" t="s">
        <v>659</v>
      </c>
      <c r="K55" t="s">
        <v>473</v>
      </c>
      <c r="L55" t="str">
        <f xml:space="preserve"> _xlfn.XLOOKUP(K55,Locations!$A:$A,Locations!$D:$D,"")</f>
        <v>West</v>
      </c>
      <c r="M55" t="str">
        <f xml:space="preserve"> _xlfn.XLOOKUP(K55,Locations!$A:$A,Locations!$C:$C,"")</f>
        <v>CA</v>
      </c>
      <c r="N55" t="s">
        <v>754</v>
      </c>
      <c r="O55" t="s">
        <v>1824</v>
      </c>
      <c r="P55">
        <f t="shared" si="0"/>
        <v>3088.7999999999997</v>
      </c>
      <c r="Q55" s="4">
        <f>_xlfn.MAXIFS(Shipments!$B:$B, Shipments!$A:$A, A55)</f>
        <v>45926</v>
      </c>
      <c r="R55">
        <f>SUMIFS(Shipments!$D:$D, Shipments!$A:$A, A55)</f>
        <v>30</v>
      </c>
      <c r="S55">
        <f t="shared" si="1"/>
        <v>1</v>
      </c>
      <c r="T55">
        <f t="shared" si="2"/>
        <v>1</v>
      </c>
      <c r="U55">
        <f t="shared" si="3"/>
        <v>1358.3999999999996</v>
      </c>
    </row>
    <row r="56" spans="1:21" x14ac:dyDescent="0.35">
      <c r="A56">
        <v>10054</v>
      </c>
      <c r="B56" s="4" t="s">
        <v>554</v>
      </c>
      <c r="C56" t="s">
        <v>88</v>
      </c>
      <c r="D56" t="str">
        <f>_xlfn.XLOOKUP(C56,Products!$A:$A,Products!$B:$B,"")</f>
        <v>Product 34</v>
      </c>
      <c r="E56" t="str">
        <f>_xlfn.XLOOKUP(C56,Products!$A:$A,Products!$C:$C,"")</f>
        <v>Spare Parts</v>
      </c>
      <c r="F56">
        <f>_xlfn.XLOOKUP(C56,Products!$A:$A,Products!$D:$D,"")</f>
        <v>76.290000000000006</v>
      </c>
      <c r="G56" t="str">
        <f>_xlfn.XLOOKUP(C56,Products!$A:$A,Products!$E:$E,"")</f>
        <v>S016</v>
      </c>
      <c r="H56">
        <v>5</v>
      </c>
      <c r="I56">
        <v>126.55</v>
      </c>
      <c r="J56" t="s">
        <v>545</v>
      </c>
      <c r="K56" t="s">
        <v>469</v>
      </c>
      <c r="L56" t="str">
        <f xml:space="preserve"> _xlfn.XLOOKUP(K56,Locations!$A:$A,Locations!$D:$D,"")</f>
        <v>Mountain</v>
      </c>
      <c r="M56" t="str">
        <f xml:space="preserve"> _xlfn.XLOOKUP(K56,Locations!$A:$A,Locations!$C:$C,"")</f>
        <v>IL</v>
      </c>
      <c r="N56" t="s">
        <v>755</v>
      </c>
      <c r="O56" t="s">
        <v>1824</v>
      </c>
      <c r="P56">
        <f t="shared" si="0"/>
        <v>632.75</v>
      </c>
      <c r="Q56" s="4">
        <f>_xlfn.MAXIFS(Shipments!$B:$B, Shipments!$A:$A, A56)</f>
        <v>45759</v>
      </c>
      <c r="R56">
        <f>SUMIFS(Shipments!$D:$D, Shipments!$A:$A, A56)</f>
        <v>5</v>
      </c>
      <c r="S56">
        <f t="shared" si="1"/>
        <v>1</v>
      </c>
      <c r="T56">
        <f t="shared" si="2"/>
        <v>0</v>
      </c>
      <c r="U56">
        <f t="shared" si="3"/>
        <v>251.29999999999995</v>
      </c>
    </row>
    <row r="57" spans="1:21" x14ac:dyDescent="0.35">
      <c r="A57">
        <v>10055</v>
      </c>
      <c r="B57" s="4" t="s">
        <v>555</v>
      </c>
      <c r="C57" t="s">
        <v>217</v>
      </c>
      <c r="D57" t="str">
        <f>_xlfn.XLOOKUP(C57,Products!$A:$A,Products!$B:$B,"")</f>
        <v>Product 163</v>
      </c>
      <c r="E57" t="str">
        <f>_xlfn.XLOOKUP(C57,Products!$A:$A,Products!$C:$C,"")</f>
        <v>Spare Parts</v>
      </c>
      <c r="F57">
        <f>_xlfn.XLOOKUP(C57,Products!$A:$A,Products!$D:$D,"")</f>
        <v>48.07</v>
      </c>
      <c r="G57" t="str">
        <f>_xlfn.XLOOKUP(C57,Products!$A:$A,Products!$E:$E,"")</f>
        <v>S009</v>
      </c>
      <c r="H57">
        <v>40</v>
      </c>
      <c r="I57">
        <v>58.65</v>
      </c>
      <c r="J57" t="s">
        <v>692</v>
      </c>
      <c r="K57" t="s">
        <v>473</v>
      </c>
      <c r="L57" t="str">
        <f xml:space="preserve"> _xlfn.XLOOKUP(K57,Locations!$A:$A,Locations!$D:$D,"")</f>
        <v>West</v>
      </c>
      <c r="M57" t="str">
        <f xml:space="preserve"> _xlfn.XLOOKUP(K57,Locations!$A:$A,Locations!$C:$C,"")</f>
        <v>CA</v>
      </c>
      <c r="N57" t="s">
        <v>756</v>
      </c>
      <c r="O57" t="s">
        <v>1825</v>
      </c>
      <c r="P57">
        <f t="shared" si="0"/>
        <v>2346</v>
      </c>
      <c r="Q57" s="4">
        <f>_xlfn.MAXIFS(Shipments!$B:$B, Shipments!$A:$A, A57)</f>
        <v>45940</v>
      </c>
      <c r="R57">
        <f>SUMIFS(Shipments!$D:$D, Shipments!$A:$A, A57)</f>
        <v>40</v>
      </c>
      <c r="S57">
        <f t="shared" si="1"/>
        <v>1</v>
      </c>
      <c r="T57">
        <f t="shared" si="2"/>
        <v>1</v>
      </c>
      <c r="U57">
        <f t="shared" si="3"/>
        <v>423.20000000000005</v>
      </c>
    </row>
    <row r="58" spans="1:21" x14ac:dyDescent="0.35">
      <c r="A58">
        <v>10056</v>
      </c>
      <c r="B58" s="4" t="s">
        <v>556</v>
      </c>
      <c r="C58" t="s">
        <v>244</v>
      </c>
      <c r="D58" t="str">
        <f>_xlfn.XLOOKUP(C58,Products!$A:$A,Products!$B:$B,"")</f>
        <v>Product 190</v>
      </c>
      <c r="E58" t="str">
        <f>_xlfn.XLOOKUP(C58,Products!$A:$A,Products!$C:$C,"")</f>
        <v>Spare Parts</v>
      </c>
      <c r="F58">
        <f>_xlfn.XLOOKUP(C58,Products!$A:$A,Products!$D:$D,"")</f>
        <v>169.46</v>
      </c>
      <c r="G58" t="str">
        <f>_xlfn.XLOOKUP(C58,Products!$A:$A,Products!$E:$E,"")</f>
        <v>S017</v>
      </c>
      <c r="H58">
        <v>15</v>
      </c>
      <c r="I58">
        <v>273.2</v>
      </c>
      <c r="J58" t="s">
        <v>515</v>
      </c>
      <c r="K58" t="s">
        <v>472</v>
      </c>
      <c r="L58" t="str">
        <f xml:space="preserve"> _xlfn.XLOOKUP(K58,Locations!$A:$A,Locations!$D:$D,"")</f>
        <v>West</v>
      </c>
      <c r="M58" t="str">
        <f xml:space="preserve"> _xlfn.XLOOKUP(K58,Locations!$A:$A,Locations!$C:$C,"")</f>
        <v>WA</v>
      </c>
      <c r="N58" t="s">
        <v>757</v>
      </c>
      <c r="O58" t="s">
        <v>1825</v>
      </c>
      <c r="P58">
        <f t="shared" si="0"/>
        <v>4098</v>
      </c>
      <c r="Q58" s="4">
        <f>_xlfn.MAXIFS(Shipments!$B:$B, Shipments!$A:$A, A58)</f>
        <v>45830</v>
      </c>
      <c r="R58">
        <f>SUMIFS(Shipments!$D:$D, Shipments!$A:$A, A58)</f>
        <v>15</v>
      </c>
      <c r="S58">
        <f t="shared" si="1"/>
        <v>1</v>
      </c>
      <c r="T58">
        <f t="shared" si="2"/>
        <v>1</v>
      </c>
      <c r="U58">
        <f t="shared" si="3"/>
        <v>1556.1</v>
      </c>
    </row>
    <row r="59" spans="1:21" x14ac:dyDescent="0.35">
      <c r="A59">
        <v>10057</v>
      </c>
      <c r="B59" s="4" t="s">
        <v>546</v>
      </c>
      <c r="C59" t="s">
        <v>88</v>
      </c>
      <c r="D59" t="str">
        <f>_xlfn.XLOOKUP(C59,Products!$A:$A,Products!$B:$B,"")</f>
        <v>Product 34</v>
      </c>
      <c r="E59" t="str">
        <f>_xlfn.XLOOKUP(C59,Products!$A:$A,Products!$C:$C,"")</f>
        <v>Spare Parts</v>
      </c>
      <c r="F59">
        <f>_xlfn.XLOOKUP(C59,Products!$A:$A,Products!$D:$D,"")</f>
        <v>76.290000000000006</v>
      </c>
      <c r="G59" t="str">
        <f>_xlfn.XLOOKUP(C59,Products!$A:$A,Products!$E:$E,"")</f>
        <v>S016</v>
      </c>
      <c r="H59">
        <v>30</v>
      </c>
      <c r="I59">
        <v>104.33</v>
      </c>
      <c r="J59" t="s">
        <v>663</v>
      </c>
      <c r="K59" t="s">
        <v>472</v>
      </c>
      <c r="L59" t="str">
        <f xml:space="preserve"> _xlfn.XLOOKUP(K59,Locations!$A:$A,Locations!$D:$D,"")</f>
        <v>West</v>
      </c>
      <c r="M59" t="str">
        <f xml:space="preserve"> _xlfn.XLOOKUP(K59,Locations!$A:$A,Locations!$C:$C,"")</f>
        <v>WA</v>
      </c>
      <c r="N59" t="s">
        <v>758</v>
      </c>
      <c r="O59" t="s">
        <v>1825</v>
      </c>
      <c r="P59">
        <f t="shared" si="0"/>
        <v>3129.9</v>
      </c>
      <c r="Q59" s="4">
        <f>_xlfn.MAXIFS(Shipments!$B:$B, Shipments!$A:$A, A59)</f>
        <v>45889</v>
      </c>
      <c r="R59">
        <f>SUMIFS(Shipments!$D:$D, Shipments!$A:$A, A59)</f>
        <v>30</v>
      </c>
      <c r="S59">
        <f t="shared" si="1"/>
        <v>1</v>
      </c>
      <c r="T59">
        <f t="shared" si="2"/>
        <v>1</v>
      </c>
      <c r="U59">
        <f t="shared" si="3"/>
        <v>841.19999999999982</v>
      </c>
    </row>
    <row r="60" spans="1:21" x14ac:dyDescent="0.35">
      <c r="A60">
        <v>10058</v>
      </c>
      <c r="B60" s="4" t="s">
        <v>557</v>
      </c>
      <c r="C60" t="s">
        <v>152</v>
      </c>
      <c r="D60" t="str">
        <f>_xlfn.XLOOKUP(C60,Products!$A:$A,Products!$B:$B,"")</f>
        <v>Product 98</v>
      </c>
      <c r="E60" t="str">
        <f>_xlfn.XLOOKUP(C60,Products!$A:$A,Products!$C:$C,"")</f>
        <v>Finished Goods</v>
      </c>
      <c r="F60">
        <f>_xlfn.XLOOKUP(C60,Products!$A:$A,Products!$D:$D,"")</f>
        <v>108.91</v>
      </c>
      <c r="G60" t="str">
        <f>_xlfn.XLOOKUP(C60,Products!$A:$A,Products!$E:$E,"")</f>
        <v>S007</v>
      </c>
      <c r="H60">
        <v>20</v>
      </c>
      <c r="I60">
        <v>149.37</v>
      </c>
      <c r="J60" t="s">
        <v>605</v>
      </c>
      <c r="K60" t="s">
        <v>468</v>
      </c>
      <c r="L60" t="str">
        <f xml:space="preserve"> _xlfn.XLOOKUP(K60,Locations!$A:$A,Locations!$D:$D,"")</f>
        <v>West</v>
      </c>
      <c r="M60" t="str">
        <f xml:space="preserve"> _xlfn.XLOOKUP(K60,Locations!$A:$A,Locations!$C:$C,"")</f>
        <v>WA</v>
      </c>
      <c r="N60" t="s">
        <v>759</v>
      </c>
      <c r="O60" t="s">
        <v>1825</v>
      </c>
      <c r="P60">
        <f t="shared" si="0"/>
        <v>2987.4</v>
      </c>
      <c r="Q60" s="4">
        <f>_xlfn.MAXIFS(Shipments!$B:$B, Shipments!$A:$A, A60)</f>
        <v>45813</v>
      </c>
      <c r="R60">
        <f>SUMIFS(Shipments!$D:$D, Shipments!$A:$A, A60)</f>
        <v>20</v>
      </c>
      <c r="S60">
        <f t="shared" si="1"/>
        <v>1</v>
      </c>
      <c r="T60">
        <f t="shared" si="2"/>
        <v>0</v>
      </c>
      <c r="U60">
        <f t="shared" si="3"/>
        <v>809.20000000000027</v>
      </c>
    </row>
    <row r="61" spans="1:21" x14ac:dyDescent="0.35">
      <c r="A61">
        <v>10059</v>
      </c>
      <c r="B61" s="4" t="s">
        <v>558</v>
      </c>
      <c r="C61" t="s">
        <v>181</v>
      </c>
      <c r="D61" t="str">
        <f>_xlfn.XLOOKUP(C61,Products!$A:$A,Products!$B:$B,"")</f>
        <v>Product 127</v>
      </c>
      <c r="E61" t="str">
        <f>_xlfn.XLOOKUP(C61,Products!$A:$A,Products!$C:$C,"")</f>
        <v>Finished Goods</v>
      </c>
      <c r="F61">
        <f>_xlfn.XLOOKUP(C61,Products!$A:$A,Products!$D:$D,"")</f>
        <v>79.2</v>
      </c>
      <c r="G61" t="str">
        <f>_xlfn.XLOOKUP(C61,Products!$A:$A,Products!$E:$E,"")</f>
        <v>S004</v>
      </c>
      <c r="H61">
        <v>30</v>
      </c>
      <c r="I61">
        <v>130.59</v>
      </c>
      <c r="J61" t="s">
        <v>568</v>
      </c>
      <c r="K61" t="s">
        <v>469</v>
      </c>
      <c r="L61" t="str">
        <f xml:space="preserve"> _xlfn.XLOOKUP(K61,Locations!$A:$A,Locations!$D:$D,"")</f>
        <v>Mountain</v>
      </c>
      <c r="M61" t="str">
        <f xml:space="preserve"> _xlfn.XLOOKUP(K61,Locations!$A:$A,Locations!$C:$C,"")</f>
        <v>IL</v>
      </c>
      <c r="N61" t="s">
        <v>760</v>
      </c>
      <c r="O61" t="s">
        <v>1825</v>
      </c>
      <c r="P61">
        <f t="shared" si="0"/>
        <v>3917.7000000000003</v>
      </c>
      <c r="Q61" s="4">
        <f>_xlfn.MAXIFS(Shipments!$B:$B, Shipments!$A:$A, A61)</f>
        <v>45802</v>
      </c>
      <c r="R61">
        <f>SUMIFS(Shipments!$D:$D, Shipments!$A:$A, A61)</f>
        <v>30</v>
      </c>
      <c r="S61">
        <f t="shared" si="1"/>
        <v>1</v>
      </c>
      <c r="T61">
        <f t="shared" si="2"/>
        <v>0</v>
      </c>
      <c r="U61">
        <f t="shared" si="3"/>
        <v>1541.7000000000003</v>
      </c>
    </row>
    <row r="62" spans="1:21" x14ac:dyDescent="0.35">
      <c r="A62">
        <v>10060</v>
      </c>
      <c r="B62" s="4" t="s">
        <v>559</v>
      </c>
      <c r="C62" t="s">
        <v>209</v>
      </c>
      <c r="D62" t="str">
        <f>_xlfn.XLOOKUP(C62,Products!$A:$A,Products!$B:$B,"")</f>
        <v>Product 155</v>
      </c>
      <c r="E62" t="str">
        <f>_xlfn.XLOOKUP(C62,Products!$A:$A,Products!$C:$C,"")</f>
        <v>Raw Materials</v>
      </c>
      <c r="F62">
        <f>_xlfn.XLOOKUP(C62,Products!$A:$A,Products!$D:$D,"")</f>
        <v>57.05</v>
      </c>
      <c r="G62" t="str">
        <f>_xlfn.XLOOKUP(C62,Products!$A:$A,Products!$E:$E,"")</f>
        <v>S004</v>
      </c>
      <c r="H62">
        <v>10</v>
      </c>
      <c r="I62">
        <v>74.239999999999995</v>
      </c>
      <c r="J62" t="s">
        <v>551</v>
      </c>
      <c r="K62" t="s">
        <v>464</v>
      </c>
      <c r="L62" t="str">
        <f xml:space="preserve"> _xlfn.XLOOKUP(K62,Locations!$A:$A,Locations!$D:$D,"")</f>
        <v>Central</v>
      </c>
      <c r="M62" t="str">
        <f xml:space="preserve"> _xlfn.XLOOKUP(K62,Locations!$A:$A,Locations!$C:$C,"")</f>
        <v>TX</v>
      </c>
      <c r="N62" t="s">
        <v>761</v>
      </c>
      <c r="O62" t="s">
        <v>1826</v>
      </c>
      <c r="P62">
        <f t="shared" si="0"/>
        <v>742.4</v>
      </c>
      <c r="Q62" s="4">
        <f>_xlfn.MAXIFS(Shipments!$B:$B, Shipments!$A:$A, A62)</f>
        <v>45874</v>
      </c>
      <c r="R62">
        <f>SUMIFS(Shipments!$D:$D, Shipments!$A:$A, A62)</f>
        <v>10</v>
      </c>
      <c r="S62">
        <f t="shared" si="1"/>
        <v>1</v>
      </c>
      <c r="T62">
        <f t="shared" si="2"/>
        <v>0</v>
      </c>
      <c r="U62">
        <f t="shared" si="3"/>
        <v>171.89999999999998</v>
      </c>
    </row>
    <row r="63" spans="1:21" x14ac:dyDescent="0.35">
      <c r="A63">
        <v>10061</v>
      </c>
      <c r="B63" s="4" t="s">
        <v>560</v>
      </c>
      <c r="C63" t="s">
        <v>70</v>
      </c>
      <c r="D63" t="str">
        <f>_xlfn.XLOOKUP(C63,Products!$A:$A,Products!$B:$B,"")</f>
        <v>Product 16</v>
      </c>
      <c r="E63" t="str">
        <f>_xlfn.XLOOKUP(C63,Products!$A:$A,Products!$C:$C,"")</f>
        <v>Finished Goods</v>
      </c>
      <c r="F63">
        <f>_xlfn.XLOOKUP(C63,Products!$A:$A,Products!$D:$D,"")</f>
        <v>20.079999999999998</v>
      </c>
      <c r="G63" t="str">
        <f>_xlfn.XLOOKUP(C63,Products!$A:$A,Products!$E:$E,"")</f>
        <v>S009</v>
      </c>
      <c r="H63">
        <v>15</v>
      </c>
      <c r="I63">
        <v>35.24</v>
      </c>
      <c r="J63" t="s">
        <v>553</v>
      </c>
      <c r="K63" t="s">
        <v>464</v>
      </c>
      <c r="L63" t="str">
        <f xml:space="preserve"> _xlfn.XLOOKUP(K63,Locations!$A:$A,Locations!$D:$D,"")</f>
        <v>Central</v>
      </c>
      <c r="M63" t="str">
        <f xml:space="preserve"> _xlfn.XLOOKUP(K63,Locations!$A:$A,Locations!$C:$C,"")</f>
        <v>TX</v>
      </c>
      <c r="N63" t="s">
        <v>762</v>
      </c>
      <c r="O63" t="s">
        <v>1826</v>
      </c>
      <c r="P63">
        <f t="shared" si="0"/>
        <v>528.6</v>
      </c>
      <c r="Q63" s="4">
        <f>_xlfn.MAXIFS(Shipments!$B:$B, Shipments!$A:$A, A63)</f>
        <v>45921</v>
      </c>
      <c r="R63">
        <f>SUMIFS(Shipments!$D:$D, Shipments!$A:$A, A63)</f>
        <v>15</v>
      </c>
      <c r="S63">
        <f t="shared" si="1"/>
        <v>1</v>
      </c>
      <c r="T63">
        <f t="shared" si="2"/>
        <v>1</v>
      </c>
      <c r="U63">
        <f t="shared" si="3"/>
        <v>227.40000000000003</v>
      </c>
    </row>
    <row r="64" spans="1:21" x14ac:dyDescent="0.35">
      <c r="A64">
        <v>10062</v>
      </c>
      <c r="B64" s="4" t="s">
        <v>515</v>
      </c>
      <c r="C64" t="s">
        <v>238</v>
      </c>
      <c r="D64" t="str">
        <f>_xlfn.XLOOKUP(C64,Products!$A:$A,Products!$B:$B,"")</f>
        <v>Product 184</v>
      </c>
      <c r="E64" t="str">
        <f>_xlfn.XLOOKUP(C64,Products!$A:$A,Products!$C:$C,"")</f>
        <v>Packaging</v>
      </c>
      <c r="F64">
        <f>_xlfn.XLOOKUP(C64,Products!$A:$A,Products!$D:$D,"")</f>
        <v>99.26</v>
      </c>
      <c r="G64" t="str">
        <f>_xlfn.XLOOKUP(C64,Products!$A:$A,Products!$E:$E,"")</f>
        <v>S015</v>
      </c>
      <c r="H64">
        <v>10</v>
      </c>
      <c r="I64">
        <v>163.97</v>
      </c>
      <c r="J64" t="s">
        <v>522</v>
      </c>
      <c r="K64" t="s">
        <v>464</v>
      </c>
      <c r="L64" t="str">
        <f xml:space="preserve"> _xlfn.XLOOKUP(K64,Locations!$A:$A,Locations!$D:$D,"")</f>
        <v>Central</v>
      </c>
      <c r="M64" t="str">
        <f xml:space="preserve"> _xlfn.XLOOKUP(K64,Locations!$A:$A,Locations!$C:$C,"")</f>
        <v>TX</v>
      </c>
      <c r="N64" t="s">
        <v>763</v>
      </c>
      <c r="O64" t="s">
        <v>1825</v>
      </c>
      <c r="P64">
        <f t="shared" si="0"/>
        <v>1639.7</v>
      </c>
      <c r="Q64" s="4">
        <f>_xlfn.MAXIFS(Shipments!$B:$B, Shipments!$A:$A, A64)</f>
        <v>45837</v>
      </c>
      <c r="R64">
        <f>SUMIFS(Shipments!$D:$D, Shipments!$A:$A, A64)</f>
        <v>10</v>
      </c>
      <c r="S64">
        <f t="shared" si="1"/>
        <v>1</v>
      </c>
      <c r="T64">
        <f t="shared" si="2"/>
        <v>0</v>
      </c>
      <c r="U64">
        <f t="shared" si="3"/>
        <v>647.1</v>
      </c>
    </row>
    <row r="65" spans="1:21" x14ac:dyDescent="0.35">
      <c r="A65">
        <v>10063</v>
      </c>
      <c r="B65" s="4" t="s">
        <v>561</v>
      </c>
      <c r="C65" t="s">
        <v>102</v>
      </c>
      <c r="D65" t="str">
        <f>_xlfn.XLOOKUP(C65,Products!$A:$A,Products!$B:$B,"")</f>
        <v>Product 48</v>
      </c>
      <c r="E65" t="str">
        <f>_xlfn.XLOOKUP(C65,Products!$A:$A,Products!$C:$C,"")</f>
        <v>Spare Parts</v>
      </c>
      <c r="F65">
        <f>_xlfn.XLOOKUP(C65,Products!$A:$A,Products!$D:$D,"")</f>
        <v>173.36</v>
      </c>
      <c r="G65" t="str">
        <f>_xlfn.XLOOKUP(C65,Products!$A:$A,Products!$E:$E,"")</f>
        <v>S015</v>
      </c>
      <c r="H65">
        <v>25</v>
      </c>
      <c r="I65">
        <v>255.28</v>
      </c>
      <c r="J65" t="s">
        <v>607</v>
      </c>
      <c r="K65" t="s">
        <v>471</v>
      </c>
      <c r="L65" t="str">
        <f xml:space="preserve"> _xlfn.XLOOKUP(K65,Locations!$A:$A,Locations!$D:$D,"")</f>
        <v>Central</v>
      </c>
      <c r="M65" t="str">
        <f xml:space="preserve"> _xlfn.XLOOKUP(K65,Locations!$A:$A,Locations!$C:$C,"")</f>
        <v>TX</v>
      </c>
      <c r="N65" t="s">
        <v>764</v>
      </c>
      <c r="O65" t="s">
        <v>1825</v>
      </c>
      <c r="P65">
        <f t="shared" si="0"/>
        <v>6382</v>
      </c>
      <c r="Q65" s="4">
        <f>_xlfn.MAXIFS(Shipments!$B:$B, Shipments!$A:$A, A65)</f>
        <v>45852</v>
      </c>
      <c r="R65">
        <f>SUMIFS(Shipments!$D:$D, Shipments!$A:$A, A65)</f>
        <v>25</v>
      </c>
      <c r="S65">
        <f t="shared" si="1"/>
        <v>1</v>
      </c>
      <c r="T65">
        <f t="shared" si="2"/>
        <v>1</v>
      </c>
      <c r="U65">
        <f t="shared" si="3"/>
        <v>2048</v>
      </c>
    </row>
    <row r="66" spans="1:21" x14ac:dyDescent="0.35">
      <c r="A66">
        <v>10064</v>
      </c>
      <c r="B66" s="4" t="s">
        <v>562</v>
      </c>
      <c r="C66" t="s">
        <v>66</v>
      </c>
      <c r="D66" t="str">
        <f>_xlfn.XLOOKUP(C66,Products!$A:$A,Products!$B:$B,"")</f>
        <v>Product 12</v>
      </c>
      <c r="E66" t="str">
        <f>_xlfn.XLOOKUP(C66,Products!$A:$A,Products!$C:$C,"")</f>
        <v>Raw Materials</v>
      </c>
      <c r="F66">
        <f>_xlfn.XLOOKUP(C66,Products!$A:$A,Products!$D:$D,"")</f>
        <v>197.83</v>
      </c>
      <c r="G66" t="str">
        <f>_xlfn.XLOOKUP(C66,Products!$A:$A,Products!$E:$E,"")</f>
        <v>S020</v>
      </c>
      <c r="H66">
        <v>5</v>
      </c>
      <c r="I66">
        <v>275.3</v>
      </c>
      <c r="J66" t="s">
        <v>609</v>
      </c>
      <c r="K66" t="s">
        <v>465</v>
      </c>
      <c r="L66" t="str">
        <f xml:space="preserve"> _xlfn.XLOOKUP(K66,Locations!$A:$A,Locations!$D:$D,"")</f>
        <v>Midwest</v>
      </c>
      <c r="M66" t="str">
        <f xml:space="preserve"> _xlfn.XLOOKUP(K66,Locations!$A:$A,Locations!$C:$C,"")</f>
        <v>IL</v>
      </c>
      <c r="N66" t="s">
        <v>765</v>
      </c>
      <c r="O66" t="s">
        <v>1825</v>
      </c>
      <c r="P66">
        <f t="shared" si="0"/>
        <v>1376.5</v>
      </c>
      <c r="Q66" s="4">
        <f>_xlfn.MAXIFS(Shipments!$B:$B, Shipments!$A:$A, A66)</f>
        <v>45813</v>
      </c>
      <c r="R66">
        <f>SUMIFS(Shipments!$D:$D, Shipments!$A:$A, A66)</f>
        <v>5</v>
      </c>
      <c r="S66">
        <f t="shared" si="1"/>
        <v>1</v>
      </c>
      <c r="T66">
        <f t="shared" si="2"/>
        <v>1</v>
      </c>
      <c r="U66">
        <f t="shared" si="3"/>
        <v>387.34999999999991</v>
      </c>
    </row>
    <row r="67" spans="1:21" x14ac:dyDescent="0.35">
      <c r="A67">
        <v>10065</v>
      </c>
      <c r="B67" s="4" t="s">
        <v>563</v>
      </c>
      <c r="C67" t="s">
        <v>105</v>
      </c>
      <c r="D67" t="str">
        <f>_xlfn.XLOOKUP(C67,Products!$A:$A,Products!$B:$B,"")</f>
        <v>Product 51</v>
      </c>
      <c r="E67" t="str">
        <f>_xlfn.XLOOKUP(C67,Products!$A:$A,Products!$C:$C,"")</f>
        <v>Spare Parts</v>
      </c>
      <c r="F67">
        <f>_xlfn.XLOOKUP(C67,Products!$A:$A,Products!$D:$D,"")</f>
        <v>101.41</v>
      </c>
      <c r="G67" t="str">
        <f>_xlfn.XLOOKUP(C67,Products!$A:$A,Products!$E:$E,"")</f>
        <v>S005</v>
      </c>
      <c r="H67">
        <v>15</v>
      </c>
      <c r="I67">
        <v>175.4</v>
      </c>
      <c r="J67" t="s">
        <v>527</v>
      </c>
      <c r="K67" t="s">
        <v>470</v>
      </c>
      <c r="L67" t="str">
        <f xml:space="preserve"> _xlfn.XLOOKUP(K67,Locations!$A:$A,Locations!$D:$D,"")</f>
        <v>Pacific</v>
      </c>
      <c r="M67" t="str">
        <f xml:space="preserve"> _xlfn.XLOOKUP(K67,Locations!$A:$A,Locations!$C:$C,"")</f>
        <v>FL</v>
      </c>
      <c r="N67" t="s">
        <v>766</v>
      </c>
      <c r="O67" t="s">
        <v>1824</v>
      </c>
      <c r="P67">
        <f t="shared" ref="P67:P130" si="4">H67*I67</f>
        <v>2631</v>
      </c>
      <c r="Q67" s="4">
        <f>_xlfn.MAXIFS(Shipments!$B:$B, Shipments!$A:$A, A67)</f>
        <v>45858</v>
      </c>
      <c r="R67">
        <f>SUMIFS(Shipments!$D:$D, Shipments!$A:$A, A67)</f>
        <v>15</v>
      </c>
      <c r="S67">
        <f t="shared" ref="S67:S130" si="5">IF(H67=0,1,R67/H67)</f>
        <v>1</v>
      </c>
      <c r="T67">
        <f t="shared" ref="T67:T130" si="6">IF(Q67&lt;=DATEVALUE(J67),1,0)</f>
        <v>1</v>
      </c>
      <c r="U67">
        <f t="shared" ref="U67:U130" si="7">P67 - (H67*F67)</f>
        <v>1109.8500000000001</v>
      </c>
    </row>
    <row r="68" spans="1:21" x14ac:dyDescent="0.35">
      <c r="A68">
        <v>10066</v>
      </c>
      <c r="B68" s="4" t="s">
        <v>553</v>
      </c>
      <c r="C68" t="s">
        <v>201</v>
      </c>
      <c r="D68" t="str">
        <f>_xlfn.XLOOKUP(C68,Products!$A:$A,Products!$B:$B,"")</f>
        <v>Product 147</v>
      </c>
      <c r="E68" t="str">
        <f>_xlfn.XLOOKUP(C68,Products!$A:$A,Products!$C:$C,"")</f>
        <v>Finished Goods</v>
      </c>
      <c r="F68">
        <f>_xlfn.XLOOKUP(C68,Products!$A:$A,Products!$D:$D,"")</f>
        <v>30.76</v>
      </c>
      <c r="G68" t="str">
        <f>_xlfn.XLOOKUP(C68,Products!$A:$A,Products!$E:$E,"")</f>
        <v>S002</v>
      </c>
      <c r="H68">
        <v>5</v>
      </c>
      <c r="I68">
        <v>44.02</v>
      </c>
      <c r="J68" t="s">
        <v>669</v>
      </c>
      <c r="K68" t="s">
        <v>467</v>
      </c>
      <c r="L68" t="str">
        <f xml:space="preserve"> _xlfn.XLOOKUP(K68,Locations!$A:$A,Locations!$D:$D,"")</f>
        <v>Northeast</v>
      </c>
      <c r="M68" t="str">
        <f xml:space="preserve"> _xlfn.XLOOKUP(K68,Locations!$A:$A,Locations!$C:$C,"")</f>
        <v>NJ</v>
      </c>
      <c r="N68" t="s">
        <v>767</v>
      </c>
      <c r="O68" t="s">
        <v>1825</v>
      </c>
      <c r="P68">
        <f t="shared" si="4"/>
        <v>220.10000000000002</v>
      </c>
      <c r="Q68" s="4">
        <f>_xlfn.MAXIFS(Shipments!$B:$B, Shipments!$A:$A, A68)</f>
        <v>45923</v>
      </c>
      <c r="R68">
        <f>SUMIFS(Shipments!$D:$D, Shipments!$A:$A, A68)</f>
        <v>5</v>
      </c>
      <c r="S68">
        <f t="shared" si="5"/>
        <v>1</v>
      </c>
      <c r="T68">
        <f t="shared" si="6"/>
        <v>1</v>
      </c>
      <c r="U68">
        <f t="shared" si="7"/>
        <v>66.300000000000011</v>
      </c>
    </row>
    <row r="69" spans="1:21" x14ac:dyDescent="0.35">
      <c r="A69">
        <v>10067</v>
      </c>
      <c r="B69" s="4" t="s">
        <v>534</v>
      </c>
      <c r="C69" t="s">
        <v>59</v>
      </c>
      <c r="D69" t="str">
        <f>_xlfn.XLOOKUP(C69,Products!$A:$A,Products!$B:$B,"")</f>
        <v>Product 5</v>
      </c>
      <c r="E69" t="str">
        <f>_xlfn.XLOOKUP(C69,Products!$A:$A,Products!$C:$C,"")</f>
        <v>Packaging</v>
      </c>
      <c r="F69">
        <f>_xlfn.XLOOKUP(C69,Products!$A:$A,Products!$D:$D,"")</f>
        <v>83.49</v>
      </c>
      <c r="G69" t="str">
        <f>_xlfn.XLOOKUP(C69,Products!$A:$A,Products!$E:$E,"")</f>
        <v>S010</v>
      </c>
      <c r="H69">
        <v>10</v>
      </c>
      <c r="I69">
        <v>137.13</v>
      </c>
      <c r="J69" t="s">
        <v>509</v>
      </c>
      <c r="K69" t="s">
        <v>468</v>
      </c>
      <c r="L69" t="str">
        <f xml:space="preserve"> _xlfn.XLOOKUP(K69,Locations!$A:$A,Locations!$D:$D,"")</f>
        <v>West</v>
      </c>
      <c r="M69" t="str">
        <f xml:space="preserve"> _xlfn.XLOOKUP(K69,Locations!$A:$A,Locations!$C:$C,"")</f>
        <v>WA</v>
      </c>
      <c r="N69" t="s">
        <v>768</v>
      </c>
      <c r="O69" t="s">
        <v>1825</v>
      </c>
      <c r="P69">
        <f t="shared" si="4"/>
        <v>1371.3</v>
      </c>
      <c r="Q69" s="4">
        <f>_xlfn.MAXIFS(Shipments!$B:$B, Shipments!$A:$A, A69)</f>
        <v>45856</v>
      </c>
      <c r="R69">
        <f>SUMIFS(Shipments!$D:$D, Shipments!$A:$A, A69)</f>
        <v>10</v>
      </c>
      <c r="S69">
        <f t="shared" si="5"/>
        <v>1</v>
      </c>
      <c r="T69">
        <f t="shared" si="6"/>
        <v>1</v>
      </c>
      <c r="U69">
        <f t="shared" si="7"/>
        <v>536.4</v>
      </c>
    </row>
    <row r="70" spans="1:21" x14ac:dyDescent="0.35">
      <c r="A70">
        <v>10068</v>
      </c>
      <c r="B70" s="4" t="s">
        <v>564</v>
      </c>
      <c r="C70" t="s">
        <v>128</v>
      </c>
      <c r="D70" t="str">
        <f>_xlfn.XLOOKUP(C70,Products!$A:$A,Products!$B:$B,"")</f>
        <v>Product 74</v>
      </c>
      <c r="E70" t="str">
        <f>_xlfn.XLOOKUP(C70,Products!$A:$A,Products!$C:$C,"")</f>
        <v>Components</v>
      </c>
      <c r="F70">
        <f>_xlfn.XLOOKUP(C70,Products!$A:$A,Products!$D:$D,"")</f>
        <v>155.88</v>
      </c>
      <c r="G70" t="str">
        <f>_xlfn.XLOOKUP(C70,Products!$A:$A,Products!$E:$E,"")</f>
        <v>S014</v>
      </c>
      <c r="H70">
        <v>100</v>
      </c>
      <c r="I70">
        <v>262.27</v>
      </c>
      <c r="J70" t="s">
        <v>558</v>
      </c>
      <c r="K70" t="s">
        <v>473</v>
      </c>
      <c r="L70" t="str">
        <f xml:space="preserve"> _xlfn.XLOOKUP(K70,Locations!$A:$A,Locations!$D:$D,"")</f>
        <v>West</v>
      </c>
      <c r="M70" t="str">
        <f xml:space="preserve"> _xlfn.XLOOKUP(K70,Locations!$A:$A,Locations!$C:$C,"")</f>
        <v>CA</v>
      </c>
      <c r="N70" t="s">
        <v>769</v>
      </c>
      <c r="O70" t="s">
        <v>1826</v>
      </c>
      <c r="P70">
        <f t="shared" si="4"/>
        <v>26227</v>
      </c>
      <c r="Q70" s="4">
        <f>_xlfn.MAXIFS(Shipments!$B:$B, Shipments!$A:$A, A70)</f>
        <v>45795</v>
      </c>
      <c r="R70">
        <f>SUMIFS(Shipments!$D:$D, Shipments!$A:$A, A70)</f>
        <v>100</v>
      </c>
      <c r="S70">
        <f t="shared" si="5"/>
        <v>1</v>
      </c>
      <c r="T70">
        <f t="shared" si="6"/>
        <v>1</v>
      </c>
      <c r="U70">
        <f t="shared" si="7"/>
        <v>10639</v>
      </c>
    </row>
    <row r="71" spans="1:21" x14ac:dyDescent="0.35">
      <c r="A71">
        <v>10069</v>
      </c>
      <c r="B71" s="4" t="s">
        <v>565</v>
      </c>
      <c r="C71" t="s">
        <v>203</v>
      </c>
      <c r="D71" t="str">
        <f>_xlfn.XLOOKUP(C71,Products!$A:$A,Products!$B:$B,"")</f>
        <v>Product 149</v>
      </c>
      <c r="E71" t="str">
        <f>_xlfn.XLOOKUP(C71,Products!$A:$A,Products!$C:$C,"")</f>
        <v>Components</v>
      </c>
      <c r="F71">
        <f>_xlfn.XLOOKUP(C71,Products!$A:$A,Products!$D:$D,"")</f>
        <v>121.38</v>
      </c>
      <c r="G71" t="str">
        <f>_xlfn.XLOOKUP(C71,Products!$A:$A,Products!$E:$E,"")</f>
        <v>S012</v>
      </c>
      <c r="H71">
        <v>40</v>
      </c>
      <c r="I71">
        <v>198.51</v>
      </c>
      <c r="J71" t="s">
        <v>676</v>
      </c>
      <c r="K71" t="s">
        <v>473</v>
      </c>
      <c r="L71" t="str">
        <f xml:space="preserve"> _xlfn.XLOOKUP(K71,Locations!$A:$A,Locations!$D:$D,"")</f>
        <v>West</v>
      </c>
      <c r="M71" t="str">
        <f xml:space="preserve"> _xlfn.XLOOKUP(K71,Locations!$A:$A,Locations!$C:$C,"")</f>
        <v>CA</v>
      </c>
      <c r="N71" t="s">
        <v>770</v>
      </c>
      <c r="O71" t="s">
        <v>1825</v>
      </c>
      <c r="P71">
        <f t="shared" si="4"/>
        <v>7940.4</v>
      </c>
      <c r="Q71" s="4">
        <f>_xlfn.MAXIFS(Shipments!$B:$B, Shipments!$A:$A, A71)</f>
        <v>45823</v>
      </c>
      <c r="R71">
        <f>SUMIFS(Shipments!$D:$D, Shipments!$A:$A, A71)</f>
        <v>40</v>
      </c>
      <c r="S71">
        <f t="shared" si="5"/>
        <v>1</v>
      </c>
      <c r="T71">
        <f t="shared" si="6"/>
        <v>0</v>
      </c>
      <c r="U71">
        <f t="shared" si="7"/>
        <v>3085.2</v>
      </c>
    </row>
    <row r="72" spans="1:21" x14ac:dyDescent="0.35">
      <c r="A72">
        <v>10070</v>
      </c>
      <c r="B72" s="4" t="s">
        <v>529</v>
      </c>
      <c r="C72" t="s">
        <v>200</v>
      </c>
      <c r="D72" t="str">
        <f>_xlfn.XLOOKUP(C72,Products!$A:$A,Products!$B:$B,"")</f>
        <v>Product 146</v>
      </c>
      <c r="E72" t="str">
        <f>_xlfn.XLOOKUP(C72,Products!$A:$A,Products!$C:$C,"")</f>
        <v>Finished Goods</v>
      </c>
      <c r="F72">
        <f>_xlfn.XLOOKUP(C72,Products!$A:$A,Products!$D:$D,"")</f>
        <v>61.61</v>
      </c>
      <c r="G72" t="str">
        <f>_xlfn.XLOOKUP(C72,Products!$A:$A,Products!$E:$E,"")</f>
        <v>S013</v>
      </c>
      <c r="H72">
        <v>40</v>
      </c>
      <c r="I72">
        <v>76.489999999999995</v>
      </c>
      <c r="J72" t="s">
        <v>637</v>
      </c>
      <c r="K72" t="s">
        <v>464</v>
      </c>
      <c r="L72" t="str">
        <f xml:space="preserve"> _xlfn.XLOOKUP(K72,Locations!$A:$A,Locations!$D:$D,"")</f>
        <v>Central</v>
      </c>
      <c r="M72" t="str">
        <f xml:space="preserve"> _xlfn.XLOOKUP(K72,Locations!$A:$A,Locations!$C:$C,"")</f>
        <v>TX</v>
      </c>
      <c r="N72" t="s">
        <v>771</v>
      </c>
      <c r="O72" t="s">
        <v>1824</v>
      </c>
      <c r="P72">
        <f t="shared" si="4"/>
        <v>3059.6</v>
      </c>
      <c r="Q72" s="4">
        <f>_xlfn.MAXIFS(Shipments!$B:$B, Shipments!$A:$A, A72)</f>
        <v>45821</v>
      </c>
      <c r="R72">
        <f>SUMIFS(Shipments!$D:$D, Shipments!$A:$A, A72)</f>
        <v>40</v>
      </c>
      <c r="S72">
        <f t="shared" si="5"/>
        <v>1</v>
      </c>
      <c r="T72">
        <f t="shared" si="6"/>
        <v>1</v>
      </c>
      <c r="U72">
        <f t="shared" si="7"/>
        <v>595.19999999999982</v>
      </c>
    </row>
    <row r="73" spans="1:21" x14ac:dyDescent="0.35">
      <c r="A73">
        <v>10071</v>
      </c>
      <c r="B73" s="4" t="s">
        <v>566</v>
      </c>
      <c r="C73" t="s">
        <v>179</v>
      </c>
      <c r="D73" t="str">
        <f>_xlfn.XLOOKUP(C73,Products!$A:$A,Products!$B:$B,"")</f>
        <v>Product 125</v>
      </c>
      <c r="E73" t="str">
        <f>_xlfn.XLOOKUP(C73,Products!$A:$A,Products!$C:$C,"")</f>
        <v>Spare Parts</v>
      </c>
      <c r="F73">
        <f>_xlfn.XLOOKUP(C73,Products!$A:$A,Products!$D:$D,"")</f>
        <v>68.44</v>
      </c>
      <c r="G73" t="str">
        <f>_xlfn.XLOOKUP(C73,Products!$A:$A,Products!$E:$E,"")</f>
        <v>S015</v>
      </c>
      <c r="H73">
        <v>15</v>
      </c>
      <c r="I73">
        <v>91.79</v>
      </c>
      <c r="J73" t="s">
        <v>598</v>
      </c>
      <c r="K73" t="s">
        <v>472</v>
      </c>
      <c r="L73" t="str">
        <f xml:space="preserve"> _xlfn.XLOOKUP(K73,Locations!$A:$A,Locations!$D:$D,"")</f>
        <v>West</v>
      </c>
      <c r="M73" t="str">
        <f xml:space="preserve"> _xlfn.XLOOKUP(K73,Locations!$A:$A,Locations!$C:$C,"")</f>
        <v>WA</v>
      </c>
      <c r="N73" t="s">
        <v>772</v>
      </c>
      <c r="O73" t="s">
        <v>1825</v>
      </c>
      <c r="P73">
        <f t="shared" si="4"/>
        <v>1376.8500000000001</v>
      </c>
      <c r="Q73" s="4">
        <f>_xlfn.MAXIFS(Shipments!$B:$B, Shipments!$A:$A, A73)</f>
        <v>45753</v>
      </c>
      <c r="R73">
        <f>SUMIFS(Shipments!$D:$D, Shipments!$A:$A, A73)</f>
        <v>15</v>
      </c>
      <c r="S73">
        <f t="shared" si="5"/>
        <v>1</v>
      </c>
      <c r="T73">
        <f t="shared" si="6"/>
        <v>1</v>
      </c>
      <c r="U73">
        <f t="shared" si="7"/>
        <v>350.25000000000023</v>
      </c>
    </row>
    <row r="74" spans="1:21" x14ac:dyDescent="0.35">
      <c r="A74">
        <v>10072</v>
      </c>
      <c r="B74" s="4" t="s">
        <v>567</v>
      </c>
      <c r="C74" t="s">
        <v>164</v>
      </c>
      <c r="D74" t="str">
        <f>_xlfn.XLOOKUP(C74,Products!$A:$A,Products!$B:$B,"")</f>
        <v>Product 110</v>
      </c>
      <c r="E74" t="str">
        <f>_xlfn.XLOOKUP(C74,Products!$A:$A,Products!$C:$C,"")</f>
        <v>Components</v>
      </c>
      <c r="F74">
        <f>_xlfn.XLOOKUP(C74,Products!$A:$A,Products!$D:$D,"")</f>
        <v>101.11</v>
      </c>
      <c r="G74" t="str">
        <f>_xlfn.XLOOKUP(C74,Products!$A:$A,Products!$E:$E,"")</f>
        <v>S012</v>
      </c>
      <c r="H74">
        <v>75</v>
      </c>
      <c r="I74">
        <v>167.22</v>
      </c>
      <c r="J74" t="s">
        <v>621</v>
      </c>
      <c r="K74" t="s">
        <v>465</v>
      </c>
      <c r="L74" t="str">
        <f xml:space="preserve"> _xlfn.XLOOKUP(K74,Locations!$A:$A,Locations!$D:$D,"")</f>
        <v>Midwest</v>
      </c>
      <c r="M74" t="str">
        <f xml:space="preserve"> _xlfn.XLOOKUP(K74,Locations!$A:$A,Locations!$C:$C,"")</f>
        <v>IL</v>
      </c>
      <c r="N74" t="s">
        <v>773</v>
      </c>
      <c r="O74" t="s">
        <v>1824</v>
      </c>
      <c r="P74">
        <f t="shared" si="4"/>
        <v>12541.5</v>
      </c>
      <c r="Q74" s="4">
        <f>_xlfn.MAXIFS(Shipments!$B:$B, Shipments!$A:$A, A74)</f>
        <v>45897</v>
      </c>
      <c r="R74">
        <f>SUMIFS(Shipments!$D:$D, Shipments!$A:$A, A74)</f>
        <v>75</v>
      </c>
      <c r="S74">
        <f t="shared" si="5"/>
        <v>1</v>
      </c>
      <c r="T74">
        <f t="shared" si="6"/>
        <v>0</v>
      </c>
      <c r="U74">
        <f t="shared" si="7"/>
        <v>4958.25</v>
      </c>
    </row>
    <row r="75" spans="1:21" x14ac:dyDescent="0.35">
      <c r="A75">
        <v>10073</v>
      </c>
      <c r="B75" s="4" t="s">
        <v>568</v>
      </c>
      <c r="C75" t="s">
        <v>59</v>
      </c>
      <c r="D75" t="str">
        <f>_xlfn.XLOOKUP(C75,Products!$A:$A,Products!$B:$B,"")</f>
        <v>Product 5</v>
      </c>
      <c r="E75" t="str">
        <f>_xlfn.XLOOKUP(C75,Products!$A:$A,Products!$C:$C,"")</f>
        <v>Packaging</v>
      </c>
      <c r="F75">
        <f>_xlfn.XLOOKUP(C75,Products!$A:$A,Products!$D:$D,"")</f>
        <v>83.49</v>
      </c>
      <c r="G75" t="str">
        <f>_xlfn.XLOOKUP(C75,Products!$A:$A,Products!$E:$E,"")</f>
        <v>S010</v>
      </c>
      <c r="H75">
        <v>50</v>
      </c>
      <c r="I75">
        <v>110.8</v>
      </c>
      <c r="J75" t="s">
        <v>594</v>
      </c>
      <c r="K75" t="s">
        <v>464</v>
      </c>
      <c r="L75" t="str">
        <f xml:space="preserve"> _xlfn.XLOOKUP(K75,Locations!$A:$A,Locations!$D:$D,"")</f>
        <v>Central</v>
      </c>
      <c r="M75" t="str">
        <f xml:space="preserve"> _xlfn.XLOOKUP(K75,Locations!$A:$A,Locations!$C:$C,"")</f>
        <v>TX</v>
      </c>
      <c r="N75" t="s">
        <v>774</v>
      </c>
      <c r="O75" t="s">
        <v>1824</v>
      </c>
      <c r="P75">
        <f t="shared" si="4"/>
        <v>5540</v>
      </c>
      <c r="Q75" s="4">
        <f>_xlfn.MAXIFS(Shipments!$B:$B, Shipments!$A:$A, A75)</f>
        <v>45806</v>
      </c>
      <c r="R75">
        <f>SUMIFS(Shipments!$D:$D, Shipments!$A:$A, A75)</f>
        <v>50</v>
      </c>
      <c r="S75">
        <f t="shared" si="5"/>
        <v>1</v>
      </c>
      <c r="T75">
        <f t="shared" si="6"/>
        <v>0</v>
      </c>
      <c r="U75">
        <f t="shared" si="7"/>
        <v>1365.5</v>
      </c>
    </row>
    <row r="76" spans="1:21" x14ac:dyDescent="0.35">
      <c r="A76">
        <v>10074</v>
      </c>
      <c r="B76" s="4" t="s">
        <v>516</v>
      </c>
      <c r="C76" t="s">
        <v>197</v>
      </c>
      <c r="D76" t="str">
        <f>_xlfn.XLOOKUP(C76,Products!$A:$A,Products!$B:$B,"")</f>
        <v>Product 143</v>
      </c>
      <c r="E76" t="str">
        <f>_xlfn.XLOOKUP(C76,Products!$A:$A,Products!$C:$C,"")</f>
        <v>Raw Materials</v>
      </c>
      <c r="F76">
        <f>_xlfn.XLOOKUP(C76,Products!$A:$A,Products!$D:$D,"")</f>
        <v>85.66</v>
      </c>
      <c r="G76" t="str">
        <f>_xlfn.XLOOKUP(C76,Products!$A:$A,Products!$E:$E,"")</f>
        <v>S014</v>
      </c>
      <c r="H76">
        <v>50</v>
      </c>
      <c r="I76">
        <v>103.07</v>
      </c>
      <c r="J76" t="s">
        <v>681</v>
      </c>
      <c r="K76" t="s">
        <v>468</v>
      </c>
      <c r="L76" t="str">
        <f xml:space="preserve"> _xlfn.XLOOKUP(K76,Locations!$A:$A,Locations!$D:$D,"")</f>
        <v>West</v>
      </c>
      <c r="M76" t="str">
        <f xml:space="preserve"> _xlfn.XLOOKUP(K76,Locations!$A:$A,Locations!$C:$C,"")</f>
        <v>WA</v>
      </c>
      <c r="N76" t="s">
        <v>775</v>
      </c>
      <c r="O76" t="s">
        <v>1825</v>
      </c>
      <c r="P76">
        <f t="shared" si="4"/>
        <v>5153.5</v>
      </c>
      <c r="Q76" s="4">
        <f>_xlfn.MAXIFS(Shipments!$B:$B, Shipments!$A:$A, A76)</f>
        <v>45805</v>
      </c>
      <c r="R76">
        <f>SUMIFS(Shipments!$D:$D, Shipments!$A:$A, A76)</f>
        <v>50</v>
      </c>
      <c r="S76">
        <f t="shared" si="5"/>
        <v>1</v>
      </c>
      <c r="T76">
        <f t="shared" si="6"/>
        <v>0</v>
      </c>
      <c r="U76">
        <f t="shared" si="7"/>
        <v>870.5</v>
      </c>
    </row>
    <row r="77" spans="1:21" x14ac:dyDescent="0.35">
      <c r="A77">
        <v>10075</v>
      </c>
      <c r="B77" s="4" t="s">
        <v>547</v>
      </c>
      <c r="C77" t="s">
        <v>138</v>
      </c>
      <c r="D77" t="str">
        <f>_xlfn.XLOOKUP(C77,Products!$A:$A,Products!$B:$B,"")</f>
        <v>Product 84</v>
      </c>
      <c r="E77" t="str">
        <f>_xlfn.XLOOKUP(C77,Products!$A:$A,Products!$C:$C,"")</f>
        <v>Finished Goods</v>
      </c>
      <c r="F77">
        <f>_xlfn.XLOOKUP(C77,Products!$A:$A,Products!$D:$D,"")</f>
        <v>186.09</v>
      </c>
      <c r="G77" t="str">
        <f>_xlfn.XLOOKUP(C77,Products!$A:$A,Products!$E:$E,"")</f>
        <v>S014</v>
      </c>
      <c r="H77">
        <v>40</v>
      </c>
      <c r="I77">
        <v>295.77</v>
      </c>
      <c r="J77" t="s">
        <v>552</v>
      </c>
      <c r="K77" t="s">
        <v>469</v>
      </c>
      <c r="L77" t="str">
        <f xml:space="preserve"> _xlfn.XLOOKUP(K77,Locations!$A:$A,Locations!$D:$D,"")</f>
        <v>Mountain</v>
      </c>
      <c r="M77" t="str">
        <f xml:space="preserve"> _xlfn.XLOOKUP(K77,Locations!$A:$A,Locations!$C:$C,"")</f>
        <v>IL</v>
      </c>
      <c r="N77" t="s">
        <v>776</v>
      </c>
      <c r="O77" t="s">
        <v>1825</v>
      </c>
      <c r="P77">
        <f t="shared" si="4"/>
        <v>11830.8</v>
      </c>
      <c r="Q77" s="4">
        <f>_xlfn.MAXIFS(Shipments!$B:$B, Shipments!$A:$A, A77)</f>
        <v>45829</v>
      </c>
      <c r="R77">
        <f>SUMIFS(Shipments!$D:$D, Shipments!$A:$A, A77)</f>
        <v>40</v>
      </c>
      <c r="S77">
        <f t="shared" si="5"/>
        <v>1</v>
      </c>
      <c r="T77">
        <f t="shared" si="6"/>
        <v>0</v>
      </c>
      <c r="U77">
        <f t="shared" si="7"/>
        <v>4387.1999999999989</v>
      </c>
    </row>
    <row r="78" spans="1:21" x14ac:dyDescent="0.35">
      <c r="A78">
        <v>10076</v>
      </c>
      <c r="B78" s="4" t="s">
        <v>569</v>
      </c>
      <c r="C78" t="s">
        <v>78</v>
      </c>
      <c r="D78" t="str">
        <f>_xlfn.XLOOKUP(C78,Products!$A:$A,Products!$B:$B,"")</f>
        <v>Product 24</v>
      </c>
      <c r="E78" t="str">
        <f>_xlfn.XLOOKUP(C78,Products!$A:$A,Products!$C:$C,"")</f>
        <v>Finished Goods</v>
      </c>
      <c r="F78">
        <f>_xlfn.XLOOKUP(C78,Products!$A:$A,Products!$D:$D,"")</f>
        <v>161.94</v>
      </c>
      <c r="G78" t="str">
        <f>_xlfn.XLOOKUP(C78,Products!$A:$A,Products!$E:$E,"")</f>
        <v>S005</v>
      </c>
      <c r="H78">
        <v>50</v>
      </c>
      <c r="I78">
        <v>248.81</v>
      </c>
      <c r="J78" t="s">
        <v>580</v>
      </c>
      <c r="K78" t="s">
        <v>470</v>
      </c>
      <c r="L78" t="str">
        <f xml:space="preserve"> _xlfn.XLOOKUP(K78,Locations!$A:$A,Locations!$D:$D,"")</f>
        <v>Pacific</v>
      </c>
      <c r="M78" t="str">
        <f xml:space="preserve"> _xlfn.XLOOKUP(K78,Locations!$A:$A,Locations!$C:$C,"")</f>
        <v>FL</v>
      </c>
      <c r="N78" t="s">
        <v>777</v>
      </c>
      <c r="O78" t="s">
        <v>1826</v>
      </c>
      <c r="P78">
        <f t="shared" si="4"/>
        <v>12440.5</v>
      </c>
      <c r="Q78" s="4">
        <f>_xlfn.MAXIFS(Shipments!$B:$B, Shipments!$A:$A, A78)</f>
        <v>45774</v>
      </c>
      <c r="R78">
        <f>SUMIFS(Shipments!$D:$D, Shipments!$A:$A, A78)</f>
        <v>50</v>
      </c>
      <c r="S78">
        <f t="shared" si="5"/>
        <v>1</v>
      </c>
      <c r="T78">
        <f t="shared" si="6"/>
        <v>1</v>
      </c>
      <c r="U78">
        <f t="shared" si="7"/>
        <v>4343.5</v>
      </c>
    </row>
    <row r="79" spans="1:21" x14ac:dyDescent="0.35">
      <c r="A79">
        <v>10077</v>
      </c>
      <c r="B79" s="4" t="s">
        <v>511</v>
      </c>
      <c r="C79" t="s">
        <v>248</v>
      </c>
      <c r="D79" t="str">
        <f>_xlfn.XLOOKUP(C79,Products!$A:$A,Products!$B:$B,"")</f>
        <v>Product 194</v>
      </c>
      <c r="E79" t="str">
        <f>_xlfn.XLOOKUP(C79,Products!$A:$A,Products!$C:$C,"")</f>
        <v>Raw Materials</v>
      </c>
      <c r="F79">
        <f>_xlfn.XLOOKUP(C79,Products!$A:$A,Products!$D:$D,"")</f>
        <v>64.239999999999995</v>
      </c>
      <c r="G79" t="str">
        <f>_xlfn.XLOOKUP(C79,Products!$A:$A,Products!$E:$E,"")</f>
        <v>S016</v>
      </c>
      <c r="H79">
        <v>15</v>
      </c>
      <c r="I79">
        <v>95.47</v>
      </c>
      <c r="J79" t="s">
        <v>569</v>
      </c>
      <c r="K79" t="s">
        <v>468</v>
      </c>
      <c r="L79" t="str">
        <f xml:space="preserve"> _xlfn.XLOOKUP(K79,Locations!$A:$A,Locations!$D:$D,"")</f>
        <v>West</v>
      </c>
      <c r="M79" t="str">
        <f xml:space="preserve"> _xlfn.XLOOKUP(K79,Locations!$A:$A,Locations!$C:$C,"")</f>
        <v>WA</v>
      </c>
      <c r="N79" t="s">
        <v>778</v>
      </c>
      <c r="O79" t="s">
        <v>1825</v>
      </c>
      <c r="P79">
        <f t="shared" si="4"/>
        <v>1432.05</v>
      </c>
      <c r="Q79" s="4">
        <f>_xlfn.MAXIFS(Shipments!$B:$B, Shipments!$A:$A, A79)</f>
        <v>45777</v>
      </c>
      <c r="R79">
        <f>SUMIFS(Shipments!$D:$D, Shipments!$A:$A, A79)</f>
        <v>15</v>
      </c>
      <c r="S79">
        <f t="shared" si="5"/>
        <v>1</v>
      </c>
      <c r="T79">
        <f t="shared" si="6"/>
        <v>0</v>
      </c>
      <c r="U79">
        <f t="shared" si="7"/>
        <v>468.45000000000005</v>
      </c>
    </row>
    <row r="80" spans="1:21" x14ac:dyDescent="0.35">
      <c r="A80">
        <v>10078</v>
      </c>
      <c r="B80" s="4" t="s">
        <v>550</v>
      </c>
      <c r="C80" t="s">
        <v>65</v>
      </c>
      <c r="D80" t="str">
        <f>_xlfn.XLOOKUP(C80,Products!$A:$A,Products!$B:$B,"")</f>
        <v>Product 11</v>
      </c>
      <c r="E80" t="str">
        <f>_xlfn.XLOOKUP(C80,Products!$A:$A,Products!$C:$C,"")</f>
        <v>Raw Materials</v>
      </c>
      <c r="F80">
        <f>_xlfn.XLOOKUP(C80,Products!$A:$A,Products!$D:$D,"")</f>
        <v>84.62</v>
      </c>
      <c r="G80" t="str">
        <f>_xlfn.XLOOKUP(C80,Products!$A:$A,Products!$E:$E,"")</f>
        <v>S008</v>
      </c>
      <c r="H80">
        <v>15</v>
      </c>
      <c r="I80">
        <v>111.73</v>
      </c>
      <c r="J80" t="s">
        <v>630</v>
      </c>
      <c r="K80" t="s">
        <v>466</v>
      </c>
      <c r="L80" t="str">
        <f xml:space="preserve"> _xlfn.XLOOKUP(K80,Locations!$A:$A,Locations!$D:$D,"")</f>
        <v>Southeast</v>
      </c>
      <c r="M80" t="str">
        <f xml:space="preserve"> _xlfn.XLOOKUP(K80,Locations!$A:$A,Locations!$C:$C,"")</f>
        <v>FL</v>
      </c>
      <c r="N80" t="s">
        <v>779</v>
      </c>
      <c r="O80" t="s">
        <v>1825</v>
      </c>
      <c r="P80">
        <f t="shared" si="4"/>
        <v>1675.95</v>
      </c>
      <c r="Q80" s="4">
        <f>_xlfn.MAXIFS(Shipments!$B:$B, Shipments!$A:$A, A80)</f>
        <v>45765</v>
      </c>
      <c r="R80">
        <f>SUMIFS(Shipments!$D:$D, Shipments!$A:$A, A80)</f>
        <v>15</v>
      </c>
      <c r="S80">
        <f t="shared" si="5"/>
        <v>1</v>
      </c>
      <c r="T80">
        <f t="shared" si="6"/>
        <v>0</v>
      </c>
      <c r="U80">
        <f t="shared" si="7"/>
        <v>406.64999999999986</v>
      </c>
    </row>
    <row r="81" spans="1:21" x14ac:dyDescent="0.35">
      <c r="A81">
        <v>10079</v>
      </c>
      <c r="B81" s="4" t="s">
        <v>570</v>
      </c>
      <c r="C81" t="s">
        <v>107</v>
      </c>
      <c r="D81" t="str">
        <f>_xlfn.XLOOKUP(C81,Products!$A:$A,Products!$B:$B,"")</f>
        <v>Product 53</v>
      </c>
      <c r="E81" t="str">
        <f>_xlfn.XLOOKUP(C81,Products!$A:$A,Products!$C:$C,"")</f>
        <v>Spare Parts</v>
      </c>
      <c r="F81">
        <f>_xlfn.XLOOKUP(C81,Products!$A:$A,Products!$D:$D,"")</f>
        <v>198.62</v>
      </c>
      <c r="G81" t="str">
        <f>_xlfn.XLOOKUP(C81,Products!$A:$A,Products!$E:$E,"")</f>
        <v>S002</v>
      </c>
      <c r="H81">
        <v>50</v>
      </c>
      <c r="I81">
        <v>263.55</v>
      </c>
      <c r="J81" t="s">
        <v>528</v>
      </c>
      <c r="K81" t="s">
        <v>468</v>
      </c>
      <c r="L81" t="str">
        <f xml:space="preserve"> _xlfn.XLOOKUP(K81,Locations!$A:$A,Locations!$D:$D,"")</f>
        <v>West</v>
      </c>
      <c r="M81" t="str">
        <f xml:space="preserve"> _xlfn.XLOOKUP(K81,Locations!$A:$A,Locations!$C:$C,"")</f>
        <v>WA</v>
      </c>
      <c r="N81" t="s">
        <v>780</v>
      </c>
      <c r="O81" t="s">
        <v>1826</v>
      </c>
      <c r="P81">
        <f t="shared" si="4"/>
        <v>13177.5</v>
      </c>
      <c r="Q81" s="4">
        <f>_xlfn.MAXIFS(Shipments!$B:$B, Shipments!$A:$A, A81)</f>
        <v>45900</v>
      </c>
      <c r="R81">
        <f>SUMIFS(Shipments!$D:$D, Shipments!$A:$A, A81)</f>
        <v>50</v>
      </c>
      <c r="S81">
        <f t="shared" si="5"/>
        <v>1</v>
      </c>
      <c r="T81">
        <f t="shared" si="6"/>
        <v>1</v>
      </c>
      <c r="U81">
        <f t="shared" si="7"/>
        <v>3246.5</v>
      </c>
    </row>
    <row r="82" spans="1:21" x14ac:dyDescent="0.35">
      <c r="A82">
        <v>10080</v>
      </c>
      <c r="B82" s="4" t="s">
        <v>571</v>
      </c>
      <c r="C82" t="s">
        <v>194</v>
      </c>
      <c r="D82" t="str">
        <f>_xlfn.XLOOKUP(C82,Products!$A:$A,Products!$B:$B,"")</f>
        <v>Product 140</v>
      </c>
      <c r="E82" t="str">
        <f>_xlfn.XLOOKUP(C82,Products!$A:$A,Products!$C:$C,"")</f>
        <v>Packaging</v>
      </c>
      <c r="F82">
        <f>_xlfn.XLOOKUP(C82,Products!$A:$A,Products!$D:$D,"")</f>
        <v>164.82</v>
      </c>
      <c r="G82" t="str">
        <f>_xlfn.XLOOKUP(C82,Products!$A:$A,Products!$E:$E,"")</f>
        <v>S014</v>
      </c>
      <c r="H82">
        <v>20</v>
      </c>
      <c r="I82">
        <v>281.08999999999997</v>
      </c>
      <c r="J82" t="s">
        <v>636</v>
      </c>
      <c r="K82" t="s">
        <v>470</v>
      </c>
      <c r="L82" t="str">
        <f xml:space="preserve"> _xlfn.XLOOKUP(K82,Locations!$A:$A,Locations!$D:$D,"")</f>
        <v>Pacific</v>
      </c>
      <c r="M82" t="str">
        <f xml:space="preserve"> _xlfn.XLOOKUP(K82,Locations!$A:$A,Locations!$C:$C,"")</f>
        <v>FL</v>
      </c>
      <c r="N82" t="s">
        <v>781</v>
      </c>
      <c r="O82" t="s">
        <v>1825</v>
      </c>
      <c r="P82">
        <f t="shared" si="4"/>
        <v>5621.7999999999993</v>
      </c>
      <c r="Q82" s="4">
        <f>_xlfn.MAXIFS(Shipments!$B:$B, Shipments!$A:$A, A82)</f>
        <v>45757</v>
      </c>
      <c r="R82">
        <f>SUMIFS(Shipments!$D:$D, Shipments!$A:$A, A82)</f>
        <v>20</v>
      </c>
      <c r="S82">
        <f t="shared" si="5"/>
        <v>1</v>
      </c>
      <c r="T82">
        <f t="shared" si="6"/>
        <v>1</v>
      </c>
      <c r="U82">
        <f t="shared" si="7"/>
        <v>2325.3999999999996</v>
      </c>
    </row>
    <row r="83" spans="1:21" x14ac:dyDescent="0.35">
      <c r="A83">
        <v>10081</v>
      </c>
      <c r="B83" s="4" t="s">
        <v>572</v>
      </c>
      <c r="C83" t="s">
        <v>60</v>
      </c>
      <c r="D83" t="str">
        <f>_xlfn.XLOOKUP(C83,Products!$A:$A,Products!$B:$B,"")</f>
        <v>Product 6</v>
      </c>
      <c r="E83" t="str">
        <f>_xlfn.XLOOKUP(C83,Products!$A:$A,Products!$C:$C,"")</f>
        <v>Components</v>
      </c>
      <c r="F83">
        <f>_xlfn.XLOOKUP(C83,Products!$A:$A,Products!$D:$D,"")</f>
        <v>97.24</v>
      </c>
      <c r="G83" t="str">
        <f>_xlfn.XLOOKUP(C83,Products!$A:$A,Products!$E:$E,"")</f>
        <v>S010</v>
      </c>
      <c r="H83">
        <v>30</v>
      </c>
      <c r="I83">
        <v>139.09</v>
      </c>
      <c r="J83" t="s">
        <v>645</v>
      </c>
      <c r="K83" t="s">
        <v>465</v>
      </c>
      <c r="L83" t="str">
        <f xml:space="preserve"> _xlfn.XLOOKUP(K83,Locations!$A:$A,Locations!$D:$D,"")</f>
        <v>Midwest</v>
      </c>
      <c r="M83" t="str">
        <f xml:space="preserve"> _xlfn.XLOOKUP(K83,Locations!$A:$A,Locations!$C:$C,"")</f>
        <v>IL</v>
      </c>
      <c r="N83" t="s">
        <v>782</v>
      </c>
      <c r="O83" t="s">
        <v>1824</v>
      </c>
      <c r="P83">
        <f t="shared" si="4"/>
        <v>4172.7</v>
      </c>
      <c r="Q83" s="4">
        <f>_xlfn.MAXIFS(Shipments!$B:$B, Shipments!$A:$A, A83)</f>
        <v>45763</v>
      </c>
      <c r="R83">
        <f>SUMIFS(Shipments!$D:$D, Shipments!$A:$A, A83)</f>
        <v>30</v>
      </c>
      <c r="S83">
        <f t="shared" si="5"/>
        <v>1</v>
      </c>
      <c r="T83">
        <f t="shared" si="6"/>
        <v>1</v>
      </c>
      <c r="U83">
        <f t="shared" si="7"/>
        <v>1255.5</v>
      </c>
    </row>
    <row r="84" spans="1:21" x14ac:dyDescent="0.35">
      <c r="A84">
        <v>10082</v>
      </c>
      <c r="B84" s="4" t="s">
        <v>573</v>
      </c>
      <c r="C84" t="s">
        <v>128</v>
      </c>
      <c r="D84" t="str">
        <f>_xlfn.XLOOKUP(C84,Products!$A:$A,Products!$B:$B,"")</f>
        <v>Product 74</v>
      </c>
      <c r="E84" t="str">
        <f>_xlfn.XLOOKUP(C84,Products!$A:$A,Products!$C:$C,"")</f>
        <v>Components</v>
      </c>
      <c r="F84">
        <f>_xlfn.XLOOKUP(C84,Products!$A:$A,Products!$D:$D,"")</f>
        <v>155.88</v>
      </c>
      <c r="G84" t="str">
        <f>_xlfn.XLOOKUP(C84,Products!$A:$A,Products!$E:$E,"")</f>
        <v>S014</v>
      </c>
      <c r="H84">
        <v>20</v>
      </c>
      <c r="I84">
        <v>279.7</v>
      </c>
      <c r="J84" t="s">
        <v>693</v>
      </c>
      <c r="K84" t="s">
        <v>465</v>
      </c>
      <c r="L84" t="str">
        <f xml:space="preserve"> _xlfn.XLOOKUP(K84,Locations!$A:$A,Locations!$D:$D,"")</f>
        <v>Midwest</v>
      </c>
      <c r="M84" t="str">
        <f xml:space="preserve"> _xlfn.XLOOKUP(K84,Locations!$A:$A,Locations!$C:$C,"")</f>
        <v>IL</v>
      </c>
      <c r="N84" t="s">
        <v>783</v>
      </c>
      <c r="O84" t="s">
        <v>1824</v>
      </c>
      <c r="P84">
        <f t="shared" si="4"/>
        <v>5594</v>
      </c>
      <c r="Q84" s="4">
        <f>_xlfn.MAXIFS(Shipments!$B:$B, Shipments!$A:$A, A84)</f>
        <v>45935</v>
      </c>
      <c r="R84">
        <f>SUMIFS(Shipments!$D:$D, Shipments!$A:$A, A84)</f>
        <v>20</v>
      </c>
      <c r="S84">
        <f t="shared" si="5"/>
        <v>1</v>
      </c>
      <c r="T84">
        <f t="shared" si="6"/>
        <v>1</v>
      </c>
      <c r="U84">
        <f t="shared" si="7"/>
        <v>2476.4</v>
      </c>
    </row>
    <row r="85" spans="1:21" x14ac:dyDescent="0.35">
      <c r="A85">
        <v>10083</v>
      </c>
      <c r="B85" s="4" t="s">
        <v>574</v>
      </c>
      <c r="C85" t="s">
        <v>161</v>
      </c>
      <c r="D85" t="str">
        <f>_xlfn.XLOOKUP(C85,Products!$A:$A,Products!$B:$B,"")</f>
        <v>Product 107</v>
      </c>
      <c r="E85" t="str">
        <f>_xlfn.XLOOKUP(C85,Products!$A:$A,Products!$C:$C,"")</f>
        <v>Finished Goods</v>
      </c>
      <c r="F85">
        <f>_xlfn.XLOOKUP(C85,Products!$A:$A,Products!$D:$D,"")</f>
        <v>118.32</v>
      </c>
      <c r="G85" t="str">
        <f>_xlfn.XLOOKUP(C85,Products!$A:$A,Products!$E:$E,"")</f>
        <v>S012</v>
      </c>
      <c r="H85">
        <v>25</v>
      </c>
      <c r="I85">
        <v>175.26</v>
      </c>
      <c r="J85" t="s">
        <v>510</v>
      </c>
      <c r="K85" t="s">
        <v>466</v>
      </c>
      <c r="L85" t="str">
        <f xml:space="preserve"> _xlfn.XLOOKUP(K85,Locations!$A:$A,Locations!$D:$D,"")</f>
        <v>Southeast</v>
      </c>
      <c r="M85" t="str">
        <f xml:space="preserve"> _xlfn.XLOOKUP(K85,Locations!$A:$A,Locations!$C:$C,"")</f>
        <v>FL</v>
      </c>
      <c r="N85" t="s">
        <v>784</v>
      </c>
      <c r="O85" t="s">
        <v>1824</v>
      </c>
      <c r="P85">
        <f t="shared" si="4"/>
        <v>4381.5</v>
      </c>
      <c r="Q85" s="4">
        <f>_xlfn.MAXIFS(Shipments!$B:$B, Shipments!$A:$A, A85)</f>
        <v>45841</v>
      </c>
      <c r="R85">
        <f>SUMIFS(Shipments!$D:$D, Shipments!$A:$A, A85)</f>
        <v>25</v>
      </c>
      <c r="S85">
        <f t="shared" si="5"/>
        <v>1</v>
      </c>
      <c r="T85">
        <f t="shared" si="6"/>
        <v>1</v>
      </c>
      <c r="U85">
        <f t="shared" si="7"/>
        <v>1423.5</v>
      </c>
    </row>
    <row r="86" spans="1:21" x14ac:dyDescent="0.35">
      <c r="A86">
        <v>10084</v>
      </c>
      <c r="B86" s="4" t="s">
        <v>575</v>
      </c>
      <c r="C86" t="s">
        <v>181</v>
      </c>
      <c r="D86" t="str">
        <f>_xlfn.XLOOKUP(C86,Products!$A:$A,Products!$B:$B,"")</f>
        <v>Product 127</v>
      </c>
      <c r="E86" t="str">
        <f>_xlfn.XLOOKUP(C86,Products!$A:$A,Products!$C:$C,"")</f>
        <v>Finished Goods</v>
      </c>
      <c r="F86">
        <f>_xlfn.XLOOKUP(C86,Products!$A:$A,Products!$D:$D,"")</f>
        <v>79.2</v>
      </c>
      <c r="G86" t="str">
        <f>_xlfn.XLOOKUP(C86,Products!$A:$A,Products!$E:$E,"")</f>
        <v>S004</v>
      </c>
      <c r="H86">
        <v>50</v>
      </c>
      <c r="I86">
        <v>100.59</v>
      </c>
      <c r="J86" t="s">
        <v>680</v>
      </c>
      <c r="K86" t="s">
        <v>465</v>
      </c>
      <c r="L86" t="str">
        <f xml:space="preserve"> _xlfn.XLOOKUP(K86,Locations!$A:$A,Locations!$D:$D,"")</f>
        <v>Midwest</v>
      </c>
      <c r="M86" t="str">
        <f xml:space="preserve"> _xlfn.XLOOKUP(K86,Locations!$A:$A,Locations!$C:$C,"")</f>
        <v>IL</v>
      </c>
      <c r="N86" t="s">
        <v>785</v>
      </c>
      <c r="O86" t="s">
        <v>1825</v>
      </c>
      <c r="P86">
        <f t="shared" si="4"/>
        <v>5029.5</v>
      </c>
      <c r="Q86" s="4">
        <f>_xlfn.MAXIFS(Shipments!$B:$B, Shipments!$A:$A, A86)</f>
        <v>45774</v>
      </c>
      <c r="R86">
        <f>SUMIFS(Shipments!$D:$D, Shipments!$A:$A, A86)</f>
        <v>50</v>
      </c>
      <c r="S86">
        <f t="shared" si="5"/>
        <v>1</v>
      </c>
      <c r="T86">
        <f t="shared" si="6"/>
        <v>0</v>
      </c>
      <c r="U86">
        <f t="shared" si="7"/>
        <v>1069.5</v>
      </c>
    </row>
    <row r="87" spans="1:21" x14ac:dyDescent="0.35">
      <c r="A87">
        <v>10085</v>
      </c>
      <c r="B87" s="4" t="s">
        <v>551</v>
      </c>
      <c r="C87" t="s">
        <v>170</v>
      </c>
      <c r="D87" t="str">
        <f>_xlfn.XLOOKUP(C87,Products!$A:$A,Products!$B:$B,"")</f>
        <v>Product 116</v>
      </c>
      <c r="E87" t="str">
        <f>_xlfn.XLOOKUP(C87,Products!$A:$A,Products!$C:$C,"")</f>
        <v>Raw Materials</v>
      </c>
      <c r="F87">
        <f>_xlfn.XLOOKUP(C87,Products!$A:$A,Products!$D:$D,"")</f>
        <v>82.54</v>
      </c>
      <c r="G87" t="str">
        <f>_xlfn.XLOOKUP(C87,Products!$A:$A,Products!$E:$E,"")</f>
        <v>S014</v>
      </c>
      <c r="H87">
        <v>15</v>
      </c>
      <c r="I87">
        <v>144.71</v>
      </c>
      <c r="J87" t="s">
        <v>678</v>
      </c>
      <c r="K87" t="s">
        <v>465</v>
      </c>
      <c r="L87" t="str">
        <f xml:space="preserve"> _xlfn.XLOOKUP(K87,Locations!$A:$A,Locations!$D:$D,"")</f>
        <v>Midwest</v>
      </c>
      <c r="M87" t="str">
        <f xml:space="preserve"> _xlfn.XLOOKUP(K87,Locations!$A:$A,Locations!$C:$C,"")</f>
        <v>IL</v>
      </c>
      <c r="N87" t="s">
        <v>786</v>
      </c>
      <c r="O87" t="s">
        <v>1825</v>
      </c>
      <c r="P87">
        <f t="shared" si="4"/>
        <v>2170.65</v>
      </c>
      <c r="Q87" s="4">
        <f>_xlfn.MAXIFS(Shipments!$B:$B, Shipments!$A:$A, A87)</f>
        <v>45879</v>
      </c>
      <c r="R87">
        <f>SUMIFS(Shipments!$D:$D, Shipments!$A:$A, A87)</f>
        <v>15</v>
      </c>
      <c r="S87">
        <f t="shared" si="5"/>
        <v>1</v>
      </c>
      <c r="T87">
        <f t="shared" si="6"/>
        <v>1</v>
      </c>
      <c r="U87">
        <f t="shared" si="7"/>
        <v>932.55</v>
      </c>
    </row>
    <row r="88" spans="1:21" x14ac:dyDescent="0.35">
      <c r="A88">
        <v>10086</v>
      </c>
      <c r="B88" s="4" t="s">
        <v>576</v>
      </c>
      <c r="C88" t="s">
        <v>186</v>
      </c>
      <c r="D88" t="str">
        <f>_xlfn.XLOOKUP(C88,Products!$A:$A,Products!$B:$B,"")</f>
        <v>Product 132</v>
      </c>
      <c r="E88" t="str">
        <f>_xlfn.XLOOKUP(C88,Products!$A:$A,Products!$C:$C,"")</f>
        <v>Finished Goods</v>
      </c>
      <c r="F88">
        <f>_xlfn.XLOOKUP(C88,Products!$A:$A,Products!$D:$D,"")</f>
        <v>181.79</v>
      </c>
      <c r="G88" t="str">
        <f>_xlfn.XLOOKUP(C88,Products!$A:$A,Products!$E:$E,"")</f>
        <v>S004</v>
      </c>
      <c r="H88">
        <v>75</v>
      </c>
      <c r="I88">
        <v>299.18</v>
      </c>
      <c r="J88" t="s">
        <v>592</v>
      </c>
      <c r="K88" t="s">
        <v>470</v>
      </c>
      <c r="L88" t="str">
        <f xml:space="preserve"> _xlfn.XLOOKUP(K88,Locations!$A:$A,Locations!$D:$D,"")</f>
        <v>Pacific</v>
      </c>
      <c r="M88" t="str">
        <f xml:space="preserve"> _xlfn.XLOOKUP(K88,Locations!$A:$A,Locations!$C:$C,"")</f>
        <v>FL</v>
      </c>
      <c r="N88" t="s">
        <v>787</v>
      </c>
      <c r="O88" t="s">
        <v>1825</v>
      </c>
      <c r="P88">
        <f t="shared" si="4"/>
        <v>22438.5</v>
      </c>
      <c r="Q88" s="4">
        <f>_xlfn.MAXIFS(Shipments!$B:$B, Shipments!$A:$A, A88)</f>
        <v>45766</v>
      </c>
      <c r="R88">
        <f>SUMIFS(Shipments!$D:$D, Shipments!$A:$A, A88)</f>
        <v>75</v>
      </c>
      <c r="S88">
        <f t="shared" si="5"/>
        <v>1</v>
      </c>
      <c r="T88">
        <f t="shared" si="6"/>
        <v>1</v>
      </c>
      <c r="U88">
        <f t="shared" si="7"/>
        <v>8804.25</v>
      </c>
    </row>
    <row r="89" spans="1:21" x14ac:dyDescent="0.35">
      <c r="A89">
        <v>10087</v>
      </c>
      <c r="B89" s="4" t="s">
        <v>577</v>
      </c>
      <c r="C89" t="s">
        <v>56</v>
      </c>
      <c r="D89" t="str">
        <f>_xlfn.XLOOKUP(C89,Products!$A:$A,Products!$B:$B,"")</f>
        <v>Product 2</v>
      </c>
      <c r="E89" t="str">
        <f>_xlfn.XLOOKUP(C89,Products!$A:$A,Products!$C:$C,"")</f>
        <v>Raw Materials</v>
      </c>
      <c r="F89">
        <f>_xlfn.XLOOKUP(C89,Products!$A:$A,Products!$D:$D,"")</f>
        <v>104.71</v>
      </c>
      <c r="G89" t="str">
        <f>_xlfn.XLOOKUP(C89,Products!$A:$A,Products!$E:$E,"")</f>
        <v>S006</v>
      </c>
      <c r="H89">
        <v>50</v>
      </c>
      <c r="I89">
        <v>187.6</v>
      </c>
      <c r="J89" t="s">
        <v>521</v>
      </c>
      <c r="K89" t="s">
        <v>467</v>
      </c>
      <c r="L89" t="str">
        <f xml:space="preserve"> _xlfn.XLOOKUP(K89,Locations!$A:$A,Locations!$D:$D,"")</f>
        <v>Northeast</v>
      </c>
      <c r="M89" t="str">
        <f xml:space="preserve"> _xlfn.XLOOKUP(K89,Locations!$A:$A,Locations!$C:$C,"")</f>
        <v>NJ</v>
      </c>
      <c r="N89" t="s">
        <v>788</v>
      </c>
      <c r="O89" t="s">
        <v>1825</v>
      </c>
      <c r="P89">
        <f t="shared" si="4"/>
        <v>9380</v>
      </c>
      <c r="Q89" s="4">
        <f>_xlfn.MAXIFS(Shipments!$B:$B, Shipments!$A:$A, A89)</f>
        <v>45878</v>
      </c>
      <c r="R89">
        <f>SUMIFS(Shipments!$D:$D, Shipments!$A:$A, A89)</f>
        <v>50</v>
      </c>
      <c r="S89">
        <f t="shared" si="5"/>
        <v>1</v>
      </c>
      <c r="T89">
        <f t="shared" si="6"/>
        <v>0</v>
      </c>
      <c r="U89">
        <f t="shared" si="7"/>
        <v>4144.5</v>
      </c>
    </row>
    <row r="90" spans="1:21" x14ac:dyDescent="0.35">
      <c r="A90">
        <v>10088</v>
      </c>
      <c r="B90" s="4" t="s">
        <v>545</v>
      </c>
      <c r="C90" t="s">
        <v>137</v>
      </c>
      <c r="D90" t="str">
        <f>_xlfn.XLOOKUP(C90,Products!$A:$A,Products!$B:$B,"")</f>
        <v>Product 83</v>
      </c>
      <c r="E90" t="str">
        <f>_xlfn.XLOOKUP(C90,Products!$A:$A,Products!$C:$C,"")</f>
        <v>Components</v>
      </c>
      <c r="F90">
        <f>_xlfn.XLOOKUP(C90,Products!$A:$A,Products!$D:$D,"")</f>
        <v>72.48</v>
      </c>
      <c r="G90" t="str">
        <f>_xlfn.XLOOKUP(C90,Products!$A:$A,Products!$E:$E,"")</f>
        <v>S019</v>
      </c>
      <c r="H90">
        <v>10</v>
      </c>
      <c r="I90">
        <v>91.7</v>
      </c>
      <c r="J90" t="s">
        <v>635</v>
      </c>
      <c r="K90" t="s">
        <v>470</v>
      </c>
      <c r="L90" t="str">
        <f xml:space="preserve"> _xlfn.XLOOKUP(K90,Locations!$A:$A,Locations!$D:$D,"")</f>
        <v>Pacific</v>
      </c>
      <c r="M90" t="str">
        <f xml:space="preserve"> _xlfn.XLOOKUP(K90,Locations!$A:$A,Locations!$C:$C,"")</f>
        <v>FL</v>
      </c>
      <c r="N90" t="s">
        <v>789</v>
      </c>
      <c r="O90" t="s">
        <v>1824</v>
      </c>
      <c r="P90">
        <f t="shared" si="4"/>
        <v>917</v>
      </c>
      <c r="Q90" s="4">
        <f>_xlfn.MAXIFS(Shipments!$B:$B, Shipments!$A:$A, A90)</f>
        <v>45770</v>
      </c>
      <c r="R90">
        <f>SUMIFS(Shipments!$D:$D, Shipments!$A:$A, A90)</f>
        <v>10</v>
      </c>
      <c r="S90">
        <f t="shared" si="5"/>
        <v>1</v>
      </c>
      <c r="T90">
        <f t="shared" si="6"/>
        <v>0</v>
      </c>
      <c r="U90">
        <f t="shared" si="7"/>
        <v>192.19999999999993</v>
      </c>
    </row>
    <row r="91" spans="1:21" x14ac:dyDescent="0.35">
      <c r="A91">
        <v>10089</v>
      </c>
      <c r="B91" s="4" t="s">
        <v>511</v>
      </c>
      <c r="C91" t="s">
        <v>176</v>
      </c>
      <c r="D91" t="str">
        <f>_xlfn.XLOOKUP(C91,Products!$A:$A,Products!$B:$B,"")</f>
        <v>Product 122</v>
      </c>
      <c r="E91" t="str">
        <f>_xlfn.XLOOKUP(C91,Products!$A:$A,Products!$C:$C,"")</f>
        <v>Components</v>
      </c>
      <c r="F91">
        <f>_xlfn.XLOOKUP(C91,Products!$A:$A,Products!$D:$D,"")</f>
        <v>181.04</v>
      </c>
      <c r="G91" t="str">
        <f>_xlfn.XLOOKUP(C91,Products!$A:$A,Products!$E:$E,"")</f>
        <v>S004</v>
      </c>
      <c r="H91">
        <v>10</v>
      </c>
      <c r="I91">
        <v>298.93</v>
      </c>
      <c r="J91" t="s">
        <v>658</v>
      </c>
      <c r="K91" t="s">
        <v>464</v>
      </c>
      <c r="L91" t="str">
        <f xml:space="preserve"> _xlfn.XLOOKUP(K91,Locations!$A:$A,Locations!$D:$D,"")</f>
        <v>Central</v>
      </c>
      <c r="M91" t="str">
        <f xml:space="preserve"> _xlfn.XLOOKUP(K91,Locations!$A:$A,Locations!$C:$C,"")</f>
        <v>TX</v>
      </c>
      <c r="N91" t="s">
        <v>790</v>
      </c>
      <c r="O91" t="s">
        <v>1824</v>
      </c>
      <c r="P91">
        <f t="shared" si="4"/>
        <v>2989.3</v>
      </c>
      <c r="Q91" s="4">
        <f>_xlfn.MAXIFS(Shipments!$B:$B, Shipments!$A:$A, A91)</f>
        <v>45781</v>
      </c>
      <c r="R91">
        <f>SUMIFS(Shipments!$D:$D, Shipments!$A:$A, A91)</f>
        <v>10</v>
      </c>
      <c r="S91">
        <f t="shared" si="5"/>
        <v>1</v>
      </c>
      <c r="T91">
        <f t="shared" si="6"/>
        <v>1</v>
      </c>
      <c r="U91">
        <f t="shared" si="7"/>
        <v>1178.9000000000003</v>
      </c>
    </row>
    <row r="92" spans="1:21" x14ac:dyDescent="0.35">
      <c r="A92">
        <v>10090</v>
      </c>
      <c r="B92" s="4" t="s">
        <v>578</v>
      </c>
      <c r="C92" t="s">
        <v>206</v>
      </c>
      <c r="D92" t="str">
        <f>_xlfn.XLOOKUP(C92,Products!$A:$A,Products!$B:$B,"")</f>
        <v>Product 152</v>
      </c>
      <c r="E92" t="str">
        <f>_xlfn.XLOOKUP(C92,Products!$A:$A,Products!$C:$C,"")</f>
        <v>Packaging</v>
      </c>
      <c r="F92">
        <f>_xlfn.XLOOKUP(C92,Products!$A:$A,Products!$D:$D,"")</f>
        <v>39.880000000000003</v>
      </c>
      <c r="G92" t="str">
        <f>_xlfn.XLOOKUP(C92,Products!$A:$A,Products!$E:$E,"")</f>
        <v>S010</v>
      </c>
      <c r="H92">
        <v>10</v>
      </c>
      <c r="I92">
        <v>70.33</v>
      </c>
      <c r="J92" t="s">
        <v>650</v>
      </c>
      <c r="K92" t="s">
        <v>468</v>
      </c>
      <c r="L92" t="str">
        <f xml:space="preserve"> _xlfn.XLOOKUP(K92,Locations!$A:$A,Locations!$D:$D,"")</f>
        <v>West</v>
      </c>
      <c r="M92" t="str">
        <f xml:space="preserve"> _xlfn.XLOOKUP(K92,Locations!$A:$A,Locations!$C:$C,"")</f>
        <v>WA</v>
      </c>
      <c r="N92" t="s">
        <v>791</v>
      </c>
      <c r="O92" t="s">
        <v>1825</v>
      </c>
      <c r="P92">
        <f t="shared" si="4"/>
        <v>703.3</v>
      </c>
      <c r="Q92" s="4">
        <f>_xlfn.MAXIFS(Shipments!$B:$B, Shipments!$A:$A, A92)</f>
        <v>45794</v>
      </c>
      <c r="R92">
        <f>SUMIFS(Shipments!$D:$D, Shipments!$A:$A, A92)</f>
        <v>10</v>
      </c>
      <c r="S92">
        <f t="shared" si="5"/>
        <v>1</v>
      </c>
      <c r="T92">
        <f t="shared" si="6"/>
        <v>1</v>
      </c>
      <c r="U92">
        <f t="shared" si="7"/>
        <v>304.49999999999994</v>
      </c>
    </row>
    <row r="93" spans="1:21" x14ac:dyDescent="0.35">
      <c r="A93">
        <v>10091</v>
      </c>
      <c r="B93" s="4" t="s">
        <v>561</v>
      </c>
      <c r="C93" t="s">
        <v>55</v>
      </c>
      <c r="D93" t="str">
        <f>_xlfn.XLOOKUP(C93,Products!$A:$A,Products!$B:$B,"")</f>
        <v>Product 1</v>
      </c>
      <c r="E93" t="str">
        <f>_xlfn.XLOOKUP(C93,Products!$A:$A,Products!$C:$C,"")</f>
        <v>Spare Parts</v>
      </c>
      <c r="F93">
        <f>_xlfn.XLOOKUP(C93,Products!$A:$A,Products!$D:$D,"")</f>
        <v>158.88</v>
      </c>
      <c r="G93" t="str">
        <f>_xlfn.XLOOKUP(C93,Products!$A:$A,Products!$E:$E,"")</f>
        <v>S004</v>
      </c>
      <c r="H93">
        <v>100</v>
      </c>
      <c r="I93">
        <v>260.17</v>
      </c>
      <c r="J93" t="s">
        <v>688</v>
      </c>
      <c r="K93" t="s">
        <v>471</v>
      </c>
      <c r="L93" t="str">
        <f xml:space="preserve"> _xlfn.XLOOKUP(K93,Locations!$A:$A,Locations!$D:$D,"")</f>
        <v>Central</v>
      </c>
      <c r="M93" t="str">
        <f xml:space="preserve"> _xlfn.XLOOKUP(K93,Locations!$A:$A,Locations!$C:$C,"")</f>
        <v>TX</v>
      </c>
      <c r="N93" t="s">
        <v>792</v>
      </c>
      <c r="O93" t="s">
        <v>1825</v>
      </c>
      <c r="P93">
        <f t="shared" si="4"/>
        <v>26017</v>
      </c>
      <c r="Q93" s="4">
        <f>_xlfn.MAXIFS(Shipments!$B:$B, Shipments!$A:$A, A93)</f>
        <v>45850</v>
      </c>
      <c r="R93">
        <f>SUMIFS(Shipments!$D:$D, Shipments!$A:$A, A93)</f>
        <v>100</v>
      </c>
      <c r="S93">
        <f t="shared" si="5"/>
        <v>1</v>
      </c>
      <c r="T93">
        <f t="shared" si="6"/>
        <v>1</v>
      </c>
      <c r="U93">
        <f t="shared" si="7"/>
        <v>10129</v>
      </c>
    </row>
    <row r="94" spans="1:21" x14ac:dyDescent="0.35">
      <c r="A94">
        <v>10092</v>
      </c>
      <c r="B94" s="4" t="s">
        <v>579</v>
      </c>
      <c r="C94" t="s">
        <v>101</v>
      </c>
      <c r="D94" t="str">
        <f>_xlfn.XLOOKUP(C94,Products!$A:$A,Products!$B:$B,"")</f>
        <v>Product 47</v>
      </c>
      <c r="E94" t="str">
        <f>_xlfn.XLOOKUP(C94,Products!$A:$A,Products!$C:$C,"")</f>
        <v>Spare Parts</v>
      </c>
      <c r="F94">
        <f>_xlfn.XLOOKUP(C94,Products!$A:$A,Products!$D:$D,"")</f>
        <v>130.85</v>
      </c>
      <c r="G94" t="str">
        <f>_xlfn.XLOOKUP(C94,Products!$A:$A,Products!$E:$E,"")</f>
        <v>S009</v>
      </c>
      <c r="H94">
        <v>30</v>
      </c>
      <c r="I94">
        <v>199.8</v>
      </c>
      <c r="J94" t="s">
        <v>639</v>
      </c>
      <c r="K94" t="s">
        <v>465</v>
      </c>
      <c r="L94" t="str">
        <f xml:space="preserve"> _xlfn.XLOOKUP(K94,Locations!$A:$A,Locations!$D:$D,"")</f>
        <v>Midwest</v>
      </c>
      <c r="M94" t="str">
        <f xml:space="preserve"> _xlfn.XLOOKUP(K94,Locations!$A:$A,Locations!$C:$C,"")</f>
        <v>IL</v>
      </c>
      <c r="N94" t="s">
        <v>793</v>
      </c>
      <c r="O94" t="s">
        <v>1824</v>
      </c>
      <c r="P94">
        <f t="shared" si="4"/>
        <v>5994</v>
      </c>
      <c r="Q94" s="4">
        <f>_xlfn.MAXIFS(Shipments!$B:$B, Shipments!$A:$A, A94)</f>
        <v>45832</v>
      </c>
      <c r="R94">
        <f>SUMIFS(Shipments!$D:$D, Shipments!$A:$A, A94)</f>
        <v>30</v>
      </c>
      <c r="S94">
        <f t="shared" si="5"/>
        <v>1</v>
      </c>
      <c r="T94">
        <f t="shared" si="6"/>
        <v>0</v>
      </c>
      <c r="U94">
        <f t="shared" si="7"/>
        <v>2068.5</v>
      </c>
    </row>
    <row r="95" spans="1:21" x14ac:dyDescent="0.35">
      <c r="A95">
        <v>10093</v>
      </c>
      <c r="B95" s="4" t="s">
        <v>580</v>
      </c>
      <c r="C95" t="s">
        <v>84</v>
      </c>
      <c r="D95" t="str">
        <f>_xlfn.XLOOKUP(C95,Products!$A:$A,Products!$B:$B,"")</f>
        <v>Product 30</v>
      </c>
      <c r="E95" t="str">
        <f>_xlfn.XLOOKUP(C95,Products!$A:$A,Products!$C:$C,"")</f>
        <v>Finished Goods</v>
      </c>
      <c r="F95">
        <f>_xlfn.XLOOKUP(C95,Products!$A:$A,Products!$D:$D,"")</f>
        <v>126.01</v>
      </c>
      <c r="G95" t="str">
        <f>_xlfn.XLOOKUP(C95,Products!$A:$A,Products!$E:$E,"")</f>
        <v>S006</v>
      </c>
      <c r="H95">
        <v>25</v>
      </c>
      <c r="I95">
        <v>213.35</v>
      </c>
      <c r="J95" t="s">
        <v>658</v>
      </c>
      <c r="K95" t="s">
        <v>473</v>
      </c>
      <c r="L95" t="str">
        <f xml:space="preserve"> _xlfn.XLOOKUP(K95,Locations!$A:$A,Locations!$D:$D,"")</f>
        <v>West</v>
      </c>
      <c r="M95" t="str">
        <f xml:space="preserve"> _xlfn.XLOOKUP(K95,Locations!$A:$A,Locations!$C:$C,"")</f>
        <v>CA</v>
      </c>
      <c r="N95" t="s">
        <v>794</v>
      </c>
      <c r="O95" t="s">
        <v>1825</v>
      </c>
      <c r="P95">
        <f t="shared" si="4"/>
        <v>5333.75</v>
      </c>
      <c r="Q95" s="4">
        <f>_xlfn.MAXIFS(Shipments!$B:$B, Shipments!$A:$A, A95)</f>
        <v>45784</v>
      </c>
      <c r="R95">
        <f>SUMIFS(Shipments!$D:$D, Shipments!$A:$A, A95)</f>
        <v>25</v>
      </c>
      <c r="S95">
        <f t="shared" si="5"/>
        <v>1</v>
      </c>
      <c r="T95">
        <f t="shared" si="6"/>
        <v>0</v>
      </c>
      <c r="U95">
        <f t="shared" si="7"/>
        <v>2183.5</v>
      </c>
    </row>
    <row r="96" spans="1:21" x14ac:dyDescent="0.35">
      <c r="A96">
        <v>10094</v>
      </c>
      <c r="B96" s="4" t="s">
        <v>575</v>
      </c>
      <c r="C96" t="s">
        <v>167</v>
      </c>
      <c r="D96" t="str">
        <f>_xlfn.XLOOKUP(C96,Products!$A:$A,Products!$B:$B,"")</f>
        <v>Product 113</v>
      </c>
      <c r="E96" t="str">
        <f>_xlfn.XLOOKUP(C96,Products!$A:$A,Products!$C:$C,"")</f>
        <v>Finished Goods</v>
      </c>
      <c r="F96">
        <f>_xlfn.XLOOKUP(C96,Products!$A:$A,Products!$D:$D,"")</f>
        <v>185.64</v>
      </c>
      <c r="G96" t="str">
        <f>_xlfn.XLOOKUP(C96,Products!$A:$A,Products!$E:$E,"")</f>
        <v>S014</v>
      </c>
      <c r="H96">
        <v>25</v>
      </c>
      <c r="I96">
        <v>309.22000000000003</v>
      </c>
      <c r="J96" t="s">
        <v>684</v>
      </c>
      <c r="K96" t="s">
        <v>467</v>
      </c>
      <c r="L96" t="str">
        <f xml:space="preserve"> _xlfn.XLOOKUP(K96,Locations!$A:$A,Locations!$D:$D,"")</f>
        <v>Northeast</v>
      </c>
      <c r="M96" t="str">
        <f xml:space="preserve"> _xlfn.XLOOKUP(K96,Locations!$A:$A,Locations!$C:$C,"")</f>
        <v>NJ</v>
      </c>
      <c r="N96" t="s">
        <v>795</v>
      </c>
      <c r="O96" t="s">
        <v>1824</v>
      </c>
      <c r="P96">
        <f t="shared" si="4"/>
        <v>7730.5000000000009</v>
      </c>
      <c r="Q96" s="4">
        <f>_xlfn.MAXIFS(Shipments!$B:$B, Shipments!$A:$A, A96)</f>
        <v>45771</v>
      </c>
      <c r="R96">
        <f>SUMIFS(Shipments!$D:$D, Shipments!$A:$A, A96)</f>
        <v>25</v>
      </c>
      <c r="S96">
        <f t="shared" si="5"/>
        <v>1</v>
      </c>
      <c r="T96">
        <f t="shared" si="6"/>
        <v>0</v>
      </c>
      <c r="U96">
        <f t="shared" si="7"/>
        <v>3089.5000000000009</v>
      </c>
    </row>
    <row r="97" spans="1:21" x14ac:dyDescent="0.35">
      <c r="A97">
        <v>10095</v>
      </c>
      <c r="B97" s="4" t="s">
        <v>581</v>
      </c>
      <c r="C97" t="s">
        <v>95</v>
      </c>
      <c r="D97" t="str">
        <f>_xlfn.XLOOKUP(C97,Products!$A:$A,Products!$B:$B,"")</f>
        <v>Product 41</v>
      </c>
      <c r="E97" t="str">
        <f>_xlfn.XLOOKUP(C97,Products!$A:$A,Products!$C:$C,"")</f>
        <v>Components</v>
      </c>
      <c r="F97">
        <f>_xlfn.XLOOKUP(C97,Products!$A:$A,Products!$D:$D,"")</f>
        <v>43.23</v>
      </c>
      <c r="G97" t="str">
        <f>_xlfn.XLOOKUP(C97,Products!$A:$A,Products!$E:$E,"")</f>
        <v>S012</v>
      </c>
      <c r="H97">
        <v>50</v>
      </c>
      <c r="I97">
        <v>62.74</v>
      </c>
      <c r="J97" t="s">
        <v>631</v>
      </c>
      <c r="K97" t="s">
        <v>470</v>
      </c>
      <c r="L97" t="str">
        <f xml:space="preserve"> _xlfn.XLOOKUP(K97,Locations!$A:$A,Locations!$D:$D,"")</f>
        <v>Pacific</v>
      </c>
      <c r="M97" t="str">
        <f xml:space="preserve"> _xlfn.XLOOKUP(K97,Locations!$A:$A,Locations!$C:$C,"")</f>
        <v>FL</v>
      </c>
      <c r="N97" t="s">
        <v>796</v>
      </c>
      <c r="O97" t="s">
        <v>1826</v>
      </c>
      <c r="P97">
        <f t="shared" si="4"/>
        <v>3137</v>
      </c>
      <c r="Q97" s="4">
        <f>_xlfn.MAXIFS(Shipments!$B:$B, Shipments!$A:$A, A97)</f>
        <v>45886</v>
      </c>
      <c r="R97">
        <f>SUMIFS(Shipments!$D:$D, Shipments!$A:$A, A97)</f>
        <v>50</v>
      </c>
      <c r="S97">
        <f t="shared" si="5"/>
        <v>1</v>
      </c>
      <c r="T97">
        <f t="shared" si="6"/>
        <v>0</v>
      </c>
      <c r="U97">
        <f t="shared" si="7"/>
        <v>975.5</v>
      </c>
    </row>
    <row r="98" spans="1:21" x14ac:dyDescent="0.35">
      <c r="A98">
        <v>10096</v>
      </c>
      <c r="B98" s="4" t="s">
        <v>534</v>
      </c>
      <c r="C98" t="s">
        <v>190</v>
      </c>
      <c r="D98" t="str">
        <f>_xlfn.XLOOKUP(C98,Products!$A:$A,Products!$B:$B,"")</f>
        <v>Product 136</v>
      </c>
      <c r="E98" t="str">
        <f>_xlfn.XLOOKUP(C98,Products!$A:$A,Products!$C:$C,"")</f>
        <v>Packaging</v>
      </c>
      <c r="F98">
        <f>_xlfn.XLOOKUP(C98,Products!$A:$A,Products!$D:$D,"")</f>
        <v>42.81</v>
      </c>
      <c r="G98" t="str">
        <f>_xlfn.XLOOKUP(C98,Products!$A:$A,Products!$E:$E,"")</f>
        <v>S013</v>
      </c>
      <c r="H98">
        <v>75</v>
      </c>
      <c r="I98">
        <v>56.64</v>
      </c>
      <c r="J98" t="s">
        <v>527</v>
      </c>
      <c r="K98" t="s">
        <v>464</v>
      </c>
      <c r="L98" t="str">
        <f xml:space="preserve"> _xlfn.XLOOKUP(K98,Locations!$A:$A,Locations!$D:$D,"")</f>
        <v>Central</v>
      </c>
      <c r="M98" t="str">
        <f xml:space="preserve"> _xlfn.XLOOKUP(K98,Locations!$A:$A,Locations!$C:$C,"")</f>
        <v>TX</v>
      </c>
      <c r="N98" t="s">
        <v>797</v>
      </c>
      <c r="O98" t="s">
        <v>1824</v>
      </c>
      <c r="P98">
        <f t="shared" si="4"/>
        <v>4248</v>
      </c>
      <c r="Q98" s="4">
        <f>_xlfn.MAXIFS(Shipments!$B:$B, Shipments!$A:$A, A98)</f>
        <v>45857</v>
      </c>
      <c r="R98">
        <f>SUMIFS(Shipments!$D:$D, Shipments!$A:$A, A98)</f>
        <v>75</v>
      </c>
      <c r="S98">
        <f t="shared" si="5"/>
        <v>1</v>
      </c>
      <c r="T98">
        <f t="shared" si="6"/>
        <v>1</v>
      </c>
      <c r="U98">
        <f t="shared" si="7"/>
        <v>1037.25</v>
      </c>
    </row>
    <row r="99" spans="1:21" x14ac:dyDescent="0.35">
      <c r="A99">
        <v>10097</v>
      </c>
      <c r="B99" s="4" t="s">
        <v>582</v>
      </c>
      <c r="C99" t="s">
        <v>83</v>
      </c>
      <c r="D99" t="str">
        <f>_xlfn.XLOOKUP(C99,Products!$A:$A,Products!$B:$B,"")</f>
        <v>Product 29</v>
      </c>
      <c r="E99" t="str">
        <f>_xlfn.XLOOKUP(C99,Products!$A:$A,Products!$C:$C,"")</f>
        <v>Spare Parts</v>
      </c>
      <c r="F99">
        <f>_xlfn.XLOOKUP(C99,Products!$A:$A,Products!$D:$D,"")</f>
        <v>108.82</v>
      </c>
      <c r="G99" t="str">
        <f>_xlfn.XLOOKUP(C99,Products!$A:$A,Products!$E:$E,"")</f>
        <v>S015</v>
      </c>
      <c r="H99">
        <v>50</v>
      </c>
      <c r="I99">
        <v>173.48</v>
      </c>
      <c r="J99" t="s">
        <v>578</v>
      </c>
      <c r="K99" t="s">
        <v>469</v>
      </c>
      <c r="L99" t="str">
        <f xml:space="preserve"> _xlfn.XLOOKUP(K99,Locations!$A:$A,Locations!$D:$D,"")</f>
        <v>Mountain</v>
      </c>
      <c r="M99" t="str">
        <f xml:space="preserve"> _xlfn.XLOOKUP(K99,Locations!$A:$A,Locations!$C:$C,"")</f>
        <v>IL</v>
      </c>
      <c r="N99" t="s">
        <v>798</v>
      </c>
      <c r="O99" t="s">
        <v>1824</v>
      </c>
      <c r="P99">
        <f t="shared" si="4"/>
        <v>8674</v>
      </c>
      <c r="Q99" s="4">
        <f>_xlfn.MAXIFS(Shipments!$B:$B, Shipments!$A:$A, A99)</f>
        <v>45790</v>
      </c>
      <c r="R99">
        <f>SUMIFS(Shipments!$D:$D, Shipments!$A:$A, A99)</f>
        <v>50</v>
      </c>
      <c r="S99">
        <f t="shared" si="5"/>
        <v>1</v>
      </c>
      <c r="T99">
        <f t="shared" si="6"/>
        <v>0</v>
      </c>
      <c r="U99">
        <f t="shared" si="7"/>
        <v>3233</v>
      </c>
    </row>
    <row r="100" spans="1:21" x14ac:dyDescent="0.35">
      <c r="A100">
        <v>10098</v>
      </c>
      <c r="B100" s="4" t="s">
        <v>558</v>
      </c>
      <c r="C100" t="s">
        <v>103</v>
      </c>
      <c r="D100" t="str">
        <f>_xlfn.XLOOKUP(C100,Products!$A:$A,Products!$B:$B,"")</f>
        <v>Product 49</v>
      </c>
      <c r="E100" t="str">
        <f>_xlfn.XLOOKUP(C100,Products!$A:$A,Products!$C:$C,"")</f>
        <v>Components</v>
      </c>
      <c r="F100">
        <f>_xlfn.XLOOKUP(C100,Products!$A:$A,Products!$D:$D,"")</f>
        <v>7</v>
      </c>
      <c r="G100" t="str">
        <f>_xlfn.XLOOKUP(C100,Products!$A:$A,Products!$E:$E,"")</f>
        <v>S010</v>
      </c>
      <c r="H100">
        <v>30</v>
      </c>
      <c r="I100">
        <v>11.93</v>
      </c>
      <c r="J100" t="s">
        <v>614</v>
      </c>
      <c r="K100" t="s">
        <v>471</v>
      </c>
      <c r="L100" t="str">
        <f xml:space="preserve"> _xlfn.XLOOKUP(K100,Locations!$A:$A,Locations!$D:$D,"")</f>
        <v>Central</v>
      </c>
      <c r="M100" t="str">
        <f xml:space="preserve"> _xlfn.XLOOKUP(K100,Locations!$A:$A,Locations!$C:$C,"")</f>
        <v>TX</v>
      </c>
      <c r="N100" t="s">
        <v>799</v>
      </c>
      <c r="O100" t="s">
        <v>1824</v>
      </c>
      <c r="P100">
        <f t="shared" si="4"/>
        <v>357.9</v>
      </c>
      <c r="Q100" s="4">
        <f>_xlfn.MAXIFS(Shipments!$B:$B, Shipments!$A:$A, A100)</f>
        <v>45798</v>
      </c>
      <c r="R100">
        <f>SUMIFS(Shipments!$D:$D, Shipments!$A:$A, A100)</f>
        <v>30</v>
      </c>
      <c r="S100">
        <f t="shared" si="5"/>
        <v>1</v>
      </c>
      <c r="T100">
        <f t="shared" si="6"/>
        <v>0</v>
      </c>
      <c r="U100">
        <f t="shared" si="7"/>
        <v>147.89999999999998</v>
      </c>
    </row>
    <row r="101" spans="1:21" x14ac:dyDescent="0.35">
      <c r="A101">
        <v>10099</v>
      </c>
      <c r="B101" s="4" t="s">
        <v>583</v>
      </c>
      <c r="C101" t="s">
        <v>252</v>
      </c>
      <c r="D101" t="str">
        <f>_xlfn.XLOOKUP(C101,Products!$A:$A,Products!$B:$B,"")</f>
        <v>Product 198</v>
      </c>
      <c r="E101" t="str">
        <f>_xlfn.XLOOKUP(C101,Products!$A:$A,Products!$C:$C,"")</f>
        <v>Finished Goods</v>
      </c>
      <c r="F101">
        <f>_xlfn.XLOOKUP(C101,Products!$A:$A,Products!$D:$D,"")</f>
        <v>97.81</v>
      </c>
      <c r="G101" t="str">
        <f>_xlfn.XLOOKUP(C101,Products!$A:$A,Products!$E:$E,"")</f>
        <v>S014</v>
      </c>
      <c r="H101">
        <v>20</v>
      </c>
      <c r="I101">
        <v>175.38</v>
      </c>
      <c r="J101" t="s">
        <v>652</v>
      </c>
      <c r="K101" t="s">
        <v>472</v>
      </c>
      <c r="L101" t="str">
        <f xml:space="preserve"> _xlfn.XLOOKUP(K101,Locations!$A:$A,Locations!$D:$D,"")</f>
        <v>West</v>
      </c>
      <c r="M101" t="str">
        <f xml:space="preserve"> _xlfn.XLOOKUP(K101,Locations!$A:$A,Locations!$C:$C,"")</f>
        <v>WA</v>
      </c>
      <c r="N101" t="s">
        <v>800</v>
      </c>
      <c r="O101" t="s">
        <v>1825</v>
      </c>
      <c r="P101">
        <f t="shared" si="4"/>
        <v>3507.6</v>
      </c>
      <c r="Q101" s="4">
        <f>_xlfn.MAXIFS(Shipments!$B:$B, Shipments!$A:$A, A101)</f>
        <v>45915</v>
      </c>
      <c r="R101">
        <f>SUMIFS(Shipments!$D:$D, Shipments!$A:$A, A101)</f>
        <v>20</v>
      </c>
      <c r="S101">
        <f t="shared" si="5"/>
        <v>1</v>
      </c>
      <c r="T101">
        <f t="shared" si="6"/>
        <v>0</v>
      </c>
      <c r="U101">
        <f t="shared" si="7"/>
        <v>1551.3999999999999</v>
      </c>
    </row>
    <row r="102" spans="1:21" x14ac:dyDescent="0.35">
      <c r="A102">
        <v>10100</v>
      </c>
      <c r="B102" s="4" t="s">
        <v>584</v>
      </c>
      <c r="C102" t="s">
        <v>89</v>
      </c>
      <c r="D102" t="str">
        <f>_xlfn.XLOOKUP(C102,Products!$A:$A,Products!$B:$B,"")</f>
        <v>Product 35</v>
      </c>
      <c r="E102" t="str">
        <f>_xlfn.XLOOKUP(C102,Products!$A:$A,Products!$C:$C,"")</f>
        <v>Finished Goods</v>
      </c>
      <c r="F102">
        <f>_xlfn.XLOOKUP(C102,Products!$A:$A,Products!$D:$D,"")</f>
        <v>21.21</v>
      </c>
      <c r="G102" t="str">
        <f>_xlfn.XLOOKUP(C102,Products!$A:$A,Products!$E:$E,"")</f>
        <v>S017</v>
      </c>
      <c r="H102">
        <v>25</v>
      </c>
      <c r="I102">
        <v>34.33</v>
      </c>
      <c r="J102" t="s">
        <v>652</v>
      </c>
      <c r="K102" t="s">
        <v>464</v>
      </c>
      <c r="L102" t="str">
        <f xml:space="preserve"> _xlfn.XLOOKUP(K102,Locations!$A:$A,Locations!$D:$D,"")</f>
        <v>Central</v>
      </c>
      <c r="M102" t="str">
        <f xml:space="preserve"> _xlfn.XLOOKUP(K102,Locations!$A:$A,Locations!$C:$C,"")</f>
        <v>TX</v>
      </c>
      <c r="N102" t="s">
        <v>801</v>
      </c>
      <c r="O102" t="s">
        <v>1825</v>
      </c>
      <c r="P102">
        <f t="shared" si="4"/>
        <v>858.25</v>
      </c>
      <c r="Q102" s="4">
        <f>_xlfn.MAXIFS(Shipments!$B:$B, Shipments!$A:$A, A102)</f>
        <v>45914</v>
      </c>
      <c r="R102">
        <f>SUMIFS(Shipments!$D:$D, Shipments!$A:$A, A102)</f>
        <v>25</v>
      </c>
      <c r="S102">
        <f t="shared" si="5"/>
        <v>1</v>
      </c>
      <c r="T102">
        <f t="shared" si="6"/>
        <v>1</v>
      </c>
      <c r="U102">
        <f t="shared" si="7"/>
        <v>328</v>
      </c>
    </row>
    <row r="103" spans="1:21" x14ac:dyDescent="0.35">
      <c r="A103">
        <v>10101</v>
      </c>
      <c r="B103" s="4" t="s">
        <v>542</v>
      </c>
      <c r="C103" t="s">
        <v>234</v>
      </c>
      <c r="D103" t="str">
        <f>_xlfn.XLOOKUP(C103,Products!$A:$A,Products!$B:$B,"")</f>
        <v>Product 180</v>
      </c>
      <c r="E103" t="str">
        <f>_xlfn.XLOOKUP(C103,Products!$A:$A,Products!$C:$C,"")</f>
        <v>Raw Materials</v>
      </c>
      <c r="F103">
        <f>_xlfn.XLOOKUP(C103,Products!$A:$A,Products!$D:$D,"")</f>
        <v>3.19</v>
      </c>
      <c r="G103" t="str">
        <f>_xlfn.XLOOKUP(C103,Products!$A:$A,Products!$E:$E,"")</f>
        <v>S020</v>
      </c>
      <c r="H103">
        <v>30</v>
      </c>
      <c r="I103">
        <v>5.38</v>
      </c>
      <c r="J103" t="s">
        <v>620</v>
      </c>
      <c r="K103" t="s">
        <v>464</v>
      </c>
      <c r="L103" t="str">
        <f xml:space="preserve"> _xlfn.XLOOKUP(K103,Locations!$A:$A,Locations!$D:$D,"")</f>
        <v>Central</v>
      </c>
      <c r="M103" t="str">
        <f xml:space="preserve"> _xlfn.XLOOKUP(K103,Locations!$A:$A,Locations!$C:$C,"")</f>
        <v>TX</v>
      </c>
      <c r="N103" t="s">
        <v>802</v>
      </c>
      <c r="O103" t="s">
        <v>1826</v>
      </c>
      <c r="P103">
        <f t="shared" si="4"/>
        <v>161.4</v>
      </c>
      <c r="Q103" s="4">
        <f>_xlfn.MAXIFS(Shipments!$B:$B, Shipments!$A:$A, A103)</f>
        <v>45920</v>
      </c>
      <c r="R103">
        <f>SUMIFS(Shipments!$D:$D, Shipments!$A:$A, A103)</f>
        <v>30</v>
      </c>
      <c r="S103">
        <f t="shared" si="5"/>
        <v>1</v>
      </c>
      <c r="T103">
        <f t="shared" si="6"/>
        <v>0</v>
      </c>
      <c r="U103">
        <f t="shared" si="7"/>
        <v>65.7</v>
      </c>
    </row>
    <row r="104" spans="1:21" x14ac:dyDescent="0.35">
      <c r="A104">
        <v>10102</v>
      </c>
      <c r="B104" s="4" t="s">
        <v>551</v>
      </c>
      <c r="C104" t="s">
        <v>247</v>
      </c>
      <c r="D104" t="str">
        <f>_xlfn.XLOOKUP(C104,Products!$A:$A,Products!$B:$B,"")</f>
        <v>Product 193</v>
      </c>
      <c r="E104" t="str">
        <f>_xlfn.XLOOKUP(C104,Products!$A:$A,Products!$C:$C,"")</f>
        <v>Packaging</v>
      </c>
      <c r="F104">
        <f>_xlfn.XLOOKUP(C104,Products!$A:$A,Products!$D:$D,"")</f>
        <v>186.71</v>
      </c>
      <c r="G104" t="str">
        <f>_xlfn.XLOOKUP(C104,Products!$A:$A,Products!$E:$E,"")</f>
        <v>S005</v>
      </c>
      <c r="H104">
        <v>50</v>
      </c>
      <c r="I104">
        <v>292.05</v>
      </c>
      <c r="J104" t="s">
        <v>597</v>
      </c>
      <c r="K104" t="s">
        <v>468</v>
      </c>
      <c r="L104" t="str">
        <f xml:space="preserve"> _xlfn.XLOOKUP(K104,Locations!$A:$A,Locations!$D:$D,"")</f>
        <v>West</v>
      </c>
      <c r="M104" t="str">
        <f xml:space="preserve"> _xlfn.XLOOKUP(K104,Locations!$A:$A,Locations!$C:$C,"")</f>
        <v>WA</v>
      </c>
      <c r="N104" t="s">
        <v>803</v>
      </c>
      <c r="O104" t="s">
        <v>1825</v>
      </c>
      <c r="P104">
        <f t="shared" si="4"/>
        <v>14602.5</v>
      </c>
      <c r="Q104" s="4">
        <f>_xlfn.MAXIFS(Shipments!$B:$B, Shipments!$A:$A, A104)</f>
        <v>45875</v>
      </c>
      <c r="R104">
        <f>SUMIFS(Shipments!$D:$D, Shipments!$A:$A, A104)</f>
        <v>50</v>
      </c>
      <c r="S104">
        <f t="shared" si="5"/>
        <v>1</v>
      </c>
      <c r="T104">
        <f t="shared" si="6"/>
        <v>1</v>
      </c>
      <c r="U104">
        <f t="shared" si="7"/>
        <v>5267</v>
      </c>
    </row>
    <row r="105" spans="1:21" x14ac:dyDescent="0.35">
      <c r="A105">
        <v>10103</v>
      </c>
      <c r="B105" s="4" t="s">
        <v>536</v>
      </c>
      <c r="C105" t="s">
        <v>214</v>
      </c>
      <c r="D105" t="str">
        <f>_xlfn.XLOOKUP(C105,Products!$A:$A,Products!$B:$B,"")</f>
        <v>Product 160</v>
      </c>
      <c r="E105" t="str">
        <f>_xlfn.XLOOKUP(C105,Products!$A:$A,Products!$C:$C,"")</f>
        <v>Components</v>
      </c>
      <c r="F105">
        <f>_xlfn.XLOOKUP(C105,Products!$A:$A,Products!$D:$D,"")</f>
        <v>139.41</v>
      </c>
      <c r="G105" t="str">
        <f>_xlfn.XLOOKUP(C105,Products!$A:$A,Products!$E:$E,"")</f>
        <v>S011</v>
      </c>
      <c r="H105">
        <v>30</v>
      </c>
      <c r="I105">
        <v>198.71</v>
      </c>
      <c r="J105" t="s">
        <v>571</v>
      </c>
      <c r="K105" t="s">
        <v>464</v>
      </c>
      <c r="L105" t="str">
        <f xml:space="preserve"> _xlfn.XLOOKUP(K105,Locations!$A:$A,Locations!$D:$D,"")</f>
        <v>Central</v>
      </c>
      <c r="M105" t="str">
        <f xml:space="preserve"> _xlfn.XLOOKUP(K105,Locations!$A:$A,Locations!$C:$C,"")</f>
        <v>TX</v>
      </c>
      <c r="N105" t="s">
        <v>804</v>
      </c>
      <c r="O105" t="s">
        <v>1824</v>
      </c>
      <c r="P105">
        <f t="shared" si="4"/>
        <v>5961.3</v>
      </c>
      <c r="Q105" s="4">
        <f>_xlfn.MAXIFS(Shipments!$B:$B, Shipments!$A:$A, A105)</f>
        <v>45749</v>
      </c>
      <c r="R105">
        <f>SUMIFS(Shipments!$D:$D, Shipments!$A:$A, A105)</f>
        <v>30</v>
      </c>
      <c r="S105">
        <f t="shared" si="5"/>
        <v>1</v>
      </c>
      <c r="T105">
        <f t="shared" si="6"/>
        <v>1</v>
      </c>
      <c r="U105">
        <f t="shared" si="7"/>
        <v>1779</v>
      </c>
    </row>
    <row r="106" spans="1:21" x14ac:dyDescent="0.35">
      <c r="A106">
        <v>10104</v>
      </c>
      <c r="B106" s="4" t="s">
        <v>585</v>
      </c>
      <c r="C106" t="s">
        <v>209</v>
      </c>
      <c r="D106" t="str">
        <f>_xlfn.XLOOKUP(C106,Products!$A:$A,Products!$B:$B,"")</f>
        <v>Product 155</v>
      </c>
      <c r="E106" t="str">
        <f>_xlfn.XLOOKUP(C106,Products!$A:$A,Products!$C:$C,"")</f>
        <v>Raw Materials</v>
      </c>
      <c r="F106">
        <f>_xlfn.XLOOKUP(C106,Products!$A:$A,Products!$D:$D,"")</f>
        <v>57.05</v>
      </c>
      <c r="G106" t="str">
        <f>_xlfn.XLOOKUP(C106,Products!$A:$A,Products!$E:$E,"")</f>
        <v>S004</v>
      </c>
      <c r="H106">
        <v>15</v>
      </c>
      <c r="I106">
        <v>80</v>
      </c>
      <c r="J106" t="s">
        <v>513</v>
      </c>
      <c r="K106" t="s">
        <v>472</v>
      </c>
      <c r="L106" t="str">
        <f xml:space="preserve"> _xlfn.XLOOKUP(K106,Locations!$A:$A,Locations!$D:$D,"")</f>
        <v>West</v>
      </c>
      <c r="M106" t="str">
        <f xml:space="preserve"> _xlfn.XLOOKUP(K106,Locations!$A:$A,Locations!$C:$C,"")</f>
        <v>WA</v>
      </c>
      <c r="N106" t="s">
        <v>805</v>
      </c>
      <c r="O106" t="s">
        <v>1825</v>
      </c>
      <c r="P106">
        <f t="shared" si="4"/>
        <v>1200</v>
      </c>
      <c r="Q106" s="4">
        <f>_xlfn.MAXIFS(Shipments!$B:$B, Shipments!$A:$A, A106)</f>
        <v>45920</v>
      </c>
      <c r="R106">
        <f>SUMIFS(Shipments!$D:$D, Shipments!$A:$A, A106)</f>
        <v>15</v>
      </c>
      <c r="S106">
        <f t="shared" si="5"/>
        <v>1</v>
      </c>
      <c r="T106">
        <f t="shared" si="6"/>
        <v>1</v>
      </c>
      <c r="U106">
        <f t="shared" si="7"/>
        <v>344.25</v>
      </c>
    </row>
    <row r="107" spans="1:21" x14ac:dyDescent="0.35">
      <c r="A107">
        <v>10105</v>
      </c>
      <c r="B107" s="4" t="s">
        <v>586</v>
      </c>
      <c r="C107" t="s">
        <v>244</v>
      </c>
      <c r="D107" t="str">
        <f>_xlfn.XLOOKUP(C107,Products!$A:$A,Products!$B:$B,"")</f>
        <v>Product 190</v>
      </c>
      <c r="E107" t="str">
        <f>_xlfn.XLOOKUP(C107,Products!$A:$A,Products!$C:$C,"")</f>
        <v>Spare Parts</v>
      </c>
      <c r="F107">
        <f>_xlfn.XLOOKUP(C107,Products!$A:$A,Products!$D:$D,"")</f>
        <v>169.46</v>
      </c>
      <c r="G107" t="str">
        <f>_xlfn.XLOOKUP(C107,Products!$A:$A,Products!$E:$E,"")</f>
        <v>S017</v>
      </c>
      <c r="H107">
        <v>40</v>
      </c>
      <c r="I107">
        <v>213.86</v>
      </c>
      <c r="J107" t="s">
        <v>516</v>
      </c>
      <c r="K107" t="s">
        <v>464</v>
      </c>
      <c r="L107" t="str">
        <f xml:space="preserve"> _xlfn.XLOOKUP(K107,Locations!$A:$A,Locations!$D:$D,"")</f>
        <v>Central</v>
      </c>
      <c r="M107" t="str">
        <f xml:space="preserve"> _xlfn.XLOOKUP(K107,Locations!$A:$A,Locations!$C:$C,"")</f>
        <v>TX</v>
      </c>
      <c r="N107" t="s">
        <v>806</v>
      </c>
      <c r="O107" t="s">
        <v>1824</v>
      </c>
      <c r="P107">
        <f t="shared" si="4"/>
        <v>8554.4000000000015</v>
      </c>
      <c r="Q107" s="4">
        <f>_xlfn.MAXIFS(Shipments!$B:$B, Shipments!$A:$A, A107)</f>
        <v>45803</v>
      </c>
      <c r="R107">
        <f>SUMIFS(Shipments!$D:$D, Shipments!$A:$A, A107)</f>
        <v>40</v>
      </c>
      <c r="S107">
        <f t="shared" si="5"/>
        <v>1</v>
      </c>
      <c r="T107">
        <f t="shared" si="6"/>
        <v>1</v>
      </c>
      <c r="U107">
        <f t="shared" si="7"/>
        <v>1776.0000000000009</v>
      </c>
    </row>
    <row r="108" spans="1:21" x14ac:dyDescent="0.35">
      <c r="A108">
        <v>10106</v>
      </c>
      <c r="B108" s="4" t="s">
        <v>536</v>
      </c>
      <c r="C108" t="s">
        <v>149</v>
      </c>
      <c r="D108" t="str">
        <f>_xlfn.XLOOKUP(C108,Products!$A:$A,Products!$B:$B,"")</f>
        <v>Product 95</v>
      </c>
      <c r="E108" t="str">
        <f>_xlfn.XLOOKUP(C108,Products!$A:$A,Products!$C:$C,"")</f>
        <v>Components</v>
      </c>
      <c r="F108">
        <f>_xlfn.XLOOKUP(C108,Products!$A:$A,Products!$D:$D,"")</f>
        <v>46.65</v>
      </c>
      <c r="G108" t="str">
        <f>_xlfn.XLOOKUP(C108,Products!$A:$A,Products!$E:$E,"")</f>
        <v>S009</v>
      </c>
      <c r="H108">
        <v>15</v>
      </c>
      <c r="I108">
        <v>56.91</v>
      </c>
      <c r="J108" t="s">
        <v>571</v>
      </c>
      <c r="K108" t="s">
        <v>467</v>
      </c>
      <c r="L108" t="str">
        <f xml:space="preserve"> _xlfn.XLOOKUP(K108,Locations!$A:$A,Locations!$D:$D,"")</f>
        <v>Northeast</v>
      </c>
      <c r="M108" t="str">
        <f xml:space="preserve"> _xlfn.XLOOKUP(K108,Locations!$A:$A,Locations!$C:$C,"")</f>
        <v>NJ</v>
      </c>
      <c r="N108" t="s">
        <v>807</v>
      </c>
      <c r="O108" t="s">
        <v>1825</v>
      </c>
      <c r="P108">
        <f t="shared" si="4"/>
        <v>853.65</v>
      </c>
      <c r="Q108" s="4">
        <f>_xlfn.MAXIFS(Shipments!$B:$B, Shipments!$A:$A, A108)</f>
        <v>45750</v>
      </c>
      <c r="R108">
        <f>SUMIFS(Shipments!$D:$D, Shipments!$A:$A, A108)</f>
        <v>15</v>
      </c>
      <c r="S108">
        <f t="shared" si="5"/>
        <v>1</v>
      </c>
      <c r="T108">
        <f t="shared" si="6"/>
        <v>1</v>
      </c>
      <c r="U108">
        <f t="shared" si="7"/>
        <v>153.89999999999998</v>
      </c>
    </row>
    <row r="109" spans="1:21" x14ac:dyDescent="0.35">
      <c r="A109">
        <v>10107</v>
      </c>
      <c r="B109" s="4" t="s">
        <v>586</v>
      </c>
      <c r="C109" t="s">
        <v>201</v>
      </c>
      <c r="D109" t="str">
        <f>_xlfn.XLOOKUP(C109,Products!$A:$A,Products!$B:$B,"")</f>
        <v>Product 147</v>
      </c>
      <c r="E109" t="str">
        <f>_xlfn.XLOOKUP(C109,Products!$A:$A,Products!$C:$C,"")</f>
        <v>Finished Goods</v>
      </c>
      <c r="F109">
        <f>_xlfn.XLOOKUP(C109,Products!$A:$A,Products!$D:$D,"")</f>
        <v>30.76</v>
      </c>
      <c r="G109" t="str">
        <f>_xlfn.XLOOKUP(C109,Products!$A:$A,Products!$E:$E,"")</f>
        <v>S002</v>
      </c>
      <c r="H109">
        <v>75</v>
      </c>
      <c r="I109">
        <v>39.229999999999997</v>
      </c>
      <c r="J109" t="s">
        <v>548</v>
      </c>
      <c r="K109" t="s">
        <v>472</v>
      </c>
      <c r="L109" t="str">
        <f xml:space="preserve"> _xlfn.XLOOKUP(K109,Locations!$A:$A,Locations!$D:$D,"")</f>
        <v>West</v>
      </c>
      <c r="M109" t="str">
        <f xml:space="preserve"> _xlfn.XLOOKUP(K109,Locations!$A:$A,Locations!$C:$C,"")</f>
        <v>WA</v>
      </c>
      <c r="N109" t="s">
        <v>808</v>
      </c>
      <c r="O109" t="s">
        <v>1825</v>
      </c>
      <c r="P109">
        <f t="shared" si="4"/>
        <v>2942.2499999999995</v>
      </c>
      <c r="Q109" s="4">
        <f>_xlfn.MAXIFS(Shipments!$B:$B, Shipments!$A:$A, A109)</f>
        <v>45799</v>
      </c>
      <c r="R109">
        <f>SUMIFS(Shipments!$D:$D, Shipments!$A:$A, A109)</f>
        <v>75</v>
      </c>
      <c r="S109">
        <f t="shared" si="5"/>
        <v>1</v>
      </c>
      <c r="T109">
        <f t="shared" si="6"/>
        <v>1</v>
      </c>
      <c r="U109">
        <f t="shared" si="7"/>
        <v>635.24999999999955</v>
      </c>
    </row>
    <row r="110" spans="1:21" x14ac:dyDescent="0.35">
      <c r="A110">
        <v>10108</v>
      </c>
      <c r="B110" s="4" t="s">
        <v>587</v>
      </c>
      <c r="C110" t="s">
        <v>130</v>
      </c>
      <c r="D110" t="str">
        <f>_xlfn.XLOOKUP(C110,Products!$A:$A,Products!$B:$B,"")</f>
        <v>Product 76</v>
      </c>
      <c r="E110" t="str">
        <f>_xlfn.XLOOKUP(C110,Products!$A:$A,Products!$C:$C,"")</f>
        <v>Finished Goods</v>
      </c>
      <c r="F110">
        <f>_xlfn.XLOOKUP(C110,Products!$A:$A,Products!$D:$D,"")</f>
        <v>142.78</v>
      </c>
      <c r="G110" t="str">
        <f>_xlfn.XLOOKUP(C110,Products!$A:$A,Products!$E:$E,"")</f>
        <v>S010</v>
      </c>
      <c r="H110">
        <v>100</v>
      </c>
      <c r="I110">
        <v>244.28</v>
      </c>
      <c r="J110" t="s">
        <v>581</v>
      </c>
      <c r="K110" t="s">
        <v>467</v>
      </c>
      <c r="L110" t="str">
        <f xml:space="preserve"> _xlfn.XLOOKUP(K110,Locations!$A:$A,Locations!$D:$D,"")</f>
        <v>Northeast</v>
      </c>
      <c r="M110" t="str">
        <f xml:space="preserve"> _xlfn.XLOOKUP(K110,Locations!$A:$A,Locations!$C:$C,"")</f>
        <v>NJ</v>
      </c>
      <c r="N110" t="s">
        <v>809</v>
      </c>
      <c r="O110" t="s">
        <v>1825</v>
      </c>
      <c r="P110">
        <f t="shared" si="4"/>
        <v>24428</v>
      </c>
      <c r="Q110" s="4">
        <f>_xlfn.MAXIFS(Shipments!$B:$B, Shipments!$A:$A, A110)</f>
        <v>45883</v>
      </c>
      <c r="R110">
        <f>SUMIFS(Shipments!$D:$D, Shipments!$A:$A, A110)</f>
        <v>100</v>
      </c>
      <c r="S110">
        <f t="shared" si="5"/>
        <v>1</v>
      </c>
      <c r="T110">
        <f t="shared" si="6"/>
        <v>1</v>
      </c>
      <c r="U110">
        <f t="shared" si="7"/>
        <v>10150</v>
      </c>
    </row>
    <row r="111" spans="1:21" x14ac:dyDescent="0.35">
      <c r="A111">
        <v>10109</v>
      </c>
      <c r="B111" s="4" t="s">
        <v>588</v>
      </c>
      <c r="C111" t="s">
        <v>61</v>
      </c>
      <c r="D111" t="str">
        <f>_xlfn.XLOOKUP(C111,Products!$A:$A,Products!$B:$B,"")</f>
        <v>Product 7</v>
      </c>
      <c r="E111" t="str">
        <f>_xlfn.XLOOKUP(C111,Products!$A:$A,Products!$C:$C,"")</f>
        <v>Components</v>
      </c>
      <c r="F111">
        <f>_xlfn.XLOOKUP(C111,Products!$A:$A,Products!$D:$D,"")</f>
        <v>37.96</v>
      </c>
      <c r="G111" t="str">
        <f>_xlfn.XLOOKUP(C111,Products!$A:$A,Products!$E:$E,"")</f>
        <v>S005</v>
      </c>
      <c r="H111">
        <v>25</v>
      </c>
      <c r="I111">
        <v>58.53</v>
      </c>
      <c r="J111" t="s">
        <v>610</v>
      </c>
      <c r="K111" t="s">
        <v>473</v>
      </c>
      <c r="L111" t="str">
        <f xml:space="preserve"> _xlfn.XLOOKUP(K111,Locations!$A:$A,Locations!$D:$D,"")</f>
        <v>West</v>
      </c>
      <c r="M111" t="str">
        <f xml:space="preserve"> _xlfn.XLOOKUP(K111,Locations!$A:$A,Locations!$C:$C,"")</f>
        <v>CA</v>
      </c>
      <c r="N111" t="s">
        <v>810</v>
      </c>
      <c r="O111" t="s">
        <v>1824</v>
      </c>
      <c r="P111">
        <f t="shared" si="4"/>
        <v>1463.25</v>
      </c>
      <c r="Q111" s="4">
        <f>_xlfn.MAXIFS(Shipments!$B:$B, Shipments!$A:$A, A111)</f>
        <v>45807</v>
      </c>
      <c r="R111">
        <f>SUMIFS(Shipments!$D:$D, Shipments!$A:$A, A111)</f>
        <v>25</v>
      </c>
      <c r="S111">
        <f t="shared" si="5"/>
        <v>1</v>
      </c>
      <c r="T111">
        <f t="shared" si="6"/>
        <v>1</v>
      </c>
      <c r="U111">
        <f t="shared" si="7"/>
        <v>514.25</v>
      </c>
    </row>
    <row r="112" spans="1:21" x14ac:dyDescent="0.35">
      <c r="A112">
        <v>10110</v>
      </c>
      <c r="B112" s="4" t="s">
        <v>589</v>
      </c>
      <c r="C112" t="s">
        <v>179</v>
      </c>
      <c r="D112" t="str">
        <f>_xlfn.XLOOKUP(C112,Products!$A:$A,Products!$B:$B,"")</f>
        <v>Product 125</v>
      </c>
      <c r="E112" t="str">
        <f>_xlfn.XLOOKUP(C112,Products!$A:$A,Products!$C:$C,"")</f>
        <v>Spare Parts</v>
      </c>
      <c r="F112">
        <f>_xlfn.XLOOKUP(C112,Products!$A:$A,Products!$D:$D,"")</f>
        <v>68.44</v>
      </c>
      <c r="G112" t="str">
        <f>_xlfn.XLOOKUP(C112,Products!$A:$A,Products!$E:$E,"")</f>
        <v>S015</v>
      </c>
      <c r="H112">
        <v>10</v>
      </c>
      <c r="I112">
        <v>117.57</v>
      </c>
      <c r="J112" t="s">
        <v>511</v>
      </c>
      <c r="K112" t="s">
        <v>472</v>
      </c>
      <c r="L112" t="str">
        <f xml:space="preserve"> _xlfn.XLOOKUP(K112,Locations!$A:$A,Locations!$D:$D,"")</f>
        <v>West</v>
      </c>
      <c r="M112" t="str">
        <f xml:space="preserve"> _xlfn.XLOOKUP(K112,Locations!$A:$A,Locations!$C:$C,"")</f>
        <v>WA</v>
      </c>
      <c r="N112" t="s">
        <v>811</v>
      </c>
      <c r="O112" t="s">
        <v>1825</v>
      </c>
      <c r="P112">
        <f t="shared" si="4"/>
        <v>1175.6999999999998</v>
      </c>
      <c r="Q112" s="4">
        <f>_xlfn.MAXIFS(Shipments!$B:$B, Shipments!$A:$A, A112)</f>
        <v>45773</v>
      </c>
      <c r="R112">
        <f>SUMIFS(Shipments!$D:$D, Shipments!$A:$A, A112)</f>
        <v>10</v>
      </c>
      <c r="S112">
        <f t="shared" si="5"/>
        <v>1</v>
      </c>
      <c r="T112">
        <f t="shared" si="6"/>
        <v>0</v>
      </c>
      <c r="U112">
        <f t="shared" si="7"/>
        <v>491.29999999999984</v>
      </c>
    </row>
    <row r="113" spans="1:21" x14ac:dyDescent="0.35">
      <c r="A113">
        <v>10111</v>
      </c>
      <c r="B113" s="4" t="s">
        <v>581</v>
      </c>
      <c r="C113" t="s">
        <v>164</v>
      </c>
      <c r="D113" t="str">
        <f>_xlfn.XLOOKUP(C113,Products!$A:$A,Products!$B:$B,"")</f>
        <v>Product 110</v>
      </c>
      <c r="E113" t="str">
        <f>_xlfn.XLOOKUP(C113,Products!$A:$A,Products!$C:$C,"")</f>
        <v>Components</v>
      </c>
      <c r="F113">
        <f>_xlfn.XLOOKUP(C113,Products!$A:$A,Products!$D:$D,"")</f>
        <v>101.11</v>
      </c>
      <c r="G113" t="str">
        <f>_xlfn.XLOOKUP(C113,Products!$A:$A,Products!$E:$E,"")</f>
        <v>S012</v>
      </c>
      <c r="H113">
        <v>50</v>
      </c>
      <c r="I113">
        <v>126.63</v>
      </c>
      <c r="J113" t="s">
        <v>603</v>
      </c>
      <c r="K113" t="s">
        <v>472</v>
      </c>
      <c r="L113" t="str">
        <f xml:space="preserve"> _xlfn.XLOOKUP(K113,Locations!$A:$A,Locations!$D:$D,"")</f>
        <v>West</v>
      </c>
      <c r="M113" t="str">
        <f xml:space="preserve"> _xlfn.XLOOKUP(K113,Locations!$A:$A,Locations!$C:$C,"")</f>
        <v>WA</v>
      </c>
      <c r="N113" t="s">
        <v>812</v>
      </c>
      <c r="O113" t="s">
        <v>1824</v>
      </c>
      <c r="P113">
        <f t="shared" si="4"/>
        <v>6331.5</v>
      </c>
      <c r="Q113" s="4">
        <f>_xlfn.MAXIFS(Shipments!$B:$B, Shipments!$A:$A, A113)</f>
        <v>45885</v>
      </c>
      <c r="R113">
        <f>SUMIFS(Shipments!$D:$D, Shipments!$A:$A, A113)</f>
        <v>50</v>
      </c>
      <c r="S113">
        <f t="shared" si="5"/>
        <v>1</v>
      </c>
      <c r="T113">
        <f t="shared" si="6"/>
        <v>1</v>
      </c>
      <c r="U113">
        <f t="shared" si="7"/>
        <v>1276</v>
      </c>
    </row>
    <row r="114" spans="1:21" x14ac:dyDescent="0.35">
      <c r="A114">
        <v>10112</v>
      </c>
      <c r="B114" s="4" t="s">
        <v>567</v>
      </c>
      <c r="C114" t="s">
        <v>122</v>
      </c>
      <c r="D114" t="str">
        <f>_xlfn.XLOOKUP(C114,Products!$A:$A,Products!$B:$B,"")</f>
        <v>Product 68</v>
      </c>
      <c r="E114" t="str">
        <f>_xlfn.XLOOKUP(C114,Products!$A:$A,Products!$C:$C,"")</f>
        <v>Raw Materials</v>
      </c>
      <c r="F114">
        <f>_xlfn.XLOOKUP(C114,Products!$A:$A,Products!$D:$D,"")</f>
        <v>60.04</v>
      </c>
      <c r="G114" t="str">
        <f>_xlfn.XLOOKUP(C114,Products!$A:$A,Products!$E:$E,"")</f>
        <v>S019</v>
      </c>
      <c r="H114">
        <v>100</v>
      </c>
      <c r="I114">
        <v>74.42</v>
      </c>
      <c r="J114" t="s">
        <v>613</v>
      </c>
      <c r="K114" t="s">
        <v>472</v>
      </c>
      <c r="L114" t="str">
        <f xml:space="preserve"> _xlfn.XLOOKUP(K114,Locations!$A:$A,Locations!$D:$D,"")</f>
        <v>West</v>
      </c>
      <c r="M114" t="str">
        <f xml:space="preserve"> _xlfn.XLOOKUP(K114,Locations!$A:$A,Locations!$C:$C,"")</f>
        <v>WA</v>
      </c>
      <c r="N114" t="s">
        <v>813</v>
      </c>
      <c r="O114" t="s">
        <v>1825</v>
      </c>
      <c r="P114">
        <f t="shared" si="4"/>
        <v>7442</v>
      </c>
      <c r="Q114" s="4">
        <f>_xlfn.MAXIFS(Shipments!$B:$B, Shipments!$A:$A, A114)</f>
        <v>45898</v>
      </c>
      <c r="R114">
        <f>SUMIFS(Shipments!$D:$D, Shipments!$A:$A, A114)</f>
        <v>100</v>
      </c>
      <c r="S114">
        <f t="shared" si="5"/>
        <v>1</v>
      </c>
      <c r="T114">
        <f t="shared" si="6"/>
        <v>1</v>
      </c>
      <c r="U114">
        <f t="shared" si="7"/>
        <v>1438</v>
      </c>
    </row>
    <row r="115" spans="1:21" x14ac:dyDescent="0.35">
      <c r="A115">
        <v>10113</v>
      </c>
      <c r="B115" s="4" t="s">
        <v>590</v>
      </c>
      <c r="C115" t="s">
        <v>243</v>
      </c>
      <c r="D115" t="str">
        <f>_xlfn.XLOOKUP(C115,Products!$A:$A,Products!$B:$B,"")</f>
        <v>Product 189</v>
      </c>
      <c r="E115" t="str">
        <f>_xlfn.XLOOKUP(C115,Products!$A:$A,Products!$C:$C,"")</f>
        <v>Raw Materials</v>
      </c>
      <c r="F115">
        <f>_xlfn.XLOOKUP(C115,Products!$A:$A,Products!$D:$D,"")</f>
        <v>45.17</v>
      </c>
      <c r="G115" t="str">
        <f>_xlfn.XLOOKUP(C115,Products!$A:$A,Products!$E:$E,"")</f>
        <v>S001</v>
      </c>
      <c r="H115">
        <v>25</v>
      </c>
      <c r="I115">
        <v>63.17</v>
      </c>
      <c r="J115" t="s">
        <v>529</v>
      </c>
      <c r="K115" t="s">
        <v>468</v>
      </c>
      <c r="L115" t="str">
        <f xml:space="preserve"> _xlfn.XLOOKUP(K115,Locations!$A:$A,Locations!$D:$D,"")</f>
        <v>West</v>
      </c>
      <c r="M115" t="str">
        <f xml:space="preserve"> _xlfn.XLOOKUP(K115,Locations!$A:$A,Locations!$C:$C,"")</f>
        <v>WA</v>
      </c>
      <c r="N115" t="s">
        <v>814</v>
      </c>
      <c r="O115" t="s">
        <v>1825</v>
      </c>
      <c r="P115">
        <f t="shared" si="4"/>
        <v>1579.25</v>
      </c>
      <c r="Q115" s="4">
        <f>_xlfn.MAXIFS(Shipments!$B:$B, Shipments!$A:$A, A115)</f>
        <v>45820</v>
      </c>
      <c r="R115">
        <f>SUMIFS(Shipments!$D:$D, Shipments!$A:$A, A115)</f>
        <v>25</v>
      </c>
      <c r="S115">
        <f t="shared" si="5"/>
        <v>1</v>
      </c>
      <c r="T115">
        <f t="shared" si="6"/>
        <v>0</v>
      </c>
      <c r="U115">
        <f t="shared" si="7"/>
        <v>450</v>
      </c>
    </row>
    <row r="116" spans="1:21" x14ac:dyDescent="0.35">
      <c r="A116">
        <v>10114</v>
      </c>
      <c r="B116" s="4" t="s">
        <v>525</v>
      </c>
      <c r="C116" t="s">
        <v>217</v>
      </c>
      <c r="D116" t="str">
        <f>_xlfn.XLOOKUP(C116,Products!$A:$A,Products!$B:$B,"")</f>
        <v>Product 163</v>
      </c>
      <c r="E116" t="str">
        <f>_xlfn.XLOOKUP(C116,Products!$A:$A,Products!$C:$C,"")</f>
        <v>Spare Parts</v>
      </c>
      <c r="F116">
        <f>_xlfn.XLOOKUP(C116,Products!$A:$A,Products!$D:$D,"")</f>
        <v>48.07</v>
      </c>
      <c r="G116" t="str">
        <f>_xlfn.XLOOKUP(C116,Products!$A:$A,Products!$E:$E,"")</f>
        <v>S009</v>
      </c>
      <c r="H116">
        <v>20</v>
      </c>
      <c r="I116">
        <v>64.09</v>
      </c>
      <c r="J116" t="s">
        <v>625</v>
      </c>
      <c r="K116" t="s">
        <v>469</v>
      </c>
      <c r="L116" t="str">
        <f xml:space="preserve"> _xlfn.XLOOKUP(K116,Locations!$A:$A,Locations!$D:$D,"")</f>
        <v>Mountain</v>
      </c>
      <c r="M116" t="str">
        <f xml:space="preserve"> _xlfn.XLOOKUP(K116,Locations!$A:$A,Locations!$C:$C,"")</f>
        <v>IL</v>
      </c>
      <c r="N116" t="s">
        <v>783</v>
      </c>
      <c r="O116" t="s">
        <v>1825</v>
      </c>
      <c r="P116">
        <f t="shared" si="4"/>
        <v>1281.8000000000002</v>
      </c>
      <c r="Q116" s="4">
        <f>_xlfn.MAXIFS(Shipments!$B:$B, Shipments!$A:$A, A116)</f>
        <v>45864</v>
      </c>
      <c r="R116">
        <f>SUMIFS(Shipments!$D:$D, Shipments!$A:$A, A116)</f>
        <v>20</v>
      </c>
      <c r="S116">
        <f t="shared" si="5"/>
        <v>1</v>
      </c>
      <c r="T116">
        <f t="shared" si="6"/>
        <v>1</v>
      </c>
      <c r="U116">
        <f t="shared" si="7"/>
        <v>320.4000000000002</v>
      </c>
    </row>
    <row r="117" spans="1:21" x14ac:dyDescent="0.35">
      <c r="A117">
        <v>10115</v>
      </c>
      <c r="B117" s="4" t="s">
        <v>591</v>
      </c>
      <c r="C117" t="s">
        <v>137</v>
      </c>
      <c r="D117" t="str">
        <f>_xlfn.XLOOKUP(C117,Products!$A:$A,Products!$B:$B,"")</f>
        <v>Product 83</v>
      </c>
      <c r="E117" t="str">
        <f>_xlfn.XLOOKUP(C117,Products!$A:$A,Products!$C:$C,"")</f>
        <v>Components</v>
      </c>
      <c r="F117">
        <f>_xlfn.XLOOKUP(C117,Products!$A:$A,Products!$D:$D,"")</f>
        <v>72.48</v>
      </c>
      <c r="G117" t="str">
        <f>_xlfn.XLOOKUP(C117,Products!$A:$A,Products!$E:$E,"")</f>
        <v>S019</v>
      </c>
      <c r="H117">
        <v>15</v>
      </c>
      <c r="I117">
        <v>129.30000000000001</v>
      </c>
      <c r="J117" t="s">
        <v>615</v>
      </c>
      <c r="K117" t="s">
        <v>466</v>
      </c>
      <c r="L117" t="str">
        <f xml:space="preserve"> _xlfn.XLOOKUP(K117,Locations!$A:$A,Locations!$D:$D,"")</f>
        <v>Southeast</v>
      </c>
      <c r="M117" t="str">
        <f xml:space="preserve"> _xlfn.XLOOKUP(K117,Locations!$A:$A,Locations!$C:$C,"")</f>
        <v>FL</v>
      </c>
      <c r="N117" t="s">
        <v>815</v>
      </c>
      <c r="O117" t="s">
        <v>1825</v>
      </c>
      <c r="P117">
        <f t="shared" si="4"/>
        <v>1939.5000000000002</v>
      </c>
      <c r="Q117" s="4">
        <f>_xlfn.MAXIFS(Shipments!$B:$B, Shipments!$A:$A, A117)</f>
        <v>45928</v>
      </c>
      <c r="R117">
        <f>SUMIFS(Shipments!$D:$D, Shipments!$A:$A, A117)</f>
        <v>15</v>
      </c>
      <c r="S117">
        <f t="shared" si="5"/>
        <v>1</v>
      </c>
      <c r="T117">
        <f t="shared" si="6"/>
        <v>1</v>
      </c>
      <c r="U117">
        <f t="shared" si="7"/>
        <v>852.30000000000018</v>
      </c>
    </row>
    <row r="118" spans="1:21" x14ac:dyDescent="0.35">
      <c r="A118">
        <v>10116</v>
      </c>
      <c r="B118" s="4" t="s">
        <v>592</v>
      </c>
      <c r="C118" t="s">
        <v>106</v>
      </c>
      <c r="D118" t="str">
        <f>_xlfn.XLOOKUP(C118,Products!$A:$A,Products!$B:$B,"")</f>
        <v>Product 52</v>
      </c>
      <c r="E118" t="str">
        <f>_xlfn.XLOOKUP(C118,Products!$A:$A,Products!$C:$C,"")</f>
        <v>Finished Goods</v>
      </c>
      <c r="F118">
        <f>_xlfn.XLOOKUP(C118,Products!$A:$A,Products!$D:$D,"")</f>
        <v>15.35</v>
      </c>
      <c r="G118" t="str">
        <f>_xlfn.XLOOKUP(C118,Products!$A:$A,Products!$E:$E,"")</f>
        <v>S013</v>
      </c>
      <c r="H118">
        <v>30</v>
      </c>
      <c r="I118">
        <v>23.39</v>
      </c>
      <c r="J118" t="s">
        <v>687</v>
      </c>
      <c r="K118" t="s">
        <v>464</v>
      </c>
      <c r="L118" t="str">
        <f xml:space="preserve"> _xlfn.XLOOKUP(K118,Locations!$A:$A,Locations!$D:$D,"")</f>
        <v>Central</v>
      </c>
      <c r="M118" t="str">
        <f xml:space="preserve"> _xlfn.XLOOKUP(K118,Locations!$A:$A,Locations!$C:$C,"")</f>
        <v>TX</v>
      </c>
      <c r="N118" t="s">
        <v>816</v>
      </c>
      <c r="O118" t="s">
        <v>1825</v>
      </c>
      <c r="P118">
        <f t="shared" si="4"/>
        <v>701.7</v>
      </c>
      <c r="Q118" s="4">
        <f>_xlfn.MAXIFS(Shipments!$B:$B, Shipments!$A:$A, A118)</f>
        <v>45768</v>
      </c>
      <c r="R118">
        <f>SUMIFS(Shipments!$D:$D, Shipments!$A:$A, A118)</f>
        <v>30</v>
      </c>
      <c r="S118">
        <f t="shared" si="5"/>
        <v>1</v>
      </c>
      <c r="T118">
        <f t="shared" si="6"/>
        <v>1</v>
      </c>
      <c r="U118">
        <f t="shared" si="7"/>
        <v>241.20000000000005</v>
      </c>
    </row>
    <row r="119" spans="1:21" x14ac:dyDescent="0.35">
      <c r="A119">
        <v>10117</v>
      </c>
      <c r="B119" s="4" t="s">
        <v>593</v>
      </c>
      <c r="C119" t="s">
        <v>113</v>
      </c>
      <c r="D119" t="str">
        <f>_xlfn.XLOOKUP(C119,Products!$A:$A,Products!$B:$B,"")</f>
        <v>Product 59</v>
      </c>
      <c r="E119" t="str">
        <f>_xlfn.XLOOKUP(C119,Products!$A:$A,Products!$C:$C,"")</f>
        <v>Spare Parts</v>
      </c>
      <c r="F119">
        <f>_xlfn.XLOOKUP(C119,Products!$A:$A,Products!$D:$D,"")</f>
        <v>61.52</v>
      </c>
      <c r="G119" t="str">
        <f>_xlfn.XLOOKUP(C119,Products!$A:$A,Products!$E:$E,"")</f>
        <v>S018</v>
      </c>
      <c r="H119">
        <v>15</v>
      </c>
      <c r="I119">
        <v>75.739999999999995</v>
      </c>
      <c r="J119" t="s">
        <v>581</v>
      </c>
      <c r="K119" t="s">
        <v>469</v>
      </c>
      <c r="L119" t="str">
        <f xml:space="preserve"> _xlfn.XLOOKUP(K119,Locations!$A:$A,Locations!$D:$D,"")</f>
        <v>Mountain</v>
      </c>
      <c r="M119" t="str">
        <f xml:space="preserve"> _xlfn.XLOOKUP(K119,Locations!$A:$A,Locations!$C:$C,"")</f>
        <v>IL</v>
      </c>
      <c r="N119" t="s">
        <v>817</v>
      </c>
      <c r="O119" t="s">
        <v>1825</v>
      </c>
      <c r="P119">
        <f t="shared" si="4"/>
        <v>1136.0999999999999</v>
      </c>
      <c r="Q119" s="4">
        <f>_xlfn.MAXIFS(Shipments!$B:$B, Shipments!$A:$A, A119)</f>
        <v>45883</v>
      </c>
      <c r="R119">
        <f>SUMIFS(Shipments!$D:$D, Shipments!$A:$A, A119)</f>
        <v>15</v>
      </c>
      <c r="S119">
        <f t="shared" si="5"/>
        <v>1</v>
      </c>
      <c r="T119">
        <f t="shared" si="6"/>
        <v>1</v>
      </c>
      <c r="U119">
        <f t="shared" si="7"/>
        <v>213.29999999999984</v>
      </c>
    </row>
    <row r="120" spans="1:21" x14ac:dyDescent="0.35">
      <c r="A120">
        <v>10118</v>
      </c>
      <c r="B120" s="4" t="s">
        <v>583</v>
      </c>
      <c r="C120" t="s">
        <v>214</v>
      </c>
      <c r="D120" t="str">
        <f>_xlfn.XLOOKUP(C120,Products!$A:$A,Products!$B:$B,"")</f>
        <v>Product 160</v>
      </c>
      <c r="E120" t="str">
        <f>_xlfn.XLOOKUP(C120,Products!$A:$A,Products!$C:$C,"")</f>
        <v>Components</v>
      </c>
      <c r="F120">
        <f>_xlfn.XLOOKUP(C120,Products!$A:$A,Products!$D:$D,"")</f>
        <v>139.41</v>
      </c>
      <c r="G120" t="str">
        <f>_xlfn.XLOOKUP(C120,Products!$A:$A,Products!$E:$E,"")</f>
        <v>S011</v>
      </c>
      <c r="H120">
        <v>30</v>
      </c>
      <c r="I120">
        <v>203.25</v>
      </c>
      <c r="J120" t="s">
        <v>620</v>
      </c>
      <c r="K120" t="s">
        <v>464</v>
      </c>
      <c r="L120" t="str">
        <f xml:space="preserve"> _xlfn.XLOOKUP(K120,Locations!$A:$A,Locations!$D:$D,"")</f>
        <v>Central</v>
      </c>
      <c r="M120" t="str">
        <f xml:space="preserve"> _xlfn.XLOOKUP(K120,Locations!$A:$A,Locations!$C:$C,"")</f>
        <v>TX</v>
      </c>
      <c r="N120" t="s">
        <v>818</v>
      </c>
      <c r="O120" t="s">
        <v>1825</v>
      </c>
      <c r="P120">
        <f t="shared" si="4"/>
        <v>6097.5</v>
      </c>
      <c r="Q120" s="4">
        <f>_xlfn.MAXIFS(Shipments!$B:$B, Shipments!$A:$A, A120)</f>
        <v>45919</v>
      </c>
      <c r="R120">
        <f>SUMIFS(Shipments!$D:$D, Shipments!$A:$A, A120)</f>
        <v>30</v>
      </c>
      <c r="S120">
        <f t="shared" si="5"/>
        <v>1</v>
      </c>
      <c r="T120">
        <f t="shared" si="6"/>
        <v>1</v>
      </c>
      <c r="U120">
        <f t="shared" si="7"/>
        <v>1915.1999999999998</v>
      </c>
    </row>
    <row r="121" spans="1:21" x14ac:dyDescent="0.35">
      <c r="A121">
        <v>10119</v>
      </c>
      <c r="B121" s="4" t="s">
        <v>594</v>
      </c>
      <c r="C121" t="s">
        <v>180</v>
      </c>
      <c r="D121" t="str">
        <f>_xlfn.XLOOKUP(C121,Products!$A:$A,Products!$B:$B,"")</f>
        <v>Product 126</v>
      </c>
      <c r="E121" t="str">
        <f>_xlfn.XLOOKUP(C121,Products!$A:$A,Products!$C:$C,"")</f>
        <v>Components</v>
      </c>
      <c r="F121">
        <f>_xlfn.XLOOKUP(C121,Products!$A:$A,Products!$D:$D,"")</f>
        <v>71.209999999999994</v>
      </c>
      <c r="G121" t="str">
        <f>_xlfn.XLOOKUP(C121,Products!$A:$A,Products!$E:$E,"")</f>
        <v>S017</v>
      </c>
      <c r="H121">
        <v>10</v>
      </c>
      <c r="I121">
        <v>96.22</v>
      </c>
      <c r="J121" t="s">
        <v>535</v>
      </c>
      <c r="K121" t="s">
        <v>473</v>
      </c>
      <c r="L121" t="str">
        <f xml:space="preserve"> _xlfn.XLOOKUP(K121,Locations!$A:$A,Locations!$D:$D,"")</f>
        <v>West</v>
      </c>
      <c r="M121" t="str">
        <f xml:space="preserve"> _xlfn.XLOOKUP(K121,Locations!$A:$A,Locations!$C:$C,"")</f>
        <v>CA</v>
      </c>
      <c r="N121" t="s">
        <v>819</v>
      </c>
      <c r="O121" t="s">
        <v>1825</v>
      </c>
      <c r="P121">
        <f t="shared" si="4"/>
        <v>962.2</v>
      </c>
      <c r="Q121" s="4">
        <f>_xlfn.MAXIFS(Shipments!$B:$B, Shipments!$A:$A, A121)</f>
        <v>45806</v>
      </c>
      <c r="R121">
        <f>SUMIFS(Shipments!$D:$D, Shipments!$A:$A, A121)</f>
        <v>10</v>
      </c>
      <c r="S121">
        <f t="shared" si="5"/>
        <v>1</v>
      </c>
      <c r="T121">
        <f t="shared" si="6"/>
        <v>1</v>
      </c>
      <c r="U121">
        <f t="shared" si="7"/>
        <v>250.10000000000014</v>
      </c>
    </row>
    <row r="122" spans="1:21" x14ac:dyDescent="0.35">
      <c r="A122">
        <v>10120</v>
      </c>
      <c r="B122" s="4" t="s">
        <v>522</v>
      </c>
      <c r="C122" t="s">
        <v>233</v>
      </c>
      <c r="D122" t="str">
        <f>_xlfn.XLOOKUP(C122,Products!$A:$A,Products!$B:$B,"")</f>
        <v>Product 179</v>
      </c>
      <c r="E122" t="str">
        <f>_xlfn.XLOOKUP(C122,Products!$A:$A,Products!$C:$C,"")</f>
        <v>Spare Parts</v>
      </c>
      <c r="F122">
        <f>_xlfn.XLOOKUP(C122,Products!$A:$A,Products!$D:$D,"")</f>
        <v>135.66</v>
      </c>
      <c r="G122" t="str">
        <f>_xlfn.XLOOKUP(C122,Products!$A:$A,Products!$E:$E,"")</f>
        <v>S019</v>
      </c>
      <c r="H122">
        <v>20</v>
      </c>
      <c r="I122">
        <v>189.21</v>
      </c>
      <c r="J122" t="s">
        <v>574</v>
      </c>
      <c r="K122" t="s">
        <v>465</v>
      </c>
      <c r="L122" t="str">
        <f xml:space="preserve"> _xlfn.XLOOKUP(K122,Locations!$A:$A,Locations!$D:$D,"")</f>
        <v>Midwest</v>
      </c>
      <c r="M122" t="str">
        <f xml:space="preserve"> _xlfn.XLOOKUP(K122,Locations!$A:$A,Locations!$C:$C,"")</f>
        <v>IL</v>
      </c>
      <c r="N122" t="s">
        <v>820</v>
      </c>
      <c r="O122" t="s">
        <v>1824</v>
      </c>
      <c r="P122">
        <f t="shared" si="4"/>
        <v>3784.2000000000003</v>
      </c>
      <c r="Q122" s="4">
        <f>_xlfn.MAXIFS(Shipments!$B:$B, Shipments!$A:$A, A122)</f>
        <v>45836</v>
      </c>
      <c r="R122">
        <f>SUMIFS(Shipments!$D:$D, Shipments!$A:$A, A122)</f>
        <v>20</v>
      </c>
      <c r="S122">
        <f t="shared" si="5"/>
        <v>1</v>
      </c>
      <c r="T122">
        <f t="shared" si="6"/>
        <v>0</v>
      </c>
      <c r="U122">
        <f t="shared" si="7"/>
        <v>1071.0000000000005</v>
      </c>
    </row>
    <row r="123" spans="1:21" x14ac:dyDescent="0.35">
      <c r="A123">
        <v>10121</v>
      </c>
      <c r="B123" s="4" t="s">
        <v>595</v>
      </c>
      <c r="C123" t="s">
        <v>99</v>
      </c>
      <c r="D123" t="str">
        <f>_xlfn.XLOOKUP(C123,Products!$A:$A,Products!$B:$B,"")</f>
        <v>Product 45</v>
      </c>
      <c r="E123" t="str">
        <f>_xlfn.XLOOKUP(C123,Products!$A:$A,Products!$C:$C,"")</f>
        <v>Components</v>
      </c>
      <c r="F123">
        <f>_xlfn.XLOOKUP(C123,Products!$A:$A,Products!$D:$D,"")</f>
        <v>39.82</v>
      </c>
      <c r="G123" t="str">
        <f>_xlfn.XLOOKUP(C123,Products!$A:$A,Products!$E:$E,"")</f>
        <v>S006</v>
      </c>
      <c r="H123">
        <v>15</v>
      </c>
      <c r="I123">
        <v>59.16</v>
      </c>
      <c r="J123" t="s">
        <v>525</v>
      </c>
      <c r="K123" t="s">
        <v>469</v>
      </c>
      <c r="L123" t="str">
        <f xml:space="preserve"> _xlfn.XLOOKUP(K123,Locations!$A:$A,Locations!$D:$D,"")</f>
        <v>Mountain</v>
      </c>
      <c r="M123" t="str">
        <f xml:space="preserve"> _xlfn.XLOOKUP(K123,Locations!$A:$A,Locations!$C:$C,"")</f>
        <v>IL</v>
      </c>
      <c r="N123" t="s">
        <v>821</v>
      </c>
      <c r="O123" t="s">
        <v>1826</v>
      </c>
      <c r="P123">
        <f t="shared" si="4"/>
        <v>887.4</v>
      </c>
      <c r="Q123" s="4">
        <f>_xlfn.MAXIFS(Shipments!$B:$B, Shipments!$A:$A, A123)</f>
        <v>45860</v>
      </c>
      <c r="R123">
        <f>SUMIFS(Shipments!$D:$D, Shipments!$A:$A, A123)</f>
        <v>15</v>
      </c>
      <c r="S123">
        <f t="shared" si="5"/>
        <v>1</v>
      </c>
      <c r="T123">
        <f t="shared" si="6"/>
        <v>1</v>
      </c>
      <c r="U123">
        <f t="shared" si="7"/>
        <v>290.10000000000002</v>
      </c>
    </row>
    <row r="124" spans="1:21" x14ac:dyDescent="0.35">
      <c r="A124">
        <v>10122</v>
      </c>
      <c r="B124" s="4" t="s">
        <v>514</v>
      </c>
      <c r="C124" t="s">
        <v>76</v>
      </c>
      <c r="D124" t="str">
        <f>_xlfn.XLOOKUP(C124,Products!$A:$A,Products!$B:$B,"")</f>
        <v>Product 22</v>
      </c>
      <c r="E124" t="str">
        <f>_xlfn.XLOOKUP(C124,Products!$A:$A,Products!$C:$C,"")</f>
        <v>Finished Goods</v>
      </c>
      <c r="F124">
        <f>_xlfn.XLOOKUP(C124,Products!$A:$A,Products!$D:$D,"")</f>
        <v>20.91</v>
      </c>
      <c r="G124" t="str">
        <f>_xlfn.XLOOKUP(C124,Products!$A:$A,Products!$E:$E,"")</f>
        <v>S007</v>
      </c>
      <c r="H124">
        <v>100</v>
      </c>
      <c r="I124">
        <v>26.94</v>
      </c>
      <c r="J124" t="s">
        <v>549</v>
      </c>
      <c r="K124" t="s">
        <v>472</v>
      </c>
      <c r="L124" t="str">
        <f xml:space="preserve"> _xlfn.XLOOKUP(K124,Locations!$A:$A,Locations!$D:$D,"")</f>
        <v>West</v>
      </c>
      <c r="M124" t="str">
        <f xml:space="preserve"> _xlfn.XLOOKUP(K124,Locations!$A:$A,Locations!$C:$C,"")</f>
        <v>WA</v>
      </c>
      <c r="N124" t="s">
        <v>822</v>
      </c>
      <c r="O124" t="s">
        <v>1824</v>
      </c>
      <c r="P124">
        <f t="shared" si="4"/>
        <v>2694</v>
      </c>
      <c r="Q124" s="4">
        <f>_xlfn.MAXIFS(Shipments!$B:$B, Shipments!$A:$A, A124)</f>
        <v>45785</v>
      </c>
      <c r="R124">
        <f>SUMIFS(Shipments!$D:$D, Shipments!$A:$A, A124)</f>
        <v>100</v>
      </c>
      <c r="S124">
        <f t="shared" si="5"/>
        <v>1</v>
      </c>
      <c r="T124">
        <f t="shared" si="6"/>
        <v>0</v>
      </c>
      <c r="U124">
        <f t="shared" si="7"/>
        <v>603</v>
      </c>
    </row>
    <row r="125" spans="1:21" x14ac:dyDescent="0.35">
      <c r="A125">
        <v>10123</v>
      </c>
      <c r="B125" s="4" t="s">
        <v>552</v>
      </c>
      <c r="C125" t="s">
        <v>64</v>
      </c>
      <c r="D125" t="str">
        <f>_xlfn.XLOOKUP(C125,Products!$A:$A,Products!$B:$B,"")</f>
        <v>Product 10</v>
      </c>
      <c r="E125" t="str">
        <f>_xlfn.XLOOKUP(C125,Products!$A:$A,Products!$C:$C,"")</f>
        <v>Components</v>
      </c>
      <c r="F125">
        <f>_xlfn.XLOOKUP(C125,Products!$A:$A,Products!$D:$D,"")</f>
        <v>39.01</v>
      </c>
      <c r="G125" t="str">
        <f>_xlfn.XLOOKUP(C125,Products!$A:$A,Products!$E:$E,"")</f>
        <v>S006</v>
      </c>
      <c r="H125">
        <v>30</v>
      </c>
      <c r="I125">
        <v>67.34</v>
      </c>
      <c r="J125" t="s">
        <v>515</v>
      </c>
      <c r="K125" t="s">
        <v>464</v>
      </c>
      <c r="L125" t="str">
        <f xml:space="preserve"> _xlfn.XLOOKUP(K125,Locations!$A:$A,Locations!$D:$D,"")</f>
        <v>Central</v>
      </c>
      <c r="M125" t="str">
        <f xml:space="preserve"> _xlfn.XLOOKUP(K125,Locations!$A:$A,Locations!$C:$C,"")</f>
        <v>TX</v>
      </c>
      <c r="N125" t="s">
        <v>823</v>
      </c>
      <c r="O125" t="s">
        <v>1825</v>
      </c>
      <c r="P125">
        <f t="shared" si="4"/>
        <v>2020.2</v>
      </c>
      <c r="Q125" s="4">
        <f>_xlfn.MAXIFS(Shipments!$B:$B, Shipments!$A:$A, A125)</f>
        <v>45830</v>
      </c>
      <c r="R125">
        <f>SUMIFS(Shipments!$D:$D, Shipments!$A:$A, A125)</f>
        <v>30</v>
      </c>
      <c r="S125">
        <f t="shared" si="5"/>
        <v>1</v>
      </c>
      <c r="T125">
        <f t="shared" si="6"/>
        <v>1</v>
      </c>
      <c r="U125">
        <f t="shared" si="7"/>
        <v>849.90000000000009</v>
      </c>
    </row>
    <row r="126" spans="1:21" x14ac:dyDescent="0.35">
      <c r="A126">
        <v>10124</v>
      </c>
      <c r="B126" s="4" t="s">
        <v>596</v>
      </c>
      <c r="C126" t="s">
        <v>90</v>
      </c>
      <c r="D126" t="str">
        <f>_xlfn.XLOOKUP(C126,Products!$A:$A,Products!$B:$B,"")</f>
        <v>Product 36</v>
      </c>
      <c r="E126" t="str">
        <f>_xlfn.XLOOKUP(C126,Products!$A:$A,Products!$C:$C,"")</f>
        <v>Components</v>
      </c>
      <c r="F126">
        <f>_xlfn.XLOOKUP(C126,Products!$A:$A,Products!$D:$D,"")</f>
        <v>93.46</v>
      </c>
      <c r="G126" t="str">
        <f>_xlfn.XLOOKUP(C126,Products!$A:$A,Products!$E:$E,"")</f>
        <v>S018</v>
      </c>
      <c r="H126">
        <v>20</v>
      </c>
      <c r="I126">
        <v>166.1</v>
      </c>
      <c r="J126" t="s">
        <v>523</v>
      </c>
      <c r="K126" t="s">
        <v>466</v>
      </c>
      <c r="L126" t="str">
        <f xml:space="preserve"> _xlfn.XLOOKUP(K126,Locations!$A:$A,Locations!$D:$D,"")</f>
        <v>Southeast</v>
      </c>
      <c r="M126" t="str">
        <f xml:space="preserve"> _xlfn.XLOOKUP(K126,Locations!$A:$A,Locations!$C:$C,"")</f>
        <v>FL</v>
      </c>
      <c r="N126" t="s">
        <v>824</v>
      </c>
      <c r="O126" t="s">
        <v>1825</v>
      </c>
      <c r="P126">
        <f t="shared" si="4"/>
        <v>3322</v>
      </c>
      <c r="Q126" s="4">
        <f>_xlfn.MAXIFS(Shipments!$B:$B, Shipments!$A:$A, A126)</f>
        <v>45866</v>
      </c>
      <c r="R126">
        <f>SUMIFS(Shipments!$D:$D, Shipments!$A:$A, A126)</f>
        <v>20</v>
      </c>
      <c r="S126">
        <f t="shared" si="5"/>
        <v>1</v>
      </c>
      <c r="T126">
        <f t="shared" si="6"/>
        <v>0</v>
      </c>
      <c r="U126">
        <f t="shared" si="7"/>
        <v>1452.8000000000002</v>
      </c>
    </row>
    <row r="127" spans="1:21" x14ac:dyDescent="0.35">
      <c r="A127">
        <v>10125</v>
      </c>
      <c r="B127" s="4" t="s">
        <v>597</v>
      </c>
      <c r="C127" t="s">
        <v>123</v>
      </c>
      <c r="D127" t="str">
        <f>_xlfn.XLOOKUP(C127,Products!$A:$A,Products!$B:$B,"")</f>
        <v>Product 69</v>
      </c>
      <c r="E127" t="str">
        <f>_xlfn.XLOOKUP(C127,Products!$A:$A,Products!$C:$C,"")</f>
        <v>Components</v>
      </c>
      <c r="F127">
        <f>_xlfn.XLOOKUP(C127,Products!$A:$A,Products!$D:$D,"")</f>
        <v>127.15</v>
      </c>
      <c r="G127" t="str">
        <f>_xlfn.XLOOKUP(C127,Products!$A:$A,Products!$E:$E,"")</f>
        <v>S003</v>
      </c>
      <c r="H127">
        <v>10</v>
      </c>
      <c r="I127">
        <v>201.38</v>
      </c>
      <c r="J127" t="s">
        <v>587</v>
      </c>
      <c r="K127" t="s">
        <v>469</v>
      </c>
      <c r="L127" t="str">
        <f xml:space="preserve"> _xlfn.XLOOKUP(K127,Locations!$A:$A,Locations!$D:$D,"")</f>
        <v>Mountain</v>
      </c>
      <c r="M127" t="str">
        <f xml:space="preserve"> _xlfn.XLOOKUP(K127,Locations!$A:$A,Locations!$C:$C,"")</f>
        <v>IL</v>
      </c>
      <c r="N127" t="s">
        <v>825</v>
      </c>
      <c r="O127" t="s">
        <v>1824</v>
      </c>
      <c r="P127">
        <f t="shared" si="4"/>
        <v>2013.8</v>
      </c>
      <c r="Q127" s="4">
        <f>_xlfn.MAXIFS(Shipments!$B:$B, Shipments!$A:$A, A127)</f>
        <v>45878</v>
      </c>
      <c r="R127">
        <f>SUMIFS(Shipments!$D:$D, Shipments!$A:$A, A127)</f>
        <v>10</v>
      </c>
      <c r="S127">
        <f t="shared" si="5"/>
        <v>1</v>
      </c>
      <c r="T127">
        <f t="shared" si="6"/>
        <v>1</v>
      </c>
      <c r="U127">
        <f t="shared" si="7"/>
        <v>742.3</v>
      </c>
    </row>
    <row r="128" spans="1:21" x14ac:dyDescent="0.35">
      <c r="A128">
        <v>10126</v>
      </c>
      <c r="B128" s="4" t="s">
        <v>598</v>
      </c>
      <c r="C128" t="s">
        <v>117</v>
      </c>
      <c r="D128" t="str">
        <f>_xlfn.XLOOKUP(C128,Products!$A:$A,Products!$B:$B,"")</f>
        <v>Product 63</v>
      </c>
      <c r="E128" t="str">
        <f>_xlfn.XLOOKUP(C128,Products!$A:$A,Products!$C:$C,"")</f>
        <v>Raw Materials</v>
      </c>
      <c r="F128">
        <f>_xlfn.XLOOKUP(C128,Products!$A:$A,Products!$D:$D,"")</f>
        <v>3.18</v>
      </c>
      <c r="G128" t="str">
        <f>_xlfn.XLOOKUP(C128,Products!$A:$A,Products!$E:$E,"")</f>
        <v>S013</v>
      </c>
      <c r="H128">
        <v>25</v>
      </c>
      <c r="I128">
        <v>5.35</v>
      </c>
      <c r="J128" t="s">
        <v>677</v>
      </c>
      <c r="K128" t="s">
        <v>467</v>
      </c>
      <c r="L128" t="str">
        <f xml:space="preserve"> _xlfn.XLOOKUP(K128,Locations!$A:$A,Locations!$D:$D,"")</f>
        <v>Northeast</v>
      </c>
      <c r="M128" t="str">
        <f xml:space="preserve"> _xlfn.XLOOKUP(K128,Locations!$A:$A,Locations!$C:$C,"")</f>
        <v>NJ</v>
      </c>
      <c r="N128" t="s">
        <v>826</v>
      </c>
      <c r="O128" t="s">
        <v>1825</v>
      </c>
      <c r="P128">
        <f t="shared" si="4"/>
        <v>133.75</v>
      </c>
      <c r="Q128" s="4">
        <f>_xlfn.MAXIFS(Shipments!$B:$B, Shipments!$A:$A, A128)</f>
        <v>45755</v>
      </c>
      <c r="R128">
        <f>SUMIFS(Shipments!$D:$D, Shipments!$A:$A, A128)</f>
        <v>25</v>
      </c>
      <c r="S128">
        <f t="shared" si="5"/>
        <v>1</v>
      </c>
      <c r="T128">
        <f t="shared" si="6"/>
        <v>1</v>
      </c>
      <c r="U128">
        <f t="shared" si="7"/>
        <v>54.25</v>
      </c>
    </row>
    <row r="129" spans="1:21" x14ac:dyDescent="0.35">
      <c r="A129">
        <v>10127</v>
      </c>
      <c r="B129" s="4" t="s">
        <v>576</v>
      </c>
      <c r="C129" t="s">
        <v>69</v>
      </c>
      <c r="D129" t="str">
        <f>_xlfn.XLOOKUP(C129,Products!$A:$A,Products!$B:$B,"")</f>
        <v>Product 15</v>
      </c>
      <c r="E129" t="str">
        <f>_xlfn.XLOOKUP(C129,Products!$A:$A,Products!$C:$C,"")</f>
        <v>Finished Goods</v>
      </c>
      <c r="F129">
        <f>_xlfn.XLOOKUP(C129,Products!$A:$A,Products!$D:$D,"")</f>
        <v>183.84</v>
      </c>
      <c r="G129" t="str">
        <f>_xlfn.XLOOKUP(C129,Products!$A:$A,Products!$E:$E,"")</f>
        <v>S004</v>
      </c>
      <c r="H129">
        <v>100</v>
      </c>
      <c r="I129">
        <v>329.07</v>
      </c>
      <c r="J129" t="s">
        <v>545</v>
      </c>
      <c r="K129" t="s">
        <v>471</v>
      </c>
      <c r="L129" t="str">
        <f xml:space="preserve"> _xlfn.XLOOKUP(K129,Locations!$A:$A,Locations!$D:$D,"")</f>
        <v>Central</v>
      </c>
      <c r="M129" t="str">
        <f xml:space="preserve"> _xlfn.XLOOKUP(K129,Locations!$A:$A,Locations!$C:$C,"")</f>
        <v>TX</v>
      </c>
      <c r="N129" t="s">
        <v>827</v>
      </c>
      <c r="O129" t="s">
        <v>1826</v>
      </c>
      <c r="P129">
        <f t="shared" si="4"/>
        <v>32907</v>
      </c>
      <c r="Q129" s="4">
        <f>_xlfn.MAXIFS(Shipments!$B:$B, Shipments!$A:$A, A129)</f>
        <v>45758</v>
      </c>
      <c r="R129">
        <f>SUMIFS(Shipments!$D:$D, Shipments!$A:$A, A129)</f>
        <v>100</v>
      </c>
      <c r="S129">
        <f t="shared" si="5"/>
        <v>1</v>
      </c>
      <c r="T129">
        <f t="shared" si="6"/>
        <v>1</v>
      </c>
      <c r="U129">
        <f t="shared" si="7"/>
        <v>14523</v>
      </c>
    </row>
    <row r="130" spans="1:21" x14ac:dyDescent="0.35">
      <c r="A130">
        <v>10128</v>
      </c>
      <c r="B130" s="4" t="s">
        <v>531</v>
      </c>
      <c r="C130" t="s">
        <v>232</v>
      </c>
      <c r="D130" t="str">
        <f>_xlfn.XLOOKUP(C130,Products!$A:$A,Products!$B:$B,"")</f>
        <v>Product 178</v>
      </c>
      <c r="E130" t="str">
        <f>_xlfn.XLOOKUP(C130,Products!$A:$A,Products!$C:$C,"")</f>
        <v>Packaging</v>
      </c>
      <c r="F130">
        <f>_xlfn.XLOOKUP(C130,Products!$A:$A,Products!$D:$D,"")</f>
        <v>162.16999999999999</v>
      </c>
      <c r="G130" t="str">
        <f>_xlfn.XLOOKUP(C130,Products!$A:$A,Products!$E:$E,"")</f>
        <v>S018</v>
      </c>
      <c r="H130">
        <v>15</v>
      </c>
      <c r="I130">
        <v>279.48</v>
      </c>
      <c r="J130" t="s">
        <v>634</v>
      </c>
      <c r="K130" t="s">
        <v>467</v>
      </c>
      <c r="L130" t="str">
        <f xml:space="preserve"> _xlfn.XLOOKUP(K130,Locations!$A:$A,Locations!$D:$D,"")</f>
        <v>Northeast</v>
      </c>
      <c r="M130" t="str">
        <f xml:space="preserve"> _xlfn.XLOOKUP(K130,Locations!$A:$A,Locations!$C:$C,"")</f>
        <v>NJ</v>
      </c>
      <c r="N130" t="s">
        <v>828</v>
      </c>
      <c r="O130" t="s">
        <v>1826</v>
      </c>
      <c r="P130">
        <f t="shared" si="4"/>
        <v>4192.2000000000007</v>
      </c>
      <c r="Q130" s="4">
        <f>_xlfn.MAXIFS(Shipments!$B:$B, Shipments!$A:$A, A130)</f>
        <v>45839</v>
      </c>
      <c r="R130">
        <f>SUMIFS(Shipments!$D:$D, Shipments!$A:$A, A130)</f>
        <v>15</v>
      </c>
      <c r="S130">
        <f t="shared" si="5"/>
        <v>1</v>
      </c>
      <c r="T130">
        <f t="shared" si="6"/>
        <v>1</v>
      </c>
      <c r="U130">
        <f t="shared" si="7"/>
        <v>1759.650000000001</v>
      </c>
    </row>
    <row r="131" spans="1:21" x14ac:dyDescent="0.35">
      <c r="A131">
        <v>10129</v>
      </c>
      <c r="B131" s="4" t="s">
        <v>529</v>
      </c>
      <c r="C131" t="s">
        <v>229</v>
      </c>
      <c r="D131" t="str">
        <f>_xlfn.XLOOKUP(C131,Products!$A:$A,Products!$B:$B,"")</f>
        <v>Product 175</v>
      </c>
      <c r="E131" t="str">
        <f>_xlfn.XLOOKUP(C131,Products!$A:$A,Products!$C:$C,"")</f>
        <v>Raw Materials</v>
      </c>
      <c r="F131">
        <f>_xlfn.XLOOKUP(C131,Products!$A:$A,Products!$D:$D,"")</f>
        <v>138.30000000000001</v>
      </c>
      <c r="G131" t="str">
        <f>_xlfn.XLOOKUP(C131,Products!$A:$A,Products!$E:$E,"")</f>
        <v>S017</v>
      </c>
      <c r="H131">
        <v>5</v>
      </c>
      <c r="I131">
        <v>235.54</v>
      </c>
      <c r="J131" t="s">
        <v>565</v>
      </c>
      <c r="K131" t="s">
        <v>469</v>
      </c>
      <c r="L131" t="str">
        <f xml:space="preserve"> _xlfn.XLOOKUP(K131,Locations!$A:$A,Locations!$D:$D,"")</f>
        <v>Mountain</v>
      </c>
      <c r="M131" t="str">
        <f xml:space="preserve"> _xlfn.XLOOKUP(K131,Locations!$A:$A,Locations!$C:$C,"")</f>
        <v>IL</v>
      </c>
      <c r="N131" t="s">
        <v>829</v>
      </c>
      <c r="O131" t="s">
        <v>1825</v>
      </c>
      <c r="P131">
        <f t="shared" ref="P131:P194" si="8">H131*I131</f>
        <v>1177.7</v>
      </c>
      <c r="Q131" s="4">
        <f>_xlfn.MAXIFS(Shipments!$B:$B, Shipments!$A:$A, A131)</f>
        <v>45818</v>
      </c>
      <c r="R131">
        <f>SUMIFS(Shipments!$D:$D, Shipments!$A:$A, A131)</f>
        <v>5</v>
      </c>
      <c r="S131">
        <f t="shared" ref="S131:S194" si="9">IF(H131=0,1,R131/H131)</f>
        <v>1</v>
      </c>
      <c r="T131">
        <f t="shared" ref="T131:T194" si="10">IF(Q131&lt;=DATEVALUE(J131),1,0)</f>
        <v>1</v>
      </c>
      <c r="U131">
        <f t="shared" ref="U131:U194" si="11">P131 - (H131*F131)</f>
        <v>486.20000000000005</v>
      </c>
    </row>
    <row r="132" spans="1:21" x14ac:dyDescent="0.35">
      <c r="A132">
        <v>10130</v>
      </c>
      <c r="B132" s="4" t="s">
        <v>575</v>
      </c>
      <c r="C132" t="s">
        <v>202</v>
      </c>
      <c r="D132" t="str">
        <f>_xlfn.XLOOKUP(C132,Products!$A:$A,Products!$B:$B,"")</f>
        <v>Product 148</v>
      </c>
      <c r="E132" t="str">
        <f>_xlfn.XLOOKUP(C132,Products!$A:$A,Products!$C:$C,"")</f>
        <v>Finished Goods</v>
      </c>
      <c r="F132">
        <f>_xlfn.XLOOKUP(C132,Products!$A:$A,Products!$D:$D,"")</f>
        <v>20.25</v>
      </c>
      <c r="G132" t="str">
        <f>_xlfn.XLOOKUP(C132,Products!$A:$A,Products!$E:$E,"")</f>
        <v>S013</v>
      </c>
      <c r="H132">
        <v>30</v>
      </c>
      <c r="I132">
        <v>32.01</v>
      </c>
      <c r="J132" t="s">
        <v>684</v>
      </c>
      <c r="K132" t="s">
        <v>471</v>
      </c>
      <c r="L132" t="str">
        <f xml:space="preserve"> _xlfn.XLOOKUP(K132,Locations!$A:$A,Locations!$D:$D,"")</f>
        <v>Central</v>
      </c>
      <c r="M132" t="str">
        <f xml:space="preserve"> _xlfn.XLOOKUP(K132,Locations!$A:$A,Locations!$C:$C,"")</f>
        <v>TX</v>
      </c>
      <c r="N132" t="s">
        <v>830</v>
      </c>
      <c r="O132" t="s">
        <v>1824</v>
      </c>
      <c r="P132">
        <f t="shared" si="8"/>
        <v>960.3</v>
      </c>
      <c r="Q132" s="4">
        <f>_xlfn.MAXIFS(Shipments!$B:$B, Shipments!$A:$A, A132)</f>
        <v>45770</v>
      </c>
      <c r="R132">
        <f>SUMIFS(Shipments!$D:$D, Shipments!$A:$A, A132)</f>
        <v>30</v>
      </c>
      <c r="S132">
        <f t="shared" si="9"/>
        <v>1</v>
      </c>
      <c r="T132">
        <f t="shared" si="10"/>
        <v>1</v>
      </c>
      <c r="U132">
        <f t="shared" si="11"/>
        <v>352.79999999999995</v>
      </c>
    </row>
    <row r="133" spans="1:21" x14ac:dyDescent="0.35">
      <c r="A133">
        <v>10131</v>
      </c>
      <c r="B133" s="4" t="s">
        <v>522</v>
      </c>
      <c r="C133" t="s">
        <v>234</v>
      </c>
      <c r="D133" t="str">
        <f>_xlfn.XLOOKUP(C133,Products!$A:$A,Products!$B:$B,"")</f>
        <v>Product 180</v>
      </c>
      <c r="E133" t="str">
        <f>_xlfn.XLOOKUP(C133,Products!$A:$A,Products!$C:$C,"")</f>
        <v>Raw Materials</v>
      </c>
      <c r="F133">
        <f>_xlfn.XLOOKUP(C133,Products!$A:$A,Products!$D:$D,"")</f>
        <v>3.19</v>
      </c>
      <c r="G133" t="str">
        <f>_xlfn.XLOOKUP(C133,Products!$A:$A,Products!$E:$E,"")</f>
        <v>S020</v>
      </c>
      <c r="H133">
        <v>100</v>
      </c>
      <c r="I133">
        <v>3.97</v>
      </c>
      <c r="J133" t="s">
        <v>537</v>
      </c>
      <c r="K133" t="s">
        <v>464</v>
      </c>
      <c r="L133" t="str">
        <f xml:space="preserve"> _xlfn.XLOOKUP(K133,Locations!$A:$A,Locations!$D:$D,"")</f>
        <v>Central</v>
      </c>
      <c r="M133" t="str">
        <f xml:space="preserve"> _xlfn.XLOOKUP(K133,Locations!$A:$A,Locations!$C:$C,"")</f>
        <v>TX</v>
      </c>
      <c r="N133" t="s">
        <v>831</v>
      </c>
      <c r="O133" t="s">
        <v>1826</v>
      </c>
      <c r="P133">
        <f t="shared" si="8"/>
        <v>397</v>
      </c>
      <c r="Q133" s="4">
        <f>_xlfn.MAXIFS(Shipments!$B:$B, Shipments!$A:$A, A133)</f>
        <v>45833</v>
      </c>
      <c r="R133">
        <f>SUMIFS(Shipments!$D:$D, Shipments!$A:$A, A133)</f>
        <v>100</v>
      </c>
      <c r="S133">
        <f t="shared" si="9"/>
        <v>1</v>
      </c>
      <c r="T133">
        <f t="shared" si="10"/>
        <v>1</v>
      </c>
      <c r="U133">
        <f t="shared" si="11"/>
        <v>78</v>
      </c>
    </row>
    <row r="134" spans="1:21" x14ac:dyDescent="0.35">
      <c r="A134">
        <v>10132</v>
      </c>
      <c r="B134" s="4" t="s">
        <v>599</v>
      </c>
      <c r="C134" t="s">
        <v>218</v>
      </c>
      <c r="D134" t="str">
        <f>_xlfn.XLOOKUP(C134,Products!$A:$A,Products!$B:$B,"")</f>
        <v>Product 164</v>
      </c>
      <c r="E134" t="str">
        <f>_xlfn.XLOOKUP(C134,Products!$A:$A,Products!$C:$C,"")</f>
        <v>Spare Parts</v>
      </c>
      <c r="F134">
        <f>_xlfn.XLOOKUP(C134,Products!$A:$A,Products!$D:$D,"")</f>
        <v>149.85</v>
      </c>
      <c r="G134" t="str">
        <f>_xlfn.XLOOKUP(C134,Products!$A:$A,Products!$E:$E,"")</f>
        <v>S006</v>
      </c>
      <c r="H134">
        <v>40</v>
      </c>
      <c r="I134">
        <v>246.46</v>
      </c>
      <c r="J134" t="s">
        <v>602</v>
      </c>
      <c r="K134" t="s">
        <v>469</v>
      </c>
      <c r="L134" t="str">
        <f xml:space="preserve"> _xlfn.XLOOKUP(K134,Locations!$A:$A,Locations!$D:$D,"")</f>
        <v>Mountain</v>
      </c>
      <c r="M134" t="str">
        <f xml:space="preserve"> _xlfn.XLOOKUP(K134,Locations!$A:$A,Locations!$C:$C,"")</f>
        <v>IL</v>
      </c>
      <c r="N134" t="s">
        <v>832</v>
      </c>
      <c r="O134" t="s">
        <v>1825</v>
      </c>
      <c r="P134">
        <f t="shared" si="8"/>
        <v>9858.4</v>
      </c>
      <c r="Q134" s="4">
        <f>_xlfn.MAXIFS(Shipments!$B:$B, Shipments!$A:$A, A134)</f>
        <v>45864</v>
      </c>
      <c r="R134">
        <f>SUMIFS(Shipments!$D:$D, Shipments!$A:$A, A134)</f>
        <v>40</v>
      </c>
      <c r="S134">
        <f t="shared" si="9"/>
        <v>1</v>
      </c>
      <c r="T134">
        <f t="shared" si="10"/>
        <v>0</v>
      </c>
      <c r="U134">
        <f t="shared" si="11"/>
        <v>3864.3999999999996</v>
      </c>
    </row>
    <row r="135" spans="1:21" x14ac:dyDescent="0.35">
      <c r="A135">
        <v>10133</v>
      </c>
      <c r="B135" s="4" t="s">
        <v>582</v>
      </c>
      <c r="C135" t="s">
        <v>173</v>
      </c>
      <c r="D135" t="str">
        <f>_xlfn.XLOOKUP(C135,Products!$A:$A,Products!$B:$B,"")</f>
        <v>Product 119</v>
      </c>
      <c r="E135" t="str">
        <f>_xlfn.XLOOKUP(C135,Products!$A:$A,Products!$C:$C,"")</f>
        <v>Raw Materials</v>
      </c>
      <c r="F135">
        <f>_xlfn.XLOOKUP(C135,Products!$A:$A,Products!$D:$D,"")</f>
        <v>7.27</v>
      </c>
      <c r="G135" t="str">
        <f>_xlfn.XLOOKUP(C135,Products!$A:$A,Products!$E:$E,"")</f>
        <v>S002</v>
      </c>
      <c r="H135">
        <v>75</v>
      </c>
      <c r="I135">
        <v>11.18</v>
      </c>
      <c r="J135" t="s">
        <v>658</v>
      </c>
      <c r="K135" t="s">
        <v>468</v>
      </c>
      <c r="L135" t="str">
        <f xml:space="preserve"> _xlfn.XLOOKUP(K135,Locations!$A:$A,Locations!$D:$D,"")</f>
        <v>West</v>
      </c>
      <c r="M135" t="str">
        <f xml:space="preserve"> _xlfn.XLOOKUP(K135,Locations!$A:$A,Locations!$C:$C,"")</f>
        <v>WA</v>
      </c>
      <c r="N135" t="s">
        <v>833</v>
      </c>
      <c r="O135" t="s">
        <v>1825</v>
      </c>
      <c r="P135">
        <f t="shared" si="8"/>
        <v>838.5</v>
      </c>
      <c r="Q135" s="4">
        <f>_xlfn.MAXIFS(Shipments!$B:$B, Shipments!$A:$A, A135)</f>
        <v>45781</v>
      </c>
      <c r="R135">
        <f>SUMIFS(Shipments!$D:$D, Shipments!$A:$A, A135)</f>
        <v>75</v>
      </c>
      <c r="S135">
        <f t="shared" si="9"/>
        <v>1</v>
      </c>
      <c r="T135">
        <f t="shared" si="10"/>
        <v>1</v>
      </c>
      <c r="U135">
        <f t="shared" si="11"/>
        <v>293.25</v>
      </c>
    </row>
    <row r="136" spans="1:21" x14ac:dyDescent="0.35">
      <c r="A136">
        <v>10134</v>
      </c>
      <c r="B136" s="4" t="s">
        <v>600</v>
      </c>
      <c r="C136" t="s">
        <v>86</v>
      </c>
      <c r="D136" t="str">
        <f>_xlfn.XLOOKUP(C136,Products!$A:$A,Products!$B:$B,"")</f>
        <v>Product 32</v>
      </c>
      <c r="E136" t="str">
        <f>_xlfn.XLOOKUP(C136,Products!$A:$A,Products!$C:$C,"")</f>
        <v>Packaging</v>
      </c>
      <c r="F136">
        <f>_xlfn.XLOOKUP(C136,Products!$A:$A,Products!$D:$D,"")</f>
        <v>98.01</v>
      </c>
      <c r="G136" t="str">
        <f>_xlfn.XLOOKUP(C136,Products!$A:$A,Products!$E:$E,"")</f>
        <v>S020</v>
      </c>
      <c r="H136">
        <v>10</v>
      </c>
      <c r="I136">
        <v>144.82</v>
      </c>
      <c r="J136" t="s">
        <v>658</v>
      </c>
      <c r="K136" t="s">
        <v>471</v>
      </c>
      <c r="L136" t="str">
        <f xml:space="preserve"> _xlfn.XLOOKUP(K136,Locations!$A:$A,Locations!$D:$D,"")</f>
        <v>Central</v>
      </c>
      <c r="M136" t="str">
        <f xml:space="preserve"> _xlfn.XLOOKUP(K136,Locations!$A:$A,Locations!$C:$C,"")</f>
        <v>TX</v>
      </c>
      <c r="N136" t="s">
        <v>834</v>
      </c>
      <c r="O136" t="s">
        <v>1824</v>
      </c>
      <c r="P136">
        <f t="shared" si="8"/>
        <v>1448.1999999999998</v>
      </c>
      <c r="Q136" s="4">
        <f>_xlfn.MAXIFS(Shipments!$B:$B, Shipments!$A:$A, A136)</f>
        <v>45781</v>
      </c>
      <c r="R136">
        <f>SUMIFS(Shipments!$D:$D, Shipments!$A:$A, A136)</f>
        <v>10</v>
      </c>
      <c r="S136">
        <f t="shared" si="9"/>
        <v>1</v>
      </c>
      <c r="T136">
        <f t="shared" si="10"/>
        <v>1</v>
      </c>
      <c r="U136">
        <f t="shared" si="11"/>
        <v>468.0999999999998</v>
      </c>
    </row>
    <row r="137" spans="1:21" x14ac:dyDescent="0.35">
      <c r="A137">
        <v>10135</v>
      </c>
      <c r="B137" s="4" t="s">
        <v>575</v>
      </c>
      <c r="C137" t="s">
        <v>238</v>
      </c>
      <c r="D137" t="str">
        <f>_xlfn.XLOOKUP(C137,Products!$A:$A,Products!$B:$B,"")</f>
        <v>Product 184</v>
      </c>
      <c r="E137" t="str">
        <f>_xlfn.XLOOKUP(C137,Products!$A:$A,Products!$C:$C,"")</f>
        <v>Packaging</v>
      </c>
      <c r="F137">
        <f>_xlfn.XLOOKUP(C137,Products!$A:$A,Products!$D:$D,"")</f>
        <v>99.26</v>
      </c>
      <c r="G137" t="str">
        <f>_xlfn.XLOOKUP(C137,Products!$A:$A,Products!$E:$E,"")</f>
        <v>S015</v>
      </c>
      <c r="H137">
        <v>5</v>
      </c>
      <c r="I137">
        <v>143.13999999999999</v>
      </c>
      <c r="J137" t="s">
        <v>582</v>
      </c>
      <c r="K137" t="s">
        <v>470</v>
      </c>
      <c r="L137" t="str">
        <f xml:space="preserve"> _xlfn.XLOOKUP(K137,Locations!$A:$A,Locations!$D:$D,"")</f>
        <v>Pacific</v>
      </c>
      <c r="M137" t="str">
        <f xml:space="preserve"> _xlfn.XLOOKUP(K137,Locations!$A:$A,Locations!$C:$C,"")</f>
        <v>FL</v>
      </c>
      <c r="N137" t="s">
        <v>835</v>
      </c>
      <c r="O137" t="s">
        <v>1825</v>
      </c>
      <c r="P137">
        <f t="shared" si="8"/>
        <v>715.69999999999993</v>
      </c>
      <c r="Q137" s="4">
        <f>_xlfn.MAXIFS(Shipments!$B:$B, Shipments!$A:$A, A137)</f>
        <v>45780</v>
      </c>
      <c r="R137">
        <f>SUMIFS(Shipments!$D:$D, Shipments!$A:$A, A137)</f>
        <v>5</v>
      </c>
      <c r="S137">
        <f t="shared" si="9"/>
        <v>1</v>
      </c>
      <c r="T137">
        <f t="shared" si="10"/>
        <v>0</v>
      </c>
      <c r="U137">
        <f t="shared" si="11"/>
        <v>219.39999999999992</v>
      </c>
    </row>
    <row r="138" spans="1:21" x14ac:dyDescent="0.35">
      <c r="A138">
        <v>10136</v>
      </c>
      <c r="B138" s="4" t="s">
        <v>601</v>
      </c>
      <c r="C138" t="s">
        <v>116</v>
      </c>
      <c r="D138" t="str">
        <f>_xlfn.XLOOKUP(C138,Products!$A:$A,Products!$B:$B,"")</f>
        <v>Product 62</v>
      </c>
      <c r="E138" t="str">
        <f>_xlfn.XLOOKUP(C138,Products!$A:$A,Products!$C:$C,"")</f>
        <v>Components</v>
      </c>
      <c r="F138">
        <f>_xlfn.XLOOKUP(C138,Products!$A:$A,Products!$D:$D,"")</f>
        <v>73.73</v>
      </c>
      <c r="G138" t="str">
        <f>_xlfn.XLOOKUP(C138,Products!$A:$A,Products!$E:$E,"")</f>
        <v>S007</v>
      </c>
      <c r="H138">
        <v>100</v>
      </c>
      <c r="I138">
        <v>123.28</v>
      </c>
      <c r="J138" t="s">
        <v>558</v>
      </c>
      <c r="K138" t="s">
        <v>467</v>
      </c>
      <c r="L138" t="str">
        <f xml:space="preserve"> _xlfn.XLOOKUP(K138,Locations!$A:$A,Locations!$D:$D,"")</f>
        <v>Northeast</v>
      </c>
      <c r="M138" t="str">
        <f xml:space="preserve"> _xlfn.XLOOKUP(K138,Locations!$A:$A,Locations!$C:$C,"")</f>
        <v>NJ</v>
      </c>
      <c r="N138" t="s">
        <v>836</v>
      </c>
      <c r="O138" t="s">
        <v>1825</v>
      </c>
      <c r="P138">
        <f t="shared" si="8"/>
        <v>12328</v>
      </c>
      <c r="Q138" s="4">
        <f>_xlfn.MAXIFS(Shipments!$B:$B, Shipments!$A:$A, A138)</f>
        <v>45798</v>
      </c>
      <c r="R138">
        <f>SUMIFS(Shipments!$D:$D, Shipments!$A:$A, A138)</f>
        <v>100</v>
      </c>
      <c r="S138">
        <f t="shared" si="9"/>
        <v>1</v>
      </c>
      <c r="T138">
        <f t="shared" si="10"/>
        <v>0</v>
      </c>
      <c r="U138">
        <f t="shared" si="11"/>
        <v>4955</v>
      </c>
    </row>
    <row r="139" spans="1:21" x14ac:dyDescent="0.35">
      <c r="A139">
        <v>10137</v>
      </c>
      <c r="B139" s="4" t="s">
        <v>524</v>
      </c>
      <c r="C139" t="s">
        <v>146</v>
      </c>
      <c r="D139" t="str">
        <f>_xlfn.XLOOKUP(C139,Products!$A:$A,Products!$B:$B,"")</f>
        <v>Product 92</v>
      </c>
      <c r="E139" t="str">
        <f>_xlfn.XLOOKUP(C139,Products!$A:$A,Products!$C:$C,"")</f>
        <v>Finished Goods</v>
      </c>
      <c r="F139">
        <f>_xlfn.XLOOKUP(C139,Products!$A:$A,Products!$D:$D,"")</f>
        <v>144.79</v>
      </c>
      <c r="G139" t="str">
        <f>_xlfn.XLOOKUP(C139,Products!$A:$A,Products!$E:$E,"")</f>
        <v>S016</v>
      </c>
      <c r="H139">
        <v>10</v>
      </c>
      <c r="I139">
        <v>191.16</v>
      </c>
      <c r="J139" t="s">
        <v>694</v>
      </c>
      <c r="K139" t="s">
        <v>465</v>
      </c>
      <c r="L139" t="str">
        <f xml:space="preserve"> _xlfn.XLOOKUP(K139,Locations!$A:$A,Locations!$D:$D,"")</f>
        <v>Midwest</v>
      </c>
      <c r="M139" t="str">
        <f xml:space="preserve"> _xlfn.XLOOKUP(K139,Locations!$A:$A,Locations!$C:$C,"")</f>
        <v>IL</v>
      </c>
      <c r="N139" t="s">
        <v>837</v>
      </c>
      <c r="O139" t="s">
        <v>1825</v>
      </c>
      <c r="P139">
        <f t="shared" si="8"/>
        <v>1911.6</v>
      </c>
      <c r="Q139" s="4">
        <f>_xlfn.MAXIFS(Shipments!$B:$B, Shipments!$A:$A, A139)</f>
        <v>45940</v>
      </c>
      <c r="R139">
        <f>SUMIFS(Shipments!$D:$D, Shipments!$A:$A, A139)</f>
        <v>10</v>
      </c>
      <c r="S139">
        <f t="shared" si="9"/>
        <v>1</v>
      </c>
      <c r="T139">
        <f t="shared" si="10"/>
        <v>0</v>
      </c>
      <c r="U139">
        <f t="shared" si="11"/>
        <v>463.70000000000005</v>
      </c>
    </row>
    <row r="140" spans="1:21" x14ac:dyDescent="0.35">
      <c r="A140">
        <v>10138</v>
      </c>
      <c r="B140" s="4" t="s">
        <v>602</v>
      </c>
      <c r="C140" t="s">
        <v>133</v>
      </c>
      <c r="D140" t="str">
        <f>_xlfn.XLOOKUP(C140,Products!$A:$A,Products!$B:$B,"")</f>
        <v>Product 79</v>
      </c>
      <c r="E140" t="str">
        <f>_xlfn.XLOOKUP(C140,Products!$A:$A,Products!$C:$C,"")</f>
        <v>Finished Goods</v>
      </c>
      <c r="F140">
        <f>_xlfn.XLOOKUP(C140,Products!$A:$A,Products!$D:$D,"")</f>
        <v>142.61000000000001</v>
      </c>
      <c r="G140" t="str">
        <f>_xlfn.XLOOKUP(C140,Products!$A:$A,Products!$E:$E,"")</f>
        <v>S004</v>
      </c>
      <c r="H140">
        <v>75</v>
      </c>
      <c r="I140">
        <v>210.97</v>
      </c>
      <c r="J140" t="s">
        <v>625</v>
      </c>
      <c r="K140" t="s">
        <v>468</v>
      </c>
      <c r="L140" t="str">
        <f xml:space="preserve"> _xlfn.XLOOKUP(K140,Locations!$A:$A,Locations!$D:$D,"")</f>
        <v>West</v>
      </c>
      <c r="M140" t="str">
        <f xml:space="preserve"> _xlfn.XLOOKUP(K140,Locations!$A:$A,Locations!$C:$C,"")</f>
        <v>WA</v>
      </c>
      <c r="N140" t="s">
        <v>838</v>
      </c>
      <c r="O140" t="s">
        <v>1824</v>
      </c>
      <c r="P140">
        <f t="shared" si="8"/>
        <v>15822.75</v>
      </c>
      <c r="Q140" s="4">
        <f>_xlfn.MAXIFS(Shipments!$B:$B, Shipments!$A:$A, A140)</f>
        <v>45865</v>
      </c>
      <c r="R140">
        <f>SUMIFS(Shipments!$D:$D, Shipments!$A:$A, A140)</f>
        <v>75</v>
      </c>
      <c r="S140">
        <f t="shared" si="9"/>
        <v>1</v>
      </c>
      <c r="T140">
        <f t="shared" si="10"/>
        <v>1</v>
      </c>
      <c r="U140">
        <f t="shared" si="11"/>
        <v>5126.9999999999982</v>
      </c>
    </row>
    <row r="141" spans="1:21" x14ac:dyDescent="0.35">
      <c r="A141">
        <v>10139</v>
      </c>
      <c r="B141" s="4" t="s">
        <v>603</v>
      </c>
      <c r="C141" t="s">
        <v>211</v>
      </c>
      <c r="D141" t="str">
        <f>_xlfn.XLOOKUP(C141,Products!$A:$A,Products!$B:$B,"")</f>
        <v>Product 157</v>
      </c>
      <c r="E141" t="str">
        <f>_xlfn.XLOOKUP(C141,Products!$A:$A,Products!$C:$C,"")</f>
        <v>Spare Parts</v>
      </c>
      <c r="F141">
        <f>_xlfn.XLOOKUP(C141,Products!$A:$A,Products!$D:$D,"")</f>
        <v>112.83</v>
      </c>
      <c r="G141" t="str">
        <f>_xlfn.XLOOKUP(C141,Products!$A:$A,Products!$E:$E,"")</f>
        <v>S019</v>
      </c>
      <c r="H141">
        <v>5</v>
      </c>
      <c r="I141">
        <v>200</v>
      </c>
      <c r="J141" t="s">
        <v>638</v>
      </c>
      <c r="K141" t="s">
        <v>466</v>
      </c>
      <c r="L141" t="str">
        <f xml:space="preserve"> _xlfn.XLOOKUP(K141,Locations!$A:$A,Locations!$D:$D,"")</f>
        <v>Southeast</v>
      </c>
      <c r="M141" t="str">
        <f xml:space="preserve"> _xlfn.XLOOKUP(K141,Locations!$A:$A,Locations!$C:$C,"")</f>
        <v>FL</v>
      </c>
      <c r="N141" t="s">
        <v>839</v>
      </c>
      <c r="O141" t="s">
        <v>1824</v>
      </c>
      <c r="P141">
        <f t="shared" si="8"/>
        <v>1000</v>
      </c>
      <c r="Q141" s="4">
        <f>_xlfn.MAXIFS(Shipments!$B:$B, Shipments!$A:$A, A141)</f>
        <v>45887</v>
      </c>
      <c r="R141">
        <f>SUMIFS(Shipments!$D:$D, Shipments!$A:$A, A141)</f>
        <v>5</v>
      </c>
      <c r="S141">
        <f t="shared" si="9"/>
        <v>1</v>
      </c>
      <c r="T141">
        <f t="shared" si="10"/>
        <v>1</v>
      </c>
      <c r="U141">
        <f t="shared" si="11"/>
        <v>435.85</v>
      </c>
    </row>
    <row r="142" spans="1:21" x14ac:dyDescent="0.35">
      <c r="A142">
        <v>10140</v>
      </c>
      <c r="B142" s="4" t="s">
        <v>604</v>
      </c>
      <c r="C142" t="s">
        <v>197</v>
      </c>
      <c r="D142" t="str">
        <f>_xlfn.XLOOKUP(C142,Products!$A:$A,Products!$B:$B,"")</f>
        <v>Product 143</v>
      </c>
      <c r="E142" t="str">
        <f>_xlfn.XLOOKUP(C142,Products!$A:$A,Products!$C:$C,"")</f>
        <v>Raw Materials</v>
      </c>
      <c r="F142">
        <f>_xlfn.XLOOKUP(C142,Products!$A:$A,Products!$D:$D,"")</f>
        <v>85.66</v>
      </c>
      <c r="G142" t="str">
        <f>_xlfn.XLOOKUP(C142,Products!$A:$A,Products!$E:$E,"")</f>
        <v>S014</v>
      </c>
      <c r="H142">
        <v>25</v>
      </c>
      <c r="I142">
        <v>107.51</v>
      </c>
      <c r="J142" t="s">
        <v>649</v>
      </c>
      <c r="K142" t="s">
        <v>466</v>
      </c>
      <c r="L142" t="str">
        <f xml:space="preserve"> _xlfn.XLOOKUP(K142,Locations!$A:$A,Locations!$D:$D,"")</f>
        <v>Southeast</v>
      </c>
      <c r="M142" t="str">
        <f xml:space="preserve"> _xlfn.XLOOKUP(K142,Locations!$A:$A,Locations!$C:$C,"")</f>
        <v>FL</v>
      </c>
      <c r="N142" t="s">
        <v>840</v>
      </c>
      <c r="O142" t="s">
        <v>1825</v>
      </c>
      <c r="P142">
        <f t="shared" si="8"/>
        <v>2687.75</v>
      </c>
      <c r="Q142" s="4">
        <f>_xlfn.MAXIFS(Shipments!$B:$B, Shipments!$A:$A, A142)</f>
        <v>45896</v>
      </c>
      <c r="R142">
        <f>SUMIFS(Shipments!$D:$D, Shipments!$A:$A, A142)</f>
        <v>25</v>
      </c>
      <c r="S142">
        <f t="shared" si="9"/>
        <v>1</v>
      </c>
      <c r="T142">
        <f t="shared" si="10"/>
        <v>0</v>
      </c>
      <c r="U142">
        <f t="shared" si="11"/>
        <v>546.25</v>
      </c>
    </row>
    <row r="143" spans="1:21" x14ac:dyDescent="0.35">
      <c r="A143">
        <v>10141</v>
      </c>
      <c r="B143" s="4" t="s">
        <v>558</v>
      </c>
      <c r="C143" t="s">
        <v>104</v>
      </c>
      <c r="D143" t="str">
        <f>_xlfn.XLOOKUP(C143,Products!$A:$A,Products!$B:$B,"")</f>
        <v>Product 50</v>
      </c>
      <c r="E143" t="str">
        <f>_xlfn.XLOOKUP(C143,Products!$A:$A,Products!$C:$C,"")</f>
        <v>Spare Parts</v>
      </c>
      <c r="F143">
        <f>_xlfn.XLOOKUP(C143,Products!$A:$A,Products!$D:$D,"")</f>
        <v>54.85</v>
      </c>
      <c r="G143" t="str">
        <f>_xlfn.XLOOKUP(C143,Products!$A:$A,Products!$E:$E,"")</f>
        <v>S008</v>
      </c>
      <c r="H143">
        <v>75</v>
      </c>
      <c r="I143">
        <v>78.790000000000006</v>
      </c>
      <c r="J143" t="s">
        <v>568</v>
      </c>
      <c r="K143" t="s">
        <v>473</v>
      </c>
      <c r="L143" t="str">
        <f xml:space="preserve"> _xlfn.XLOOKUP(K143,Locations!$A:$A,Locations!$D:$D,"")</f>
        <v>West</v>
      </c>
      <c r="M143" t="str">
        <f xml:space="preserve"> _xlfn.XLOOKUP(K143,Locations!$A:$A,Locations!$C:$C,"")</f>
        <v>CA</v>
      </c>
      <c r="N143" t="s">
        <v>841</v>
      </c>
      <c r="O143" t="s">
        <v>1825</v>
      </c>
      <c r="P143">
        <f t="shared" si="8"/>
        <v>5909.2500000000009</v>
      </c>
      <c r="Q143" s="4">
        <f>_xlfn.MAXIFS(Shipments!$B:$B, Shipments!$A:$A, A143)</f>
        <v>45799</v>
      </c>
      <c r="R143">
        <f>SUMIFS(Shipments!$D:$D, Shipments!$A:$A, A143)</f>
        <v>75</v>
      </c>
      <c r="S143">
        <f t="shared" si="9"/>
        <v>1</v>
      </c>
      <c r="T143">
        <f t="shared" si="10"/>
        <v>1</v>
      </c>
      <c r="U143">
        <f t="shared" si="11"/>
        <v>1795.5000000000009</v>
      </c>
    </row>
    <row r="144" spans="1:21" x14ac:dyDescent="0.35">
      <c r="A144">
        <v>10142</v>
      </c>
      <c r="B144" s="4" t="s">
        <v>554</v>
      </c>
      <c r="C144" t="s">
        <v>56</v>
      </c>
      <c r="D144" t="str">
        <f>_xlfn.XLOOKUP(C144,Products!$A:$A,Products!$B:$B,"")</f>
        <v>Product 2</v>
      </c>
      <c r="E144" t="str">
        <f>_xlfn.XLOOKUP(C144,Products!$A:$A,Products!$C:$C,"")</f>
        <v>Raw Materials</v>
      </c>
      <c r="F144">
        <f>_xlfn.XLOOKUP(C144,Products!$A:$A,Products!$D:$D,"")</f>
        <v>104.71</v>
      </c>
      <c r="G144" t="str">
        <f>_xlfn.XLOOKUP(C144,Products!$A:$A,Products!$E:$E,"")</f>
        <v>S006</v>
      </c>
      <c r="H144">
        <v>30</v>
      </c>
      <c r="I144">
        <v>181.67</v>
      </c>
      <c r="J144" t="s">
        <v>545</v>
      </c>
      <c r="K144" t="s">
        <v>470</v>
      </c>
      <c r="L144" t="str">
        <f xml:space="preserve"> _xlfn.XLOOKUP(K144,Locations!$A:$A,Locations!$D:$D,"")</f>
        <v>Pacific</v>
      </c>
      <c r="M144" t="str">
        <f xml:space="preserve"> _xlfn.XLOOKUP(K144,Locations!$A:$A,Locations!$C:$C,"")</f>
        <v>FL</v>
      </c>
      <c r="N144" t="s">
        <v>842</v>
      </c>
      <c r="O144" t="s">
        <v>1824</v>
      </c>
      <c r="P144">
        <f t="shared" si="8"/>
        <v>5450.0999999999995</v>
      </c>
      <c r="Q144" s="4">
        <f>_xlfn.MAXIFS(Shipments!$B:$B, Shipments!$A:$A, A144)</f>
        <v>45757</v>
      </c>
      <c r="R144">
        <f>SUMIFS(Shipments!$D:$D, Shipments!$A:$A, A144)</f>
        <v>30</v>
      </c>
      <c r="S144">
        <f t="shared" si="9"/>
        <v>1</v>
      </c>
      <c r="T144">
        <f t="shared" si="10"/>
        <v>1</v>
      </c>
      <c r="U144">
        <f t="shared" si="11"/>
        <v>2308.7999999999997</v>
      </c>
    </row>
    <row r="145" spans="1:21" x14ac:dyDescent="0.35">
      <c r="A145">
        <v>10143</v>
      </c>
      <c r="B145" s="4" t="s">
        <v>537</v>
      </c>
      <c r="C145" t="s">
        <v>123</v>
      </c>
      <c r="D145" t="str">
        <f>_xlfn.XLOOKUP(C145,Products!$A:$A,Products!$B:$B,"")</f>
        <v>Product 69</v>
      </c>
      <c r="E145" t="str">
        <f>_xlfn.XLOOKUP(C145,Products!$A:$A,Products!$C:$C,"")</f>
        <v>Components</v>
      </c>
      <c r="F145">
        <f>_xlfn.XLOOKUP(C145,Products!$A:$A,Products!$D:$D,"")</f>
        <v>127.15</v>
      </c>
      <c r="G145" t="str">
        <f>_xlfn.XLOOKUP(C145,Products!$A:$A,Products!$E:$E,"")</f>
        <v>S003</v>
      </c>
      <c r="H145">
        <v>50</v>
      </c>
      <c r="I145">
        <v>164.9</v>
      </c>
      <c r="J145" t="s">
        <v>606</v>
      </c>
      <c r="K145" t="s">
        <v>470</v>
      </c>
      <c r="L145" t="str">
        <f xml:space="preserve"> _xlfn.XLOOKUP(K145,Locations!$A:$A,Locations!$D:$D,"")</f>
        <v>Pacific</v>
      </c>
      <c r="M145" t="str">
        <f xml:space="preserve"> _xlfn.XLOOKUP(K145,Locations!$A:$A,Locations!$C:$C,"")</f>
        <v>FL</v>
      </c>
      <c r="N145" t="s">
        <v>843</v>
      </c>
      <c r="O145" t="s">
        <v>1825</v>
      </c>
      <c r="P145">
        <f t="shared" si="8"/>
        <v>8245</v>
      </c>
      <c r="Q145" s="4">
        <f>_xlfn.MAXIFS(Shipments!$B:$B, Shipments!$A:$A, A145)</f>
        <v>45840</v>
      </c>
      <c r="R145">
        <f>SUMIFS(Shipments!$D:$D, Shipments!$A:$A, A145)</f>
        <v>50</v>
      </c>
      <c r="S145">
        <f t="shared" si="9"/>
        <v>1</v>
      </c>
      <c r="T145">
        <f t="shared" si="10"/>
        <v>1</v>
      </c>
      <c r="U145">
        <f t="shared" si="11"/>
        <v>1887.5</v>
      </c>
    </row>
    <row r="146" spans="1:21" x14ac:dyDescent="0.35">
      <c r="A146">
        <v>10144</v>
      </c>
      <c r="B146" s="4" t="s">
        <v>527</v>
      </c>
      <c r="C146" t="s">
        <v>246</v>
      </c>
      <c r="D146" t="str">
        <f>_xlfn.XLOOKUP(C146,Products!$A:$A,Products!$B:$B,"")</f>
        <v>Product 192</v>
      </c>
      <c r="E146" t="str">
        <f>_xlfn.XLOOKUP(C146,Products!$A:$A,Products!$C:$C,"")</f>
        <v>Components</v>
      </c>
      <c r="F146">
        <f>_xlfn.XLOOKUP(C146,Products!$A:$A,Products!$D:$D,"")</f>
        <v>57.4</v>
      </c>
      <c r="G146" t="str">
        <f>_xlfn.XLOOKUP(C146,Products!$A:$A,Products!$E:$E,"")</f>
        <v>S003</v>
      </c>
      <c r="H146">
        <v>25</v>
      </c>
      <c r="I146">
        <v>98.72</v>
      </c>
      <c r="J146" t="s">
        <v>674</v>
      </c>
      <c r="K146" t="s">
        <v>464</v>
      </c>
      <c r="L146" t="str">
        <f xml:space="preserve"> _xlfn.XLOOKUP(K146,Locations!$A:$A,Locations!$D:$D,"")</f>
        <v>Central</v>
      </c>
      <c r="M146" t="str">
        <f xml:space="preserve"> _xlfn.XLOOKUP(K146,Locations!$A:$A,Locations!$C:$C,"")</f>
        <v>TX</v>
      </c>
      <c r="N146" t="s">
        <v>844</v>
      </c>
      <c r="O146" t="s">
        <v>1825</v>
      </c>
      <c r="P146">
        <f t="shared" si="8"/>
        <v>2468</v>
      </c>
      <c r="Q146" s="4">
        <f>_xlfn.MAXIFS(Shipments!$B:$B, Shipments!$A:$A, A146)</f>
        <v>45870</v>
      </c>
      <c r="R146">
        <f>SUMIFS(Shipments!$D:$D, Shipments!$A:$A, A146)</f>
        <v>25</v>
      </c>
      <c r="S146">
        <f t="shared" si="9"/>
        <v>1</v>
      </c>
      <c r="T146">
        <f t="shared" si="10"/>
        <v>0</v>
      </c>
      <c r="U146">
        <f t="shared" si="11"/>
        <v>1033</v>
      </c>
    </row>
    <row r="147" spans="1:21" x14ac:dyDescent="0.35">
      <c r="A147">
        <v>10145</v>
      </c>
      <c r="B147" s="4" t="s">
        <v>552</v>
      </c>
      <c r="C147" t="s">
        <v>90</v>
      </c>
      <c r="D147" t="str">
        <f>_xlfn.XLOOKUP(C147,Products!$A:$A,Products!$B:$B,"")</f>
        <v>Product 36</v>
      </c>
      <c r="E147" t="str">
        <f>_xlfn.XLOOKUP(C147,Products!$A:$A,Products!$C:$C,"")</f>
        <v>Components</v>
      </c>
      <c r="F147">
        <f>_xlfn.XLOOKUP(C147,Products!$A:$A,Products!$D:$D,"")</f>
        <v>93.46</v>
      </c>
      <c r="G147" t="str">
        <f>_xlfn.XLOOKUP(C147,Products!$A:$A,Products!$E:$E,"")</f>
        <v>S018</v>
      </c>
      <c r="H147">
        <v>20</v>
      </c>
      <c r="I147">
        <v>147.03</v>
      </c>
      <c r="J147" t="s">
        <v>664</v>
      </c>
      <c r="K147" t="s">
        <v>472</v>
      </c>
      <c r="L147" t="str">
        <f xml:space="preserve"> _xlfn.XLOOKUP(K147,Locations!$A:$A,Locations!$D:$D,"")</f>
        <v>West</v>
      </c>
      <c r="M147" t="str">
        <f xml:space="preserve"> _xlfn.XLOOKUP(K147,Locations!$A:$A,Locations!$C:$C,"")</f>
        <v>WA</v>
      </c>
      <c r="N147" t="s">
        <v>845</v>
      </c>
      <c r="O147" t="s">
        <v>1825</v>
      </c>
      <c r="P147">
        <f t="shared" si="8"/>
        <v>2940.6</v>
      </c>
      <c r="Q147" s="4">
        <f>_xlfn.MAXIFS(Shipments!$B:$B, Shipments!$A:$A, A147)</f>
        <v>45838</v>
      </c>
      <c r="R147">
        <f>SUMIFS(Shipments!$D:$D, Shipments!$A:$A, A147)</f>
        <v>20</v>
      </c>
      <c r="S147">
        <f t="shared" si="9"/>
        <v>1</v>
      </c>
      <c r="T147">
        <f t="shared" si="10"/>
        <v>0</v>
      </c>
      <c r="U147">
        <f t="shared" si="11"/>
        <v>1071.4000000000001</v>
      </c>
    </row>
    <row r="148" spans="1:21" x14ac:dyDescent="0.35">
      <c r="A148">
        <v>10146</v>
      </c>
      <c r="B148" s="4" t="s">
        <v>605</v>
      </c>
      <c r="C148" t="s">
        <v>207</v>
      </c>
      <c r="D148" t="str">
        <f>_xlfn.XLOOKUP(C148,Products!$A:$A,Products!$B:$B,"")</f>
        <v>Product 153</v>
      </c>
      <c r="E148" t="str">
        <f>_xlfn.XLOOKUP(C148,Products!$A:$A,Products!$C:$C,"")</f>
        <v>Spare Parts</v>
      </c>
      <c r="F148">
        <f>_xlfn.XLOOKUP(C148,Products!$A:$A,Products!$D:$D,"")</f>
        <v>136.03</v>
      </c>
      <c r="G148" t="str">
        <f>_xlfn.XLOOKUP(C148,Products!$A:$A,Products!$E:$E,"")</f>
        <v>S003</v>
      </c>
      <c r="H148">
        <v>30</v>
      </c>
      <c r="I148">
        <v>194.19</v>
      </c>
      <c r="J148" t="s">
        <v>562</v>
      </c>
      <c r="K148" t="s">
        <v>469</v>
      </c>
      <c r="L148" t="str">
        <f xml:space="preserve"> _xlfn.XLOOKUP(K148,Locations!$A:$A,Locations!$D:$D,"")</f>
        <v>Mountain</v>
      </c>
      <c r="M148" t="str">
        <f xml:space="preserve"> _xlfn.XLOOKUP(K148,Locations!$A:$A,Locations!$C:$C,"")</f>
        <v>IL</v>
      </c>
      <c r="N148" t="s">
        <v>846</v>
      </c>
      <c r="O148" t="s">
        <v>1825</v>
      </c>
      <c r="P148">
        <f t="shared" si="8"/>
        <v>5825.7</v>
      </c>
      <c r="Q148" s="4">
        <f>_xlfn.MAXIFS(Shipments!$B:$B, Shipments!$A:$A, A148)</f>
        <v>45812</v>
      </c>
      <c r="R148">
        <f>SUMIFS(Shipments!$D:$D, Shipments!$A:$A, A148)</f>
        <v>30</v>
      </c>
      <c r="S148">
        <f t="shared" si="9"/>
        <v>1</v>
      </c>
      <c r="T148">
        <f t="shared" si="10"/>
        <v>1</v>
      </c>
      <c r="U148">
        <f t="shared" si="11"/>
        <v>1744.7999999999997</v>
      </c>
    </row>
    <row r="149" spans="1:21" x14ac:dyDescent="0.35">
      <c r="A149">
        <v>10147</v>
      </c>
      <c r="B149" s="4" t="s">
        <v>606</v>
      </c>
      <c r="C149" t="s">
        <v>247</v>
      </c>
      <c r="D149" t="str">
        <f>_xlfn.XLOOKUP(C149,Products!$A:$A,Products!$B:$B,"")</f>
        <v>Product 193</v>
      </c>
      <c r="E149" t="str">
        <f>_xlfn.XLOOKUP(C149,Products!$A:$A,Products!$C:$C,"")</f>
        <v>Packaging</v>
      </c>
      <c r="F149">
        <f>_xlfn.XLOOKUP(C149,Products!$A:$A,Products!$D:$D,"")</f>
        <v>186.71</v>
      </c>
      <c r="G149" t="str">
        <f>_xlfn.XLOOKUP(C149,Products!$A:$A,Products!$E:$E,"")</f>
        <v>S005</v>
      </c>
      <c r="H149">
        <v>75</v>
      </c>
      <c r="I149">
        <v>255.71</v>
      </c>
      <c r="J149" t="s">
        <v>641</v>
      </c>
      <c r="K149" t="s">
        <v>465</v>
      </c>
      <c r="L149" t="str">
        <f xml:space="preserve"> _xlfn.XLOOKUP(K149,Locations!$A:$A,Locations!$D:$D,"")</f>
        <v>Midwest</v>
      </c>
      <c r="M149" t="str">
        <f xml:space="preserve"> _xlfn.XLOOKUP(K149,Locations!$A:$A,Locations!$C:$C,"")</f>
        <v>IL</v>
      </c>
      <c r="N149" t="s">
        <v>847</v>
      </c>
      <c r="O149" t="s">
        <v>1824</v>
      </c>
      <c r="P149">
        <f t="shared" si="8"/>
        <v>19178.25</v>
      </c>
      <c r="Q149" s="4">
        <f>_xlfn.MAXIFS(Shipments!$B:$B, Shipments!$A:$A, A149)</f>
        <v>45843</v>
      </c>
      <c r="R149">
        <f>SUMIFS(Shipments!$D:$D, Shipments!$A:$A, A149)</f>
        <v>75</v>
      </c>
      <c r="S149">
        <f t="shared" si="9"/>
        <v>1</v>
      </c>
      <c r="T149">
        <f t="shared" si="10"/>
        <v>1</v>
      </c>
      <c r="U149">
        <f t="shared" si="11"/>
        <v>5175</v>
      </c>
    </row>
    <row r="150" spans="1:21" x14ac:dyDescent="0.35">
      <c r="A150">
        <v>10148</v>
      </c>
      <c r="B150" s="4" t="s">
        <v>541</v>
      </c>
      <c r="C150" t="s">
        <v>77</v>
      </c>
      <c r="D150" t="str">
        <f>_xlfn.XLOOKUP(C150,Products!$A:$A,Products!$B:$B,"")</f>
        <v>Product 23</v>
      </c>
      <c r="E150" t="str">
        <f>_xlfn.XLOOKUP(C150,Products!$A:$A,Products!$C:$C,"")</f>
        <v>Finished Goods</v>
      </c>
      <c r="F150">
        <f>_xlfn.XLOOKUP(C150,Products!$A:$A,Products!$D:$D,"")</f>
        <v>49.17</v>
      </c>
      <c r="G150" t="str">
        <f>_xlfn.XLOOKUP(C150,Products!$A:$A,Products!$E:$E,"")</f>
        <v>S015</v>
      </c>
      <c r="H150">
        <v>25</v>
      </c>
      <c r="I150">
        <v>82.91</v>
      </c>
      <c r="J150" t="s">
        <v>527</v>
      </c>
      <c r="K150" t="s">
        <v>464</v>
      </c>
      <c r="L150" t="str">
        <f xml:space="preserve"> _xlfn.XLOOKUP(K150,Locations!$A:$A,Locations!$D:$D,"")</f>
        <v>Central</v>
      </c>
      <c r="M150" t="str">
        <f xml:space="preserve"> _xlfn.XLOOKUP(K150,Locations!$A:$A,Locations!$C:$C,"")</f>
        <v>TX</v>
      </c>
      <c r="N150" t="s">
        <v>848</v>
      </c>
      <c r="O150" t="s">
        <v>1825</v>
      </c>
      <c r="P150">
        <f t="shared" si="8"/>
        <v>2072.75</v>
      </c>
      <c r="Q150" s="4">
        <f>_xlfn.MAXIFS(Shipments!$B:$B, Shipments!$A:$A, A150)</f>
        <v>45859</v>
      </c>
      <c r="R150">
        <f>SUMIFS(Shipments!$D:$D, Shipments!$A:$A, A150)</f>
        <v>25</v>
      </c>
      <c r="S150">
        <f t="shared" si="9"/>
        <v>1</v>
      </c>
      <c r="T150">
        <f t="shared" si="10"/>
        <v>0</v>
      </c>
      <c r="U150">
        <f t="shared" si="11"/>
        <v>843.5</v>
      </c>
    </row>
    <row r="151" spans="1:21" x14ac:dyDescent="0.35">
      <c r="A151">
        <v>10149</v>
      </c>
      <c r="B151" s="4" t="s">
        <v>552</v>
      </c>
      <c r="C151" t="s">
        <v>187</v>
      </c>
      <c r="D151" t="str">
        <f>_xlfn.XLOOKUP(C151,Products!$A:$A,Products!$B:$B,"")</f>
        <v>Product 133</v>
      </c>
      <c r="E151" t="str">
        <f>_xlfn.XLOOKUP(C151,Products!$A:$A,Products!$C:$C,"")</f>
        <v>Raw Materials</v>
      </c>
      <c r="F151">
        <f>_xlfn.XLOOKUP(C151,Products!$A:$A,Products!$D:$D,"")</f>
        <v>71.06</v>
      </c>
      <c r="G151" t="str">
        <f>_xlfn.XLOOKUP(C151,Products!$A:$A,Products!$E:$E,"")</f>
        <v>S006</v>
      </c>
      <c r="H151">
        <v>100</v>
      </c>
      <c r="I151">
        <v>92.09</v>
      </c>
      <c r="J151" t="s">
        <v>556</v>
      </c>
      <c r="K151" t="s">
        <v>464</v>
      </c>
      <c r="L151" t="str">
        <f xml:space="preserve"> _xlfn.XLOOKUP(K151,Locations!$A:$A,Locations!$D:$D,"")</f>
        <v>Central</v>
      </c>
      <c r="M151" t="str">
        <f xml:space="preserve"> _xlfn.XLOOKUP(K151,Locations!$A:$A,Locations!$C:$C,"")</f>
        <v>TX</v>
      </c>
      <c r="N151" t="s">
        <v>849</v>
      </c>
      <c r="O151" t="s">
        <v>1825</v>
      </c>
      <c r="P151">
        <f t="shared" si="8"/>
        <v>9209</v>
      </c>
      <c r="Q151" s="4">
        <f>_xlfn.MAXIFS(Shipments!$B:$B, Shipments!$A:$A, A151)</f>
        <v>45828</v>
      </c>
      <c r="R151">
        <f>SUMIFS(Shipments!$D:$D, Shipments!$A:$A, A151)</f>
        <v>100</v>
      </c>
      <c r="S151">
        <f t="shared" si="9"/>
        <v>1</v>
      </c>
      <c r="T151">
        <f t="shared" si="10"/>
        <v>1</v>
      </c>
      <c r="U151">
        <f t="shared" si="11"/>
        <v>2103</v>
      </c>
    </row>
    <row r="152" spans="1:21" x14ac:dyDescent="0.35">
      <c r="A152">
        <v>10150</v>
      </c>
      <c r="B152" s="4" t="s">
        <v>548</v>
      </c>
      <c r="C152" t="s">
        <v>118</v>
      </c>
      <c r="D152" t="str">
        <f>_xlfn.XLOOKUP(C152,Products!$A:$A,Products!$B:$B,"")</f>
        <v>Product 64</v>
      </c>
      <c r="E152" t="str">
        <f>_xlfn.XLOOKUP(C152,Products!$A:$A,Products!$C:$C,"")</f>
        <v>Raw Materials</v>
      </c>
      <c r="F152">
        <f>_xlfn.XLOOKUP(C152,Products!$A:$A,Products!$D:$D,"")</f>
        <v>74.41</v>
      </c>
      <c r="G152" t="str">
        <f>_xlfn.XLOOKUP(C152,Products!$A:$A,Products!$E:$E,"")</f>
        <v>S011</v>
      </c>
      <c r="H152">
        <v>40</v>
      </c>
      <c r="I152">
        <v>116.01</v>
      </c>
      <c r="J152" t="s">
        <v>568</v>
      </c>
      <c r="K152" t="s">
        <v>465</v>
      </c>
      <c r="L152" t="str">
        <f xml:space="preserve"> _xlfn.XLOOKUP(K152,Locations!$A:$A,Locations!$D:$D,"")</f>
        <v>Midwest</v>
      </c>
      <c r="M152" t="str">
        <f xml:space="preserve"> _xlfn.XLOOKUP(K152,Locations!$A:$A,Locations!$C:$C,"")</f>
        <v>IL</v>
      </c>
      <c r="N152" t="s">
        <v>850</v>
      </c>
      <c r="O152" t="s">
        <v>1825</v>
      </c>
      <c r="P152">
        <f t="shared" si="8"/>
        <v>4640.4000000000005</v>
      </c>
      <c r="Q152" s="4">
        <f>_xlfn.MAXIFS(Shipments!$B:$B, Shipments!$A:$A, A152)</f>
        <v>45800</v>
      </c>
      <c r="R152">
        <f>SUMIFS(Shipments!$D:$D, Shipments!$A:$A, A152)</f>
        <v>40</v>
      </c>
      <c r="S152">
        <f t="shared" si="9"/>
        <v>1</v>
      </c>
      <c r="T152">
        <f t="shared" si="10"/>
        <v>1</v>
      </c>
      <c r="U152">
        <f t="shared" si="11"/>
        <v>1664.0000000000009</v>
      </c>
    </row>
    <row r="153" spans="1:21" x14ac:dyDescent="0.35">
      <c r="A153">
        <v>10151</v>
      </c>
      <c r="B153" s="4" t="s">
        <v>607</v>
      </c>
      <c r="C153" t="s">
        <v>149</v>
      </c>
      <c r="D153" t="str">
        <f>_xlfn.XLOOKUP(C153,Products!$A:$A,Products!$B:$B,"")</f>
        <v>Product 95</v>
      </c>
      <c r="E153" t="str">
        <f>_xlfn.XLOOKUP(C153,Products!$A:$A,Products!$C:$C,"")</f>
        <v>Components</v>
      </c>
      <c r="F153">
        <f>_xlfn.XLOOKUP(C153,Products!$A:$A,Products!$D:$D,"")</f>
        <v>46.65</v>
      </c>
      <c r="G153" t="str">
        <f>_xlfn.XLOOKUP(C153,Products!$A:$A,Products!$E:$E,"")</f>
        <v>S009</v>
      </c>
      <c r="H153">
        <v>30</v>
      </c>
      <c r="I153">
        <v>74.91</v>
      </c>
      <c r="J153" t="s">
        <v>662</v>
      </c>
      <c r="K153" t="s">
        <v>467</v>
      </c>
      <c r="L153" t="str">
        <f xml:space="preserve"> _xlfn.XLOOKUP(K153,Locations!$A:$A,Locations!$D:$D,"")</f>
        <v>Northeast</v>
      </c>
      <c r="M153" t="str">
        <f xml:space="preserve"> _xlfn.XLOOKUP(K153,Locations!$A:$A,Locations!$C:$C,"")</f>
        <v>NJ</v>
      </c>
      <c r="N153" t="s">
        <v>851</v>
      </c>
      <c r="O153" t="s">
        <v>1825</v>
      </c>
      <c r="P153">
        <f t="shared" si="8"/>
        <v>2247.2999999999997</v>
      </c>
      <c r="Q153" s="4">
        <f>_xlfn.MAXIFS(Shipments!$B:$B, Shipments!$A:$A, A153)</f>
        <v>45854</v>
      </c>
      <c r="R153">
        <f>SUMIFS(Shipments!$D:$D, Shipments!$A:$A, A153)</f>
        <v>30</v>
      </c>
      <c r="S153">
        <f t="shared" si="9"/>
        <v>1</v>
      </c>
      <c r="T153">
        <f t="shared" si="10"/>
        <v>0</v>
      </c>
      <c r="U153">
        <f t="shared" si="11"/>
        <v>847.79999999999973</v>
      </c>
    </row>
    <row r="154" spans="1:21" x14ac:dyDescent="0.35">
      <c r="A154">
        <v>10152</v>
      </c>
      <c r="B154" s="4" t="s">
        <v>608</v>
      </c>
      <c r="C154" t="s">
        <v>236</v>
      </c>
      <c r="D154" t="str">
        <f>_xlfn.XLOOKUP(C154,Products!$A:$A,Products!$B:$B,"")</f>
        <v>Product 182</v>
      </c>
      <c r="E154" t="str">
        <f>_xlfn.XLOOKUP(C154,Products!$A:$A,Products!$C:$C,"")</f>
        <v>Packaging</v>
      </c>
      <c r="F154">
        <f>_xlfn.XLOOKUP(C154,Products!$A:$A,Products!$D:$D,"")</f>
        <v>70.67</v>
      </c>
      <c r="G154" t="str">
        <f>_xlfn.XLOOKUP(C154,Products!$A:$A,Products!$E:$E,"")</f>
        <v>S016</v>
      </c>
      <c r="H154">
        <v>40</v>
      </c>
      <c r="I154">
        <v>116.94</v>
      </c>
      <c r="J154" t="s">
        <v>642</v>
      </c>
      <c r="K154" t="s">
        <v>469</v>
      </c>
      <c r="L154" t="str">
        <f xml:space="preserve"> _xlfn.XLOOKUP(K154,Locations!$A:$A,Locations!$D:$D,"")</f>
        <v>Mountain</v>
      </c>
      <c r="M154" t="str">
        <f xml:space="preserve"> _xlfn.XLOOKUP(K154,Locations!$A:$A,Locations!$C:$C,"")</f>
        <v>IL</v>
      </c>
      <c r="N154" t="s">
        <v>852</v>
      </c>
      <c r="O154" t="s">
        <v>1825</v>
      </c>
      <c r="P154">
        <f t="shared" si="8"/>
        <v>4677.6000000000004</v>
      </c>
      <c r="Q154" s="4">
        <f>_xlfn.MAXIFS(Shipments!$B:$B, Shipments!$A:$A, A154)</f>
        <v>45855</v>
      </c>
      <c r="R154">
        <f>SUMIFS(Shipments!$D:$D, Shipments!$A:$A, A154)</f>
        <v>40</v>
      </c>
      <c r="S154">
        <f t="shared" si="9"/>
        <v>1</v>
      </c>
      <c r="T154">
        <f t="shared" si="10"/>
        <v>0</v>
      </c>
      <c r="U154">
        <f t="shared" si="11"/>
        <v>1850.8000000000002</v>
      </c>
    </row>
    <row r="155" spans="1:21" x14ac:dyDescent="0.35">
      <c r="A155">
        <v>10153</v>
      </c>
      <c r="B155" s="4" t="s">
        <v>591</v>
      </c>
      <c r="C155" t="s">
        <v>95</v>
      </c>
      <c r="D155" t="str">
        <f>_xlfn.XLOOKUP(C155,Products!$A:$A,Products!$B:$B,"")</f>
        <v>Product 41</v>
      </c>
      <c r="E155" t="str">
        <f>_xlfn.XLOOKUP(C155,Products!$A:$A,Products!$C:$C,"")</f>
        <v>Components</v>
      </c>
      <c r="F155">
        <f>_xlfn.XLOOKUP(C155,Products!$A:$A,Products!$D:$D,"")</f>
        <v>43.23</v>
      </c>
      <c r="G155" t="str">
        <f>_xlfn.XLOOKUP(C155,Products!$A:$A,Products!$E:$E,"")</f>
        <v>S012</v>
      </c>
      <c r="H155">
        <v>5</v>
      </c>
      <c r="I155">
        <v>56.43</v>
      </c>
      <c r="J155" t="s">
        <v>691</v>
      </c>
      <c r="K155" t="s">
        <v>472</v>
      </c>
      <c r="L155" t="str">
        <f xml:space="preserve"> _xlfn.XLOOKUP(K155,Locations!$A:$A,Locations!$D:$D,"")</f>
        <v>West</v>
      </c>
      <c r="M155" t="str">
        <f xml:space="preserve"> _xlfn.XLOOKUP(K155,Locations!$A:$A,Locations!$C:$C,"")</f>
        <v>WA</v>
      </c>
      <c r="N155" t="s">
        <v>853</v>
      </c>
      <c r="O155" t="s">
        <v>1825</v>
      </c>
      <c r="P155">
        <f t="shared" si="8"/>
        <v>282.14999999999998</v>
      </c>
      <c r="Q155" s="4">
        <f>_xlfn.MAXIFS(Shipments!$B:$B, Shipments!$A:$A, A155)</f>
        <v>45932</v>
      </c>
      <c r="R155">
        <f>SUMIFS(Shipments!$D:$D, Shipments!$A:$A, A155)</f>
        <v>5</v>
      </c>
      <c r="S155">
        <f t="shared" si="9"/>
        <v>1</v>
      </c>
      <c r="T155">
        <f t="shared" si="10"/>
        <v>1</v>
      </c>
      <c r="U155">
        <f t="shared" si="11"/>
        <v>66</v>
      </c>
    </row>
    <row r="156" spans="1:21" x14ac:dyDescent="0.35">
      <c r="A156">
        <v>10154</v>
      </c>
      <c r="B156" s="4" t="s">
        <v>609</v>
      </c>
      <c r="C156" t="s">
        <v>189</v>
      </c>
      <c r="D156" t="str">
        <f>_xlfn.XLOOKUP(C156,Products!$A:$A,Products!$B:$B,"")</f>
        <v>Product 135</v>
      </c>
      <c r="E156" t="str">
        <f>_xlfn.XLOOKUP(C156,Products!$A:$A,Products!$C:$C,"")</f>
        <v>Finished Goods</v>
      </c>
      <c r="F156">
        <f>_xlfn.XLOOKUP(C156,Products!$A:$A,Products!$D:$D,"")</f>
        <v>56.22</v>
      </c>
      <c r="G156" t="str">
        <f>_xlfn.XLOOKUP(C156,Products!$A:$A,Products!$E:$E,"")</f>
        <v>S009</v>
      </c>
      <c r="H156">
        <v>100</v>
      </c>
      <c r="I156">
        <v>68.53</v>
      </c>
      <c r="J156" t="s">
        <v>590</v>
      </c>
      <c r="K156" t="s">
        <v>464</v>
      </c>
      <c r="L156" t="str">
        <f xml:space="preserve"> _xlfn.XLOOKUP(K156,Locations!$A:$A,Locations!$D:$D,"")</f>
        <v>Central</v>
      </c>
      <c r="M156" t="str">
        <f xml:space="preserve"> _xlfn.XLOOKUP(K156,Locations!$A:$A,Locations!$C:$C,"")</f>
        <v>TX</v>
      </c>
      <c r="N156" t="s">
        <v>854</v>
      </c>
      <c r="O156" t="s">
        <v>1824</v>
      </c>
      <c r="P156">
        <f t="shared" si="8"/>
        <v>6853</v>
      </c>
      <c r="Q156" s="4">
        <f>_xlfn.MAXIFS(Shipments!$B:$B, Shipments!$A:$A, A156)</f>
        <v>45815</v>
      </c>
      <c r="R156">
        <f>SUMIFS(Shipments!$D:$D, Shipments!$A:$A, A156)</f>
        <v>100</v>
      </c>
      <c r="S156">
        <f t="shared" si="9"/>
        <v>1</v>
      </c>
      <c r="T156">
        <f t="shared" si="10"/>
        <v>1</v>
      </c>
      <c r="U156">
        <f t="shared" si="11"/>
        <v>1231</v>
      </c>
    </row>
    <row r="157" spans="1:21" x14ac:dyDescent="0.35">
      <c r="A157">
        <v>10155</v>
      </c>
      <c r="B157" s="4" t="s">
        <v>546</v>
      </c>
      <c r="C157" t="s">
        <v>88</v>
      </c>
      <c r="D157" t="str">
        <f>_xlfn.XLOOKUP(C157,Products!$A:$A,Products!$B:$B,"")</f>
        <v>Product 34</v>
      </c>
      <c r="E157" t="str">
        <f>_xlfn.XLOOKUP(C157,Products!$A:$A,Products!$C:$C,"")</f>
        <v>Spare Parts</v>
      </c>
      <c r="F157">
        <f>_xlfn.XLOOKUP(C157,Products!$A:$A,Products!$D:$D,"")</f>
        <v>76.290000000000006</v>
      </c>
      <c r="G157" t="str">
        <f>_xlfn.XLOOKUP(C157,Products!$A:$A,Products!$E:$E,"")</f>
        <v>S016</v>
      </c>
      <c r="H157">
        <v>100</v>
      </c>
      <c r="I157">
        <v>122.59</v>
      </c>
      <c r="J157" t="s">
        <v>663</v>
      </c>
      <c r="K157" t="s">
        <v>464</v>
      </c>
      <c r="L157" t="str">
        <f xml:space="preserve"> _xlfn.XLOOKUP(K157,Locations!$A:$A,Locations!$D:$D,"")</f>
        <v>Central</v>
      </c>
      <c r="M157" t="str">
        <f xml:space="preserve"> _xlfn.XLOOKUP(K157,Locations!$A:$A,Locations!$C:$C,"")</f>
        <v>TX</v>
      </c>
      <c r="N157" t="s">
        <v>855</v>
      </c>
      <c r="O157" t="s">
        <v>1825</v>
      </c>
      <c r="P157">
        <f t="shared" si="8"/>
        <v>12259</v>
      </c>
      <c r="Q157" s="4">
        <f>_xlfn.MAXIFS(Shipments!$B:$B, Shipments!$A:$A, A157)</f>
        <v>45890</v>
      </c>
      <c r="R157">
        <f>SUMIFS(Shipments!$D:$D, Shipments!$A:$A, A157)</f>
        <v>100</v>
      </c>
      <c r="S157">
        <f t="shared" si="9"/>
        <v>1</v>
      </c>
      <c r="T157">
        <f t="shared" si="10"/>
        <v>0</v>
      </c>
      <c r="U157">
        <f t="shared" si="11"/>
        <v>4629.9999999999991</v>
      </c>
    </row>
    <row r="158" spans="1:21" x14ac:dyDescent="0.35">
      <c r="A158">
        <v>10156</v>
      </c>
      <c r="B158" s="4" t="s">
        <v>550</v>
      </c>
      <c r="C158" t="s">
        <v>203</v>
      </c>
      <c r="D158" t="str">
        <f>_xlfn.XLOOKUP(C158,Products!$A:$A,Products!$B:$B,"")</f>
        <v>Product 149</v>
      </c>
      <c r="E158" t="str">
        <f>_xlfn.XLOOKUP(C158,Products!$A:$A,Products!$C:$C,"")</f>
        <v>Components</v>
      </c>
      <c r="F158">
        <f>_xlfn.XLOOKUP(C158,Products!$A:$A,Products!$D:$D,"")</f>
        <v>121.38</v>
      </c>
      <c r="G158" t="str">
        <f>_xlfn.XLOOKUP(C158,Products!$A:$A,Products!$E:$E,"")</f>
        <v>S012</v>
      </c>
      <c r="H158">
        <v>10</v>
      </c>
      <c r="I158">
        <v>196.15</v>
      </c>
      <c r="J158" t="s">
        <v>530</v>
      </c>
      <c r="K158" t="s">
        <v>467</v>
      </c>
      <c r="L158" t="str">
        <f xml:space="preserve"> _xlfn.XLOOKUP(K158,Locations!$A:$A,Locations!$D:$D,"")</f>
        <v>Northeast</v>
      </c>
      <c r="M158" t="str">
        <f xml:space="preserve"> _xlfn.XLOOKUP(K158,Locations!$A:$A,Locations!$C:$C,"")</f>
        <v>NJ</v>
      </c>
      <c r="N158" t="s">
        <v>856</v>
      </c>
      <c r="O158" t="s">
        <v>1825</v>
      </c>
      <c r="P158">
        <f t="shared" si="8"/>
        <v>1961.5</v>
      </c>
      <c r="Q158" s="4">
        <f>_xlfn.MAXIFS(Shipments!$B:$B, Shipments!$A:$A, A158)</f>
        <v>45770</v>
      </c>
      <c r="R158">
        <f>SUMIFS(Shipments!$D:$D, Shipments!$A:$A, A158)</f>
        <v>10</v>
      </c>
      <c r="S158">
        <f t="shared" si="9"/>
        <v>1</v>
      </c>
      <c r="T158">
        <f t="shared" si="10"/>
        <v>0</v>
      </c>
      <c r="U158">
        <f t="shared" si="11"/>
        <v>747.7</v>
      </c>
    </row>
    <row r="159" spans="1:21" x14ac:dyDescent="0.35">
      <c r="A159">
        <v>10157</v>
      </c>
      <c r="B159" s="4" t="s">
        <v>610</v>
      </c>
      <c r="C159" t="s">
        <v>149</v>
      </c>
      <c r="D159" t="str">
        <f>_xlfn.XLOOKUP(C159,Products!$A:$A,Products!$B:$B,"")</f>
        <v>Product 95</v>
      </c>
      <c r="E159" t="str">
        <f>_xlfn.XLOOKUP(C159,Products!$A:$A,Products!$C:$C,"")</f>
        <v>Components</v>
      </c>
      <c r="F159">
        <f>_xlfn.XLOOKUP(C159,Products!$A:$A,Products!$D:$D,"")</f>
        <v>46.65</v>
      </c>
      <c r="G159" t="str">
        <f>_xlfn.XLOOKUP(C159,Products!$A:$A,Products!$E:$E,"")</f>
        <v>S009</v>
      </c>
      <c r="H159">
        <v>75</v>
      </c>
      <c r="I159">
        <v>78.680000000000007</v>
      </c>
      <c r="J159" t="s">
        <v>547</v>
      </c>
      <c r="K159" t="s">
        <v>469</v>
      </c>
      <c r="L159" t="str">
        <f xml:space="preserve"> _xlfn.XLOOKUP(K159,Locations!$A:$A,Locations!$D:$D,"")</f>
        <v>Mountain</v>
      </c>
      <c r="M159" t="str">
        <f xml:space="preserve"> _xlfn.XLOOKUP(K159,Locations!$A:$A,Locations!$C:$C,"")</f>
        <v>IL</v>
      </c>
      <c r="N159" t="s">
        <v>857</v>
      </c>
      <c r="O159" t="s">
        <v>1825</v>
      </c>
      <c r="P159">
        <f t="shared" si="8"/>
        <v>5901.0000000000009</v>
      </c>
      <c r="Q159" s="4">
        <f>_xlfn.MAXIFS(Shipments!$B:$B, Shipments!$A:$A, A159)</f>
        <v>45817</v>
      </c>
      <c r="R159">
        <f>SUMIFS(Shipments!$D:$D, Shipments!$A:$A, A159)</f>
        <v>75</v>
      </c>
      <c r="S159">
        <f t="shared" si="9"/>
        <v>1</v>
      </c>
      <c r="T159">
        <f t="shared" si="10"/>
        <v>1</v>
      </c>
      <c r="U159">
        <f t="shared" si="11"/>
        <v>2402.2500000000009</v>
      </c>
    </row>
    <row r="160" spans="1:21" x14ac:dyDescent="0.35">
      <c r="A160">
        <v>10158</v>
      </c>
      <c r="B160" s="4" t="s">
        <v>552</v>
      </c>
      <c r="C160" t="s">
        <v>74</v>
      </c>
      <c r="D160" t="str">
        <f>_xlfn.XLOOKUP(C160,Products!$A:$A,Products!$B:$B,"")</f>
        <v>Product 20</v>
      </c>
      <c r="E160" t="str">
        <f>_xlfn.XLOOKUP(C160,Products!$A:$A,Products!$C:$C,"")</f>
        <v>Packaging</v>
      </c>
      <c r="F160">
        <f>_xlfn.XLOOKUP(C160,Products!$A:$A,Products!$D:$D,"")</f>
        <v>11.37</v>
      </c>
      <c r="G160" t="str">
        <f>_xlfn.XLOOKUP(C160,Products!$A:$A,Products!$E:$E,"")</f>
        <v>S018</v>
      </c>
      <c r="H160">
        <v>50</v>
      </c>
      <c r="I160">
        <v>16.11</v>
      </c>
      <c r="J160" t="s">
        <v>522</v>
      </c>
      <c r="K160" t="s">
        <v>470</v>
      </c>
      <c r="L160" t="str">
        <f xml:space="preserve"> _xlfn.XLOOKUP(K160,Locations!$A:$A,Locations!$D:$D,"")</f>
        <v>Pacific</v>
      </c>
      <c r="M160" t="str">
        <f xml:space="preserve"> _xlfn.XLOOKUP(K160,Locations!$A:$A,Locations!$C:$C,"")</f>
        <v>FL</v>
      </c>
      <c r="N160" t="s">
        <v>858</v>
      </c>
      <c r="O160" t="s">
        <v>1824</v>
      </c>
      <c r="P160">
        <f t="shared" si="8"/>
        <v>805.5</v>
      </c>
      <c r="Q160" s="4">
        <f>_xlfn.MAXIFS(Shipments!$B:$B, Shipments!$A:$A, A160)</f>
        <v>45832</v>
      </c>
      <c r="R160">
        <f>SUMIFS(Shipments!$D:$D, Shipments!$A:$A, A160)</f>
        <v>50</v>
      </c>
      <c r="S160">
        <f t="shared" si="9"/>
        <v>1</v>
      </c>
      <c r="T160">
        <f t="shared" si="10"/>
        <v>1</v>
      </c>
      <c r="U160">
        <f t="shared" si="11"/>
        <v>237</v>
      </c>
    </row>
    <row r="161" spans="1:21" x14ac:dyDescent="0.35">
      <c r="A161">
        <v>10159</v>
      </c>
      <c r="B161" s="4" t="s">
        <v>539</v>
      </c>
      <c r="C161" t="s">
        <v>129</v>
      </c>
      <c r="D161" t="str">
        <f>_xlfn.XLOOKUP(C161,Products!$A:$A,Products!$B:$B,"")</f>
        <v>Product 75</v>
      </c>
      <c r="E161" t="str">
        <f>_xlfn.XLOOKUP(C161,Products!$A:$A,Products!$C:$C,"")</f>
        <v>Packaging</v>
      </c>
      <c r="F161">
        <f>_xlfn.XLOOKUP(C161,Products!$A:$A,Products!$D:$D,"")</f>
        <v>11.09</v>
      </c>
      <c r="G161" t="str">
        <f>_xlfn.XLOOKUP(C161,Products!$A:$A,Products!$E:$E,"")</f>
        <v>S017</v>
      </c>
      <c r="H161">
        <v>10</v>
      </c>
      <c r="I161">
        <v>16.62</v>
      </c>
      <c r="J161" t="s">
        <v>657</v>
      </c>
      <c r="K161" t="s">
        <v>466</v>
      </c>
      <c r="L161" t="str">
        <f xml:space="preserve"> _xlfn.XLOOKUP(K161,Locations!$A:$A,Locations!$D:$D,"")</f>
        <v>Southeast</v>
      </c>
      <c r="M161" t="str">
        <f xml:space="preserve"> _xlfn.XLOOKUP(K161,Locations!$A:$A,Locations!$C:$C,"")</f>
        <v>FL</v>
      </c>
      <c r="N161" t="s">
        <v>859</v>
      </c>
      <c r="O161" t="s">
        <v>1824</v>
      </c>
      <c r="P161">
        <f t="shared" si="8"/>
        <v>166.20000000000002</v>
      </c>
      <c r="Q161" s="4">
        <f>_xlfn.MAXIFS(Shipments!$B:$B, Shipments!$A:$A, A161)</f>
        <v>45912</v>
      </c>
      <c r="R161">
        <f>SUMIFS(Shipments!$D:$D, Shipments!$A:$A, A161)</f>
        <v>10</v>
      </c>
      <c r="S161">
        <f t="shared" si="9"/>
        <v>1</v>
      </c>
      <c r="T161">
        <f t="shared" si="10"/>
        <v>1</v>
      </c>
      <c r="U161">
        <f t="shared" si="11"/>
        <v>55.300000000000011</v>
      </c>
    </row>
    <row r="162" spans="1:21" x14ac:dyDescent="0.35">
      <c r="A162">
        <v>10160</v>
      </c>
      <c r="B162" s="4" t="s">
        <v>611</v>
      </c>
      <c r="C162" t="s">
        <v>100</v>
      </c>
      <c r="D162" t="str">
        <f>_xlfn.XLOOKUP(C162,Products!$A:$A,Products!$B:$B,"")</f>
        <v>Product 46</v>
      </c>
      <c r="E162" t="str">
        <f>_xlfn.XLOOKUP(C162,Products!$A:$A,Products!$C:$C,"")</f>
        <v>Finished Goods</v>
      </c>
      <c r="F162">
        <f>_xlfn.XLOOKUP(C162,Products!$A:$A,Products!$D:$D,"")</f>
        <v>193.56</v>
      </c>
      <c r="G162" t="str">
        <f>_xlfn.XLOOKUP(C162,Products!$A:$A,Products!$E:$E,"")</f>
        <v>S015</v>
      </c>
      <c r="H162">
        <v>10</v>
      </c>
      <c r="I162">
        <v>339.57</v>
      </c>
      <c r="J162" t="s">
        <v>650</v>
      </c>
      <c r="K162" t="s">
        <v>472</v>
      </c>
      <c r="L162" t="str">
        <f xml:space="preserve"> _xlfn.XLOOKUP(K162,Locations!$A:$A,Locations!$D:$D,"")</f>
        <v>West</v>
      </c>
      <c r="M162" t="str">
        <f xml:space="preserve"> _xlfn.XLOOKUP(K162,Locations!$A:$A,Locations!$C:$C,"")</f>
        <v>WA</v>
      </c>
      <c r="N162" t="s">
        <v>860</v>
      </c>
      <c r="O162" t="s">
        <v>1825</v>
      </c>
      <c r="P162">
        <f t="shared" si="8"/>
        <v>3395.7</v>
      </c>
      <c r="Q162" s="4">
        <f>_xlfn.MAXIFS(Shipments!$B:$B, Shipments!$A:$A, A162)</f>
        <v>45794</v>
      </c>
      <c r="R162">
        <f>SUMIFS(Shipments!$D:$D, Shipments!$A:$A, A162)</f>
        <v>10</v>
      </c>
      <c r="S162">
        <f t="shared" si="9"/>
        <v>1</v>
      </c>
      <c r="T162">
        <f t="shared" si="10"/>
        <v>1</v>
      </c>
      <c r="U162">
        <f t="shared" si="11"/>
        <v>1460.1</v>
      </c>
    </row>
    <row r="163" spans="1:21" x14ac:dyDescent="0.35">
      <c r="A163">
        <v>10161</v>
      </c>
      <c r="B163" s="4" t="s">
        <v>612</v>
      </c>
      <c r="C163" t="s">
        <v>220</v>
      </c>
      <c r="D163" t="str">
        <f>_xlfn.XLOOKUP(C163,Products!$A:$A,Products!$B:$B,"")</f>
        <v>Product 166</v>
      </c>
      <c r="E163" t="str">
        <f>_xlfn.XLOOKUP(C163,Products!$A:$A,Products!$C:$C,"")</f>
        <v>Finished Goods</v>
      </c>
      <c r="F163">
        <f>_xlfn.XLOOKUP(C163,Products!$A:$A,Products!$D:$D,"")</f>
        <v>41.68</v>
      </c>
      <c r="G163" t="str">
        <f>_xlfn.XLOOKUP(C163,Products!$A:$A,Products!$E:$E,"")</f>
        <v>S012</v>
      </c>
      <c r="H163">
        <v>5</v>
      </c>
      <c r="I163">
        <v>50.24</v>
      </c>
      <c r="J163" t="s">
        <v>683</v>
      </c>
      <c r="K163" t="s">
        <v>466</v>
      </c>
      <c r="L163" t="str">
        <f xml:space="preserve"> _xlfn.XLOOKUP(K163,Locations!$A:$A,Locations!$D:$D,"")</f>
        <v>Southeast</v>
      </c>
      <c r="M163" t="str">
        <f xml:space="preserve"> _xlfn.XLOOKUP(K163,Locations!$A:$A,Locations!$C:$C,"")</f>
        <v>FL</v>
      </c>
      <c r="N163" t="s">
        <v>861</v>
      </c>
      <c r="O163" t="s">
        <v>1825</v>
      </c>
      <c r="P163">
        <f t="shared" si="8"/>
        <v>251.20000000000002</v>
      </c>
      <c r="Q163" s="4">
        <f>_xlfn.MAXIFS(Shipments!$B:$B, Shipments!$A:$A, A163)</f>
        <v>45909</v>
      </c>
      <c r="R163">
        <f>SUMIFS(Shipments!$D:$D, Shipments!$A:$A, A163)</f>
        <v>5</v>
      </c>
      <c r="S163">
        <f t="shared" si="9"/>
        <v>1</v>
      </c>
      <c r="T163">
        <f t="shared" si="10"/>
        <v>0</v>
      </c>
      <c r="U163">
        <f t="shared" si="11"/>
        <v>42.800000000000011</v>
      </c>
    </row>
    <row r="164" spans="1:21" x14ac:dyDescent="0.35">
      <c r="A164">
        <v>10162</v>
      </c>
      <c r="B164" s="4" t="s">
        <v>552</v>
      </c>
      <c r="C164" t="s">
        <v>251</v>
      </c>
      <c r="D164" t="str">
        <f>_xlfn.XLOOKUP(C164,Products!$A:$A,Products!$B:$B,"")</f>
        <v>Product 197</v>
      </c>
      <c r="E164" t="str">
        <f>_xlfn.XLOOKUP(C164,Products!$A:$A,Products!$C:$C,"")</f>
        <v>Finished Goods</v>
      </c>
      <c r="F164">
        <f>_xlfn.XLOOKUP(C164,Products!$A:$A,Products!$D:$D,"")</f>
        <v>142.01</v>
      </c>
      <c r="G164" t="str">
        <f>_xlfn.XLOOKUP(C164,Products!$A:$A,Products!$E:$E,"")</f>
        <v>S010</v>
      </c>
      <c r="H164">
        <v>100</v>
      </c>
      <c r="I164">
        <v>197.45</v>
      </c>
      <c r="J164" t="s">
        <v>531</v>
      </c>
      <c r="K164" t="s">
        <v>464</v>
      </c>
      <c r="L164" t="str">
        <f xml:space="preserve"> _xlfn.XLOOKUP(K164,Locations!$A:$A,Locations!$D:$D,"")</f>
        <v>Central</v>
      </c>
      <c r="M164" t="str">
        <f xml:space="preserve"> _xlfn.XLOOKUP(K164,Locations!$A:$A,Locations!$C:$C,"")</f>
        <v>TX</v>
      </c>
      <c r="N164" t="s">
        <v>862</v>
      </c>
      <c r="O164" t="s">
        <v>1825</v>
      </c>
      <c r="P164">
        <f t="shared" si="8"/>
        <v>19745</v>
      </c>
      <c r="Q164" s="4">
        <f>_xlfn.MAXIFS(Shipments!$B:$B, Shipments!$A:$A, A164)</f>
        <v>45835</v>
      </c>
      <c r="R164">
        <f>SUMIFS(Shipments!$D:$D, Shipments!$A:$A, A164)</f>
        <v>100</v>
      </c>
      <c r="S164">
        <f t="shared" si="9"/>
        <v>1</v>
      </c>
      <c r="T164">
        <f t="shared" si="10"/>
        <v>0</v>
      </c>
      <c r="U164">
        <f t="shared" si="11"/>
        <v>5544</v>
      </c>
    </row>
    <row r="165" spans="1:21" x14ac:dyDescent="0.35">
      <c r="A165">
        <v>10163</v>
      </c>
      <c r="B165" s="4" t="s">
        <v>522</v>
      </c>
      <c r="C165" t="s">
        <v>209</v>
      </c>
      <c r="D165" t="str">
        <f>_xlfn.XLOOKUP(C165,Products!$A:$A,Products!$B:$B,"")</f>
        <v>Product 155</v>
      </c>
      <c r="E165" t="str">
        <f>_xlfn.XLOOKUP(C165,Products!$A:$A,Products!$C:$C,"")</f>
        <v>Raw Materials</v>
      </c>
      <c r="F165">
        <f>_xlfn.XLOOKUP(C165,Products!$A:$A,Products!$D:$D,"")</f>
        <v>57.05</v>
      </c>
      <c r="G165" t="str">
        <f>_xlfn.XLOOKUP(C165,Products!$A:$A,Products!$E:$E,"")</f>
        <v>S004</v>
      </c>
      <c r="H165">
        <v>15</v>
      </c>
      <c r="I165">
        <v>79.459999999999994</v>
      </c>
      <c r="J165" t="s">
        <v>574</v>
      </c>
      <c r="K165" t="s">
        <v>472</v>
      </c>
      <c r="L165" t="str">
        <f xml:space="preserve"> _xlfn.XLOOKUP(K165,Locations!$A:$A,Locations!$D:$D,"")</f>
        <v>West</v>
      </c>
      <c r="M165" t="str">
        <f xml:space="preserve"> _xlfn.XLOOKUP(K165,Locations!$A:$A,Locations!$C:$C,"")</f>
        <v>WA</v>
      </c>
      <c r="N165" t="s">
        <v>863</v>
      </c>
      <c r="O165" t="s">
        <v>1825</v>
      </c>
      <c r="P165">
        <f t="shared" si="8"/>
        <v>1191.8999999999999</v>
      </c>
      <c r="Q165" s="4">
        <f>_xlfn.MAXIFS(Shipments!$B:$B, Shipments!$A:$A, A165)</f>
        <v>45836</v>
      </c>
      <c r="R165">
        <f>SUMIFS(Shipments!$D:$D, Shipments!$A:$A, A165)</f>
        <v>15</v>
      </c>
      <c r="S165">
        <f t="shared" si="9"/>
        <v>1</v>
      </c>
      <c r="T165">
        <f t="shared" si="10"/>
        <v>0</v>
      </c>
      <c r="U165">
        <f t="shared" si="11"/>
        <v>336.14999999999986</v>
      </c>
    </row>
    <row r="166" spans="1:21" x14ac:dyDescent="0.35">
      <c r="A166">
        <v>10164</v>
      </c>
      <c r="B166" s="4" t="s">
        <v>613</v>
      </c>
      <c r="C166" t="s">
        <v>215</v>
      </c>
      <c r="D166" t="str">
        <f>_xlfn.XLOOKUP(C166,Products!$A:$A,Products!$B:$B,"")</f>
        <v>Product 161</v>
      </c>
      <c r="E166" t="str">
        <f>_xlfn.XLOOKUP(C166,Products!$A:$A,Products!$C:$C,"")</f>
        <v>Packaging</v>
      </c>
      <c r="F166">
        <f>_xlfn.XLOOKUP(C166,Products!$A:$A,Products!$D:$D,"")</f>
        <v>182.6</v>
      </c>
      <c r="G166" t="str">
        <f>_xlfn.XLOOKUP(C166,Products!$A:$A,Products!$E:$E,"")</f>
        <v>S008</v>
      </c>
      <c r="H166">
        <v>75</v>
      </c>
      <c r="I166">
        <v>264.92</v>
      </c>
      <c r="J166" t="s">
        <v>660</v>
      </c>
      <c r="K166" t="s">
        <v>464</v>
      </c>
      <c r="L166" t="str">
        <f xml:space="preserve"> _xlfn.XLOOKUP(K166,Locations!$A:$A,Locations!$D:$D,"")</f>
        <v>Central</v>
      </c>
      <c r="M166" t="str">
        <f xml:space="preserve"> _xlfn.XLOOKUP(K166,Locations!$A:$A,Locations!$C:$C,"")</f>
        <v>TX</v>
      </c>
      <c r="N166" t="s">
        <v>864</v>
      </c>
      <c r="O166" t="s">
        <v>1825</v>
      </c>
      <c r="P166">
        <f t="shared" si="8"/>
        <v>19869</v>
      </c>
      <c r="Q166" s="4">
        <f>_xlfn.MAXIFS(Shipments!$B:$B, Shipments!$A:$A, A166)</f>
        <v>45904</v>
      </c>
      <c r="R166">
        <f>SUMIFS(Shipments!$D:$D, Shipments!$A:$A, A166)</f>
        <v>75</v>
      </c>
      <c r="S166">
        <f t="shared" si="9"/>
        <v>1</v>
      </c>
      <c r="T166">
        <f t="shared" si="10"/>
        <v>0</v>
      </c>
      <c r="U166">
        <f t="shared" si="11"/>
        <v>6174</v>
      </c>
    </row>
    <row r="167" spans="1:21" x14ac:dyDescent="0.35">
      <c r="A167">
        <v>10165</v>
      </c>
      <c r="B167" s="4" t="s">
        <v>614</v>
      </c>
      <c r="C167" t="s">
        <v>189</v>
      </c>
      <c r="D167" t="str">
        <f>_xlfn.XLOOKUP(C167,Products!$A:$A,Products!$B:$B,"")</f>
        <v>Product 135</v>
      </c>
      <c r="E167" t="str">
        <f>_xlfn.XLOOKUP(C167,Products!$A:$A,Products!$C:$C,"")</f>
        <v>Finished Goods</v>
      </c>
      <c r="F167">
        <f>_xlfn.XLOOKUP(C167,Products!$A:$A,Products!$D:$D,"")</f>
        <v>56.22</v>
      </c>
      <c r="G167" t="str">
        <f>_xlfn.XLOOKUP(C167,Products!$A:$A,Products!$E:$E,"")</f>
        <v>S009</v>
      </c>
      <c r="H167">
        <v>50</v>
      </c>
      <c r="I167">
        <v>72.25</v>
      </c>
      <c r="J167" t="s">
        <v>588</v>
      </c>
      <c r="K167" t="s">
        <v>465</v>
      </c>
      <c r="L167" t="str">
        <f xml:space="preserve"> _xlfn.XLOOKUP(K167,Locations!$A:$A,Locations!$D:$D,"")</f>
        <v>Midwest</v>
      </c>
      <c r="M167" t="str">
        <f xml:space="preserve"> _xlfn.XLOOKUP(K167,Locations!$A:$A,Locations!$C:$C,"")</f>
        <v>IL</v>
      </c>
      <c r="N167" t="s">
        <v>865</v>
      </c>
      <c r="O167" t="s">
        <v>1824</v>
      </c>
      <c r="P167">
        <f t="shared" si="8"/>
        <v>3612.5</v>
      </c>
      <c r="Q167" s="4">
        <f>_xlfn.MAXIFS(Shipments!$B:$B, Shipments!$A:$A, A167)</f>
        <v>45803</v>
      </c>
      <c r="R167">
        <f>SUMIFS(Shipments!$D:$D, Shipments!$A:$A, A167)</f>
        <v>50</v>
      </c>
      <c r="S167">
        <f t="shared" si="9"/>
        <v>1</v>
      </c>
      <c r="T167">
        <f t="shared" si="10"/>
        <v>0</v>
      </c>
      <c r="U167">
        <f t="shared" si="11"/>
        <v>801.5</v>
      </c>
    </row>
    <row r="168" spans="1:21" x14ac:dyDescent="0.35">
      <c r="A168">
        <v>10166</v>
      </c>
      <c r="B168" s="4" t="s">
        <v>565</v>
      </c>
      <c r="C168" t="s">
        <v>254</v>
      </c>
      <c r="D168" t="str">
        <f>_xlfn.XLOOKUP(C168,Products!$A:$A,Products!$B:$B,"")</f>
        <v>Product 200</v>
      </c>
      <c r="E168" t="str">
        <f>_xlfn.XLOOKUP(C168,Products!$A:$A,Products!$C:$C,"")</f>
        <v>Components</v>
      </c>
      <c r="F168">
        <f>_xlfn.XLOOKUP(C168,Products!$A:$A,Products!$D:$D,"")</f>
        <v>9.19</v>
      </c>
      <c r="G168" t="str">
        <f>_xlfn.XLOOKUP(C168,Products!$A:$A,Products!$E:$E,"")</f>
        <v>S018</v>
      </c>
      <c r="H168">
        <v>15</v>
      </c>
      <c r="I168">
        <v>15.65</v>
      </c>
      <c r="J168" t="s">
        <v>640</v>
      </c>
      <c r="K168" t="s">
        <v>471</v>
      </c>
      <c r="L168" t="str">
        <f xml:space="preserve"> _xlfn.XLOOKUP(K168,Locations!$A:$A,Locations!$D:$D,"")</f>
        <v>Central</v>
      </c>
      <c r="M168" t="str">
        <f xml:space="preserve"> _xlfn.XLOOKUP(K168,Locations!$A:$A,Locations!$C:$C,"")</f>
        <v>TX</v>
      </c>
      <c r="N168" t="s">
        <v>866</v>
      </c>
      <c r="O168" t="s">
        <v>1824</v>
      </c>
      <c r="P168">
        <f t="shared" si="8"/>
        <v>234.75</v>
      </c>
      <c r="Q168" s="4">
        <f>_xlfn.MAXIFS(Shipments!$B:$B, Shipments!$A:$A, A168)</f>
        <v>45825</v>
      </c>
      <c r="R168">
        <f>SUMIFS(Shipments!$D:$D, Shipments!$A:$A, A168)</f>
        <v>15</v>
      </c>
      <c r="S168">
        <f t="shared" si="9"/>
        <v>1</v>
      </c>
      <c r="T168">
        <f t="shared" si="10"/>
        <v>1</v>
      </c>
      <c r="U168">
        <f t="shared" si="11"/>
        <v>96.9</v>
      </c>
    </row>
    <row r="169" spans="1:21" x14ac:dyDescent="0.35">
      <c r="A169">
        <v>10167</v>
      </c>
      <c r="B169" s="4" t="s">
        <v>615</v>
      </c>
      <c r="C169" t="s">
        <v>226</v>
      </c>
      <c r="D169" t="str">
        <f>_xlfn.XLOOKUP(C169,Products!$A:$A,Products!$B:$B,"")</f>
        <v>Product 172</v>
      </c>
      <c r="E169" t="str">
        <f>_xlfn.XLOOKUP(C169,Products!$A:$A,Products!$C:$C,"")</f>
        <v>Raw Materials</v>
      </c>
      <c r="F169">
        <f>_xlfn.XLOOKUP(C169,Products!$A:$A,Products!$D:$D,"")</f>
        <v>190.83</v>
      </c>
      <c r="G169" t="str">
        <f>_xlfn.XLOOKUP(C169,Products!$A:$A,Products!$E:$E,"")</f>
        <v>S001</v>
      </c>
      <c r="H169">
        <v>50</v>
      </c>
      <c r="I169">
        <v>238.41</v>
      </c>
      <c r="J169" t="s">
        <v>555</v>
      </c>
      <c r="K169" t="s">
        <v>466</v>
      </c>
      <c r="L169" t="str">
        <f xml:space="preserve"> _xlfn.XLOOKUP(K169,Locations!$A:$A,Locations!$D:$D,"")</f>
        <v>Southeast</v>
      </c>
      <c r="M169" t="str">
        <f xml:space="preserve"> _xlfn.XLOOKUP(K169,Locations!$A:$A,Locations!$C:$C,"")</f>
        <v>FL</v>
      </c>
      <c r="N169" t="s">
        <v>867</v>
      </c>
      <c r="O169" t="s">
        <v>1824</v>
      </c>
      <c r="P169">
        <f t="shared" si="8"/>
        <v>11920.5</v>
      </c>
      <c r="Q169" s="4">
        <f>_xlfn.MAXIFS(Shipments!$B:$B, Shipments!$A:$A, A169)</f>
        <v>45931</v>
      </c>
      <c r="R169">
        <f>SUMIFS(Shipments!$D:$D, Shipments!$A:$A, A169)</f>
        <v>50</v>
      </c>
      <c r="S169">
        <f t="shared" si="9"/>
        <v>1</v>
      </c>
      <c r="T169">
        <f t="shared" si="10"/>
        <v>0</v>
      </c>
      <c r="U169">
        <f t="shared" si="11"/>
        <v>2379</v>
      </c>
    </row>
    <row r="170" spans="1:21" x14ac:dyDescent="0.35">
      <c r="A170">
        <v>10168</v>
      </c>
      <c r="B170" s="4" t="s">
        <v>616</v>
      </c>
      <c r="C170" t="s">
        <v>163</v>
      </c>
      <c r="D170" t="str">
        <f>_xlfn.XLOOKUP(C170,Products!$A:$A,Products!$B:$B,"")</f>
        <v>Product 109</v>
      </c>
      <c r="E170" t="str">
        <f>_xlfn.XLOOKUP(C170,Products!$A:$A,Products!$C:$C,"")</f>
        <v>Finished Goods</v>
      </c>
      <c r="F170">
        <f>_xlfn.XLOOKUP(C170,Products!$A:$A,Products!$D:$D,"")</f>
        <v>112.09</v>
      </c>
      <c r="G170" t="str">
        <f>_xlfn.XLOOKUP(C170,Products!$A:$A,Products!$E:$E,"")</f>
        <v>S002</v>
      </c>
      <c r="H170">
        <v>10</v>
      </c>
      <c r="I170">
        <v>174.84</v>
      </c>
      <c r="J170" t="s">
        <v>659</v>
      </c>
      <c r="K170" t="s">
        <v>464</v>
      </c>
      <c r="L170" t="str">
        <f xml:space="preserve"> _xlfn.XLOOKUP(K170,Locations!$A:$A,Locations!$D:$D,"")</f>
        <v>Central</v>
      </c>
      <c r="M170" t="str">
        <f xml:space="preserve"> _xlfn.XLOOKUP(K170,Locations!$A:$A,Locations!$C:$C,"")</f>
        <v>TX</v>
      </c>
      <c r="N170" t="s">
        <v>868</v>
      </c>
      <c r="O170" t="s">
        <v>1824</v>
      </c>
      <c r="P170">
        <f t="shared" si="8"/>
        <v>1748.4</v>
      </c>
      <c r="Q170" s="4">
        <f>_xlfn.MAXIFS(Shipments!$B:$B, Shipments!$A:$A, A170)</f>
        <v>45927</v>
      </c>
      <c r="R170">
        <f>SUMIFS(Shipments!$D:$D, Shipments!$A:$A, A170)</f>
        <v>10</v>
      </c>
      <c r="S170">
        <f t="shared" si="9"/>
        <v>1</v>
      </c>
      <c r="T170">
        <f t="shared" si="10"/>
        <v>0</v>
      </c>
      <c r="U170">
        <f t="shared" si="11"/>
        <v>627.5</v>
      </c>
    </row>
    <row r="171" spans="1:21" x14ac:dyDescent="0.35">
      <c r="A171">
        <v>10169</v>
      </c>
      <c r="B171" s="4" t="s">
        <v>617</v>
      </c>
      <c r="C171" t="s">
        <v>99</v>
      </c>
      <c r="D171" t="str">
        <f>_xlfn.XLOOKUP(C171,Products!$A:$A,Products!$B:$B,"")</f>
        <v>Product 45</v>
      </c>
      <c r="E171" t="str">
        <f>_xlfn.XLOOKUP(C171,Products!$A:$A,Products!$C:$C,"")</f>
        <v>Components</v>
      </c>
      <c r="F171">
        <f>_xlfn.XLOOKUP(C171,Products!$A:$A,Products!$D:$D,"")</f>
        <v>39.82</v>
      </c>
      <c r="G171" t="str">
        <f>_xlfn.XLOOKUP(C171,Products!$A:$A,Products!$E:$E,"")</f>
        <v>S006</v>
      </c>
      <c r="H171">
        <v>5</v>
      </c>
      <c r="I171">
        <v>61.43</v>
      </c>
      <c r="J171" t="s">
        <v>629</v>
      </c>
      <c r="K171" t="s">
        <v>470</v>
      </c>
      <c r="L171" t="str">
        <f xml:space="preserve"> _xlfn.XLOOKUP(K171,Locations!$A:$A,Locations!$D:$D,"")</f>
        <v>Pacific</v>
      </c>
      <c r="M171" t="str">
        <f xml:space="preserve"> _xlfn.XLOOKUP(K171,Locations!$A:$A,Locations!$C:$C,"")</f>
        <v>FL</v>
      </c>
      <c r="N171" t="s">
        <v>869</v>
      </c>
      <c r="O171" t="s">
        <v>1825</v>
      </c>
      <c r="P171">
        <f t="shared" si="8"/>
        <v>307.14999999999998</v>
      </c>
      <c r="Q171" s="4">
        <f>_xlfn.MAXIFS(Shipments!$B:$B, Shipments!$A:$A, A171)</f>
        <v>45780</v>
      </c>
      <c r="R171">
        <f>SUMIFS(Shipments!$D:$D, Shipments!$A:$A, A171)</f>
        <v>5</v>
      </c>
      <c r="S171">
        <f t="shared" si="9"/>
        <v>1</v>
      </c>
      <c r="T171">
        <f t="shared" si="10"/>
        <v>1</v>
      </c>
      <c r="U171">
        <f t="shared" si="11"/>
        <v>108.04999999999998</v>
      </c>
    </row>
    <row r="172" spans="1:21" x14ac:dyDescent="0.35">
      <c r="A172">
        <v>10170</v>
      </c>
      <c r="B172" s="4" t="s">
        <v>525</v>
      </c>
      <c r="C172" t="s">
        <v>196</v>
      </c>
      <c r="D172" t="str">
        <f>_xlfn.XLOOKUP(C172,Products!$A:$A,Products!$B:$B,"")</f>
        <v>Product 142</v>
      </c>
      <c r="E172" t="str">
        <f>_xlfn.XLOOKUP(C172,Products!$A:$A,Products!$C:$C,"")</f>
        <v>Packaging</v>
      </c>
      <c r="F172">
        <f>_xlfn.XLOOKUP(C172,Products!$A:$A,Products!$D:$D,"")</f>
        <v>191.95</v>
      </c>
      <c r="G172" t="str">
        <f>_xlfn.XLOOKUP(C172,Products!$A:$A,Products!$E:$E,"")</f>
        <v>S018</v>
      </c>
      <c r="H172">
        <v>40</v>
      </c>
      <c r="I172">
        <v>321.18</v>
      </c>
      <c r="J172" t="s">
        <v>577</v>
      </c>
      <c r="K172" t="s">
        <v>466</v>
      </c>
      <c r="L172" t="str">
        <f xml:space="preserve"> _xlfn.XLOOKUP(K172,Locations!$A:$A,Locations!$D:$D,"")</f>
        <v>Southeast</v>
      </c>
      <c r="M172" t="str">
        <f xml:space="preserve"> _xlfn.XLOOKUP(K172,Locations!$A:$A,Locations!$C:$C,"")</f>
        <v>FL</v>
      </c>
      <c r="N172" t="s">
        <v>870</v>
      </c>
      <c r="O172" t="s">
        <v>1824</v>
      </c>
      <c r="P172">
        <f t="shared" si="8"/>
        <v>12847.2</v>
      </c>
      <c r="Q172" s="4">
        <f>_xlfn.MAXIFS(Shipments!$B:$B, Shipments!$A:$A, A172)</f>
        <v>45871</v>
      </c>
      <c r="R172">
        <f>SUMIFS(Shipments!$D:$D, Shipments!$A:$A, A172)</f>
        <v>40</v>
      </c>
      <c r="S172">
        <f t="shared" si="9"/>
        <v>1</v>
      </c>
      <c r="T172">
        <f t="shared" si="10"/>
        <v>0</v>
      </c>
      <c r="U172">
        <f t="shared" si="11"/>
        <v>5169.2000000000007</v>
      </c>
    </row>
    <row r="173" spans="1:21" x14ac:dyDescent="0.35">
      <c r="A173">
        <v>10171</v>
      </c>
      <c r="B173" s="4" t="s">
        <v>594</v>
      </c>
      <c r="C173" t="s">
        <v>76</v>
      </c>
      <c r="D173" t="str">
        <f>_xlfn.XLOOKUP(C173,Products!$A:$A,Products!$B:$B,"")</f>
        <v>Product 22</v>
      </c>
      <c r="E173" t="str">
        <f>_xlfn.XLOOKUP(C173,Products!$A:$A,Products!$C:$C,"")</f>
        <v>Finished Goods</v>
      </c>
      <c r="F173">
        <f>_xlfn.XLOOKUP(C173,Products!$A:$A,Products!$D:$D,"")</f>
        <v>20.91</v>
      </c>
      <c r="G173" t="str">
        <f>_xlfn.XLOOKUP(C173,Products!$A:$A,Products!$E:$E,"")</f>
        <v>S007</v>
      </c>
      <c r="H173">
        <v>50</v>
      </c>
      <c r="I173">
        <v>35.6</v>
      </c>
      <c r="J173" t="s">
        <v>562</v>
      </c>
      <c r="K173" t="s">
        <v>469</v>
      </c>
      <c r="L173" t="str">
        <f xml:space="preserve"> _xlfn.XLOOKUP(K173,Locations!$A:$A,Locations!$D:$D,"")</f>
        <v>Mountain</v>
      </c>
      <c r="M173" t="str">
        <f xml:space="preserve"> _xlfn.XLOOKUP(K173,Locations!$A:$A,Locations!$C:$C,"")</f>
        <v>IL</v>
      </c>
      <c r="N173" t="s">
        <v>871</v>
      </c>
      <c r="O173" t="s">
        <v>1825</v>
      </c>
      <c r="P173">
        <f t="shared" si="8"/>
        <v>1780</v>
      </c>
      <c r="Q173" s="4">
        <f>_xlfn.MAXIFS(Shipments!$B:$B, Shipments!$A:$A, A173)</f>
        <v>45813</v>
      </c>
      <c r="R173">
        <f>SUMIFS(Shipments!$D:$D, Shipments!$A:$A, A173)</f>
        <v>50</v>
      </c>
      <c r="S173">
        <f t="shared" si="9"/>
        <v>1</v>
      </c>
      <c r="T173">
        <f t="shared" si="10"/>
        <v>0</v>
      </c>
      <c r="U173">
        <f t="shared" si="11"/>
        <v>734.5</v>
      </c>
    </row>
    <row r="174" spans="1:21" x14ac:dyDescent="0.35">
      <c r="A174">
        <v>10172</v>
      </c>
      <c r="B174" s="4" t="s">
        <v>588</v>
      </c>
      <c r="C174" t="s">
        <v>134</v>
      </c>
      <c r="D174" t="str">
        <f>_xlfn.XLOOKUP(C174,Products!$A:$A,Products!$B:$B,"")</f>
        <v>Product 80</v>
      </c>
      <c r="E174" t="str">
        <f>_xlfn.XLOOKUP(C174,Products!$A:$A,Products!$C:$C,"")</f>
        <v>Components</v>
      </c>
      <c r="F174">
        <f>_xlfn.XLOOKUP(C174,Products!$A:$A,Products!$D:$D,"")</f>
        <v>191.78</v>
      </c>
      <c r="G174" t="str">
        <f>_xlfn.XLOOKUP(C174,Products!$A:$A,Products!$E:$E,"")</f>
        <v>S002</v>
      </c>
      <c r="H174">
        <v>10</v>
      </c>
      <c r="I174">
        <v>328.4</v>
      </c>
      <c r="J174" t="s">
        <v>610</v>
      </c>
      <c r="K174" t="s">
        <v>472</v>
      </c>
      <c r="L174" t="str">
        <f xml:space="preserve"> _xlfn.XLOOKUP(K174,Locations!$A:$A,Locations!$D:$D,"")</f>
        <v>West</v>
      </c>
      <c r="M174" t="str">
        <f xml:space="preserve"> _xlfn.XLOOKUP(K174,Locations!$A:$A,Locations!$C:$C,"")</f>
        <v>WA</v>
      </c>
      <c r="N174" t="s">
        <v>872</v>
      </c>
      <c r="O174" t="s">
        <v>1825</v>
      </c>
      <c r="P174">
        <f t="shared" si="8"/>
        <v>3284</v>
      </c>
      <c r="Q174" s="4">
        <f>_xlfn.MAXIFS(Shipments!$B:$B, Shipments!$A:$A, A174)</f>
        <v>45807</v>
      </c>
      <c r="R174">
        <f>SUMIFS(Shipments!$D:$D, Shipments!$A:$A, A174)</f>
        <v>10</v>
      </c>
      <c r="S174">
        <f t="shared" si="9"/>
        <v>1</v>
      </c>
      <c r="T174">
        <f t="shared" si="10"/>
        <v>1</v>
      </c>
      <c r="U174">
        <f t="shared" si="11"/>
        <v>1366.2</v>
      </c>
    </row>
    <row r="175" spans="1:21" x14ac:dyDescent="0.35">
      <c r="A175">
        <v>10173</v>
      </c>
      <c r="B175" s="4" t="s">
        <v>618</v>
      </c>
      <c r="C175" t="s">
        <v>217</v>
      </c>
      <c r="D175" t="str">
        <f>_xlfn.XLOOKUP(C175,Products!$A:$A,Products!$B:$B,"")</f>
        <v>Product 163</v>
      </c>
      <c r="E175" t="str">
        <f>_xlfn.XLOOKUP(C175,Products!$A:$A,Products!$C:$C,"")</f>
        <v>Spare Parts</v>
      </c>
      <c r="F175">
        <f>_xlfn.XLOOKUP(C175,Products!$A:$A,Products!$D:$D,"")</f>
        <v>48.07</v>
      </c>
      <c r="G175" t="str">
        <f>_xlfn.XLOOKUP(C175,Products!$A:$A,Products!$E:$E,"")</f>
        <v>S009</v>
      </c>
      <c r="H175">
        <v>25</v>
      </c>
      <c r="I175">
        <v>71.569999999999993</v>
      </c>
      <c r="J175" t="s">
        <v>592</v>
      </c>
      <c r="K175" t="s">
        <v>470</v>
      </c>
      <c r="L175" t="str">
        <f xml:space="preserve"> _xlfn.XLOOKUP(K175,Locations!$A:$A,Locations!$D:$D,"")</f>
        <v>Pacific</v>
      </c>
      <c r="M175" t="str">
        <f xml:space="preserve"> _xlfn.XLOOKUP(K175,Locations!$A:$A,Locations!$C:$C,"")</f>
        <v>FL</v>
      </c>
      <c r="N175" t="s">
        <v>873</v>
      </c>
      <c r="O175" t="s">
        <v>1825</v>
      </c>
      <c r="P175">
        <f t="shared" si="8"/>
        <v>1789.2499999999998</v>
      </c>
      <c r="Q175" s="4">
        <f>_xlfn.MAXIFS(Shipments!$B:$B, Shipments!$A:$A, A175)</f>
        <v>45767</v>
      </c>
      <c r="R175">
        <f>SUMIFS(Shipments!$D:$D, Shipments!$A:$A, A175)</f>
        <v>25</v>
      </c>
      <c r="S175">
        <f t="shared" si="9"/>
        <v>1</v>
      </c>
      <c r="T175">
        <f t="shared" si="10"/>
        <v>0</v>
      </c>
      <c r="U175">
        <f t="shared" si="11"/>
        <v>587.49999999999977</v>
      </c>
    </row>
    <row r="176" spans="1:21" x14ac:dyDescent="0.35">
      <c r="A176">
        <v>10174</v>
      </c>
      <c r="B176" s="4" t="s">
        <v>576</v>
      </c>
      <c r="C176" t="s">
        <v>146</v>
      </c>
      <c r="D176" t="str">
        <f>_xlfn.XLOOKUP(C176,Products!$A:$A,Products!$B:$B,"")</f>
        <v>Product 92</v>
      </c>
      <c r="E176" t="str">
        <f>_xlfn.XLOOKUP(C176,Products!$A:$A,Products!$C:$C,"")</f>
        <v>Finished Goods</v>
      </c>
      <c r="F176">
        <f>_xlfn.XLOOKUP(C176,Products!$A:$A,Products!$D:$D,"")</f>
        <v>144.79</v>
      </c>
      <c r="G176" t="str">
        <f>_xlfn.XLOOKUP(C176,Products!$A:$A,Products!$E:$E,"")</f>
        <v>S016</v>
      </c>
      <c r="H176">
        <v>10</v>
      </c>
      <c r="I176">
        <v>255.29</v>
      </c>
      <c r="J176" t="s">
        <v>645</v>
      </c>
      <c r="K176" t="s">
        <v>467</v>
      </c>
      <c r="L176" t="str">
        <f xml:space="preserve"> _xlfn.XLOOKUP(K176,Locations!$A:$A,Locations!$D:$D,"")</f>
        <v>Northeast</v>
      </c>
      <c r="M176" t="str">
        <f xml:space="preserve"> _xlfn.XLOOKUP(K176,Locations!$A:$A,Locations!$C:$C,"")</f>
        <v>NJ</v>
      </c>
      <c r="N176" t="s">
        <v>724</v>
      </c>
      <c r="O176" t="s">
        <v>1824</v>
      </c>
      <c r="P176">
        <f t="shared" si="8"/>
        <v>2552.9</v>
      </c>
      <c r="Q176" s="4">
        <f>_xlfn.MAXIFS(Shipments!$B:$B, Shipments!$A:$A, A176)</f>
        <v>45764</v>
      </c>
      <c r="R176">
        <f>SUMIFS(Shipments!$D:$D, Shipments!$A:$A, A176)</f>
        <v>10</v>
      </c>
      <c r="S176">
        <f t="shared" si="9"/>
        <v>1</v>
      </c>
      <c r="T176">
        <f t="shared" si="10"/>
        <v>0</v>
      </c>
      <c r="U176">
        <f t="shared" si="11"/>
        <v>1105.0000000000002</v>
      </c>
    </row>
    <row r="177" spans="1:21" x14ac:dyDescent="0.35">
      <c r="A177">
        <v>10175</v>
      </c>
      <c r="B177" s="4" t="s">
        <v>619</v>
      </c>
      <c r="C177" t="s">
        <v>99</v>
      </c>
      <c r="D177" t="str">
        <f>_xlfn.XLOOKUP(C177,Products!$A:$A,Products!$B:$B,"")</f>
        <v>Product 45</v>
      </c>
      <c r="E177" t="str">
        <f>_xlfn.XLOOKUP(C177,Products!$A:$A,Products!$C:$C,"")</f>
        <v>Components</v>
      </c>
      <c r="F177">
        <f>_xlfn.XLOOKUP(C177,Products!$A:$A,Products!$D:$D,"")</f>
        <v>39.82</v>
      </c>
      <c r="G177" t="str">
        <f>_xlfn.XLOOKUP(C177,Products!$A:$A,Products!$E:$E,"")</f>
        <v>S006</v>
      </c>
      <c r="H177">
        <v>75</v>
      </c>
      <c r="I177">
        <v>48.51</v>
      </c>
      <c r="J177" t="s">
        <v>614</v>
      </c>
      <c r="K177" t="s">
        <v>464</v>
      </c>
      <c r="L177" t="str">
        <f xml:space="preserve"> _xlfn.XLOOKUP(K177,Locations!$A:$A,Locations!$D:$D,"")</f>
        <v>Central</v>
      </c>
      <c r="M177" t="str">
        <f xml:space="preserve"> _xlfn.XLOOKUP(K177,Locations!$A:$A,Locations!$C:$C,"")</f>
        <v>TX</v>
      </c>
      <c r="N177" t="s">
        <v>874</v>
      </c>
      <c r="O177" t="s">
        <v>1825</v>
      </c>
      <c r="P177">
        <f t="shared" si="8"/>
        <v>3638.25</v>
      </c>
      <c r="Q177" s="4">
        <f>_xlfn.MAXIFS(Shipments!$B:$B, Shipments!$A:$A, A177)</f>
        <v>45798</v>
      </c>
      <c r="R177">
        <f>SUMIFS(Shipments!$D:$D, Shipments!$A:$A, A177)</f>
        <v>75</v>
      </c>
      <c r="S177">
        <f t="shared" si="9"/>
        <v>1</v>
      </c>
      <c r="T177">
        <f t="shared" si="10"/>
        <v>0</v>
      </c>
      <c r="U177">
        <f t="shared" si="11"/>
        <v>651.75</v>
      </c>
    </row>
    <row r="178" spans="1:21" x14ac:dyDescent="0.35">
      <c r="A178">
        <v>10176</v>
      </c>
      <c r="B178" s="4" t="s">
        <v>558</v>
      </c>
      <c r="C178" t="s">
        <v>142</v>
      </c>
      <c r="D178" t="str">
        <f>_xlfn.XLOOKUP(C178,Products!$A:$A,Products!$B:$B,"")</f>
        <v>Product 88</v>
      </c>
      <c r="E178" t="str">
        <f>_xlfn.XLOOKUP(C178,Products!$A:$A,Products!$C:$C,"")</f>
        <v>Packaging</v>
      </c>
      <c r="F178">
        <f>_xlfn.XLOOKUP(C178,Products!$A:$A,Products!$D:$D,"")</f>
        <v>169.52</v>
      </c>
      <c r="G178" t="str">
        <f>_xlfn.XLOOKUP(C178,Products!$A:$A,Products!$E:$E,"")</f>
        <v>S018</v>
      </c>
      <c r="H178">
        <v>20</v>
      </c>
      <c r="I178">
        <v>263.48</v>
      </c>
      <c r="J178" t="s">
        <v>588</v>
      </c>
      <c r="K178" t="s">
        <v>466</v>
      </c>
      <c r="L178" t="str">
        <f xml:space="preserve"> _xlfn.XLOOKUP(K178,Locations!$A:$A,Locations!$D:$D,"")</f>
        <v>Southeast</v>
      </c>
      <c r="M178" t="str">
        <f xml:space="preserve"> _xlfn.XLOOKUP(K178,Locations!$A:$A,Locations!$C:$C,"")</f>
        <v>FL</v>
      </c>
      <c r="N178" t="s">
        <v>875</v>
      </c>
      <c r="O178" t="s">
        <v>1824</v>
      </c>
      <c r="P178">
        <f t="shared" si="8"/>
        <v>5269.6</v>
      </c>
      <c r="Q178" s="4">
        <f>_xlfn.MAXIFS(Shipments!$B:$B, Shipments!$A:$A, A178)</f>
        <v>45802</v>
      </c>
      <c r="R178">
        <f>SUMIFS(Shipments!$D:$D, Shipments!$A:$A, A178)</f>
        <v>20</v>
      </c>
      <c r="S178">
        <f t="shared" si="9"/>
        <v>1</v>
      </c>
      <c r="T178">
        <f t="shared" si="10"/>
        <v>1</v>
      </c>
      <c r="U178">
        <f t="shared" si="11"/>
        <v>1879.2000000000003</v>
      </c>
    </row>
    <row r="179" spans="1:21" x14ac:dyDescent="0.35">
      <c r="A179">
        <v>10177</v>
      </c>
      <c r="B179" s="4" t="s">
        <v>605</v>
      </c>
      <c r="C179" t="s">
        <v>234</v>
      </c>
      <c r="D179" t="str">
        <f>_xlfn.XLOOKUP(C179,Products!$A:$A,Products!$B:$B,"")</f>
        <v>Product 180</v>
      </c>
      <c r="E179" t="str">
        <f>_xlfn.XLOOKUP(C179,Products!$A:$A,Products!$C:$C,"")</f>
        <v>Raw Materials</v>
      </c>
      <c r="F179">
        <f>_xlfn.XLOOKUP(C179,Products!$A:$A,Products!$D:$D,"")</f>
        <v>3.19</v>
      </c>
      <c r="G179" t="str">
        <f>_xlfn.XLOOKUP(C179,Products!$A:$A,Products!$E:$E,"")</f>
        <v>S020</v>
      </c>
      <c r="H179">
        <v>25</v>
      </c>
      <c r="I179">
        <v>4.21</v>
      </c>
      <c r="J179" t="s">
        <v>609</v>
      </c>
      <c r="K179" t="s">
        <v>464</v>
      </c>
      <c r="L179" t="str">
        <f xml:space="preserve"> _xlfn.XLOOKUP(K179,Locations!$A:$A,Locations!$D:$D,"")</f>
        <v>Central</v>
      </c>
      <c r="M179" t="str">
        <f xml:space="preserve"> _xlfn.XLOOKUP(K179,Locations!$A:$A,Locations!$C:$C,"")</f>
        <v>TX</v>
      </c>
      <c r="N179" t="s">
        <v>876</v>
      </c>
      <c r="O179" t="s">
        <v>1825</v>
      </c>
      <c r="P179">
        <f t="shared" si="8"/>
        <v>105.25</v>
      </c>
      <c r="Q179" s="4">
        <f>_xlfn.MAXIFS(Shipments!$B:$B, Shipments!$A:$A, A179)</f>
        <v>45817</v>
      </c>
      <c r="R179">
        <f>SUMIFS(Shipments!$D:$D, Shipments!$A:$A, A179)</f>
        <v>25</v>
      </c>
      <c r="S179">
        <f t="shared" si="9"/>
        <v>1</v>
      </c>
      <c r="T179">
        <f t="shared" si="10"/>
        <v>0</v>
      </c>
      <c r="U179">
        <f t="shared" si="11"/>
        <v>25.5</v>
      </c>
    </row>
    <row r="180" spans="1:21" x14ac:dyDescent="0.35">
      <c r="A180">
        <v>10178</v>
      </c>
      <c r="B180" s="4" t="s">
        <v>513</v>
      </c>
      <c r="C180" t="s">
        <v>142</v>
      </c>
      <c r="D180" t="str">
        <f>_xlfn.XLOOKUP(C180,Products!$A:$A,Products!$B:$B,"")</f>
        <v>Product 88</v>
      </c>
      <c r="E180" t="str">
        <f>_xlfn.XLOOKUP(C180,Products!$A:$A,Products!$C:$C,"")</f>
        <v>Packaging</v>
      </c>
      <c r="F180">
        <f>_xlfn.XLOOKUP(C180,Products!$A:$A,Products!$D:$D,"")</f>
        <v>169.52</v>
      </c>
      <c r="G180" t="str">
        <f>_xlfn.XLOOKUP(C180,Products!$A:$A,Products!$E:$E,"")</f>
        <v>S018</v>
      </c>
      <c r="H180">
        <v>40</v>
      </c>
      <c r="I180">
        <v>239.18</v>
      </c>
      <c r="J180" t="s">
        <v>553</v>
      </c>
      <c r="K180" t="s">
        <v>469</v>
      </c>
      <c r="L180" t="str">
        <f xml:space="preserve"> _xlfn.XLOOKUP(K180,Locations!$A:$A,Locations!$D:$D,"")</f>
        <v>Mountain</v>
      </c>
      <c r="M180" t="str">
        <f xml:space="preserve"> _xlfn.XLOOKUP(K180,Locations!$A:$A,Locations!$C:$C,"")</f>
        <v>IL</v>
      </c>
      <c r="N180" t="s">
        <v>877</v>
      </c>
      <c r="O180" t="s">
        <v>1825</v>
      </c>
      <c r="P180">
        <f t="shared" si="8"/>
        <v>9567.2000000000007</v>
      </c>
      <c r="Q180" s="4">
        <f>_xlfn.MAXIFS(Shipments!$B:$B, Shipments!$A:$A, A180)</f>
        <v>45922</v>
      </c>
      <c r="R180">
        <f>SUMIFS(Shipments!$D:$D, Shipments!$A:$A, A180)</f>
        <v>40</v>
      </c>
      <c r="S180">
        <f t="shared" si="9"/>
        <v>1</v>
      </c>
      <c r="T180">
        <f t="shared" si="10"/>
        <v>0</v>
      </c>
      <c r="U180">
        <f t="shared" si="11"/>
        <v>2786.4000000000005</v>
      </c>
    </row>
    <row r="181" spans="1:21" x14ac:dyDescent="0.35">
      <c r="A181">
        <v>10179</v>
      </c>
      <c r="B181" s="4" t="s">
        <v>620</v>
      </c>
      <c r="C181" t="s">
        <v>227</v>
      </c>
      <c r="D181" t="str">
        <f>_xlfn.XLOOKUP(C181,Products!$A:$A,Products!$B:$B,"")</f>
        <v>Product 173</v>
      </c>
      <c r="E181" t="str">
        <f>_xlfn.XLOOKUP(C181,Products!$A:$A,Products!$C:$C,"")</f>
        <v>Raw Materials</v>
      </c>
      <c r="F181">
        <f>_xlfn.XLOOKUP(C181,Products!$A:$A,Products!$D:$D,"")</f>
        <v>132.25</v>
      </c>
      <c r="G181" t="str">
        <f>_xlfn.XLOOKUP(C181,Products!$A:$A,Products!$E:$E,"")</f>
        <v>S001</v>
      </c>
      <c r="H181">
        <v>20</v>
      </c>
      <c r="I181">
        <v>221.65</v>
      </c>
      <c r="J181" t="s">
        <v>524</v>
      </c>
      <c r="K181" t="s">
        <v>467</v>
      </c>
      <c r="L181" t="str">
        <f xml:space="preserve"> _xlfn.XLOOKUP(K181,Locations!$A:$A,Locations!$D:$D,"")</f>
        <v>Northeast</v>
      </c>
      <c r="M181" t="str">
        <f xml:space="preserve"> _xlfn.XLOOKUP(K181,Locations!$A:$A,Locations!$C:$C,"")</f>
        <v>NJ</v>
      </c>
      <c r="N181" t="s">
        <v>878</v>
      </c>
      <c r="O181" t="s">
        <v>1825</v>
      </c>
      <c r="P181">
        <f t="shared" si="8"/>
        <v>4433</v>
      </c>
      <c r="Q181" s="4">
        <f>_xlfn.MAXIFS(Shipments!$B:$B, Shipments!$A:$A, A181)</f>
        <v>45929</v>
      </c>
      <c r="R181">
        <f>SUMIFS(Shipments!$D:$D, Shipments!$A:$A, A181)</f>
        <v>20</v>
      </c>
      <c r="S181">
        <f t="shared" si="9"/>
        <v>1</v>
      </c>
      <c r="T181">
        <f t="shared" si="10"/>
        <v>1</v>
      </c>
      <c r="U181">
        <f t="shared" si="11"/>
        <v>1788</v>
      </c>
    </row>
    <row r="182" spans="1:21" x14ac:dyDescent="0.35">
      <c r="A182">
        <v>10180</v>
      </c>
      <c r="B182" s="4" t="s">
        <v>579</v>
      </c>
      <c r="C182" t="s">
        <v>129</v>
      </c>
      <c r="D182" t="str">
        <f>_xlfn.XLOOKUP(C182,Products!$A:$A,Products!$B:$B,"")</f>
        <v>Product 75</v>
      </c>
      <c r="E182" t="str">
        <f>_xlfn.XLOOKUP(C182,Products!$A:$A,Products!$C:$C,"")</f>
        <v>Packaging</v>
      </c>
      <c r="F182">
        <f>_xlfn.XLOOKUP(C182,Products!$A:$A,Products!$D:$D,"")</f>
        <v>11.09</v>
      </c>
      <c r="G182" t="str">
        <f>_xlfn.XLOOKUP(C182,Products!$A:$A,Products!$E:$E,"")</f>
        <v>S017</v>
      </c>
      <c r="H182">
        <v>40</v>
      </c>
      <c r="I182">
        <v>13.41</v>
      </c>
      <c r="J182" t="s">
        <v>685</v>
      </c>
      <c r="K182" t="s">
        <v>464</v>
      </c>
      <c r="L182" t="str">
        <f xml:space="preserve"> _xlfn.XLOOKUP(K182,Locations!$A:$A,Locations!$D:$D,"")</f>
        <v>Central</v>
      </c>
      <c r="M182" t="str">
        <f xml:space="preserve"> _xlfn.XLOOKUP(K182,Locations!$A:$A,Locations!$C:$C,"")</f>
        <v>TX</v>
      </c>
      <c r="N182" t="s">
        <v>879</v>
      </c>
      <c r="O182" t="s">
        <v>1826</v>
      </c>
      <c r="P182">
        <f t="shared" si="8"/>
        <v>536.4</v>
      </c>
      <c r="Q182" s="4">
        <f>_xlfn.MAXIFS(Shipments!$B:$B, Shipments!$A:$A, A182)</f>
        <v>45836</v>
      </c>
      <c r="R182">
        <f>SUMIFS(Shipments!$D:$D, Shipments!$A:$A, A182)</f>
        <v>40</v>
      </c>
      <c r="S182">
        <f t="shared" si="9"/>
        <v>1</v>
      </c>
      <c r="T182">
        <f t="shared" si="10"/>
        <v>1</v>
      </c>
      <c r="U182">
        <f t="shared" si="11"/>
        <v>92.799999999999955</v>
      </c>
    </row>
    <row r="183" spans="1:21" x14ac:dyDescent="0.35">
      <c r="A183">
        <v>10181</v>
      </c>
      <c r="B183" s="4" t="s">
        <v>512</v>
      </c>
      <c r="C183" t="s">
        <v>195</v>
      </c>
      <c r="D183" t="str">
        <f>_xlfn.XLOOKUP(C183,Products!$A:$A,Products!$B:$B,"")</f>
        <v>Product 141</v>
      </c>
      <c r="E183" t="str">
        <f>_xlfn.XLOOKUP(C183,Products!$A:$A,Products!$C:$C,"")</f>
        <v>Packaging</v>
      </c>
      <c r="F183">
        <f>_xlfn.XLOOKUP(C183,Products!$A:$A,Products!$D:$D,"")</f>
        <v>142.51</v>
      </c>
      <c r="G183" t="str">
        <f>_xlfn.XLOOKUP(C183,Products!$A:$A,Products!$E:$E,"")</f>
        <v>S006</v>
      </c>
      <c r="H183">
        <v>25</v>
      </c>
      <c r="I183">
        <v>229.77</v>
      </c>
      <c r="J183" t="s">
        <v>559</v>
      </c>
      <c r="K183" t="s">
        <v>467</v>
      </c>
      <c r="L183" t="str">
        <f xml:space="preserve"> _xlfn.XLOOKUP(K183,Locations!$A:$A,Locations!$D:$D,"")</f>
        <v>Northeast</v>
      </c>
      <c r="M183" t="str">
        <f xml:space="preserve"> _xlfn.XLOOKUP(K183,Locations!$A:$A,Locations!$C:$C,"")</f>
        <v>NJ</v>
      </c>
      <c r="N183" t="s">
        <v>880</v>
      </c>
      <c r="O183" t="s">
        <v>1824</v>
      </c>
      <c r="P183">
        <f t="shared" si="8"/>
        <v>5744.25</v>
      </c>
      <c r="Q183" s="4">
        <f>_xlfn.MAXIFS(Shipments!$B:$B, Shipments!$A:$A, A183)</f>
        <v>45871</v>
      </c>
      <c r="R183">
        <f>SUMIFS(Shipments!$D:$D, Shipments!$A:$A, A183)</f>
        <v>25</v>
      </c>
      <c r="S183">
        <f t="shared" si="9"/>
        <v>1</v>
      </c>
      <c r="T183">
        <f t="shared" si="10"/>
        <v>1</v>
      </c>
      <c r="U183">
        <f t="shared" si="11"/>
        <v>2181.5</v>
      </c>
    </row>
    <row r="184" spans="1:21" x14ac:dyDescent="0.35">
      <c r="A184">
        <v>10182</v>
      </c>
      <c r="B184" s="4" t="s">
        <v>621</v>
      </c>
      <c r="C184" t="s">
        <v>144</v>
      </c>
      <c r="D184" t="str">
        <f>_xlfn.XLOOKUP(C184,Products!$A:$A,Products!$B:$B,"")</f>
        <v>Product 90</v>
      </c>
      <c r="E184" t="str">
        <f>_xlfn.XLOOKUP(C184,Products!$A:$A,Products!$C:$C,"")</f>
        <v>Packaging</v>
      </c>
      <c r="F184">
        <f>_xlfn.XLOOKUP(C184,Products!$A:$A,Products!$D:$D,"")</f>
        <v>120.1</v>
      </c>
      <c r="G184" t="str">
        <f>_xlfn.XLOOKUP(C184,Products!$A:$A,Products!$E:$E,"")</f>
        <v>S008</v>
      </c>
      <c r="H184">
        <v>100</v>
      </c>
      <c r="I184">
        <v>150.61000000000001</v>
      </c>
      <c r="J184" t="s">
        <v>660</v>
      </c>
      <c r="K184" t="s">
        <v>469</v>
      </c>
      <c r="L184" t="str">
        <f xml:space="preserve"> _xlfn.XLOOKUP(K184,Locations!$A:$A,Locations!$D:$D,"")</f>
        <v>Mountain</v>
      </c>
      <c r="M184" t="str">
        <f xml:space="preserve"> _xlfn.XLOOKUP(K184,Locations!$A:$A,Locations!$C:$C,"")</f>
        <v>IL</v>
      </c>
      <c r="N184" t="s">
        <v>881</v>
      </c>
      <c r="O184" t="s">
        <v>1825</v>
      </c>
      <c r="P184">
        <f t="shared" si="8"/>
        <v>15061.000000000002</v>
      </c>
      <c r="Q184" s="4">
        <f>_xlfn.MAXIFS(Shipments!$B:$B, Shipments!$A:$A, A184)</f>
        <v>45904</v>
      </c>
      <c r="R184">
        <f>SUMIFS(Shipments!$D:$D, Shipments!$A:$A, A184)</f>
        <v>100</v>
      </c>
      <c r="S184">
        <f t="shared" si="9"/>
        <v>1</v>
      </c>
      <c r="T184">
        <f t="shared" si="10"/>
        <v>0</v>
      </c>
      <c r="U184">
        <f t="shared" si="11"/>
        <v>3051.0000000000018</v>
      </c>
    </row>
    <row r="185" spans="1:21" x14ac:dyDescent="0.35">
      <c r="A185">
        <v>10183</v>
      </c>
      <c r="B185" s="4" t="s">
        <v>622</v>
      </c>
      <c r="C185" t="s">
        <v>174</v>
      </c>
      <c r="D185" t="str">
        <f>_xlfn.XLOOKUP(C185,Products!$A:$A,Products!$B:$B,"")</f>
        <v>Product 120</v>
      </c>
      <c r="E185" t="str">
        <f>_xlfn.XLOOKUP(C185,Products!$A:$A,Products!$C:$C,"")</f>
        <v>Raw Materials</v>
      </c>
      <c r="F185">
        <f>_xlfn.XLOOKUP(C185,Products!$A:$A,Products!$D:$D,"")</f>
        <v>184.19</v>
      </c>
      <c r="G185" t="str">
        <f>_xlfn.XLOOKUP(C185,Products!$A:$A,Products!$E:$E,"")</f>
        <v>S004</v>
      </c>
      <c r="H185">
        <v>25</v>
      </c>
      <c r="I185">
        <v>299.81</v>
      </c>
      <c r="J185" t="s">
        <v>583</v>
      </c>
      <c r="K185" t="s">
        <v>470</v>
      </c>
      <c r="L185" t="str">
        <f xml:space="preserve"> _xlfn.XLOOKUP(K185,Locations!$A:$A,Locations!$D:$D,"")</f>
        <v>Pacific</v>
      </c>
      <c r="M185" t="str">
        <f xml:space="preserve"> _xlfn.XLOOKUP(K185,Locations!$A:$A,Locations!$C:$C,"")</f>
        <v>FL</v>
      </c>
      <c r="N185" t="s">
        <v>882</v>
      </c>
      <c r="O185" t="s">
        <v>1826</v>
      </c>
      <c r="P185">
        <f t="shared" si="8"/>
        <v>7495.25</v>
      </c>
      <c r="Q185" s="4">
        <f>_xlfn.MAXIFS(Shipments!$B:$B, Shipments!$A:$A, A185)</f>
        <v>45910</v>
      </c>
      <c r="R185">
        <f>SUMIFS(Shipments!$D:$D, Shipments!$A:$A, A185)</f>
        <v>25</v>
      </c>
      <c r="S185">
        <f t="shared" si="9"/>
        <v>1</v>
      </c>
      <c r="T185">
        <f t="shared" si="10"/>
        <v>0</v>
      </c>
      <c r="U185">
        <f t="shared" si="11"/>
        <v>2890.5</v>
      </c>
    </row>
    <row r="186" spans="1:21" x14ac:dyDescent="0.35">
      <c r="A186">
        <v>10184</v>
      </c>
      <c r="B186" s="4" t="s">
        <v>623</v>
      </c>
      <c r="C186" t="s">
        <v>145</v>
      </c>
      <c r="D186" t="str">
        <f>_xlfn.XLOOKUP(C186,Products!$A:$A,Products!$B:$B,"")</f>
        <v>Product 91</v>
      </c>
      <c r="E186" t="str">
        <f>_xlfn.XLOOKUP(C186,Products!$A:$A,Products!$C:$C,"")</f>
        <v>Components</v>
      </c>
      <c r="F186">
        <f>_xlfn.XLOOKUP(C186,Products!$A:$A,Products!$D:$D,"")</f>
        <v>5.25</v>
      </c>
      <c r="G186" t="str">
        <f>_xlfn.XLOOKUP(C186,Products!$A:$A,Products!$E:$E,"")</f>
        <v>S008</v>
      </c>
      <c r="H186">
        <v>30</v>
      </c>
      <c r="I186">
        <v>9.24</v>
      </c>
      <c r="J186" t="s">
        <v>621</v>
      </c>
      <c r="K186" t="s">
        <v>469</v>
      </c>
      <c r="L186" t="str">
        <f xml:space="preserve"> _xlfn.XLOOKUP(K186,Locations!$A:$A,Locations!$D:$D,"")</f>
        <v>Mountain</v>
      </c>
      <c r="M186" t="str">
        <f xml:space="preserve"> _xlfn.XLOOKUP(K186,Locations!$A:$A,Locations!$C:$C,"")</f>
        <v>IL</v>
      </c>
      <c r="N186" t="s">
        <v>883</v>
      </c>
      <c r="O186" t="s">
        <v>1825</v>
      </c>
      <c r="P186">
        <f t="shared" si="8"/>
        <v>277.2</v>
      </c>
      <c r="Q186" s="4">
        <f>_xlfn.MAXIFS(Shipments!$B:$B, Shipments!$A:$A, A186)</f>
        <v>45896</v>
      </c>
      <c r="R186">
        <f>SUMIFS(Shipments!$D:$D, Shipments!$A:$A, A186)</f>
        <v>30</v>
      </c>
      <c r="S186">
        <f t="shared" si="9"/>
        <v>1</v>
      </c>
      <c r="T186">
        <f t="shared" si="10"/>
        <v>1</v>
      </c>
      <c r="U186">
        <f t="shared" si="11"/>
        <v>119.69999999999999</v>
      </c>
    </row>
    <row r="187" spans="1:21" x14ac:dyDescent="0.35">
      <c r="A187">
        <v>10185</v>
      </c>
      <c r="B187" s="4" t="s">
        <v>600</v>
      </c>
      <c r="C187" t="s">
        <v>137</v>
      </c>
      <c r="D187" t="str">
        <f>_xlfn.XLOOKUP(C187,Products!$A:$A,Products!$B:$B,"")</f>
        <v>Product 83</v>
      </c>
      <c r="E187" t="str">
        <f>_xlfn.XLOOKUP(C187,Products!$A:$A,Products!$C:$C,"")</f>
        <v>Components</v>
      </c>
      <c r="F187">
        <f>_xlfn.XLOOKUP(C187,Products!$A:$A,Products!$D:$D,"")</f>
        <v>72.48</v>
      </c>
      <c r="G187" t="str">
        <f>_xlfn.XLOOKUP(C187,Products!$A:$A,Products!$E:$E,"")</f>
        <v>S019</v>
      </c>
      <c r="H187">
        <v>40</v>
      </c>
      <c r="I187">
        <v>89.62</v>
      </c>
      <c r="J187" t="s">
        <v>601</v>
      </c>
      <c r="K187" t="s">
        <v>465</v>
      </c>
      <c r="L187" t="str">
        <f xml:space="preserve"> _xlfn.XLOOKUP(K187,Locations!$A:$A,Locations!$D:$D,"")</f>
        <v>Midwest</v>
      </c>
      <c r="M187" t="str">
        <f xml:space="preserve"> _xlfn.XLOOKUP(K187,Locations!$A:$A,Locations!$C:$C,"")</f>
        <v>IL</v>
      </c>
      <c r="N187" t="s">
        <v>884</v>
      </c>
      <c r="O187" t="s">
        <v>1825</v>
      </c>
      <c r="P187">
        <f t="shared" si="8"/>
        <v>3584.8</v>
      </c>
      <c r="Q187" s="4">
        <f>_xlfn.MAXIFS(Shipments!$B:$B, Shipments!$A:$A, A187)</f>
        <v>45791</v>
      </c>
      <c r="R187">
        <f>SUMIFS(Shipments!$D:$D, Shipments!$A:$A, A187)</f>
        <v>40</v>
      </c>
      <c r="S187">
        <f t="shared" si="9"/>
        <v>1</v>
      </c>
      <c r="T187">
        <f t="shared" si="10"/>
        <v>0</v>
      </c>
      <c r="U187">
        <f t="shared" si="11"/>
        <v>685.59999999999991</v>
      </c>
    </row>
    <row r="188" spans="1:21" x14ac:dyDescent="0.35">
      <c r="A188">
        <v>10186</v>
      </c>
      <c r="B188" s="4" t="s">
        <v>606</v>
      </c>
      <c r="C188" t="s">
        <v>60</v>
      </c>
      <c r="D188" t="str">
        <f>_xlfn.XLOOKUP(C188,Products!$A:$A,Products!$B:$B,"")</f>
        <v>Product 6</v>
      </c>
      <c r="E188" t="str">
        <f>_xlfn.XLOOKUP(C188,Products!$A:$A,Products!$C:$C,"")</f>
        <v>Components</v>
      </c>
      <c r="F188">
        <f>_xlfn.XLOOKUP(C188,Products!$A:$A,Products!$D:$D,"")</f>
        <v>97.24</v>
      </c>
      <c r="G188" t="str">
        <f>_xlfn.XLOOKUP(C188,Products!$A:$A,Products!$E:$E,"")</f>
        <v>S010</v>
      </c>
      <c r="H188">
        <v>25</v>
      </c>
      <c r="I188">
        <v>164.14</v>
      </c>
      <c r="J188" t="s">
        <v>646</v>
      </c>
      <c r="K188" t="s">
        <v>468</v>
      </c>
      <c r="L188" t="str">
        <f xml:space="preserve"> _xlfn.XLOOKUP(K188,Locations!$A:$A,Locations!$D:$D,"")</f>
        <v>West</v>
      </c>
      <c r="M188" t="str">
        <f xml:space="preserve"> _xlfn.XLOOKUP(K188,Locations!$A:$A,Locations!$C:$C,"")</f>
        <v>WA</v>
      </c>
      <c r="N188" t="s">
        <v>885</v>
      </c>
      <c r="O188" t="s">
        <v>1824</v>
      </c>
      <c r="P188">
        <f t="shared" si="8"/>
        <v>4103.5</v>
      </c>
      <c r="Q188" s="4">
        <f>_xlfn.MAXIFS(Shipments!$B:$B, Shipments!$A:$A, A188)</f>
        <v>45844</v>
      </c>
      <c r="R188">
        <f>SUMIFS(Shipments!$D:$D, Shipments!$A:$A, A188)</f>
        <v>25</v>
      </c>
      <c r="S188">
        <f t="shared" si="9"/>
        <v>1</v>
      </c>
      <c r="T188">
        <f t="shared" si="10"/>
        <v>0</v>
      </c>
      <c r="U188">
        <f t="shared" si="11"/>
        <v>1672.5</v>
      </c>
    </row>
    <row r="189" spans="1:21" x14ac:dyDescent="0.35">
      <c r="A189">
        <v>10187</v>
      </c>
      <c r="B189" s="4" t="s">
        <v>573</v>
      </c>
      <c r="C189" t="s">
        <v>181</v>
      </c>
      <c r="D189" t="str">
        <f>_xlfn.XLOOKUP(C189,Products!$A:$A,Products!$B:$B,"")</f>
        <v>Product 127</v>
      </c>
      <c r="E189" t="str">
        <f>_xlfn.XLOOKUP(C189,Products!$A:$A,Products!$C:$C,"")</f>
        <v>Finished Goods</v>
      </c>
      <c r="F189">
        <f>_xlfn.XLOOKUP(C189,Products!$A:$A,Products!$D:$D,"")</f>
        <v>79.2</v>
      </c>
      <c r="G189" t="str">
        <f>_xlfn.XLOOKUP(C189,Products!$A:$A,Products!$E:$E,"")</f>
        <v>S004</v>
      </c>
      <c r="H189">
        <v>75</v>
      </c>
      <c r="I189">
        <v>97.89</v>
      </c>
      <c r="J189" t="s">
        <v>691</v>
      </c>
      <c r="K189" t="s">
        <v>465</v>
      </c>
      <c r="L189" t="str">
        <f xml:space="preserve"> _xlfn.XLOOKUP(K189,Locations!$A:$A,Locations!$D:$D,"")</f>
        <v>Midwest</v>
      </c>
      <c r="M189" t="str">
        <f xml:space="preserve"> _xlfn.XLOOKUP(K189,Locations!$A:$A,Locations!$C:$C,"")</f>
        <v>IL</v>
      </c>
      <c r="N189" t="s">
        <v>886</v>
      </c>
      <c r="O189" t="s">
        <v>1825</v>
      </c>
      <c r="P189">
        <f t="shared" si="8"/>
        <v>7341.75</v>
      </c>
      <c r="Q189" s="4">
        <f>_xlfn.MAXIFS(Shipments!$B:$B, Shipments!$A:$A, A189)</f>
        <v>45934</v>
      </c>
      <c r="R189">
        <f>SUMIFS(Shipments!$D:$D, Shipments!$A:$A, A189)</f>
        <v>75</v>
      </c>
      <c r="S189">
        <f t="shared" si="9"/>
        <v>1</v>
      </c>
      <c r="T189">
        <f t="shared" si="10"/>
        <v>0</v>
      </c>
      <c r="U189">
        <f t="shared" si="11"/>
        <v>1401.75</v>
      </c>
    </row>
    <row r="190" spans="1:21" x14ac:dyDescent="0.35">
      <c r="A190">
        <v>10188</v>
      </c>
      <c r="B190" s="4" t="s">
        <v>624</v>
      </c>
      <c r="C190" t="s">
        <v>168</v>
      </c>
      <c r="D190" t="str">
        <f>_xlfn.XLOOKUP(C190,Products!$A:$A,Products!$B:$B,"")</f>
        <v>Product 114</v>
      </c>
      <c r="E190" t="str">
        <f>_xlfn.XLOOKUP(C190,Products!$A:$A,Products!$C:$C,"")</f>
        <v>Finished Goods</v>
      </c>
      <c r="F190">
        <f>_xlfn.XLOOKUP(C190,Products!$A:$A,Products!$D:$D,"")</f>
        <v>41.28</v>
      </c>
      <c r="G190" t="str">
        <f>_xlfn.XLOOKUP(C190,Products!$A:$A,Products!$E:$E,"")</f>
        <v>S008</v>
      </c>
      <c r="H190">
        <v>30</v>
      </c>
      <c r="I190">
        <v>55.28</v>
      </c>
      <c r="J190" t="s">
        <v>637</v>
      </c>
      <c r="K190" t="s">
        <v>470</v>
      </c>
      <c r="L190" t="str">
        <f xml:space="preserve"> _xlfn.XLOOKUP(K190,Locations!$A:$A,Locations!$D:$D,"")</f>
        <v>Pacific</v>
      </c>
      <c r="M190" t="str">
        <f xml:space="preserve"> _xlfn.XLOOKUP(K190,Locations!$A:$A,Locations!$C:$C,"")</f>
        <v>FL</v>
      </c>
      <c r="N190" t="s">
        <v>887</v>
      </c>
      <c r="O190" t="s">
        <v>1826</v>
      </c>
      <c r="P190">
        <f t="shared" si="8"/>
        <v>1658.4</v>
      </c>
      <c r="Q190" s="4">
        <f>_xlfn.MAXIFS(Shipments!$B:$B, Shipments!$A:$A, A190)</f>
        <v>45823</v>
      </c>
      <c r="R190">
        <f>SUMIFS(Shipments!$D:$D, Shipments!$A:$A, A190)</f>
        <v>30</v>
      </c>
      <c r="S190">
        <f t="shared" si="9"/>
        <v>1</v>
      </c>
      <c r="T190">
        <f t="shared" si="10"/>
        <v>0</v>
      </c>
      <c r="U190">
        <f t="shared" si="11"/>
        <v>420</v>
      </c>
    </row>
    <row r="191" spans="1:21" x14ac:dyDescent="0.35">
      <c r="A191">
        <v>10189</v>
      </c>
      <c r="B191" s="4" t="s">
        <v>524</v>
      </c>
      <c r="C191" t="s">
        <v>77</v>
      </c>
      <c r="D191" t="str">
        <f>_xlfn.XLOOKUP(C191,Products!$A:$A,Products!$B:$B,"")</f>
        <v>Product 23</v>
      </c>
      <c r="E191" t="str">
        <f>_xlfn.XLOOKUP(C191,Products!$A:$A,Products!$C:$C,"")</f>
        <v>Finished Goods</v>
      </c>
      <c r="F191">
        <f>_xlfn.XLOOKUP(C191,Products!$A:$A,Products!$D:$D,"")</f>
        <v>49.17</v>
      </c>
      <c r="G191" t="str">
        <f>_xlfn.XLOOKUP(C191,Products!$A:$A,Products!$E:$E,"")</f>
        <v>S015</v>
      </c>
      <c r="H191">
        <v>25</v>
      </c>
      <c r="I191">
        <v>64.33</v>
      </c>
      <c r="J191" t="s">
        <v>695</v>
      </c>
      <c r="K191" t="s">
        <v>465</v>
      </c>
      <c r="L191" t="str">
        <f xml:space="preserve"> _xlfn.XLOOKUP(K191,Locations!$A:$A,Locations!$D:$D,"")</f>
        <v>Midwest</v>
      </c>
      <c r="M191" t="str">
        <f xml:space="preserve"> _xlfn.XLOOKUP(K191,Locations!$A:$A,Locations!$C:$C,"")</f>
        <v>IL</v>
      </c>
      <c r="N191" t="s">
        <v>888</v>
      </c>
      <c r="O191" t="s">
        <v>1825</v>
      </c>
      <c r="P191">
        <f t="shared" si="8"/>
        <v>1608.25</v>
      </c>
      <c r="Q191" s="4">
        <f>_xlfn.MAXIFS(Shipments!$B:$B, Shipments!$A:$A, A191)</f>
        <v>45931</v>
      </c>
      <c r="R191">
        <f>SUMIFS(Shipments!$D:$D, Shipments!$A:$A, A191)</f>
        <v>25</v>
      </c>
      <c r="S191">
        <f t="shared" si="9"/>
        <v>1</v>
      </c>
      <c r="T191">
        <f t="shared" si="10"/>
        <v>1</v>
      </c>
      <c r="U191">
        <f t="shared" si="11"/>
        <v>379</v>
      </c>
    </row>
    <row r="192" spans="1:21" x14ac:dyDescent="0.35">
      <c r="A192">
        <v>10190</v>
      </c>
      <c r="B192" s="4" t="s">
        <v>572</v>
      </c>
      <c r="C192" t="s">
        <v>247</v>
      </c>
      <c r="D192" t="str">
        <f>_xlfn.XLOOKUP(C192,Products!$A:$A,Products!$B:$B,"")</f>
        <v>Product 193</v>
      </c>
      <c r="E192" t="str">
        <f>_xlfn.XLOOKUP(C192,Products!$A:$A,Products!$C:$C,"")</f>
        <v>Packaging</v>
      </c>
      <c r="F192">
        <f>_xlfn.XLOOKUP(C192,Products!$A:$A,Products!$D:$D,"")</f>
        <v>186.71</v>
      </c>
      <c r="G192" t="str">
        <f>_xlfn.XLOOKUP(C192,Products!$A:$A,Products!$E:$E,"")</f>
        <v>S005</v>
      </c>
      <c r="H192">
        <v>20</v>
      </c>
      <c r="I192">
        <v>294.67</v>
      </c>
      <c r="J192" t="s">
        <v>645</v>
      </c>
      <c r="K192" t="s">
        <v>467</v>
      </c>
      <c r="L192" t="str">
        <f xml:space="preserve"> _xlfn.XLOOKUP(K192,Locations!$A:$A,Locations!$D:$D,"")</f>
        <v>Northeast</v>
      </c>
      <c r="M192" t="str">
        <f xml:space="preserve"> _xlfn.XLOOKUP(K192,Locations!$A:$A,Locations!$C:$C,"")</f>
        <v>NJ</v>
      </c>
      <c r="N192" t="s">
        <v>889</v>
      </c>
      <c r="O192" t="s">
        <v>1825</v>
      </c>
      <c r="P192">
        <f t="shared" si="8"/>
        <v>5893.4000000000005</v>
      </c>
      <c r="Q192" s="4">
        <f>_xlfn.MAXIFS(Shipments!$B:$B, Shipments!$A:$A, A192)</f>
        <v>45763</v>
      </c>
      <c r="R192">
        <f>SUMIFS(Shipments!$D:$D, Shipments!$A:$A, A192)</f>
        <v>20</v>
      </c>
      <c r="S192">
        <f t="shared" si="9"/>
        <v>1</v>
      </c>
      <c r="T192">
        <f t="shared" si="10"/>
        <v>1</v>
      </c>
      <c r="U192">
        <f t="shared" si="11"/>
        <v>2159.2000000000003</v>
      </c>
    </row>
    <row r="193" spans="1:21" x14ac:dyDescent="0.35">
      <c r="A193">
        <v>10191</v>
      </c>
      <c r="B193" s="4" t="s">
        <v>534</v>
      </c>
      <c r="C193" t="s">
        <v>143</v>
      </c>
      <c r="D193" t="str">
        <f>_xlfn.XLOOKUP(C193,Products!$A:$A,Products!$B:$B,"")</f>
        <v>Product 89</v>
      </c>
      <c r="E193" t="str">
        <f>_xlfn.XLOOKUP(C193,Products!$A:$A,Products!$C:$C,"")</f>
        <v>Packaging</v>
      </c>
      <c r="F193">
        <f>_xlfn.XLOOKUP(C193,Products!$A:$A,Products!$D:$D,"")</f>
        <v>26.54</v>
      </c>
      <c r="G193" t="str">
        <f>_xlfn.XLOOKUP(C193,Products!$A:$A,Products!$E:$E,"")</f>
        <v>S017</v>
      </c>
      <c r="H193">
        <v>40</v>
      </c>
      <c r="I193">
        <v>35.979999999999997</v>
      </c>
      <c r="J193" t="s">
        <v>625</v>
      </c>
      <c r="K193" t="s">
        <v>468</v>
      </c>
      <c r="L193" t="str">
        <f xml:space="preserve"> _xlfn.XLOOKUP(K193,Locations!$A:$A,Locations!$D:$D,"")</f>
        <v>West</v>
      </c>
      <c r="M193" t="str">
        <f xml:space="preserve"> _xlfn.XLOOKUP(K193,Locations!$A:$A,Locations!$C:$C,"")</f>
        <v>WA</v>
      </c>
      <c r="N193" t="s">
        <v>890</v>
      </c>
      <c r="O193" t="s">
        <v>1826</v>
      </c>
      <c r="P193">
        <f t="shared" si="8"/>
        <v>1439.1999999999998</v>
      </c>
      <c r="Q193" s="4">
        <f>_xlfn.MAXIFS(Shipments!$B:$B, Shipments!$A:$A, A193)</f>
        <v>45865</v>
      </c>
      <c r="R193">
        <f>SUMIFS(Shipments!$D:$D, Shipments!$A:$A, A193)</f>
        <v>40</v>
      </c>
      <c r="S193">
        <f t="shared" si="9"/>
        <v>1</v>
      </c>
      <c r="T193">
        <f t="shared" si="10"/>
        <v>1</v>
      </c>
      <c r="U193">
        <f t="shared" si="11"/>
        <v>377.59999999999991</v>
      </c>
    </row>
    <row r="194" spans="1:21" x14ac:dyDescent="0.35">
      <c r="A194">
        <v>10192</v>
      </c>
      <c r="B194" s="4" t="s">
        <v>625</v>
      </c>
      <c r="C194" t="s">
        <v>169</v>
      </c>
      <c r="D194" t="str">
        <f>_xlfn.XLOOKUP(C194,Products!$A:$A,Products!$B:$B,"")</f>
        <v>Product 115</v>
      </c>
      <c r="E194" t="str">
        <f>_xlfn.XLOOKUP(C194,Products!$A:$A,Products!$C:$C,"")</f>
        <v>Raw Materials</v>
      </c>
      <c r="F194">
        <f>_xlfn.XLOOKUP(C194,Products!$A:$A,Products!$D:$D,"")</f>
        <v>12.31</v>
      </c>
      <c r="G194" t="str">
        <f>_xlfn.XLOOKUP(C194,Products!$A:$A,Products!$E:$E,"")</f>
        <v>S008</v>
      </c>
      <c r="H194">
        <v>5</v>
      </c>
      <c r="I194">
        <v>21.49</v>
      </c>
      <c r="J194" t="s">
        <v>674</v>
      </c>
      <c r="K194" t="s">
        <v>468</v>
      </c>
      <c r="L194" t="str">
        <f xml:space="preserve"> _xlfn.XLOOKUP(K194,Locations!$A:$A,Locations!$D:$D,"")</f>
        <v>West</v>
      </c>
      <c r="M194" t="str">
        <f xml:space="preserve"> _xlfn.XLOOKUP(K194,Locations!$A:$A,Locations!$C:$C,"")</f>
        <v>WA</v>
      </c>
      <c r="N194" t="s">
        <v>891</v>
      </c>
      <c r="O194" t="s">
        <v>1825</v>
      </c>
      <c r="P194">
        <f t="shared" si="8"/>
        <v>107.44999999999999</v>
      </c>
      <c r="Q194" s="4">
        <f>_xlfn.MAXIFS(Shipments!$B:$B, Shipments!$A:$A, A194)</f>
        <v>45868</v>
      </c>
      <c r="R194">
        <f>SUMIFS(Shipments!$D:$D, Shipments!$A:$A, A194)</f>
        <v>5</v>
      </c>
      <c r="S194">
        <f t="shared" si="9"/>
        <v>1</v>
      </c>
      <c r="T194">
        <f t="shared" si="10"/>
        <v>1</v>
      </c>
      <c r="U194">
        <f t="shared" si="11"/>
        <v>45.899999999999984</v>
      </c>
    </row>
    <row r="195" spans="1:21" x14ac:dyDescent="0.35">
      <c r="A195">
        <v>10193</v>
      </c>
      <c r="B195" s="4" t="s">
        <v>592</v>
      </c>
      <c r="C195" t="s">
        <v>218</v>
      </c>
      <c r="D195" t="str">
        <f>_xlfn.XLOOKUP(C195,Products!$A:$A,Products!$B:$B,"")</f>
        <v>Product 164</v>
      </c>
      <c r="E195" t="str">
        <f>_xlfn.XLOOKUP(C195,Products!$A:$A,Products!$C:$C,"")</f>
        <v>Spare Parts</v>
      </c>
      <c r="F195">
        <f>_xlfn.XLOOKUP(C195,Products!$A:$A,Products!$D:$D,"")</f>
        <v>149.85</v>
      </c>
      <c r="G195" t="str">
        <f>_xlfn.XLOOKUP(C195,Products!$A:$A,Products!$E:$E,"")</f>
        <v>S006</v>
      </c>
      <c r="H195">
        <v>15</v>
      </c>
      <c r="I195">
        <v>185.1</v>
      </c>
      <c r="J195" t="s">
        <v>569</v>
      </c>
      <c r="K195" t="s">
        <v>467</v>
      </c>
      <c r="L195" t="str">
        <f xml:space="preserve"> _xlfn.XLOOKUP(K195,Locations!$A:$A,Locations!$D:$D,"")</f>
        <v>Northeast</v>
      </c>
      <c r="M195" t="str">
        <f xml:space="preserve"> _xlfn.XLOOKUP(K195,Locations!$A:$A,Locations!$C:$C,"")</f>
        <v>NJ</v>
      </c>
      <c r="N195" t="s">
        <v>892</v>
      </c>
      <c r="O195" t="s">
        <v>1824</v>
      </c>
      <c r="P195">
        <f t="shared" ref="P195:P258" si="12">H195*I195</f>
        <v>2776.5</v>
      </c>
      <c r="Q195" s="4">
        <f>_xlfn.MAXIFS(Shipments!$B:$B, Shipments!$A:$A, A195)</f>
        <v>45773</v>
      </c>
      <c r="R195">
        <f>SUMIFS(Shipments!$D:$D, Shipments!$A:$A, A195)</f>
        <v>15</v>
      </c>
      <c r="S195">
        <f t="shared" ref="S195:S258" si="13">IF(H195=0,1,R195/H195)</f>
        <v>1</v>
      </c>
      <c r="T195">
        <f t="shared" ref="T195:T258" si="14">IF(Q195&lt;=DATEVALUE(J195),1,0)</f>
        <v>1</v>
      </c>
      <c r="U195">
        <f t="shared" ref="U195:U258" si="15">P195 - (H195*F195)</f>
        <v>528.75</v>
      </c>
    </row>
    <row r="196" spans="1:21" x14ac:dyDescent="0.35">
      <c r="A196">
        <v>10194</v>
      </c>
      <c r="B196" s="4" t="s">
        <v>555</v>
      </c>
      <c r="C196" t="s">
        <v>251</v>
      </c>
      <c r="D196" t="str">
        <f>_xlfn.XLOOKUP(C196,Products!$A:$A,Products!$B:$B,"")</f>
        <v>Product 197</v>
      </c>
      <c r="E196" t="str">
        <f>_xlfn.XLOOKUP(C196,Products!$A:$A,Products!$C:$C,"")</f>
        <v>Finished Goods</v>
      </c>
      <c r="F196">
        <f>_xlfn.XLOOKUP(C196,Products!$A:$A,Products!$D:$D,"")</f>
        <v>142.01</v>
      </c>
      <c r="G196" t="str">
        <f>_xlfn.XLOOKUP(C196,Products!$A:$A,Products!$E:$E,"")</f>
        <v>S010</v>
      </c>
      <c r="H196">
        <v>50</v>
      </c>
      <c r="I196">
        <v>245.33</v>
      </c>
      <c r="J196" t="s">
        <v>696</v>
      </c>
      <c r="K196" t="s">
        <v>467</v>
      </c>
      <c r="L196" t="str">
        <f xml:space="preserve"> _xlfn.XLOOKUP(K196,Locations!$A:$A,Locations!$D:$D,"")</f>
        <v>Northeast</v>
      </c>
      <c r="M196" t="str">
        <f xml:space="preserve"> _xlfn.XLOOKUP(K196,Locations!$A:$A,Locations!$C:$C,"")</f>
        <v>NJ</v>
      </c>
      <c r="N196" t="s">
        <v>893</v>
      </c>
      <c r="O196" t="s">
        <v>1825</v>
      </c>
      <c r="P196">
        <f t="shared" si="12"/>
        <v>12266.5</v>
      </c>
      <c r="Q196" s="4">
        <f>_xlfn.MAXIFS(Shipments!$B:$B, Shipments!$A:$A, A196)</f>
        <v>45937</v>
      </c>
      <c r="R196">
        <f>SUMIFS(Shipments!$D:$D, Shipments!$A:$A, A196)</f>
        <v>50</v>
      </c>
      <c r="S196">
        <f t="shared" si="13"/>
        <v>1</v>
      </c>
      <c r="T196">
        <f t="shared" si="14"/>
        <v>1</v>
      </c>
      <c r="U196">
        <f t="shared" si="15"/>
        <v>5166</v>
      </c>
    </row>
    <row r="197" spans="1:21" x14ac:dyDescent="0.35">
      <c r="A197">
        <v>10195</v>
      </c>
      <c r="B197" s="4" t="s">
        <v>576</v>
      </c>
      <c r="C197" t="s">
        <v>119</v>
      </c>
      <c r="D197" t="str">
        <f>_xlfn.XLOOKUP(C197,Products!$A:$A,Products!$B:$B,"")</f>
        <v>Product 65</v>
      </c>
      <c r="E197" t="str">
        <f>_xlfn.XLOOKUP(C197,Products!$A:$A,Products!$C:$C,"")</f>
        <v>Spare Parts</v>
      </c>
      <c r="F197">
        <f>_xlfn.XLOOKUP(C197,Products!$A:$A,Products!$D:$D,"")</f>
        <v>107.71</v>
      </c>
      <c r="G197" t="str">
        <f>_xlfn.XLOOKUP(C197,Products!$A:$A,Products!$E:$E,"")</f>
        <v>S017</v>
      </c>
      <c r="H197">
        <v>15</v>
      </c>
      <c r="I197">
        <v>152.35</v>
      </c>
      <c r="J197" t="s">
        <v>645</v>
      </c>
      <c r="K197" t="s">
        <v>467</v>
      </c>
      <c r="L197" t="str">
        <f xml:space="preserve"> _xlfn.XLOOKUP(K197,Locations!$A:$A,Locations!$D:$D,"")</f>
        <v>Northeast</v>
      </c>
      <c r="M197" t="str">
        <f xml:space="preserve"> _xlfn.XLOOKUP(K197,Locations!$A:$A,Locations!$C:$C,"")</f>
        <v>NJ</v>
      </c>
      <c r="N197" t="s">
        <v>894</v>
      </c>
      <c r="O197" t="s">
        <v>1825</v>
      </c>
      <c r="P197">
        <f t="shared" si="12"/>
        <v>2285.25</v>
      </c>
      <c r="Q197" s="4">
        <f>_xlfn.MAXIFS(Shipments!$B:$B, Shipments!$A:$A, A197)</f>
        <v>45768</v>
      </c>
      <c r="R197">
        <f>SUMIFS(Shipments!$D:$D, Shipments!$A:$A, A197)</f>
        <v>15</v>
      </c>
      <c r="S197">
        <f t="shared" si="13"/>
        <v>1</v>
      </c>
      <c r="T197">
        <f t="shared" si="14"/>
        <v>0</v>
      </c>
      <c r="U197">
        <f t="shared" si="15"/>
        <v>669.60000000000014</v>
      </c>
    </row>
    <row r="198" spans="1:21" x14ac:dyDescent="0.35">
      <c r="A198">
        <v>10196</v>
      </c>
      <c r="B198" s="4" t="s">
        <v>510</v>
      </c>
      <c r="C198" t="s">
        <v>92</v>
      </c>
      <c r="D198" t="str">
        <f>_xlfn.XLOOKUP(C198,Products!$A:$A,Products!$B:$B,"")</f>
        <v>Product 38</v>
      </c>
      <c r="E198" t="str">
        <f>_xlfn.XLOOKUP(C198,Products!$A:$A,Products!$C:$C,"")</f>
        <v>Raw Materials</v>
      </c>
      <c r="F198">
        <f>_xlfn.XLOOKUP(C198,Products!$A:$A,Products!$D:$D,"")</f>
        <v>69.680000000000007</v>
      </c>
      <c r="G198" t="str">
        <f>_xlfn.XLOOKUP(C198,Products!$A:$A,Products!$E:$E,"")</f>
        <v>S003</v>
      </c>
      <c r="H198">
        <v>100</v>
      </c>
      <c r="I198">
        <v>124.77</v>
      </c>
      <c r="J198" t="s">
        <v>608</v>
      </c>
      <c r="K198" t="s">
        <v>468</v>
      </c>
      <c r="L198" t="str">
        <f xml:space="preserve"> _xlfn.XLOOKUP(K198,Locations!$A:$A,Locations!$D:$D,"")</f>
        <v>West</v>
      </c>
      <c r="M198" t="str">
        <f xml:space="preserve"> _xlfn.XLOOKUP(K198,Locations!$A:$A,Locations!$C:$C,"")</f>
        <v>WA</v>
      </c>
      <c r="N198" t="s">
        <v>895</v>
      </c>
      <c r="O198" t="s">
        <v>1825</v>
      </c>
      <c r="P198">
        <f t="shared" si="12"/>
        <v>12477</v>
      </c>
      <c r="Q198" s="4">
        <f>_xlfn.MAXIFS(Shipments!$B:$B, Shipments!$A:$A, A198)</f>
        <v>45849</v>
      </c>
      <c r="R198">
        <f>SUMIFS(Shipments!$D:$D, Shipments!$A:$A, A198)</f>
        <v>100</v>
      </c>
      <c r="S198">
        <f t="shared" si="13"/>
        <v>1</v>
      </c>
      <c r="T198">
        <f t="shared" si="14"/>
        <v>0</v>
      </c>
      <c r="U198">
        <f t="shared" si="15"/>
        <v>5508.9999999999991</v>
      </c>
    </row>
    <row r="199" spans="1:21" x14ac:dyDescent="0.35">
      <c r="A199">
        <v>10197</v>
      </c>
      <c r="B199" s="4" t="s">
        <v>519</v>
      </c>
      <c r="C199" t="s">
        <v>181</v>
      </c>
      <c r="D199" t="str">
        <f>_xlfn.XLOOKUP(C199,Products!$A:$A,Products!$B:$B,"")</f>
        <v>Product 127</v>
      </c>
      <c r="E199" t="str">
        <f>_xlfn.XLOOKUP(C199,Products!$A:$A,Products!$C:$C,"")</f>
        <v>Finished Goods</v>
      </c>
      <c r="F199">
        <f>_xlfn.XLOOKUP(C199,Products!$A:$A,Products!$D:$D,"")</f>
        <v>79.2</v>
      </c>
      <c r="G199" t="str">
        <f>_xlfn.XLOOKUP(C199,Products!$A:$A,Products!$E:$E,"")</f>
        <v>S004</v>
      </c>
      <c r="H199">
        <v>75</v>
      </c>
      <c r="I199">
        <v>96.68</v>
      </c>
      <c r="J199" t="s">
        <v>578</v>
      </c>
      <c r="K199" t="s">
        <v>465</v>
      </c>
      <c r="L199" t="str">
        <f xml:space="preserve"> _xlfn.XLOOKUP(K199,Locations!$A:$A,Locations!$D:$D,"")</f>
        <v>Midwest</v>
      </c>
      <c r="M199" t="str">
        <f xml:space="preserve"> _xlfn.XLOOKUP(K199,Locations!$A:$A,Locations!$C:$C,"")</f>
        <v>IL</v>
      </c>
      <c r="N199" t="s">
        <v>896</v>
      </c>
      <c r="O199" t="s">
        <v>1825</v>
      </c>
      <c r="P199">
        <f t="shared" si="12"/>
        <v>7251.0000000000009</v>
      </c>
      <c r="Q199" s="4">
        <f>_xlfn.MAXIFS(Shipments!$B:$B, Shipments!$A:$A, A199)</f>
        <v>45789</v>
      </c>
      <c r="R199">
        <f>SUMIFS(Shipments!$D:$D, Shipments!$A:$A, A199)</f>
        <v>75</v>
      </c>
      <c r="S199">
        <f t="shared" si="13"/>
        <v>1</v>
      </c>
      <c r="T199">
        <f t="shared" si="14"/>
        <v>1</v>
      </c>
      <c r="U199">
        <f t="shared" si="15"/>
        <v>1311.0000000000009</v>
      </c>
    </row>
    <row r="200" spans="1:21" x14ac:dyDescent="0.35">
      <c r="A200">
        <v>10198</v>
      </c>
      <c r="B200" s="4" t="s">
        <v>626</v>
      </c>
      <c r="C200" t="s">
        <v>217</v>
      </c>
      <c r="D200" t="str">
        <f>_xlfn.XLOOKUP(C200,Products!$A:$A,Products!$B:$B,"")</f>
        <v>Product 163</v>
      </c>
      <c r="E200" t="str">
        <f>_xlfn.XLOOKUP(C200,Products!$A:$A,Products!$C:$C,"")</f>
        <v>Spare Parts</v>
      </c>
      <c r="F200">
        <f>_xlfn.XLOOKUP(C200,Products!$A:$A,Products!$D:$D,"")</f>
        <v>48.07</v>
      </c>
      <c r="G200" t="str">
        <f>_xlfn.XLOOKUP(C200,Products!$A:$A,Products!$E:$E,"")</f>
        <v>S009</v>
      </c>
      <c r="H200">
        <v>15</v>
      </c>
      <c r="I200">
        <v>70.53</v>
      </c>
      <c r="J200" t="s">
        <v>514</v>
      </c>
      <c r="K200" t="s">
        <v>469</v>
      </c>
      <c r="L200" t="str">
        <f xml:space="preserve"> _xlfn.XLOOKUP(K200,Locations!$A:$A,Locations!$D:$D,"")</f>
        <v>Mountain</v>
      </c>
      <c r="M200" t="str">
        <f xml:space="preserve"> _xlfn.XLOOKUP(K200,Locations!$A:$A,Locations!$C:$C,"")</f>
        <v>IL</v>
      </c>
      <c r="N200" t="s">
        <v>897</v>
      </c>
      <c r="O200" t="s">
        <v>1825</v>
      </c>
      <c r="P200">
        <f t="shared" si="12"/>
        <v>1057.95</v>
      </c>
      <c r="Q200" s="4">
        <f>_xlfn.MAXIFS(Shipments!$B:$B, Shipments!$A:$A, A200)</f>
        <v>45784</v>
      </c>
      <c r="R200">
        <f>SUMIFS(Shipments!$D:$D, Shipments!$A:$A, A200)</f>
        <v>15</v>
      </c>
      <c r="S200">
        <f t="shared" si="13"/>
        <v>1</v>
      </c>
      <c r="T200">
        <f t="shared" si="14"/>
        <v>0</v>
      </c>
      <c r="U200">
        <f t="shared" si="15"/>
        <v>336.90000000000009</v>
      </c>
    </row>
    <row r="201" spans="1:21" x14ac:dyDescent="0.35">
      <c r="A201">
        <v>10199</v>
      </c>
      <c r="B201" s="4" t="s">
        <v>627</v>
      </c>
      <c r="C201" t="s">
        <v>106</v>
      </c>
      <c r="D201" t="str">
        <f>_xlfn.XLOOKUP(C201,Products!$A:$A,Products!$B:$B,"")</f>
        <v>Product 52</v>
      </c>
      <c r="E201" t="str">
        <f>_xlfn.XLOOKUP(C201,Products!$A:$A,Products!$C:$C,"")</f>
        <v>Finished Goods</v>
      </c>
      <c r="F201">
        <f>_xlfn.XLOOKUP(C201,Products!$A:$A,Products!$D:$D,"")</f>
        <v>15.35</v>
      </c>
      <c r="G201" t="str">
        <f>_xlfn.XLOOKUP(C201,Products!$A:$A,Products!$E:$E,"")</f>
        <v>S013</v>
      </c>
      <c r="H201">
        <v>75</v>
      </c>
      <c r="I201">
        <v>22.36</v>
      </c>
      <c r="J201" t="s">
        <v>609</v>
      </c>
      <c r="K201" t="s">
        <v>472</v>
      </c>
      <c r="L201" t="str">
        <f xml:space="preserve"> _xlfn.XLOOKUP(K201,Locations!$A:$A,Locations!$D:$D,"")</f>
        <v>West</v>
      </c>
      <c r="M201" t="str">
        <f xml:space="preserve"> _xlfn.XLOOKUP(K201,Locations!$A:$A,Locations!$C:$C,"")</f>
        <v>WA</v>
      </c>
      <c r="N201" t="s">
        <v>898</v>
      </c>
      <c r="O201" t="s">
        <v>1825</v>
      </c>
      <c r="P201">
        <f t="shared" si="12"/>
        <v>1677</v>
      </c>
      <c r="Q201" s="4">
        <f>_xlfn.MAXIFS(Shipments!$B:$B, Shipments!$A:$A, A201)</f>
        <v>45813</v>
      </c>
      <c r="R201">
        <f>SUMIFS(Shipments!$D:$D, Shipments!$A:$A, A201)</f>
        <v>75</v>
      </c>
      <c r="S201">
        <f t="shared" si="13"/>
        <v>1</v>
      </c>
      <c r="T201">
        <f t="shared" si="14"/>
        <v>1</v>
      </c>
      <c r="U201">
        <f t="shared" si="15"/>
        <v>525.75</v>
      </c>
    </row>
    <row r="202" spans="1:21" x14ac:dyDescent="0.35">
      <c r="A202">
        <v>10200</v>
      </c>
      <c r="B202" s="4" t="s">
        <v>615</v>
      </c>
      <c r="C202" t="s">
        <v>157</v>
      </c>
      <c r="D202" t="str">
        <f>_xlfn.XLOOKUP(C202,Products!$A:$A,Products!$B:$B,"")</f>
        <v>Product 103</v>
      </c>
      <c r="E202" t="str">
        <f>_xlfn.XLOOKUP(C202,Products!$A:$A,Products!$C:$C,"")</f>
        <v>Packaging</v>
      </c>
      <c r="F202">
        <f>_xlfn.XLOOKUP(C202,Products!$A:$A,Products!$D:$D,"")</f>
        <v>61.05</v>
      </c>
      <c r="G202" t="str">
        <f>_xlfn.XLOOKUP(C202,Products!$A:$A,Products!$E:$E,"")</f>
        <v>S015</v>
      </c>
      <c r="H202">
        <v>10</v>
      </c>
      <c r="I202">
        <v>75.02</v>
      </c>
      <c r="J202" t="s">
        <v>697</v>
      </c>
      <c r="K202" t="s">
        <v>467</v>
      </c>
      <c r="L202" t="str">
        <f xml:space="preserve"> _xlfn.XLOOKUP(K202,Locations!$A:$A,Locations!$D:$D,"")</f>
        <v>Northeast</v>
      </c>
      <c r="M202" t="str">
        <f xml:space="preserve"> _xlfn.XLOOKUP(K202,Locations!$A:$A,Locations!$C:$C,"")</f>
        <v>NJ</v>
      </c>
      <c r="N202" t="s">
        <v>899</v>
      </c>
      <c r="O202" t="s">
        <v>1824</v>
      </c>
      <c r="P202">
        <f t="shared" si="12"/>
        <v>750.19999999999993</v>
      </c>
      <c r="Q202" s="4">
        <f>_xlfn.MAXIFS(Shipments!$B:$B, Shipments!$A:$A, A202)</f>
        <v>45938</v>
      </c>
      <c r="R202">
        <f>SUMIFS(Shipments!$D:$D, Shipments!$A:$A, A202)</f>
        <v>10</v>
      </c>
      <c r="S202">
        <f t="shared" si="13"/>
        <v>1</v>
      </c>
      <c r="T202">
        <f t="shared" si="14"/>
        <v>1</v>
      </c>
      <c r="U202">
        <f t="shared" si="15"/>
        <v>139.69999999999993</v>
      </c>
    </row>
    <row r="203" spans="1:21" x14ac:dyDescent="0.35">
      <c r="A203">
        <v>10201</v>
      </c>
      <c r="B203" s="4" t="s">
        <v>603</v>
      </c>
      <c r="C203" t="s">
        <v>244</v>
      </c>
      <c r="D203" t="str">
        <f>_xlfn.XLOOKUP(C203,Products!$A:$A,Products!$B:$B,"")</f>
        <v>Product 190</v>
      </c>
      <c r="E203" t="str">
        <f>_xlfn.XLOOKUP(C203,Products!$A:$A,Products!$C:$C,"")</f>
        <v>Spare Parts</v>
      </c>
      <c r="F203">
        <f>_xlfn.XLOOKUP(C203,Products!$A:$A,Products!$D:$D,"")</f>
        <v>169.46</v>
      </c>
      <c r="G203" t="str">
        <f>_xlfn.XLOOKUP(C203,Products!$A:$A,Products!$E:$E,"")</f>
        <v>S017</v>
      </c>
      <c r="H203">
        <v>10</v>
      </c>
      <c r="I203">
        <v>212.85</v>
      </c>
      <c r="J203" t="s">
        <v>647</v>
      </c>
      <c r="K203" t="s">
        <v>469</v>
      </c>
      <c r="L203" t="str">
        <f xml:space="preserve"> _xlfn.XLOOKUP(K203,Locations!$A:$A,Locations!$D:$D,"")</f>
        <v>Mountain</v>
      </c>
      <c r="M203" t="str">
        <f xml:space="preserve"> _xlfn.XLOOKUP(K203,Locations!$A:$A,Locations!$C:$C,"")</f>
        <v>IL</v>
      </c>
      <c r="N203" t="s">
        <v>900</v>
      </c>
      <c r="O203" t="s">
        <v>1825</v>
      </c>
      <c r="P203">
        <f t="shared" si="12"/>
        <v>2128.5</v>
      </c>
      <c r="Q203" s="4">
        <f>_xlfn.MAXIFS(Shipments!$B:$B, Shipments!$A:$A, A203)</f>
        <v>45891</v>
      </c>
      <c r="R203">
        <f>SUMIFS(Shipments!$D:$D, Shipments!$A:$A, A203)</f>
        <v>10</v>
      </c>
      <c r="S203">
        <f t="shared" si="13"/>
        <v>1</v>
      </c>
      <c r="T203">
        <f t="shared" si="14"/>
        <v>0</v>
      </c>
      <c r="U203">
        <f t="shared" si="15"/>
        <v>433.89999999999986</v>
      </c>
    </row>
    <row r="204" spans="1:21" x14ac:dyDescent="0.35">
      <c r="A204">
        <v>10202</v>
      </c>
      <c r="B204" s="4" t="s">
        <v>533</v>
      </c>
      <c r="C204" t="s">
        <v>61</v>
      </c>
      <c r="D204" t="str">
        <f>_xlfn.XLOOKUP(C204,Products!$A:$A,Products!$B:$B,"")</f>
        <v>Product 7</v>
      </c>
      <c r="E204" t="str">
        <f>_xlfn.XLOOKUP(C204,Products!$A:$A,Products!$C:$C,"")</f>
        <v>Components</v>
      </c>
      <c r="F204">
        <f>_xlfn.XLOOKUP(C204,Products!$A:$A,Products!$D:$D,"")</f>
        <v>37.96</v>
      </c>
      <c r="G204" t="str">
        <f>_xlfn.XLOOKUP(C204,Products!$A:$A,Products!$E:$E,"")</f>
        <v>S005</v>
      </c>
      <c r="H204">
        <v>15</v>
      </c>
      <c r="I204">
        <v>64.599999999999994</v>
      </c>
      <c r="J204" t="s">
        <v>542</v>
      </c>
      <c r="K204" t="s">
        <v>470</v>
      </c>
      <c r="L204" t="str">
        <f xml:space="preserve"> _xlfn.XLOOKUP(K204,Locations!$A:$A,Locations!$D:$D,"")</f>
        <v>Pacific</v>
      </c>
      <c r="M204" t="str">
        <f xml:space="preserve"> _xlfn.XLOOKUP(K204,Locations!$A:$A,Locations!$C:$C,"")</f>
        <v>FL</v>
      </c>
      <c r="N204" t="s">
        <v>901</v>
      </c>
      <c r="O204" t="s">
        <v>1826</v>
      </c>
      <c r="P204">
        <f t="shared" si="12"/>
        <v>968.99999999999989</v>
      </c>
      <c r="Q204" s="4">
        <f>_xlfn.MAXIFS(Shipments!$B:$B, Shipments!$A:$A, A204)</f>
        <v>45917</v>
      </c>
      <c r="R204">
        <f>SUMIFS(Shipments!$D:$D, Shipments!$A:$A, A204)</f>
        <v>15</v>
      </c>
      <c r="S204">
        <f t="shared" si="13"/>
        <v>1</v>
      </c>
      <c r="T204">
        <f t="shared" si="14"/>
        <v>1</v>
      </c>
      <c r="U204">
        <f t="shared" si="15"/>
        <v>399.59999999999991</v>
      </c>
    </row>
    <row r="205" spans="1:21" x14ac:dyDescent="0.35">
      <c r="A205">
        <v>10203</v>
      </c>
      <c r="B205" s="4" t="s">
        <v>628</v>
      </c>
      <c r="C205" t="s">
        <v>130</v>
      </c>
      <c r="D205" t="str">
        <f>_xlfn.XLOOKUP(C205,Products!$A:$A,Products!$B:$B,"")</f>
        <v>Product 76</v>
      </c>
      <c r="E205" t="str">
        <f>_xlfn.XLOOKUP(C205,Products!$A:$A,Products!$C:$C,"")</f>
        <v>Finished Goods</v>
      </c>
      <c r="F205">
        <f>_xlfn.XLOOKUP(C205,Products!$A:$A,Products!$D:$D,"")</f>
        <v>142.78</v>
      </c>
      <c r="G205" t="str">
        <f>_xlfn.XLOOKUP(C205,Products!$A:$A,Products!$E:$E,"")</f>
        <v>S010</v>
      </c>
      <c r="H205">
        <v>30</v>
      </c>
      <c r="I205">
        <v>232.43</v>
      </c>
      <c r="J205" t="s">
        <v>597</v>
      </c>
      <c r="K205" t="s">
        <v>466</v>
      </c>
      <c r="L205" t="str">
        <f xml:space="preserve"> _xlfn.XLOOKUP(K205,Locations!$A:$A,Locations!$D:$D,"")</f>
        <v>Southeast</v>
      </c>
      <c r="M205" t="str">
        <f xml:space="preserve"> _xlfn.XLOOKUP(K205,Locations!$A:$A,Locations!$C:$C,"")</f>
        <v>FL</v>
      </c>
      <c r="N205" t="s">
        <v>902</v>
      </c>
      <c r="O205" t="s">
        <v>1824</v>
      </c>
      <c r="P205">
        <f t="shared" si="12"/>
        <v>6972.9000000000005</v>
      </c>
      <c r="Q205" s="4">
        <f>_xlfn.MAXIFS(Shipments!$B:$B, Shipments!$A:$A, A205)</f>
        <v>45877</v>
      </c>
      <c r="R205">
        <f>SUMIFS(Shipments!$D:$D, Shipments!$A:$A, A205)</f>
        <v>30</v>
      </c>
      <c r="S205">
        <f t="shared" si="13"/>
        <v>1</v>
      </c>
      <c r="T205">
        <f t="shared" si="14"/>
        <v>0</v>
      </c>
      <c r="U205">
        <f t="shared" si="15"/>
        <v>2689.5000000000009</v>
      </c>
    </row>
    <row r="206" spans="1:21" x14ac:dyDescent="0.35">
      <c r="A206">
        <v>10204</v>
      </c>
      <c r="B206" s="4" t="s">
        <v>629</v>
      </c>
      <c r="C206" t="s">
        <v>58</v>
      </c>
      <c r="D206" t="str">
        <f>_xlfn.XLOOKUP(C206,Products!$A:$A,Products!$B:$B,"")</f>
        <v>Product 4</v>
      </c>
      <c r="E206" t="str">
        <f>_xlfn.XLOOKUP(C206,Products!$A:$A,Products!$C:$C,"")</f>
        <v>Spare Parts</v>
      </c>
      <c r="F206">
        <f>_xlfn.XLOOKUP(C206,Products!$A:$A,Products!$D:$D,"")</f>
        <v>158.06</v>
      </c>
      <c r="G206" t="str">
        <f>_xlfn.XLOOKUP(C206,Products!$A:$A,Products!$E:$E,"")</f>
        <v>S014</v>
      </c>
      <c r="H206">
        <v>75</v>
      </c>
      <c r="I206">
        <v>221.12</v>
      </c>
      <c r="J206" t="s">
        <v>689</v>
      </c>
      <c r="K206" t="s">
        <v>468</v>
      </c>
      <c r="L206" t="str">
        <f xml:space="preserve"> _xlfn.XLOOKUP(K206,Locations!$A:$A,Locations!$D:$D,"")</f>
        <v>West</v>
      </c>
      <c r="M206" t="str">
        <f xml:space="preserve"> _xlfn.XLOOKUP(K206,Locations!$A:$A,Locations!$C:$C,"")</f>
        <v>WA</v>
      </c>
      <c r="N206" t="s">
        <v>903</v>
      </c>
      <c r="O206" t="s">
        <v>1825</v>
      </c>
      <c r="P206">
        <f t="shared" si="12"/>
        <v>16584</v>
      </c>
      <c r="Q206" s="4">
        <f>_xlfn.MAXIFS(Shipments!$B:$B, Shipments!$A:$A, A206)</f>
        <v>45785</v>
      </c>
      <c r="R206">
        <f>SUMIFS(Shipments!$D:$D, Shipments!$A:$A, A206)</f>
        <v>75</v>
      </c>
      <c r="S206">
        <f t="shared" si="13"/>
        <v>1</v>
      </c>
      <c r="T206">
        <f t="shared" si="14"/>
        <v>1</v>
      </c>
      <c r="U206">
        <f t="shared" si="15"/>
        <v>4729.5</v>
      </c>
    </row>
    <row r="207" spans="1:21" x14ac:dyDescent="0.35">
      <c r="A207">
        <v>10205</v>
      </c>
      <c r="B207" s="4" t="s">
        <v>517</v>
      </c>
      <c r="C207" t="s">
        <v>163</v>
      </c>
      <c r="D207" t="str">
        <f>_xlfn.XLOOKUP(C207,Products!$A:$A,Products!$B:$B,"")</f>
        <v>Product 109</v>
      </c>
      <c r="E207" t="str">
        <f>_xlfn.XLOOKUP(C207,Products!$A:$A,Products!$C:$C,"")</f>
        <v>Finished Goods</v>
      </c>
      <c r="F207">
        <f>_xlfn.XLOOKUP(C207,Products!$A:$A,Products!$D:$D,"")</f>
        <v>112.09</v>
      </c>
      <c r="G207" t="str">
        <f>_xlfn.XLOOKUP(C207,Products!$A:$A,Products!$E:$E,"")</f>
        <v>S002</v>
      </c>
      <c r="H207">
        <v>30</v>
      </c>
      <c r="I207">
        <v>176.66</v>
      </c>
      <c r="J207" t="s">
        <v>665</v>
      </c>
      <c r="K207" t="s">
        <v>466</v>
      </c>
      <c r="L207" t="str">
        <f xml:space="preserve"> _xlfn.XLOOKUP(K207,Locations!$A:$A,Locations!$D:$D,"")</f>
        <v>Southeast</v>
      </c>
      <c r="M207" t="str">
        <f xml:space="preserve"> _xlfn.XLOOKUP(K207,Locations!$A:$A,Locations!$C:$C,"")</f>
        <v>FL</v>
      </c>
      <c r="N207" t="s">
        <v>904</v>
      </c>
      <c r="O207" t="s">
        <v>1825</v>
      </c>
      <c r="P207">
        <f t="shared" si="12"/>
        <v>5299.8</v>
      </c>
      <c r="Q207" s="4">
        <f>_xlfn.MAXIFS(Shipments!$B:$B, Shipments!$A:$A, A207)</f>
        <v>45906</v>
      </c>
      <c r="R207">
        <f>SUMIFS(Shipments!$D:$D, Shipments!$A:$A, A207)</f>
        <v>30</v>
      </c>
      <c r="S207">
        <f t="shared" si="13"/>
        <v>1</v>
      </c>
      <c r="T207">
        <f t="shared" si="14"/>
        <v>0</v>
      </c>
      <c r="U207">
        <f t="shared" si="15"/>
        <v>1937.1</v>
      </c>
    </row>
    <row r="208" spans="1:21" x14ac:dyDescent="0.35">
      <c r="A208">
        <v>10206</v>
      </c>
      <c r="B208" s="4" t="s">
        <v>566</v>
      </c>
      <c r="C208" t="s">
        <v>147</v>
      </c>
      <c r="D208" t="str">
        <f>_xlfn.XLOOKUP(C208,Products!$A:$A,Products!$B:$B,"")</f>
        <v>Product 93</v>
      </c>
      <c r="E208" t="str">
        <f>_xlfn.XLOOKUP(C208,Products!$A:$A,Products!$C:$C,"")</f>
        <v>Packaging</v>
      </c>
      <c r="F208">
        <f>_xlfn.XLOOKUP(C208,Products!$A:$A,Products!$D:$D,"")</f>
        <v>3.53</v>
      </c>
      <c r="G208" t="str">
        <f>_xlfn.XLOOKUP(C208,Products!$A:$A,Products!$E:$E,"")</f>
        <v>S006</v>
      </c>
      <c r="H208">
        <v>30</v>
      </c>
      <c r="I208">
        <v>4.32</v>
      </c>
      <c r="J208" t="s">
        <v>554</v>
      </c>
      <c r="K208" t="s">
        <v>470</v>
      </c>
      <c r="L208" t="str">
        <f xml:space="preserve"> _xlfn.XLOOKUP(K208,Locations!$A:$A,Locations!$D:$D,"")</f>
        <v>Pacific</v>
      </c>
      <c r="M208" t="str">
        <f xml:space="preserve"> _xlfn.XLOOKUP(K208,Locations!$A:$A,Locations!$C:$C,"")</f>
        <v>FL</v>
      </c>
      <c r="N208" t="s">
        <v>905</v>
      </c>
      <c r="O208" t="s">
        <v>1824</v>
      </c>
      <c r="P208">
        <f t="shared" si="12"/>
        <v>129.60000000000002</v>
      </c>
      <c r="Q208" s="4">
        <f>_xlfn.MAXIFS(Shipments!$B:$B, Shipments!$A:$A, A208)</f>
        <v>45755</v>
      </c>
      <c r="R208">
        <f>SUMIFS(Shipments!$D:$D, Shipments!$A:$A, A208)</f>
        <v>30</v>
      </c>
      <c r="S208">
        <f t="shared" si="13"/>
        <v>1</v>
      </c>
      <c r="T208">
        <f t="shared" si="14"/>
        <v>0</v>
      </c>
      <c r="U208">
        <f t="shared" si="15"/>
        <v>23.700000000000031</v>
      </c>
    </row>
    <row r="209" spans="1:21" x14ac:dyDescent="0.35">
      <c r="A209">
        <v>10207</v>
      </c>
      <c r="B209" s="4" t="s">
        <v>630</v>
      </c>
      <c r="C209" t="s">
        <v>218</v>
      </c>
      <c r="D209" t="str">
        <f>_xlfn.XLOOKUP(C209,Products!$A:$A,Products!$B:$B,"")</f>
        <v>Product 164</v>
      </c>
      <c r="E209" t="str">
        <f>_xlfn.XLOOKUP(C209,Products!$A:$A,Products!$C:$C,"")</f>
        <v>Spare Parts</v>
      </c>
      <c r="F209">
        <f>_xlfn.XLOOKUP(C209,Products!$A:$A,Products!$D:$D,"")</f>
        <v>149.85</v>
      </c>
      <c r="G209" t="str">
        <f>_xlfn.XLOOKUP(C209,Products!$A:$A,Products!$E:$E,"")</f>
        <v>S006</v>
      </c>
      <c r="H209">
        <v>5</v>
      </c>
      <c r="I209">
        <v>238.75</v>
      </c>
      <c r="J209" t="s">
        <v>580</v>
      </c>
      <c r="K209" t="s">
        <v>468</v>
      </c>
      <c r="L209" t="str">
        <f xml:space="preserve"> _xlfn.XLOOKUP(K209,Locations!$A:$A,Locations!$D:$D,"")</f>
        <v>West</v>
      </c>
      <c r="M209" t="str">
        <f xml:space="preserve"> _xlfn.XLOOKUP(K209,Locations!$A:$A,Locations!$C:$C,"")</f>
        <v>WA</v>
      </c>
      <c r="N209" t="s">
        <v>906</v>
      </c>
      <c r="O209" t="s">
        <v>1825</v>
      </c>
      <c r="P209">
        <f t="shared" si="12"/>
        <v>1193.75</v>
      </c>
      <c r="Q209" s="4">
        <f>_xlfn.MAXIFS(Shipments!$B:$B, Shipments!$A:$A, A209)</f>
        <v>45774</v>
      </c>
      <c r="R209">
        <f>SUMIFS(Shipments!$D:$D, Shipments!$A:$A, A209)</f>
        <v>5</v>
      </c>
      <c r="S209">
        <f t="shared" si="13"/>
        <v>1</v>
      </c>
      <c r="T209">
        <f t="shared" si="14"/>
        <v>1</v>
      </c>
      <c r="U209">
        <f t="shared" si="15"/>
        <v>444.5</v>
      </c>
    </row>
    <row r="210" spans="1:21" x14ac:dyDescent="0.35">
      <c r="A210">
        <v>10208</v>
      </c>
      <c r="B210" s="4" t="s">
        <v>552</v>
      </c>
      <c r="C210" t="s">
        <v>55</v>
      </c>
      <c r="D210" t="str">
        <f>_xlfn.XLOOKUP(C210,Products!$A:$A,Products!$B:$B,"")</f>
        <v>Product 1</v>
      </c>
      <c r="E210" t="str">
        <f>_xlfn.XLOOKUP(C210,Products!$A:$A,Products!$C:$C,"")</f>
        <v>Spare Parts</v>
      </c>
      <c r="F210">
        <f>_xlfn.XLOOKUP(C210,Products!$A:$A,Products!$D:$D,"")</f>
        <v>158.88</v>
      </c>
      <c r="G210" t="str">
        <f>_xlfn.XLOOKUP(C210,Products!$A:$A,Products!$E:$E,"")</f>
        <v>S004</v>
      </c>
      <c r="H210">
        <v>75</v>
      </c>
      <c r="I210">
        <v>210.35</v>
      </c>
      <c r="J210" t="s">
        <v>515</v>
      </c>
      <c r="K210" t="s">
        <v>468</v>
      </c>
      <c r="L210" t="str">
        <f xml:space="preserve"> _xlfn.XLOOKUP(K210,Locations!$A:$A,Locations!$D:$D,"")</f>
        <v>West</v>
      </c>
      <c r="M210" t="str">
        <f xml:space="preserve"> _xlfn.XLOOKUP(K210,Locations!$A:$A,Locations!$C:$C,"")</f>
        <v>WA</v>
      </c>
      <c r="N210" t="s">
        <v>907</v>
      </c>
      <c r="O210" t="s">
        <v>1824</v>
      </c>
      <c r="P210">
        <f t="shared" si="12"/>
        <v>15776.25</v>
      </c>
      <c r="Q210" s="4">
        <f>_xlfn.MAXIFS(Shipments!$B:$B, Shipments!$A:$A, A210)</f>
        <v>45831</v>
      </c>
      <c r="R210">
        <f>SUMIFS(Shipments!$D:$D, Shipments!$A:$A, A210)</f>
        <v>75</v>
      </c>
      <c r="S210">
        <f t="shared" si="13"/>
        <v>1</v>
      </c>
      <c r="T210">
        <f t="shared" si="14"/>
        <v>0</v>
      </c>
      <c r="U210">
        <f t="shared" si="15"/>
        <v>3860.25</v>
      </c>
    </row>
    <row r="211" spans="1:21" x14ac:dyDescent="0.35">
      <c r="A211">
        <v>10209</v>
      </c>
      <c r="B211" s="4" t="s">
        <v>631</v>
      </c>
      <c r="C211" t="s">
        <v>141</v>
      </c>
      <c r="D211" t="str">
        <f>_xlfn.XLOOKUP(C211,Products!$A:$A,Products!$B:$B,"")</f>
        <v>Product 87</v>
      </c>
      <c r="E211" t="str">
        <f>_xlfn.XLOOKUP(C211,Products!$A:$A,Products!$C:$C,"")</f>
        <v>Components</v>
      </c>
      <c r="F211">
        <f>_xlfn.XLOOKUP(C211,Products!$A:$A,Products!$D:$D,"")</f>
        <v>166.88</v>
      </c>
      <c r="G211" t="str">
        <f>_xlfn.XLOOKUP(C211,Products!$A:$A,Products!$E:$E,"")</f>
        <v>S001</v>
      </c>
      <c r="H211">
        <v>40</v>
      </c>
      <c r="I211">
        <v>224.22</v>
      </c>
      <c r="J211" t="s">
        <v>518</v>
      </c>
      <c r="K211" t="s">
        <v>466</v>
      </c>
      <c r="L211" t="str">
        <f xml:space="preserve"> _xlfn.XLOOKUP(K211,Locations!$A:$A,Locations!$D:$D,"")</f>
        <v>Southeast</v>
      </c>
      <c r="M211" t="str">
        <f xml:space="preserve"> _xlfn.XLOOKUP(K211,Locations!$A:$A,Locations!$C:$C,"")</f>
        <v>FL</v>
      </c>
      <c r="N211" t="s">
        <v>908</v>
      </c>
      <c r="O211" t="s">
        <v>1824</v>
      </c>
      <c r="P211">
        <f t="shared" si="12"/>
        <v>8968.7999999999993</v>
      </c>
      <c r="Q211" s="4">
        <f>_xlfn.MAXIFS(Shipments!$B:$B, Shipments!$A:$A, A211)</f>
        <v>45887</v>
      </c>
      <c r="R211">
        <f>SUMIFS(Shipments!$D:$D, Shipments!$A:$A, A211)</f>
        <v>40</v>
      </c>
      <c r="S211">
        <f t="shared" si="13"/>
        <v>1</v>
      </c>
      <c r="T211">
        <f t="shared" si="14"/>
        <v>0</v>
      </c>
      <c r="U211">
        <f t="shared" si="15"/>
        <v>2293.5999999999995</v>
      </c>
    </row>
    <row r="212" spans="1:21" x14ac:dyDescent="0.35">
      <c r="A212">
        <v>10210</v>
      </c>
      <c r="B212" s="4" t="s">
        <v>568</v>
      </c>
      <c r="C212" t="s">
        <v>158</v>
      </c>
      <c r="D212" t="str">
        <f>_xlfn.XLOOKUP(C212,Products!$A:$A,Products!$B:$B,"")</f>
        <v>Product 104</v>
      </c>
      <c r="E212" t="str">
        <f>_xlfn.XLOOKUP(C212,Products!$A:$A,Products!$C:$C,"")</f>
        <v>Finished Goods</v>
      </c>
      <c r="F212">
        <f>_xlfn.XLOOKUP(C212,Products!$A:$A,Products!$D:$D,"")</f>
        <v>84.89</v>
      </c>
      <c r="G212" t="str">
        <f>_xlfn.XLOOKUP(C212,Products!$A:$A,Products!$E:$E,"")</f>
        <v>S003</v>
      </c>
      <c r="H212">
        <v>10</v>
      </c>
      <c r="I212">
        <v>129.91</v>
      </c>
      <c r="J212" t="s">
        <v>588</v>
      </c>
      <c r="K212" t="s">
        <v>468</v>
      </c>
      <c r="L212" t="str">
        <f xml:space="preserve"> _xlfn.XLOOKUP(K212,Locations!$A:$A,Locations!$D:$D,"")</f>
        <v>West</v>
      </c>
      <c r="M212" t="str">
        <f xml:space="preserve"> _xlfn.XLOOKUP(K212,Locations!$A:$A,Locations!$C:$C,"")</f>
        <v>WA</v>
      </c>
      <c r="N212" t="s">
        <v>909</v>
      </c>
      <c r="O212" t="s">
        <v>1825</v>
      </c>
      <c r="P212">
        <f t="shared" si="12"/>
        <v>1299.0999999999999</v>
      </c>
      <c r="Q212" s="4">
        <f>_xlfn.MAXIFS(Shipments!$B:$B, Shipments!$A:$A, A212)</f>
        <v>45802</v>
      </c>
      <c r="R212">
        <f>SUMIFS(Shipments!$D:$D, Shipments!$A:$A, A212)</f>
        <v>10</v>
      </c>
      <c r="S212">
        <f t="shared" si="13"/>
        <v>1</v>
      </c>
      <c r="T212">
        <f t="shared" si="14"/>
        <v>1</v>
      </c>
      <c r="U212">
        <f t="shared" si="15"/>
        <v>450.19999999999993</v>
      </c>
    </row>
    <row r="213" spans="1:21" x14ac:dyDescent="0.35">
      <c r="A213">
        <v>10211</v>
      </c>
      <c r="B213" s="4" t="s">
        <v>603</v>
      </c>
      <c r="C213" t="s">
        <v>91</v>
      </c>
      <c r="D213" t="str">
        <f>_xlfn.XLOOKUP(C213,Products!$A:$A,Products!$B:$B,"")</f>
        <v>Product 37</v>
      </c>
      <c r="E213" t="str">
        <f>_xlfn.XLOOKUP(C213,Products!$A:$A,Products!$C:$C,"")</f>
        <v>Raw Materials</v>
      </c>
      <c r="F213">
        <f>_xlfn.XLOOKUP(C213,Products!$A:$A,Products!$D:$D,"")</f>
        <v>192.67</v>
      </c>
      <c r="G213" t="str">
        <f>_xlfn.XLOOKUP(C213,Products!$A:$A,Products!$E:$E,"")</f>
        <v>S008</v>
      </c>
      <c r="H213">
        <v>100</v>
      </c>
      <c r="I213">
        <v>255.42</v>
      </c>
      <c r="J213" t="s">
        <v>623</v>
      </c>
      <c r="K213" t="s">
        <v>472</v>
      </c>
      <c r="L213" t="str">
        <f xml:space="preserve"> _xlfn.XLOOKUP(K213,Locations!$A:$A,Locations!$D:$D,"")</f>
        <v>West</v>
      </c>
      <c r="M213" t="str">
        <f xml:space="preserve"> _xlfn.XLOOKUP(K213,Locations!$A:$A,Locations!$C:$C,"")</f>
        <v>WA</v>
      </c>
      <c r="N213" t="s">
        <v>910</v>
      </c>
      <c r="O213" t="s">
        <v>1826</v>
      </c>
      <c r="P213">
        <f t="shared" si="12"/>
        <v>25542</v>
      </c>
      <c r="Q213" s="4">
        <f>_xlfn.MAXIFS(Shipments!$B:$B, Shipments!$A:$A, A213)</f>
        <v>45894</v>
      </c>
      <c r="R213">
        <f>SUMIFS(Shipments!$D:$D, Shipments!$A:$A, A213)</f>
        <v>100</v>
      </c>
      <c r="S213">
        <f t="shared" si="13"/>
        <v>1</v>
      </c>
      <c r="T213">
        <f t="shared" si="14"/>
        <v>1</v>
      </c>
      <c r="U213">
        <f t="shared" si="15"/>
        <v>6275</v>
      </c>
    </row>
    <row r="214" spans="1:21" x14ac:dyDescent="0.35">
      <c r="A214">
        <v>10212</v>
      </c>
      <c r="B214" s="4" t="s">
        <v>539</v>
      </c>
      <c r="C214" t="s">
        <v>76</v>
      </c>
      <c r="D214" t="str">
        <f>_xlfn.XLOOKUP(C214,Products!$A:$A,Products!$B:$B,"")</f>
        <v>Product 22</v>
      </c>
      <c r="E214" t="str">
        <f>_xlfn.XLOOKUP(C214,Products!$A:$A,Products!$C:$C,"")</f>
        <v>Finished Goods</v>
      </c>
      <c r="F214">
        <f>_xlfn.XLOOKUP(C214,Products!$A:$A,Products!$D:$D,"")</f>
        <v>20.91</v>
      </c>
      <c r="G214" t="str">
        <f>_xlfn.XLOOKUP(C214,Products!$A:$A,Products!$E:$E,"")</f>
        <v>S007</v>
      </c>
      <c r="H214">
        <v>30</v>
      </c>
      <c r="I214">
        <v>36.32</v>
      </c>
      <c r="J214" t="s">
        <v>585</v>
      </c>
      <c r="K214" t="s">
        <v>467</v>
      </c>
      <c r="L214" t="str">
        <f xml:space="preserve"> _xlfn.XLOOKUP(K214,Locations!$A:$A,Locations!$D:$D,"")</f>
        <v>Northeast</v>
      </c>
      <c r="M214" t="str">
        <f xml:space="preserve"> _xlfn.XLOOKUP(K214,Locations!$A:$A,Locations!$C:$C,"")</f>
        <v>NJ</v>
      </c>
      <c r="N214" t="s">
        <v>911</v>
      </c>
      <c r="O214" t="s">
        <v>1825</v>
      </c>
      <c r="P214">
        <f t="shared" si="12"/>
        <v>1089.5999999999999</v>
      </c>
      <c r="Q214" s="4">
        <f>_xlfn.MAXIFS(Shipments!$B:$B, Shipments!$A:$A, A214)</f>
        <v>45911</v>
      </c>
      <c r="R214">
        <f>SUMIFS(Shipments!$D:$D, Shipments!$A:$A, A214)</f>
        <v>30</v>
      </c>
      <c r="S214">
        <f t="shared" si="13"/>
        <v>1</v>
      </c>
      <c r="T214">
        <f t="shared" si="14"/>
        <v>0</v>
      </c>
      <c r="U214">
        <f t="shared" si="15"/>
        <v>462.29999999999995</v>
      </c>
    </row>
    <row r="215" spans="1:21" x14ac:dyDescent="0.35">
      <c r="A215">
        <v>10213</v>
      </c>
      <c r="B215" s="4" t="s">
        <v>528</v>
      </c>
      <c r="C215" t="s">
        <v>196</v>
      </c>
      <c r="D215" t="str">
        <f>_xlfn.XLOOKUP(C215,Products!$A:$A,Products!$B:$B,"")</f>
        <v>Product 142</v>
      </c>
      <c r="E215" t="str">
        <f>_xlfn.XLOOKUP(C215,Products!$A:$A,Products!$C:$C,"")</f>
        <v>Packaging</v>
      </c>
      <c r="F215">
        <f>_xlfn.XLOOKUP(C215,Products!$A:$A,Products!$D:$D,"")</f>
        <v>191.95</v>
      </c>
      <c r="G215" t="str">
        <f>_xlfn.XLOOKUP(C215,Products!$A:$A,Products!$E:$E,"")</f>
        <v>S018</v>
      </c>
      <c r="H215">
        <v>75</v>
      </c>
      <c r="I215">
        <v>253.2</v>
      </c>
      <c r="J215" t="s">
        <v>660</v>
      </c>
      <c r="K215" t="s">
        <v>469</v>
      </c>
      <c r="L215" t="str">
        <f xml:space="preserve"> _xlfn.XLOOKUP(K215,Locations!$A:$A,Locations!$D:$D,"")</f>
        <v>Mountain</v>
      </c>
      <c r="M215" t="str">
        <f xml:space="preserve"> _xlfn.XLOOKUP(K215,Locations!$A:$A,Locations!$C:$C,"")</f>
        <v>IL</v>
      </c>
      <c r="N215" t="s">
        <v>912</v>
      </c>
      <c r="O215" t="s">
        <v>1825</v>
      </c>
      <c r="P215">
        <f t="shared" si="12"/>
        <v>18990</v>
      </c>
      <c r="Q215" s="4">
        <f>_xlfn.MAXIFS(Shipments!$B:$B, Shipments!$A:$A, A215)</f>
        <v>45904</v>
      </c>
      <c r="R215">
        <f>SUMIFS(Shipments!$D:$D, Shipments!$A:$A, A215)</f>
        <v>75</v>
      </c>
      <c r="S215">
        <f t="shared" si="13"/>
        <v>1</v>
      </c>
      <c r="T215">
        <f t="shared" si="14"/>
        <v>0</v>
      </c>
      <c r="U215">
        <f t="shared" si="15"/>
        <v>4593.75</v>
      </c>
    </row>
    <row r="216" spans="1:21" x14ac:dyDescent="0.35">
      <c r="A216">
        <v>10214</v>
      </c>
      <c r="B216" s="4" t="s">
        <v>632</v>
      </c>
      <c r="C216" t="s">
        <v>152</v>
      </c>
      <c r="D216" t="str">
        <f>_xlfn.XLOOKUP(C216,Products!$A:$A,Products!$B:$B,"")</f>
        <v>Product 98</v>
      </c>
      <c r="E216" t="str">
        <f>_xlfn.XLOOKUP(C216,Products!$A:$A,Products!$C:$C,"")</f>
        <v>Finished Goods</v>
      </c>
      <c r="F216">
        <f>_xlfn.XLOOKUP(C216,Products!$A:$A,Products!$D:$D,"")</f>
        <v>108.91</v>
      </c>
      <c r="G216" t="str">
        <f>_xlfn.XLOOKUP(C216,Products!$A:$A,Products!$E:$E,"")</f>
        <v>S007</v>
      </c>
      <c r="H216">
        <v>15</v>
      </c>
      <c r="I216">
        <v>189.1</v>
      </c>
      <c r="J216" t="s">
        <v>509</v>
      </c>
      <c r="K216" t="s">
        <v>471</v>
      </c>
      <c r="L216" t="str">
        <f xml:space="preserve"> _xlfn.XLOOKUP(K216,Locations!$A:$A,Locations!$D:$D,"")</f>
        <v>Central</v>
      </c>
      <c r="M216" t="str">
        <f xml:space="preserve"> _xlfn.XLOOKUP(K216,Locations!$A:$A,Locations!$C:$C,"")</f>
        <v>TX</v>
      </c>
      <c r="N216" t="s">
        <v>913</v>
      </c>
      <c r="O216" t="s">
        <v>1825</v>
      </c>
      <c r="P216">
        <f t="shared" si="12"/>
        <v>2836.5</v>
      </c>
      <c r="Q216" s="4">
        <f>_xlfn.MAXIFS(Shipments!$B:$B, Shipments!$A:$A, A216)</f>
        <v>45856</v>
      </c>
      <c r="R216">
        <f>SUMIFS(Shipments!$D:$D, Shipments!$A:$A, A216)</f>
        <v>15</v>
      </c>
      <c r="S216">
        <f t="shared" si="13"/>
        <v>1</v>
      </c>
      <c r="T216">
        <f t="shared" si="14"/>
        <v>1</v>
      </c>
      <c r="U216">
        <f t="shared" si="15"/>
        <v>1202.8500000000001</v>
      </c>
    </row>
    <row r="217" spans="1:21" x14ac:dyDescent="0.35">
      <c r="A217">
        <v>10215</v>
      </c>
      <c r="B217" s="4" t="s">
        <v>572</v>
      </c>
      <c r="C217" t="s">
        <v>151</v>
      </c>
      <c r="D217" t="str">
        <f>_xlfn.XLOOKUP(C217,Products!$A:$A,Products!$B:$B,"")</f>
        <v>Product 97</v>
      </c>
      <c r="E217" t="str">
        <f>_xlfn.XLOOKUP(C217,Products!$A:$A,Products!$C:$C,"")</f>
        <v>Finished Goods</v>
      </c>
      <c r="F217">
        <f>_xlfn.XLOOKUP(C217,Products!$A:$A,Products!$D:$D,"")</f>
        <v>73.989999999999995</v>
      </c>
      <c r="G217" t="str">
        <f>_xlfn.XLOOKUP(C217,Products!$A:$A,Products!$E:$E,"")</f>
        <v>S006</v>
      </c>
      <c r="H217">
        <v>75</v>
      </c>
      <c r="I217">
        <v>121.81</v>
      </c>
      <c r="J217" t="s">
        <v>684</v>
      </c>
      <c r="K217" t="s">
        <v>473</v>
      </c>
      <c r="L217" t="str">
        <f xml:space="preserve"> _xlfn.XLOOKUP(K217,Locations!$A:$A,Locations!$D:$D,"")</f>
        <v>West</v>
      </c>
      <c r="M217" t="str">
        <f xml:space="preserve"> _xlfn.XLOOKUP(K217,Locations!$A:$A,Locations!$C:$C,"")</f>
        <v>CA</v>
      </c>
      <c r="N217" t="s">
        <v>914</v>
      </c>
      <c r="O217" t="s">
        <v>1825</v>
      </c>
      <c r="P217">
        <f t="shared" si="12"/>
        <v>9135.75</v>
      </c>
      <c r="Q217" s="4">
        <f>_xlfn.MAXIFS(Shipments!$B:$B, Shipments!$A:$A, A217)</f>
        <v>45773</v>
      </c>
      <c r="R217">
        <f>SUMIFS(Shipments!$D:$D, Shipments!$A:$A, A217)</f>
        <v>75</v>
      </c>
      <c r="S217">
        <f t="shared" si="13"/>
        <v>1</v>
      </c>
      <c r="T217">
        <f t="shared" si="14"/>
        <v>0</v>
      </c>
      <c r="U217">
        <f t="shared" si="15"/>
        <v>3586.5</v>
      </c>
    </row>
    <row r="218" spans="1:21" x14ac:dyDescent="0.35">
      <c r="A218">
        <v>10216</v>
      </c>
      <c r="B218" s="4" t="s">
        <v>528</v>
      </c>
      <c r="C218" t="s">
        <v>130</v>
      </c>
      <c r="D218" t="str">
        <f>_xlfn.XLOOKUP(C218,Products!$A:$A,Products!$B:$B,"")</f>
        <v>Product 76</v>
      </c>
      <c r="E218" t="str">
        <f>_xlfn.XLOOKUP(C218,Products!$A:$A,Products!$C:$C,"")</f>
        <v>Finished Goods</v>
      </c>
      <c r="F218">
        <f>_xlfn.XLOOKUP(C218,Products!$A:$A,Products!$D:$D,"")</f>
        <v>142.78</v>
      </c>
      <c r="G218" t="str">
        <f>_xlfn.XLOOKUP(C218,Products!$A:$A,Products!$E:$E,"")</f>
        <v>S010</v>
      </c>
      <c r="H218">
        <v>75</v>
      </c>
      <c r="I218">
        <v>237.41</v>
      </c>
      <c r="J218" t="s">
        <v>539</v>
      </c>
      <c r="K218" t="s">
        <v>467</v>
      </c>
      <c r="L218" t="str">
        <f xml:space="preserve"> _xlfn.XLOOKUP(K218,Locations!$A:$A,Locations!$D:$D,"")</f>
        <v>Northeast</v>
      </c>
      <c r="M218" t="str">
        <f xml:space="preserve"> _xlfn.XLOOKUP(K218,Locations!$A:$A,Locations!$C:$C,"")</f>
        <v>NJ</v>
      </c>
      <c r="N218" t="s">
        <v>915</v>
      </c>
      <c r="O218" t="s">
        <v>1825</v>
      </c>
      <c r="P218">
        <f t="shared" si="12"/>
        <v>17805.75</v>
      </c>
      <c r="Q218" s="4">
        <f>_xlfn.MAXIFS(Shipments!$B:$B, Shipments!$A:$A, A218)</f>
        <v>45906</v>
      </c>
      <c r="R218">
        <f>SUMIFS(Shipments!$D:$D, Shipments!$A:$A, A218)</f>
        <v>75</v>
      </c>
      <c r="S218">
        <f t="shared" si="13"/>
        <v>1</v>
      </c>
      <c r="T218">
        <f t="shared" si="14"/>
        <v>1</v>
      </c>
      <c r="U218">
        <f t="shared" si="15"/>
        <v>7097.25</v>
      </c>
    </row>
    <row r="219" spans="1:21" x14ac:dyDescent="0.35">
      <c r="A219">
        <v>10217</v>
      </c>
      <c r="B219" s="4" t="s">
        <v>633</v>
      </c>
      <c r="C219" t="s">
        <v>146</v>
      </c>
      <c r="D219" t="str">
        <f>_xlfn.XLOOKUP(C219,Products!$A:$A,Products!$B:$B,"")</f>
        <v>Product 92</v>
      </c>
      <c r="E219" t="str">
        <f>_xlfn.XLOOKUP(C219,Products!$A:$A,Products!$C:$C,"")</f>
        <v>Finished Goods</v>
      </c>
      <c r="F219">
        <f>_xlfn.XLOOKUP(C219,Products!$A:$A,Products!$D:$D,"")</f>
        <v>144.79</v>
      </c>
      <c r="G219" t="str">
        <f>_xlfn.XLOOKUP(C219,Products!$A:$A,Products!$E:$E,"")</f>
        <v>S016</v>
      </c>
      <c r="H219">
        <v>30</v>
      </c>
      <c r="I219">
        <v>253.2</v>
      </c>
      <c r="J219" t="s">
        <v>686</v>
      </c>
      <c r="K219" t="s">
        <v>468</v>
      </c>
      <c r="L219" t="str">
        <f xml:space="preserve"> _xlfn.XLOOKUP(K219,Locations!$A:$A,Locations!$D:$D,"")</f>
        <v>West</v>
      </c>
      <c r="M219" t="str">
        <f xml:space="preserve"> _xlfn.XLOOKUP(K219,Locations!$A:$A,Locations!$C:$C,"")</f>
        <v>WA</v>
      </c>
      <c r="N219" t="s">
        <v>916</v>
      </c>
      <c r="O219" t="s">
        <v>1826</v>
      </c>
      <c r="P219">
        <f t="shared" si="12"/>
        <v>7596</v>
      </c>
      <c r="Q219" s="4">
        <f>_xlfn.MAXIFS(Shipments!$B:$B, Shipments!$A:$A, A219)</f>
        <v>45876</v>
      </c>
      <c r="R219">
        <f>SUMIFS(Shipments!$D:$D, Shipments!$A:$A, A219)</f>
        <v>30</v>
      </c>
      <c r="S219">
        <f t="shared" si="13"/>
        <v>1</v>
      </c>
      <c r="T219">
        <f t="shared" si="14"/>
        <v>1</v>
      </c>
      <c r="U219">
        <f t="shared" si="15"/>
        <v>3252.3</v>
      </c>
    </row>
    <row r="220" spans="1:21" x14ac:dyDescent="0.35">
      <c r="A220">
        <v>10218</v>
      </c>
      <c r="B220" s="4" t="s">
        <v>533</v>
      </c>
      <c r="C220" t="s">
        <v>150</v>
      </c>
      <c r="D220" t="str">
        <f>_xlfn.XLOOKUP(C220,Products!$A:$A,Products!$B:$B,"")</f>
        <v>Product 96</v>
      </c>
      <c r="E220" t="str">
        <f>_xlfn.XLOOKUP(C220,Products!$A:$A,Products!$C:$C,"")</f>
        <v>Components</v>
      </c>
      <c r="F220">
        <f>_xlfn.XLOOKUP(C220,Products!$A:$A,Products!$D:$D,"")</f>
        <v>175.27</v>
      </c>
      <c r="G220" t="str">
        <f>_xlfn.XLOOKUP(C220,Products!$A:$A,Products!$E:$E,"")</f>
        <v>S002</v>
      </c>
      <c r="H220">
        <v>50</v>
      </c>
      <c r="I220">
        <v>296.73</v>
      </c>
      <c r="J220" t="s">
        <v>560</v>
      </c>
      <c r="K220" t="s">
        <v>470</v>
      </c>
      <c r="L220" t="str">
        <f xml:space="preserve"> _xlfn.XLOOKUP(K220,Locations!$A:$A,Locations!$D:$D,"")</f>
        <v>Pacific</v>
      </c>
      <c r="M220" t="str">
        <f xml:space="preserve"> _xlfn.XLOOKUP(K220,Locations!$A:$A,Locations!$C:$C,"")</f>
        <v>FL</v>
      </c>
      <c r="N220" t="s">
        <v>917</v>
      </c>
      <c r="O220" t="s">
        <v>1825</v>
      </c>
      <c r="P220">
        <f t="shared" si="12"/>
        <v>14836.5</v>
      </c>
      <c r="Q220" s="4">
        <f>_xlfn.MAXIFS(Shipments!$B:$B, Shipments!$A:$A, A220)</f>
        <v>45923</v>
      </c>
      <c r="R220">
        <f>SUMIFS(Shipments!$D:$D, Shipments!$A:$A, A220)</f>
        <v>50</v>
      </c>
      <c r="S220">
        <f t="shared" si="13"/>
        <v>1</v>
      </c>
      <c r="T220">
        <f t="shared" si="14"/>
        <v>0</v>
      </c>
      <c r="U220">
        <f t="shared" si="15"/>
        <v>6073</v>
      </c>
    </row>
    <row r="221" spans="1:21" x14ac:dyDescent="0.35">
      <c r="A221">
        <v>10219</v>
      </c>
      <c r="B221" s="4" t="s">
        <v>634</v>
      </c>
      <c r="C221" t="s">
        <v>186</v>
      </c>
      <c r="D221" t="str">
        <f>_xlfn.XLOOKUP(C221,Products!$A:$A,Products!$B:$B,"")</f>
        <v>Product 132</v>
      </c>
      <c r="E221" t="str">
        <f>_xlfn.XLOOKUP(C221,Products!$A:$A,Products!$C:$C,"")</f>
        <v>Finished Goods</v>
      </c>
      <c r="F221">
        <f>_xlfn.XLOOKUP(C221,Products!$A:$A,Products!$D:$D,"")</f>
        <v>181.79</v>
      </c>
      <c r="G221" t="str">
        <f>_xlfn.XLOOKUP(C221,Products!$A:$A,Products!$E:$E,"")</f>
        <v>S004</v>
      </c>
      <c r="H221">
        <v>50</v>
      </c>
      <c r="I221">
        <v>265.29000000000002</v>
      </c>
      <c r="J221" t="s">
        <v>540</v>
      </c>
      <c r="K221" t="s">
        <v>471</v>
      </c>
      <c r="L221" t="str">
        <f xml:space="preserve"> _xlfn.XLOOKUP(K221,Locations!$A:$A,Locations!$D:$D,"")</f>
        <v>Central</v>
      </c>
      <c r="M221" t="str">
        <f xml:space="preserve"> _xlfn.XLOOKUP(K221,Locations!$A:$A,Locations!$C:$C,"")</f>
        <v>TX</v>
      </c>
      <c r="N221" t="s">
        <v>918</v>
      </c>
      <c r="O221" t="s">
        <v>1824</v>
      </c>
      <c r="P221">
        <f t="shared" si="12"/>
        <v>13264.500000000002</v>
      </c>
      <c r="Q221" s="4">
        <f>_xlfn.MAXIFS(Shipments!$B:$B, Shipments!$A:$A, A221)</f>
        <v>45850</v>
      </c>
      <c r="R221">
        <f>SUMIFS(Shipments!$D:$D, Shipments!$A:$A, A221)</f>
        <v>50</v>
      </c>
      <c r="S221">
        <f t="shared" si="13"/>
        <v>1</v>
      </c>
      <c r="T221">
        <f t="shared" si="14"/>
        <v>0</v>
      </c>
      <c r="U221">
        <f t="shared" si="15"/>
        <v>4175.0000000000018</v>
      </c>
    </row>
    <row r="222" spans="1:21" x14ac:dyDescent="0.35">
      <c r="A222">
        <v>10220</v>
      </c>
      <c r="B222" s="4" t="s">
        <v>635</v>
      </c>
      <c r="C222" t="s">
        <v>193</v>
      </c>
      <c r="D222" t="str">
        <f>_xlfn.XLOOKUP(C222,Products!$A:$A,Products!$B:$B,"")</f>
        <v>Product 139</v>
      </c>
      <c r="E222" t="str">
        <f>_xlfn.XLOOKUP(C222,Products!$A:$A,Products!$C:$C,"")</f>
        <v>Components</v>
      </c>
      <c r="F222">
        <f>_xlfn.XLOOKUP(C222,Products!$A:$A,Products!$D:$D,"")</f>
        <v>176.69</v>
      </c>
      <c r="G222" t="str">
        <f>_xlfn.XLOOKUP(C222,Products!$A:$A,Products!$E:$E,"")</f>
        <v>S014</v>
      </c>
      <c r="H222">
        <v>75</v>
      </c>
      <c r="I222">
        <v>300.83</v>
      </c>
      <c r="J222" t="s">
        <v>687</v>
      </c>
      <c r="K222" t="s">
        <v>470</v>
      </c>
      <c r="L222" t="str">
        <f xml:space="preserve"> _xlfn.XLOOKUP(K222,Locations!$A:$A,Locations!$D:$D,"")</f>
        <v>Pacific</v>
      </c>
      <c r="M222" t="str">
        <f xml:space="preserve"> _xlfn.XLOOKUP(K222,Locations!$A:$A,Locations!$C:$C,"")</f>
        <v>FL</v>
      </c>
      <c r="N222" t="s">
        <v>919</v>
      </c>
      <c r="O222" t="s">
        <v>1826</v>
      </c>
      <c r="P222">
        <f t="shared" si="12"/>
        <v>22562.25</v>
      </c>
      <c r="Q222" s="4">
        <f>_xlfn.MAXIFS(Shipments!$B:$B, Shipments!$A:$A, A222)</f>
        <v>45768</v>
      </c>
      <c r="R222">
        <f>SUMIFS(Shipments!$D:$D, Shipments!$A:$A, A222)</f>
        <v>75</v>
      </c>
      <c r="S222">
        <f t="shared" si="13"/>
        <v>1</v>
      </c>
      <c r="T222">
        <f t="shared" si="14"/>
        <v>1</v>
      </c>
      <c r="U222">
        <f t="shared" si="15"/>
        <v>9310.5</v>
      </c>
    </row>
    <row r="223" spans="1:21" x14ac:dyDescent="0.35">
      <c r="A223">
        <v>10221</v>
      </c>
      <c r="B223" s="4" t="s">
        <v>602</v>
      </c>
      <c r="C223" t="s">
        <v>227</v>
      </c>
      <c r="D223" t="str">
        <f>_xlfn.XLOOKUP(C223,Products!$A:$A,Products!$B:$B,"")</f>
        <v>Product 173</v>
      </c>
      <c r="E223" t="str">
        <f>_xlfn.XLOOKUP(C223,Products!$A:$A,Products!$C:$C,"")</f>
        <v>Raw Materials</v>
      </c>
      <c r="F223">
        <f>_xlfn.XLOOKUP(C223,Products!$A:$A,Products!$D:$D,"")</f>
        <v>132.25</v>
      </c>
      <c r="G223" t="str">
        <f>_xlfn.XLOOKUP(C223,Products!$A:$A,Products!$E:$E,"")</f>
        <v>S001</v>
      </c>
      <c r="H223">
        <v>15</v>
      </c>
      <c r="I223">
        <v>222.56</v>
      </c>
      <c r="J223" t="s">
        <v>551</v>
      </c>
      <c r="K223" t="s">
        <v>466</v>
      </c>
      <c r="L223" t="str">
        <f xml:space="preserve"> _xlfn.XLOOKUP(K223,Locations!$A:$A,Locations!$D:$D,"")</f>
        <v>Southeast</v>
      </c>
      <c r="M223" t="str">
        <f xml:space="preserve"> _xlfn.XLOOKUP(K223,Locations!$A:$A,Locations!$C:$C,"")</f>
        <v>FL</v>
      </c>
      <c r="N223" t="s">
        <v>920</v>
      </c>
      <c r="O223" t="s">
        <v>1825</v>
      </c>
      <c r="P223">
        <f t="shared" si="12"/>
        <v>3338.4</v>
      </c>
      <c r="Q223" s="4">
        <f>_xlfn.MAXIFS(Shipments!$B:$B, Shipments!$A:$A, A223)</f>
        <v>45872</v>
      </c>
      <c r="R223">
        <f>SUMIFS(Shipments!$D:$D, Shipments!$A:$A, A223)</f>
        <v>15</v>
      </c>
      <c r="S223">
        <f t="shared" si="13"/>
        <v>1</v>
      </c>
      <c r="T223">
        <f t="shared" si="14"/>
        <v>1</v>
      </c>
      <c r="U223">
        <f t="shared" si="15"/>
        <v>1354.65</v>
      </c>
    </row>
    <row r="224" spans="1:21" x14ac:dyDescent="0.35">
      <c r="A224">
        <v>10222</v>
      </c>
      <c r="B224" s="4" t="s">
        <v>636</v>
      </c>
      <c r="C224" t="s">
        <v>71</v>
      </c>
      <c r="D224" t="str">
        <f>_xlfn.XLOOKUP(C224,Products!$A:$A,Products!$B:$B,"")</f>
        <v>Product 17</v>
      </c>
      <c r="E224" t="str">
        <f>_xlfn.XLOOKUP(C224,Products!$A:$A,Products!$C:$C,"")</f>
        <v>Finished Goods</v>
      </c>
      <c r="F224">
        <f>_xlfn.XLOOKUP(C224,Products!$A:$A,Products!$D:$D,"")</f>
        <v>93.8</v>
      </c>
      <c r="G224" t="str">
        <f>_xlfn.XLOOKUP(C224,Products!$A:$A,Products!$E:$E,"")</f>
        <v>S004</v>
      </c>
      <c r="H224">
        <v>10</v>
      </c>
      <c r="I224">
        <v>150.01</v>
      </c>
      <c r="J224" t="s">
        <v>550</v>
      </c>
      <c r="K224" t="s">
        <v>464</v>
      </c>
      <c r="L224" t="str">
        <f xml:space="preserve"> _xlfn.XLOOKUP(K224,Locations!$A:$A,Locations!$D:$D,"")</f>
        <v>Central</v>
      </c>
      <c r="M224" t="str">
        <f xml:space="preserve"> _xlfn.XLOOKUP(K224,Locations!$A:$A,Locations!$C:$C,"")</f>
        <v>TX</v>
      </c>
      <c r="N224" t="s">
        <v>921</v>
      </c>
      <c r="O224" t="s">
        <v>1825</v>
      </c>
      <c r="P224">
        <f t="shared" si="12"/>
        <v>1500.1</v>
      </c>
      <c r="Q224" s="4">
        <f>_xlfn.MAXIFS(Shipments!$B:$B, Shipments!$A:$A, A224)</f>
        <v>45762</v>
      </c>
      <c r="R224">
        <f>SUMIFS(Shipments!$D:$D, Shipments!$A:$A, A224)</f>
        <v>10</v>
      </c>
      <c r="S224">
        <f t="shared" si="13"/>
        <v>1</v>
      </c>
      <c r="T224">
        <f t="shared" si="14"/>
        <v>1</v>
      </c>
      <c r="U224">
        <f t="shared" si="15"/>
        <v>562.09999999999991</v>
      </c>
    </row>
    <row r="225" spans="1:21" x14ac:dyDescent="0.35">
      <c r="A225">
        <v>10223</v>
      </c>
      <c r="B225" s="4" t="s">
        <v>533</v>
      </c>
      <c r="C225" t="s">
        <v>186</v>
      </c>
      <c r="D225" t="str">
        <f>_xlfn.XLOOKUP(C225,Products!$A:$A,Products!$B:$B,"")</f>
        <v>Product 132</v>
      </c>
      <c r="E225" t="str">
        <f>_xlfn.XLOOKUP(C225,Products!$A:$A,Products!$C:$C,"")</f>
        <v>Finished Goods</v>
      </c>
      <c r="F225">
        <f>_xlfn.XLOOKUP(C225,Products!$A:$A,Products!$D:$D,"")</f>
        <v>181.79</v>
      </c>
      <c r="G225" t="str">
        <f>_xlfn.XLOOKUP(C225,Products!$A:$A,Products!$E:$E,"")</f>
        <v>S004</v>
      </c>
      <c r="H225">
        <v>30</v>
      </c>
      <c r="I225">
        <v>298.31</v>
      </c>
      <c r="J225" t="s">
        <v>659</v>
      </c>
      <c r="K225" t="s">
        <v>465</v>
      </c>
      <c r="L225" t="str">
        <f xml:space="preserve"> _xlfn.XLOOKUP(K225,Locations!$A:$A,Locations!$D:$D,"")</f>
        <v>Midwest</v>
      </c>
      <c r="M225" t="str">
        <f xml:space="preserve"> _xlfn.XLOOKUP(K225,Locations!$A:$A,Locations!$C:$C,"")</f>
        <v>IL</v>
      </c>
      <c r="N225" t="s">
        <v>922</v>
      </c>
      <c r="O225" t="s">
        <v>1824</v>
      </c>
      <c r="P225">
        <f t="shared" si="12"/>
        <v>8949.2999999999993</v>
      </c>
      <c r="Q225" s="4">
        <f>_xlfn.MAXIFS(Shipments!$B:$B, Shipments!$A:$A, A225)</f>
        <v>45926</v>
      </c>
      <c r="R225">
        <f>SUMIFS(Shipments!$D:$D, Shipments!$A:$A, A225)</f>
        <v>30</v>
      </c>
      <c r="S225">
        <f t="shared" si="13"/>
        <v>1</v>
      </c>
      <c r="T225">
        <f t="shared" si="14"/>
        <v>1</v>
      </c>
      <c r="U225">
        <f t="shared" si="15"/>
        <v>3495.5999999999995</v>
      </c>
    </row>
    <row r="226" spans="1:21" x14ac:dyDescent="0.35">
      <c r="A226">
        <v>10224</v>
      </c>
      <c r="B226" s="4" t="s">
        <v>562</v>
      </c>
      <c r="C226" t="s">
        <v>109</v>
      </c>
      <c r="D226" t="str">
        <f>_xlfn.XLOOKUP(C226,Products!$A:$A,Products!$B:$B,"")</f>
        <v>Product 55</v>
      </c>
      <c r="E226" t="str">
        <f>_xlfn.XLOOKUP(C226,Products!$A:$A,Products!$C:$C,"")</f>
        <v>Raw Materials</v>
      </c>
      <c r="F226">
        <f>_xlfn.XLOOKUP(C226,Products!$A:$A,Products!$D:$D,"")</f>
        <v>76.11</v>
      </c>
      <c r="G226" t="str">
        <f>_xlfn.XLOOKUP(C226,Products!$A:$A,Products!$E:$E,"")</f>
        <v>S016</v>
      </c>
      <c r="H226">
        <v>75</v>
      </c>
      <c r="I226">
        <v>115.18</v>
      </c>
      <c r="J226" t="s">
        <v>676</v>
      </c>
      <c r="K226" t="s">
        <v>465</v>
      </c>
      <c r="L226" t="str">
        <f xml:space="preserve"> _xlfn.XLOOKUP(K226,Locations!$A:$A,Locations!$D:$D,"")</f>
        <v>Midwest</v>
      </c>
      <c r="M226" t="str">
        <f xml:space="preserve"> _xlfn.XLOOKUP(K226,Locations!$A:$A,Locations!$C:$C,"")</f>
        <v>IL</v>
      </c>
      <c r="N226" t="s">
        <v>923</v>
      </c>
      <c r="O226" t="s">
        <v>1825</v>
      </c>
      <c r="P226">
        <f t="shared" si="12"/>
        <v>8638.5</v>
      </c>
      <c r="Q226" s="4">
        <f>_xlfn.MAXIFS(Shipments!$B:$B, Shipments!$A:$A, A226)</f>
        <v>45824</v>
      </c>
      <c r="R226">
        <f>SUMIFS(Shipments!$D:$D, Shipments!$A:$A, A226)</f>
        <v>75</v>
      </c>
      <c r="S226">
        <f t="shared" si="13"/>
        <v>1</v>
      </c>
      <c r="T226">
        <f t="shared" si="14"/>
        <v>0</v>
      </c>
      <c r="U226">
        <f t="shared" si="15"/>
        <v>2930.25</v>
      </c>
    </row>
    <row r="227" spans="1:21" x14ac:dyDescent="0.35">
      <c r="A227">
        <v>10225</v>
      </c>
      <c r="B227" s="4" t="s">
        <v>635</v>
      </c>
      <c r="C227" t="s">
        <v>102</v>
      </c>
      <c r="D227" t="str">
        <f>_xlfn.XLOOKUP(C227,Products!$A:$A,Products!$B:$B,"")</f>
        <v>Product 48</v>
      </c>
      <c r="E227" t="str">
        <f>_xlfn.XLOOKUP(C227,Products!$A:$A,Products!$C:$C,"")</f>
        <v>Spare Parts</v>
      </c>
      <c r="F227">
        <f>_xlfn.XLOOKUP(C227,Products!$A:$A,Products!$D:$D,"")</f>
        <v>173.36</v>
      </c>
      <c r="G227" t="str">
        <f>_xlfn.XLOOKUP(C227,Products!$A:$A,Products!$E:$E,"")</f>
        <v>S015</v>
      </c>
      <c r="H227">
        <v>10</v>
      </c>
      <c r="I227">
        <v>302.29000000000002</v>
      </c>
      <c r="J227" t="s">
        <v>530</v>
      </c>
      <c r="K227" t="s">
        <v>469</v>
      </c>
      <c r="L227" t="str">
        <f xml:space="preserve"> _xlfn.XLOOKUP(K227,Locations!$A:$A,Locations!$D:$D,"")</f>
        <v>Mountain</v>
      </c>
      <c r="M227" t="str">
        <f xml:space="preserve"> _xlfn.XLOOKUP(K227,Locations!$A:$A,Locations!$C:$C,"")</f>
        <v>IL</v>
      </c>
      <c r="N227" t="s">
        <v>924</v>
      </c>
      <c r="O227" t="s">
        <v>1825</v>
      </c>
      <c r="P227">
        <f t="shared" si="12"/>
        <v>3022.9</v>
      </c>
      <c r="Q227" s="4">
        <f>_xlfn.MAXIFS(Shipments!$B:$B, Shipments!$A:$A, A227)</f>
        <v>45767</v>
      </c>
      <c r="R227">
        <f>SUMIFS(Shipments!$D:$D, Shipments!$A:$A, A227)</f>
        <v>10</v>
      </c>
      <c r="S227">
        <f t="shared" si="13"/>
        <v>1</v>
      </c>
      <c r="T227">
        <f t="shared" si="14"/>
        <v>1</v>
      </c>
      <c r="U227">
        <f t="shared" si="15"/>
        <v>1289.3</v>
      </c>
    </row>
    <row r="228" spans="1:21" x14ac:dyDescent="0.35">
      <c r="A228">
        <v>10226</v>
      </c>
      <c r="B228" s="4" t="s">
        <v>637</v>
      </c>
      <c r="C228" t="s">
        <v>208</v>
      </c>
      <c r="D228" t="str">
        <f>_xlfn.XLOOKUP(C228,Products!$A:$A,Products!$B:$B,"")</f>
        <v>Product 154</v>
      </c>
      <c r="E228" t="str">
        <f>_xlfn.XLOOKUP(C228,Products!$A:$A,Products!$C:$C,"")</f>
        <v>Components</v>
      </c>
      <c r="F228">
        <f>_xlfn.XLOOKUP(C228,Products!$A:$A,Products!$D:$D,"")</f>
        <v>44.67</v>
      </c>
      <c r="G228" t="str">
        <f>_xlfn.XLOOKUP(C228,Products!$A:$A,Products!$E:$E,"")</f>
        <v>S012</v>
      </c>
      <c r="H228">
        <v>30</v>
      </c>
      <c r="I228">
        <v>67.88</v>
      </c>
      <c r="J228" t="s">
        <v>556</v>
      </c>
      <c r="K228" t="s">
        <v>473</v>
      </c>
      <c r="L228" t="str">
        <f xml:space="preserve"> _xlfn.XLOOKUP(K228,Locations!$A:$A,Locations!$D:$D,"")</f>
        <v>West</v>
      </c>
      <c r="M228" t="str">
        <f xml:space="preserve"> _xlfn.XLOOKUP(K228,Locations!$A:$A,Locations!$C:$C,"")</f>
        <v>CA</v>
      </c>
      <c r="N228" t="s">
        <v>925</v>
      </c>
      <c r="O228" t="s">
        <v>1825</v>
      </c>
      <c r="P228">
        <f t="shared" si="12"/>
        <v>2036.3999999999999</v>
      </c>
      <c r="Q228" s="4">
        <f>_xlfn.MAXIFS(Shipments!$B:$B, Shipments!$A:$A, A228)</f>
        <v>45831</v>
      </c>
      <c r="R228">
        <f>SUMIFS(Shipments!$D:$D, Shipments!$A:$A, A228)</f>
        <v>30</v>
      </c>
      <c r="S228">
        <f t="shared" si="13"/>
        <v>1</v>
      </c>
      <c r="T228">
        <f t="shared" si="14"/>
        <v>0</v>
      </c>
      <c r="U228">
        <f t="shared" si="15"/>
        <v>696.29999999999973</v>
      </c>
    </row>
    <row r="229" spans="1:21" x14ac:dyDescent="0.35">
      <c r="A229">
        <v>10227</v>
      </c>
      <c r="B229" s="4" t="s">
        <v>638</v>
      </c>
      <c r="C229" t="s">
        <v>154</v>
      </c>
      <c r="D229" t="str">
        <f>_xlfn.XLOOKUP(C229,Products!$A:$A,Products!$B:$B,"")</f>
        <v>Product 100</v>
      </c>
      <c r="E229" t="str">
        <f>_xlfn.XLOOKUP(C229,Products!$A:$A,Products!$C:$C,"")</f>
        <v>Spare Parts</v>
      </c>
      <c r="F229">
        <f>_xlfn.XLOOKUP(C229,Products!$A:$A,Products!$D:$D,"")</f>
        <v>46.64</v>
      </c>
      <c r="G229" t="str">
        <f>_xlfn.XLOOKUP(C229,Products!$A:$A,Products!$E:$E,"")</f>
        <v>S017</v>
      </c>
      <c r="H229">
        <v>75</v>
      </c>
      <c r="I229">
        <v>75.569999999999993</v>
      </c>
      <c r="J229" t="s">
        <v>649</v>
      </c>
      <c r="K229" t="s">
        <v>473</v>
      </c>
      <c r="L229" t="str">
        <f xml:space="preserve"> _xlfn.XLOOKUP(K229,Locations!$A:$A,Locations!$D:$D,"")</f>
        <v>West</v>
      </c>
      <c r="M229" t="str">
        <f xml:space="preserve"> _xlfn.XLOOKUP(K229,Locations!$A:$A,Locations!$C:$C,"")</f>
        <v>CA</v>
      </c>
      <c r="N229" t="s">
        <v>718</v>
      </c>
      <c r="O229" t="s">
        <v>1824</v>
      </c>
      <c r="P229">
        <f t="shared" si="12"/>
        <v>5667.7499999999991</v>
      </c>
      <c r="Q229" s="4">
        <f>_xlfn.MAXIFS(Shipments!$B:$B, Shipments!$A:$A, A229)</f>
        <v>45893</v>
      </c>
      <c r="R229">
        <f>SUMIFS(Shipments!$D:$D, Shipments!$A:$A, A229)</f>
        <v>75</v>
      </c>
      <c r="S229">
        <f t="shared" si="13"/>
        <v>1</v>
      </c>
      <c r="T229">
        <f t="shared" si="14"/>
        <v>1</v>
      </c>
      <c r="U229">
        <f t="shared" si="15"/>
        <v>2169.7499999999991</v>
      </c>
    </row>
    <row r="230" spans="1:21" x14ac:dyDescent="0.35">
      <c r="A230">
        <v>10228</v>
      </c>
      <c r="B230" s="4" t="s">
        <v>613</v>
      </c>
      <c r="C230" t="s">
        <v>128</v>
      </c>
      <c r="D230" t="str">
        <f>_xlfn.XLOOKUP(C230,Products!$A:$A,Products!$B:$B,"")</f>
        <v>Product 74</v>
      </c>
      <c r="E230" t="str">
        <f>_xlfn.XLOOKUP(C230,Products!$A:$A,Products!$C:$C,"")</f>
        <v>Components</v>
      </c>
      <c r="F230">
        <f>_xlfn.XLOOKUP(C230,Products!$A:$A,Products!$D:$D,"")</f>
        <v>155.88</v>
      </c>
      <c r="G230" t="str">
        <f>_xlfn.XLOOKUP(C230,Products!$A:$A,Products!$E:$E,"")</f>
        <v>S014</v>
      </c>
      <c r="H230">
        <v>20</v>
      </c>
      <c r="I230">
        <v>266.74</v>
      </c>
      <c r="J230" t="s">
        <v>648</v>
      </c>
      <c r="K230" t="s">
        <v>470</v>
      </c>
      <c r="L230" t="str">
        <f xml:space="preserve"> _xlfn.XLOOKUP(K230,Locations!$A:$A,Locations!$D:$D,"")</f>
        <v>Pacific</v>
      </c>
      <c r="M230" t="str">
        <f xml:space="preserve"> _xlfn.XLOOKUP(K230,Locations!$A:$A,Locations!$C:$C,"")</f>
        <v>FL</v>
      </c>
      <c r="N230" t="s">
        <v>926</v>
      </c>
      <c r="O230" t="s">
        <v>1826</v>
      </c>
      <c r="P230">
        <f t="shared" si="12"/>
        <v>5334.8</v>
      </c>
      <c r="Q230" s="4">
        <f>_xlfn.MAXIFS(Shipments!$B:$B, Shipments!$A:$A, A230)</f>
        <v>45904</v>
      </c>
      <c r="R230">
        <f>SUMIFS(Shipments!$D:$D, Shipments!$A:$A, A230)</f>
        <v>20</v>
      </c>
      <c r="S230">
        <f t="shared" si="13"/>
        <v>1</v>
      </c>
      <c r="T230">
        <f t="shared" si="14"/>
        <v>1</v>
      </c>
      <c r="U230">
        <f t="shared" si="15"/>
        <v>2217.2000000000003</v>
      </c>
    </row>
    <row r="231" spans="1:21" x14ac:dyDescent="0.35">
      <c r="A231">
        <v>10229</v>
      </c>
      <c r="B231" s="4" t="s">
        <v>638</v>
      </c>
      <c r="C231" t="s">
        <v>216</v>
      </c>
      <c r="D231" t="str">
        <f>_xlfn.XLOOKUP(C231,Products!$A:$A,Products!$B:$B,"")</f>
        <v>Product 162</v>
      </c>
      <c r="E231" t="str">
        <f>_xlfn.XLOOKUP(C231,Products!$A:$A,Products!$C:$C,"")</f>
        <v>Spare Parts</v>
      </c>
      <c r="F231">
        <f>_xlfn.XLOOKUP(C231,Products!$A:$A,Products!$D:$D,"")</f>
        <v>116.98</v>
      </c>
      <c r="G231" t="str">
        <f>_xlfn.XLOOKUP(C231,Products!$A:$A,Products!$E:$E,"")</f>
        <v>S010</v>
      </c>
      <c r="H231">
        <v>40</v>
      </c>
      <c r="I231">
        <v>167.31</v>
      </c>
      <c r="J231" t="s">
        <v>649</v>
      </c>
      <c r="K231" t="s">
        <v>467</v>
      </c>
      <c r="L231" t="str">
        <f xml:space="preserve"> _xlfn.XLOOKUP(K231,Locations!$A:$A,Locations!$D:$D,"")</f>
        <v>Northeast</v>
      </c>
      <c r="M231" t="str">
        <f xml:space="preserve"> _xlfn.XLOOKUP(K231,Locations!$A:$A,Locations!$C:$C,"")</f>
        <v>NJ</v>
      </c>
      <c r="N231" t="s">
        <v>927</v>
      </c>
      <c r="O231" t="s">
        <v>1825</v>
      </c>
      <c r="P231">
        <f t="shared" si="12"/>
        <v>6692.4</v>
      </c>
      <c r="Q231" s="4">
        <f>_xlfn.MAXIFS(Shipments!$B:$B, Shipments!$A:$A, A231)</f>
        <v>45894</v>
      </c>
      <c r="R231">
        <f>SUMIFS(Shipments!$D:$D, Shipments!$A:$A, A231)</f>
        <v>40</v>
      </c>
      <c r="S231">
        <f t="shared" si="13"/>
        <v>1</v>
      </c>
      <c r="T231">
        <f t="shared" si="14"/>
        <v>1</v>
      </c>
      <c r="U231">
        <f t="shared" si="15"/>
        <v>2013.1999999999998</v>
      </c>
    </row>
    <row r="232" spans="1:21" x14ac:dyDescent="0.35">
      <c r="A232">
        <v>10230</v>
      </c>
      <c r="B232" s="4" t="s">
        <v>639</v>
      </c>
      <c r="C232" t="s">
        <v>151</v>
      </c>
      <c r="D232" t="str">
        <f>_xlfn.XLOOKUP(C232,Products!$A:$A,Products!$B:$B,"")</f>
        <v>Product 97</v>
      </c>
      <c r="E232" t="str">
        <f>_xlfn.XLOOKUP(C232,Products!$A:$A,Products!$C:$C,"")</f>
        <v>Finished Goods</v>
      </c>
      <c r="F232">
        <f>_xlfn.XLOOKUP(C232,Products!$A:$A,Products!$D:$D,"")</f>
        <v>73.989999999999995</v>
      </c>
      <c r="G232" t="str">
        <f>_xlfn.XLOOKUP(C232,Products!$A:$A,Products!$E:$E,"")</f>
        <v>S006</v>
      </c>
      <c r="H232">
        <v>50</v>
      </c>
      <c r="I232">
        <v>89.56</v>
      </c>
      <c r="J232" t="s">
        <v>685</v>
      </c>
      <c r="K232" t="s">
        <v>466</v>
      </c>
      <c r="L232" t="str">
        <f xml:space="preserve"> _xlfn.XLOOKUP(K232,Locations!$A:$A,Locations!$D:$D,"")</f>
        <v>Southeast</v>
      </c>
      <c r="M232" t="str">
        <f xml:space="preserve"> _xlfn.XLOOKUP(K232,Locations!$A:$A,Locations!$C:$C,"")</f>
        <v>FL</v>
      </c>
      <c r="N232" t="s">
        <v>928</v>
      </c>
      <c r="O232" t="s">
        <v>1824</v>
      </c>
      <c r="P232">
        <f t="shared" si="12"/>
        <v>4478</v>
      </c>
      <c r="Q232" s="4">
        <f>_xlfn.MAXIFS(Shipments!$B:$B, Shipments!$A:$A, A232)</f>
        <v>45838</v>
      </c>
      <c r="R232">
        <f>SUMIFS(Shipments!$D:$D, Shipments!$A:$A, A232)</f>
        <v>50</v>
      </c>
      <c r="S232">
        <f t="shared" si="13"/>
        <v>1</v>
      </c>
      <c r="T232">
        <f t="shared" si="14"/>
        <v>0</v>
      </c>
      <c r="U232">
        <f t="shared" si="15"/>
        <v>778.50000000000045</v>
      </c>
    </row>
    <row r="233" spans="1:21" x14ac:dyDescent="0.35">
      <c r="A233">
        <v>10231</v>
      </c>
      <c r="B233" s="4" t="s">
        <v>533</v>
      </c>
      <c r="C233" t="s">
        <v>153</v>
      </c>
      <c r="D233" t="str">
        <f>_xlfn.XLOOKUP(C233,Products!$A:$A,Products!$B:$B,"")</f>
        <v>Product 99</v>
      </c>
      <c r="E233" t="str">
        <f>_xlfn.XLOOKUP(C233,Products!$A:$A,Products!$C:$C,"")</f>
        <v>Packaging</v>
      </c>
      <c r="F233">
        <f>_xlfn.XLOOKUP(C233,Products!$A:$A,Products!$D:$D,"")</f>
        <v>114.48</v>
      </c>
      <c r="G233" t="str">
        <f>_xlfn.XLOOKUP(C233,Products!$A:$A,Products!$E:$E,"")</f>
        <v>S008</v>
      </c>
      <c r="H233">
        <v>30</v>
      </c>
      <c r="I233">
        <v>160.02000000000001</v>
      </c>
      <c r="J233" t="s">
        <v>553</v>
      </c>
      <c r="K233" t="s">
        <v>471</v>
      </c>
      <c r="L233" t="str">
        <f xml:space="preserve"> _xlfn.XLOOKUP(K233,Locations!$A:$A,Locations!$D:$D,"")</f>
        <v>Central</v>
      </c>
      <c r="M233" t="str">
        <f xml:space="preserve"> _xlfn.XLOOKUP(K233,Locations!$A:$A,Locations!$C:$C,"")</f>
        <v>TX</v>
      </c>
      <c r="N233" t="s">
        <v>929</v>
      </c>
      <c r="O233" t="s">
        <v>1825</v>
      </c>
      <c r="P233">
        <f t="shared" si="12"/>
        <v>4800.6000000000004</v>
      </c>
      <c r="Q233" s="4">
        <f>_xlfn.MAXIFS(Shipments!$B:$B, Shipments!$A:$A, A233)</f>
        <v>45921</v>
      </c>
      <c r="R233">
        <f>SUMIFS(Shipments!$D:$D, Shipments!$A:$A, A233)</f>
        <v>30</v>
      </c>
      <c r="S233">
        <f t="shared" si="13"/>
        <v>1</v>
      </c>
      <c r="T233">
        <f t="shared" si="14"/>
        <v>1</v>
      </c>
      <c r="U233">
        <f t="shared" si="15"/>
        <v>1366.2000000000003</v>
      </c>
    </row>
    <row r="234" spans="1:21" x14ac:dyDescent="0.35">
      <c r="A234">
        <v>10232</v>
      </c>
      <c r="B234" s="4" t="s">
        <v>555</v>
      </c>
      <c r="C234" t="s">
        <v>162</v>
      </c>
      <c r="D234" t="str">
        <f>_xlfn.XLOOKUP(C234,Products!$A:$A,Products!$B:$B,"")</f>
        <v>Product 108</v>
      </c>
      <c r="E234" t="str">
        <f>_xlfn.XLOOKUP(C234,Products!$A:$A,Products!$C:$C,"")</f>
        <v>Components</v>
      </c>
      <c r="F234">
        <f>_xlfn.XLOOKUP(C234,Products!$A:$A,Products!$D:$D,"")</f>
        <v>189.75</v>
      </c>
      <c r="G234" t="str">
        <f>_xlfn.XLOOKUP(C234,Products!$A:$A,Products!$E:$E,"")</f>
        <v>S018</v>
      </c>
      <c r="H234">
        <v>30</v>
      </c>
      <c r="I234">
        <v>252.84</v>
      </c>
      <c r="J234" t="s">
        <v>695</v>
      </c>
      <c r="K234" t="s">
        <v>464</v>
      </c>
      <c r="L234" t="str">
        <f xml:space="preserve"> _xlfn.XLOOKUP(K234,Locations!$A:$A,Locations!$D:$D,"")</f>
        <v>Central</v>
      </c>
      <c r="M234" t="str">
        <f xml:space="preserve"> _xlfn.XLOOKUP(K234,Locations!$A:$A,Locations!$C:$C,"")</f>
        <v>TX</v>
      </c>
      <c r="N234" t="s">
        <v>930</v>
      </c>
      <c r="O234" t="s">
        <v>1824</v>
      </c>
      <c r="P234">
        <f t="shared" si="12"/>
        <v>7585.2</v>
      </c>
      <c r="Q234" s="4">
        <f>_xlfn.MAXIFS(Shipments!$B:$B, Shipments!$A:$A, A234)</f>
        <v>45931</v>
      </c>
      <c r="R234">
        <f>SUMIFS(Shipments!$D:$D, Shipments!$A:$A, A234)</f>
        <v>30</v>
      </c>
      <c r="S234">
        <f t="shared" si="13"/>
        <v>1</v>
      </c>
      <c r="T234">
        <f t="shared" si="14"/>
        <v>1</v>
      </c>
      <c r="U234">
        <f t="shared" si="15"/>
        <v>1892.6999999999998</v>
      </c>
    </row>
    <row r="235" spans="1:21" x14ac:dyDescent="0.35">
      <c r="A235">
        <v>10233</v>
      </c>
      <c r="B235" s="4" t="s">
        <v>615</v>
      </c>
      <c r="C235" t="s">
        <v>118</v>
      </c>
      <c r="D235" t="str">
        <f>_xlfn.XLOOKUP(C235,Products!$A:$A,Products!$B:$B,"")</f>
        <v>Product 64</v>
      </c>
      <c r="E235" t="str">
        <f>_xlfn.XLOOKUP(C235,Products!$A:$A,Products!$C:$C,"")</f>
        <v>Raw Materials</v>
      </c>
      <c r="F235">
        <f>_xlfn.XLOOKUP(C235,Products!$A:$A,Products!$D:$D,"")</f>
        <v>74.41</v>
      </c>
      <c r="G235" t="str">
        <f>_xlfn.XLOOKUP(C235,Products!$A:$A,Products!$E:$E,"")</f>
        <v>S011</v>
      </c>
      <c r="H235">
        <v>25</v>
      </c>
      <c r="I235">
        <v>105.18</v>
      </c>
      <c r="J235" t="s">
        <v>698</v>
      </c>
      <c r="K235" t="s">
        <v>471</v>
      </c>
      <c r="L235" t="str">
        <f xml:space="preserve"> _xlfn.XLOOKUP(K235,Locations!$A:$A,Locations!$D:$D,"")</f>
        <v>Central</v>
      </c>
      <c r="M235" t="str">
        <f xml:space="preserve"> _xlfn.XLOOKUP(K235,Locations!$A:$A,Locations!$C:$C,"")</f>
        <v>TX</v>
      </c>
      <c r="N235" t="s">
        <v>931</v>
      </c>
      <c r="O235" t="s">
        <v>1825</v>
      </c>
      <c r="P235">
        <f t="shared" si="12"/>
        <v>2629.5</v>
      </c>
      <c r="Q235" s="4">
        <f>_xlfn.MAXIFS(Shipments!$B:$B, Shipments!$A:$A, A235)</f>
        <v>45936</v>
      </c>
      <c r="R235">
        <f>SUMIFS(Shipments!$D:$D, Shipments!$A:$A, A235)</f>
        <v>25</v>
      </c>
      <c r="S235">
        <f t="shared" si="13"/>
        <v>1</v>
      </c>
      <c r="T235">
        <f t="shared" si="14"/>
        <v>0</v>
      </c>
      <c r="U235">
        <f t="shared" si="15"/>
        <v>769.25</v>
      </c>
    </row>
    <row r="236" spans="1:21" x14ac:dyDescent="0.35">
      <c r="A236">
        <v>10234</v>
      </c>
      <c r="B236" s="4" t="s">
        <v>579</v>
      </c>
      <c r="C236" t="s">
        <v>197</v>
      </c>
      <c r="D236" t="str">
        <f>_xlfn.XLOOKUP(C236,Products!$A:$A,Products!$B:$B,"")</f>
        <v>Product 143</v>
      </c>
      <c r="E236" t="str">
        <f>_xlfn.XLOOKUP(C236,Products!$A:$A,Products!$C:$C,"")</f>
        <v>Raw Materials</v>
      </c>
      <c r="F236">
        <f>_xlfn.XLOOKUP(C236,Products!$A:$A,Products!$D:$D,"")</f>
        <v>85.66</v>
      </c>
      <c r="G236" t="str">
        <f>_xlfn.XLOOKUP(C236,Products!$A:$A,Products!$E:$E,"")</f>
        <v>S014</v>
      </c>
      <c r="H236">
        <v>15</v>
      </c>
      <c r="I236">
        <v>110.06</v>
      </c>
      <c r="J236" t="s">
        <v>639</v>
      </c>
      <c r="K236" t="s">
        <v>472</v>
      </c>
      <c r="L236" t="str">
        <f xml:space="preserve"> _xlfn.XLOOKUP(K236,Locations!$A:$A,Locations!$D:$D,"")</f>
        <v>West</v>
      </c>
      <c r="M236" t="str">
        <f xml:space="preserve"> _xlfn.XLOOKUP(K236,Locations!$A:$A,Locations!$C:$C,"")</f>
        <v>WA</v>
      </c>
      <c r="N236" t="s">
        <v>932</v>
      </c>
      <c r="O236" t="s">
        <v>1825</v>
      </c>
      <c r="P236">
        <f t="shared" si="12"/>
        <v>1650.9</v>
      </c>
      <c r="Q236" s="4">
        <f>_xlfn.MAXIFS(Shipments!$B:$B, Shipments!$A:$A, A236)</f>
        <v>45835</v>
      </c>
      <c r="R236">
        <f>SUMIFS(Shipments!$D:$D, Shipments!$A:$A, A236)</f>
        <v>15</v>
      </c>
      <c r="S236">
        <f t="shared" si="13"/>
        <v>1</v>
      </c>
      <c r="T236">
        <f t="shared" si="14"/>
        <v>0</v>
      </c>
      <c r="U236">
        <f t="shared" si="15"/>
        <v>366.00000000000023</v>
      </c>
    </row>
    <row r="237" spans="1:21" x14ac:dyDescent="0.35">
      <c r="A237">
        <v>10235</v>
      </c>
      <c r="B237" s="4" t="s">
        <v>630</v>
      </c>
      <c r="C237" t="s">
        <v>202</v>
      </c>
      <c r="D237" t="str">
        <f>_xlfn.XLOOKUP(C237,Products!$A:$A,Products!$B:$B,"")</f>
        <v>Product 148</v>
      </c>
      <c r="E237" t="str">
        <f>_xlfn.XLOOKUP(C237,Products!$A:$A,Products!$C:$C,"")</f>
        <v>Finished Goods</v>
      </c>
      <c r="F237">
        <f>_xlfn.XLOOKUP(C237,Products!$A:$A,Products!$D:$D,"")</f>
        <v>20.25</v>
      </c>
      <c r="G237" t="str">
        <f>_xlfn.XLOOKUP(C237,Products!$A:$A,Products!$E:$E,"")</f>
        <v>S013</v>
      </c>
      <c r="H237">
        <v>40</v>
      </c>
      <c r="I237">
        <v>26.99</v>
      </c>
      <c r="J237" t="s">
        <v>511</v>
      </c>
      <c r="K237" t="s">
        <v>471</v>
      </c>
      <c r="L237" t="str">
        <f xml:space="preserve"> _xlfn.XLOOKUP(K237,Locations!$A:$A,Locations!$D:$D,"")</f>
        <v>Central</v>
      </c>
      <c r="M237" t="str">
        <f xml:space="preserve"> _xlfn.XLOOKUP(K237,Locations!$A:$A,Locations!$C:$C,"")</f>
        <v>TX</v>
      </c>
      <c r="N237" t="s">
        <v>933</v>
      </c>
      <c r="O237" t="s">
        <v>1824</v>
      </c>
      <c r="P237">
        <f t="shared" si="12"/>
        <v>1079.5999999999999</v>
      </c>
      <c r="Q237" s="4">
        <f>_xlfn.MAXIFS(Shipments!$B:$B, Shipments!$A:$A, A237)</f>
        <v>45770</v>
      </c>
      <c r="R237">
        <f>SUMIFS(Shipments!$D:$D, Shipments!$A:$A, A237)</f>
        <v>40</v>
      </c>
      <c r="S237">
        <f t="shared" si="13"/>
        <v>1</v>
      </c>
      <c r="T237">
        <f t="shared" si="14"/>
        <v>1</v>
      </c>
      <c r="U237">
        <f t="shared" si="15"/>
        <v>269.59999999999991</v>
      </c>
    </row>
    <row r="238" spans="1:21" x14ac:dyDescent="0.35">
      <c r="A238">
        <v>10236</v>
      </c>
      <c r="B238" s="4" t="s">
        <v>640</v>
      </c>
      <c r="C238" t="s">
        <v>139</v>
      </c>
      <c r="D238" t="str">
        <f>_xlfn.XLOOKUP(C238,Products!$A:$A,Products!$B:$B,"")</f>
        <v>Product 85</v>
      </c>
      <c r="E238" t="str">
        <f>_xlfn.XLOOKUP(C238,Products!$A:$A,Products!$C:$C,"")</f>
        <v>Components</v>
      </c>
      <c r="F238">
        <f>_xlfn.XLOOKUP(C238,Products!$A:$A,Products!$D:$D,"")</f>
        <v>31.46</v>
      </c>
      <c r="G238" t="str">
        <f>_xlfn.XLOOKUP(C238,Products!$A:$A,Products!$E:$E,"")</f>
        <v>S015</v>
      </c>
      <c r="H238">
        <v>40</v>
      </c>
      <c r="I238">
        <v>46.53</v>
      </c>
      <c r="J238" t="s">
        <v>574</v>
      </c>
      <c r="K238" t="s">
        <v>471</v>
      </c>
      <c r="L238" t="str">
        <f xml:space="preserve"> _xlfn.XLOOKUP(K238,Locations!$A:$A,Locations!$D:$D,"")</f>
        <v>Central</v>
      </c>
      <c r="M238" t="str">
        <f xml:space="preserve"> _xlfn.XLOOKUP(K238,Locations!$A:$A,Locations!$C:$C,"")</f>
        <v>TX</v>
      </c>
      <c r="N238" t="s">
        <v>934</v>
      </c>
      <c r="O238" t="s">
        <v>1826</v>
      </c>
      <c r="P238">
        <f t="shared" si="12"/>
        <v>1861.2</v>
      </c>
      <c r="Q238" s="4">
        <f>_xlfn.MAXIFS(Shipments!$B:$B, Shipments!$A:$A, A238)</f>
        <v>45837</v>
      </c>
      <c r="R238">
        <f>SUMIFS(Shipments!$D:$D, Shipments!$A:$A, A238)</f>
        <v>40</v>
      </c>
      <c r="S238">
        <f t="shared" si="13"/>
        <v>1</v>
      </c>
      <c r="T238">
        <f t="shared" si="14"/>
        <v>0</v>
      </c>
      <c r="U238">
        <f t="shared" si="15"/>
        <v>602.79999999999995</v>
      </c>
    </row>
    <row r="239" spans="1:21" x14ac:dyDescent="0.35">
      <c r="A239">
        <v>10237</v>
      </c>
      <c r="B239" s="4" t="s">
        <v>568</v>
      </c>
      <c r="C239" t="s">
        <v>164</v>
      </c>
      <c r="D239" t="str">
        <f>_xlfn.XLOOKUP(C239,Products!$A:$A,Products!$B:$B,"")</f>
        <v>Product 110</v>
      </c>
      <c r="E239" t="str">
        <f>_xlfn.XLOOKUP(C239,Products!$A:$A,Products!$C:$C,"")</f>
        <v>Components</v>
      </c>
      <c r="F239">
        <f>_xlfn.XLOOKUP(C239,Products!$A:$A,Products!$D:$D,"")</f>
        <v>101.11</v>
      </c>
      <c r="G239" t="str">
        <f>_xlfn.XLOOKUP(C239,Products!$A:$A,Products!$E:$E,"")</f>
        <v>S012</v>
      </c>
      <c r="H239">
        <v>15</v>
      </c>
      <c r="I239">
        <v>164.68</v>
      </c>
      <c r="J239" t="s">
        <v>557</v>
      </c>
      <c r="K239" t="s">
        <v>466</v>
      </c>
      <c r="L239" t="str">
        <f xml:space="preserve"> _xlfn.XLOOKUP(K239,Locations!$A:$A,Locations!$D:$D,"")</f>
        <v>Southeast</v>
      </c>
      <c r="M239" t="str">
        <f xml:space="preserve"> _xlfn.XLOOKUP(K239,Locations!$A:$A,Locations!$C:$C,"")</f>
        <v>FL</v>
      </c>
      <c r="N239" t="s">
        <v>935</v>
      </c>
      <c r="O239" t="s">
        <v>1825</v>
      </c>
      <c r="P239">
        <f t="shared" si="12"/>
        <v>2470.2000000000003</v>
      </c>
      <c r="Q239" s="4">
        <f>_xlfn.MAXIFS(Shipments!$B:$B, Shipments!$A:$A, A239)</f>
        <v>45804</v>
      </c>
      <c r="R239">
        <f>SUMIFS(Shipments!$D:$D, Shipments!$A:$A, A239)</f>
        <v>15</v>
      </c>
      <c r="S239">
        <f t="shared" si="13"/>
        <v>1</v>
      </c>
      <c r="T239">
        <f t="shared" si="14"/>
        <v>0</v>
      </c>
      <c r="U239">
        <f t="shared" si="15"/>
        <v>953.55000000000018</v>
      </c>
    </row>
    <row r="240" spans="1:21" x14ac:dyDescent="0.35">
      <c r="A240">
        <v>10238</v>
      </c>
      <c r="B240" s="4" t="s">
        <v>536</v>
      </c>
      <c r="C240" t="s">
        <v>137</v>
      </c>
      <c r="D240" t="str">
        <f>_xlfn.XLOOKUP(C240,Products!$A:$A,Products!$B:$B,"")</f>
        <v>Product 83</v>
      </c>
      <c r="E240" t="str">
        <f>_xlfn.XLOOKUP(C240,Products!$A:$A,Products!$C:$C,"")</f>
        <v>Components</v>
      </c>
      <c r="F240">
        <f>_xlfn.XLOOKUP(C240,Products!$A:$A,Products!$D:$D,"")</f>
        <v>72.48</v>
      </c>
      <c r="G240" t="str">
        <f>_xlfn.XLOOKUP(C240,Products!$A:$A,Products!$E:$E,"")</f>
        <v>S019</v>
      </c>
      <c r="H240">
        <v>40</v>
      </c>
      <c r="I240">
        <v>108.52</v>
      </c>
      <c r="J240" t="s">
        <v>566</v>
      </c>
      <c r="K240" t="s">
        <v>466</v>
      </c>
      <c r="L240" t="str">
        <f xml:space="preserve"> _xlfn.XLOOKUP(K240,Locations!$A:$A,Locations!$D:$D,"")</f>
        <v>Southeast</v>
      </c>
      <c r="M240" t="str">
        <f xml:space="preserve"> _xlfn.XLOOKUP(K240,Locations!$A:$A,Locations!$C:$C,"")</f>
        <v>FL</v>
      </c>
      <c r="N240" t="s">
        <v>936</v>
      </c>
      <c r="O240" t="s">
        <v>1825</v>
      </c>
      <c r="P240">
        <f t="shared" si="12"/>
        <v>4340.8</v>
      </c>
      <c r="Q240" s="4">
        <f>_xlfn.MAXIFS(Shipments!$B:$B, Shipments!$A:$A, A240)</f>
        <v>45752</v>
      </c>
      <c r="R240">
        <f>SUMIFS(Shipments!$D:$D, Shipments!$A:$A, A240)</f>
        <v>40</v>
      </c>
      <c r="S240">
        <f t="shared" si="13"/>
        <v>1</v>
      </c>
      <c r="T240">
        <f t="shared" si="14"/>
        <v>0</v>
      </c>
      <c r="U240">
        <f t="shared" si="15"/>
        <v>1441.6</v>
      </c>
    </row>
    <row r="241" spans="1:21" x14ac:dyDescent="0.35">
      <c r="A241">
        <v>10239</v>
      </c>
      <c r="B241" s="4" t="s">
        <v>556</v>
      </c>
      <c r="C241" t="s">
        <v>66</v>
      </c>
      <c r="D241" t="str">
        <f>_xlfn.XLOOKUP(C241,Products!$A:$A,Products!$B:$B,"")</f>
        <v>Product 12</v>
      </c>
      <c r="E241" t="str">
        <f>_xlfn.XLOOKUP(C241,Products!$A:$A,Products!$C:$C,"")</f>
        <v>Raw Materials</v>
      </c>
      <c r="F241">
        <f>_xlfn.XLOOKUP(C241,Products!$A:$A,Products!$D:$D,"")</f>
        <v>197.83</v>
      </c>
      <c r="G241" t="str">
        <f>_xlfn.XLOOKUP(C241,Products!$A:$A,Products!$E:$E,"")</f>
        <v>S020</v>
      </c>
      <c r="H241">
        <v>100</v>
      </c>
      <c r="I241">
        <v>315.83999999999997</v>
      </c>
      <c r="J241" t="s">
        <v>643</v>
      </c>
      <c r="K241" t="s">
        <v>469</v>
      </c>
      <c r="L241" t="str">
        <f xml:space="preserve"> _xlfn.XLOOKUP(K241,Locations!$A:$A,Locations!$D:$D,"")</f>
        <v>Mountain</v>
      </c>
      <c r="M241" t="str">
        <f xml:space="preserve"> _xlfn.XLOOKUP(K241,Locations!$A:$A,Locations!$C:$C,"")</f>
        <v>IL</v>
      </c>
      <c r="N241" t="s">
        <v>937</v>
      </c>
      <c r="O241" t="s">
        <v>1825</v>
      </c>
      <c r="P241">
        <f t="shared" si="12"/>
        <v>31583.999999999996</v>
      </c>
      <c r="Q241" s="4">
        <f>_xlfn.MAXIFS(Shipments!$B:$B, Shipments!$A:$A, A241)</f>
        <v>45837</v>
      </c>
      <c r="R241">
        <f>SUMIFS(Shipments!$D:$D, Shipments!$A:$A, A241)</f>
        <v>100</v>
      </c>
      <c r="S241">
        <f t="shared" si="13"/>
        <v>1</v>
      </c>
      <c r="T241">
        <f t="shared" si="14"/>
        <v>1</v>
      </c>
      <c r="U241">
        <f t="shared" si="15"/>
        <v>11800.999999999996</v>
      </c>
    </row>
    <row r="242" spans="1:21" x14ac:dyDescent="0.35">
      <c r="A242">
        <v>10240</v>
      </c>
      <c r="B242" s="4" t="s">
        <v>513</v>
      </c>
      <c r="C242" t="s">
        <v>207</v>
      </c>
      <c r="D242" t="str">
        <f>_xlfn.XLOOKUP(C242,Products!$A:$A,Products!$B:$B,"")</f>
        <v>Product 153</v>
      </c>
      <c r="E242" t="str">
        <f>_xlfn.XLOOKUP(C242,Products!$A:$A,Products!$C:$C,"")</f>
        <v>Spare Parts</v>
      </c>
      <c r="F242">
        <f>_xlfn.XLOOKUP(C242,Products!$A:$A,Products!$D:$D,"")</f>
        <v>136.03</v>
      </c>
      <c r="G242" t="str">
        <f>_xlfn.XLOOKUP(C242,Products!$A:$A,Products!$E:$E,"")</f>
        <v>S003</v>
      </c>
      <c r="H242">
        <v>5</v>
      </c>
      <c r="I242">
        <v>180.72</v>
      </c>
      <c r="J242" t="s">
        <v>669</v>
      </c>
      <c r="K242" t="s">
        <v>466</v>
      </c>
      <c r="L242" t="str">
        <f xml:space="preserve"> _xlfn.XLOOKUP(K242,Locations!$A:$A,Locations!$D:$D,"")</f>
        <v>Southeast</v>
      </c>
      <c r="M242" t="str">
        <f xml:space="preserve"> _xlfn.XLOOKUP(K242,Locations!$A:$A,Locations!$C:$C,"")</f>
        <v>FL</v>
      </c>
      <c r="N242" t="s">
        <v>938</v>
      </c>
      <c r="O242" t="s">
        <v>1826</v>
      </c>
      <c r="P242">
        <f t="shared" si="12"/>
        <v>903.6</v>
      </c>
      <c r="Q242" s="4">
        <f>_xlfn.MAXIFS(Shipments!$B:$B, Shipments!$A:$A, A242)</f>
        <v>45924</v>
      </c>
      <c r="R242">
        <f>SUMIFS(Shipments!$D:$D, Shipments!$A:$A, A242)</f>
        <v>5</v>
      </c>
      <c r="S242">
        <f t="shared" si="13"/>
        <v>1</v>
      </c>
      <c r="T242">
        <f t="shared" si="14"/>
        <v>0</v>
      </c>
      <c r="U242">
        <f t="shared" si="15"/>
        <v>223.45000000000005</v>
      </c>
    </row>
    <row r="243" spans="1:21" x14ac:dyDescent="0.35">
      <c r="A243">
        <v>10241</v>
      </c>
      <c r="B243" s="4" t="s">
        <v>641</v>
      </c>
      <c r="C243" t="s">
        <v>211</v>
      </c>
      <c r="D243" t="str">
        <f>_xlfn.XLOOKUP(C243,Products!$A:$A,Products!$B:$B,"")</f>
        <v>Product 157</v>
      </c>
      <c r="E243" t="str">
        <f>_xlfn.XLOOKUP(C243,Products!$A:$A,Products!$C:$C,"")</f>
        <v>Spare Parts</v>
      </c>
      <c r="F243">
        <f>_xlfn.XLOOKUP(C243,Products!$A:$A,Products!$D:$D,"")</f>
        <v>112.83</v>
      </c>
      <c r="G243" t="str">
        <f>_xlfn.XLOOKUP(C243,Products!$A:$A,Products!$E:$E,"")</f>
        <v>S019</v>
      </c>
      <c r="H243">
        <v>20</v>
      </c>
      <c r="I243">
        <v>186.77</v>
      </c>
      <c r="J243" t="s">
        <v>541</v>
      </c>
      <c r="K243" t="s">
        <v>473</v>
      </c>
      <c r="L243" t="str">
        <f xml:space="preserve"> _xlfn.XLOOKUP(K243,Locations!$A:$A,Locations!$D:$D,"")</f>
        <v>West</v>
      </c>
      <c r="M243" t="str">
        <f xml:space="preserve"> _xlfn.XLOOKUP(K243,Locations!$A:$A,Locations!$C:$C,"")</f>
        <v>CA</v>
      </c>
      <c r="N243" t="s">
        <v>939</v>
      </c>
      <c r="O243" t="s">
        <v>1824</v>
      </c>
      <c r="P243">
        <f t="shared" si="12"/>
        <v>3735.4</v>
      </c>
      <c r="Q243" s="4">
        <f>_xlfn.MAXIFS(Shipments!$B:$B, Shipments!$A:$A, A243)</f>
        <v>45848</v>
      </c>
      <c r="R243">
        <f>SUMIFS(Shipments!$D:$D, Shipments!$A:$A, A243)</f>
        <v>20</v>
      </c>
      <c r="S243">
        <f t="shared" si="13"/>
        <v>1</v>
      </c>
      <c r="T243">
        <f t="shared" si="14"/>
        <v>1</v>
      </c>
      <c r="U243">
        <f t="shared" si="15"/>
        <v>1478.8000000000002</v>
      </c>
    </row>
    <row r="244" spans="1:21" x14ac:dyDescent="0.35">
      <c r="A244">
        <v>10242</v>
      </c>
      <c r="B244" s="4" t="s">
        <v>618</v>
      </c>
      <c r="C244" t="s">
        <v>140</v>
      </c>
      <c r="D244" t="str">
        <f>_xlfn.XLOOKUP(C244,Products!$A:$A,Products!$B:$B,"")</f>
        <v>Product 86</v>
      </c>
      <c r="E244" t="str">
        <f>_xlfn.XLOOKUP(C244,Products!$A:$A,Products!$C:$C,"")</f>
        <v>Raw Materials</v>
      </c>
      <c r="F244">
        <f>_xlfn.XLOOKUP(C244,Products!$A:$A,Products!$D:$D,"")</f>
        <v>188.13</v>
      </c>
      <c r="G244" t="str">
        <f>_xlfn.XLOOKUP(C244,Products!$A:$A,Products!$E:$E,"")</f>
        <v>S006</v>
      </c>
      <c r="H244">
        <v>100</v>
      </c>
      <c r="I244">
        <v>290.45999999999998</v>
      </c>
      <c r="J244" t="s">
        <v>589</v>
      </c>
      <c r="K244" t="s">
        <v>471</v>
      </c>
      <c r="L244" t="str">
        <f xml:space="preserve"> _xlfn.XLOOKUP(K244,Locations!$A:$A,Locations!$D:$D,"")</f>
        <v>Central</v>
      </c>
      <c r="M244" t="str">
        <f xml:space="preserve"> _xlfn.XLOOKUP(K244,Locations!$A:$A,Locations!$C:$C,"")</f>
        <v>TX</v>
      </c>
      <c r="N244" t="s">
        <v>940</v>
      </c>
      <c r="O244" t="s">
        <v>1825</v>
      </c>
      <c r="P244">
        <f t="shared" si="12"/>
        <v>29045.999999999996</v>
      </c>
      <c r="Q244" s="4">
        <f>_xlfn.MAXIFS(Shipments!$B:$B, Shipments!$A:$A, A244)</f>
        <v>45759</v>
      </c>
      <c r="R244">
        <f>SUMIFS(Shipments!$D:$D, Shipments!$A:$A, A244)</f>
        <v>100</v>
      </c>
      <c r="S244">
        <f t="shared" si="13"/>
        <v>1</v>
      </c>
      <c r="T244">
        <f t="shared" si="14"/>
        <v>1</v>
      </c>
      <c r="U244">
        <f t="shared" si="15"/>
        <v>10232.999999999996</v>
      </c>
    </row>
    <row r="245" spans="1:21" x14ac:dyDescent="0.35">
      <c r="A245">
        <v>10243</v>
      </c>
      <c r="B245" s="4" t="s">
        <v>642</v>
      </c>
      <c r="C245" t="s">
        <v>55</v>
      </c>
      <c r="D245" t="str">
        <f>_xlfn.XLOOKUP(C245,Products!$A:$A,Products!$B:$B,"")</f>
        <v>Product 1</v>
      </c>
      <c r="E245" t="str">
        <f>_xlfn.XLOOKUP(C245,Products!$A:$A,Products!$C:$C,"")</f>
        <v>Spare Parts</v>
      </c>
      <c r="F245">
        <f>_xlfn.XLOOKUP(C245,Products!$A:$A,Products!$D:$D,"")</f>
        <v>158.88</v>
      </c>
      <c r="G245" t="str">
        <f>_xlfn.XLOOKUP(C245,Products!$A:$A,Products!$E:$E,"")</f>
        <v>S004</v>
      </c>
      <c r="H245">
        <v>25</v>
      </c>
      <c r="I245">
        <v>198.06</v>
      </c>
      <c r="J245" t="s">
        <v>596</v>
      </c>
      <c r="K245" t="s">
        <v>473</v>
      </c>
      <c r="L245" t="str">
        <f xml:space="preserve"> _xlfn.XLOOKUP(K245,Locations!$A:$A,Locations!$D:$D,"")</f>
        <v>West</v>
      </c>
      <c r="M245" t="str">
        <f xml:space="preserve"> _xlfn.XLOOKUP(K245,Locations!$A:$A,Locations!$C:$C,"")</f>
        <v>CA</v>
      </c>
      <c r="N245" t="s">
        <v>941</v>
      </c>
      <c r="O245" t="s">
        <v>1825</v>
      </c>
      <c r="P245">
        <f t="shared" si="12"/>
        <v>4951.5</v>
      </c>
      <c r="Q245" s="4">
        <f>_xlfn.MAXIFS(Shipments!$B:$B, Shipments!$A:$A, A245)</f>
        <v>45861</v>
      </c>
      <c r="R245">
        <f>SUMIFS(Shipments!$D:$D, Shipments!$A:$A, A245)</f>
        <v>25</v>
      </c>
      <c r="S245">
        <f t="shared" si="13"/>
        <v>1</v>
      </c>
      <c r="T245">
        <f t="shared" si="14"/>
        <v>1</v>
      </c>
      <c r="U245">
        <f t="shared" si="15"/>
        <v>979.5</v>
      </c>
    </row>
    <row r="246" spans="1:21" x14ac:dyDescent="0.35">
      <c r="A246">
        <v>10244</v>
      </c>
      <c r="B246" s="4" t="s">
        <v>637</v>
      </c>
      <c r="C246" t="s">
        <v>160</v>
      </c>
      <c r="D246" t="str">
        <f>_xlfn.XLOOKUP(C246,Products!$A:$A,Products!$B:$B,"")</f>
        <v>Product 106</v>
      </c>
      <c r="E246" t="str">
        <f>_xlfn.XLOOKUP(C246,Products!$A:$A,Products!$C:$C,"")</f>
        <v>Packaging</v>
      </c>
      <c r="F246">
        <f>_xlfn.XLOOKUP(C246,Products!$A:$A,Products!$D:$D,"")</f>
        <v>186.61</v>
      </c>
      <c r="G246" t="str">
        <f>_xlfn.XLOOKUP(C246,Products!$A:$A,Products!$E:$E,"")</f>
        <v>S001</v>
      </c>
      <c r="H246">
        <v>15</v>
      </c>
      <c r="I246">
        <v>332.97</v>
      </c>
      <c r="J246" t="s">
        <v>679</v>
      </c>
      <c r="K246" t="s">
        <v>472</v>
      </c>
      <c r="L246" t="str">
        <f xml:space="preserve"> _xlfn.XLOOKUP(K246,Locations!$A:$A,Locations!$D:$D,"")</f>
        <v>West</v>
      </c>
      <c r="M246" t="str">
        <f xml:space="preserve"> _xlfn.XLOOKUP(K246,Locations!$A:$A,Locations!$C:$C,"")</f>
        <v>WA</v>
      </c>
      <c r="N246" t="s">
        <v>942</v>
      </c>
      <c r="O246" t="s">
        <v>1826</v>
      </c>
      <c r="P246">
        <f t="shared" si="12"/>
        <v>4994.55</v>
      </c>
      <c r="Q246" s="4">
        <f>_xlfn.MAXIFS(Shipments!$B:$B, Shipments!$A:$A, A246)</f>
        <v>45824</v>
      </c>
      <c r="R246">
        <f>SUMIFS(Shipments!$D:$D, Shipments!$A:$A, A246)</f>
        <v>15</v>
      </c>
      <c r="S246">
        <f t="shared" si="13"/>
        <v>1</v>
      </c>
      <c r="T246">
        <f t="shared" si="14"/>
        <v>1</v>
      </c>
      <c r="U246">
        <f t="shared" si="15"/>
        <v>2195.4</v>
      </c>
    </row>
    <row r="247" spans="1:21" x14ac:dyDescent="0.35">
      <c r="A247">
        <v>10245</v>
      </c>
      <c r="B247" s="4" t="s">
        <v>634</v>
      </c>
      <c r="C247" t="s">
        <v>173</v>
      </c>
      <c r="D247" t="str">
        <f>_xlfn.XLOOKUP(C247,Products!$A:$A,Products!$B:$B,"")</f>
        <v>Product 119</v>
      </c>
      <c r="E247" t="str">
        <f>_xlfn.XLOOKUP(C247,Products!$A:$A,Products!$C:$C,"")</f>
        <v>Raw Materials</v>
      </c>
      <c r="F247">
        <f>_xlfn.XLOOKUP(C247,Products!$A:$A,Products!$D:$D,"")</f>
        <v>7.27</v>
      </c>
      <c r="G247" t="str">
        <f>_xlfn.XLOOKUP(C247,Products!$A:$A,Products!$E:$E,"")</f>
        <v>S002</v>
      </c>
      <c r="H247">
        <v>5</v>
      </c>
      <c r="I247">
        <v>11.74</v>
      </c>
      <c r="J247" t="s">
        <v>510</v>
      </c>
      <c r="K247" t="s">
        <v>473</v>
      </c>
      <c r="L247" t="str">
        <f xml:space="preserve"> _xlfn.XLOOKUP(K247,Locations!$A:$A,Locations!$D:$D,"")</f>
        <v>West</v>
      </c>
      <c r="M247" t="str">
        <f xml:space="preserve"> _xlfn.XLOOKUP(K247,Locations!$A:$A,Locations!$C:$C,"")</f>
        <v>CA</v>
      </c>
      <c r="N247" t="s">
        <v>943</v>
      </c>
      <c r="O247" t="s">
        <v>1824</v>
      </c>
      <c r="P247">
        <f t="shared" si="12"/>
        <v>58.7</v>
      </c>
      <c r="Q247" s="4">
        <f>_xlfn.MAXIFS(Shipments!$B:$B, Shipments!$A:$A, A247)</f>
        <v>45842</v>
      </c>
      <c r="R247">
        <f>SUMIFS(Shipments!$D:$D, Shipments!$A:$A, A247)</f>
        <v>5</v>
      </c>
      <c r="S247">
        <f t="shared" si="13"/>
        <v>1</v>
      </c>
      <c r="T247">
        <f t="shared" si="14"/>
        <v>1</v>
      </c>
      <c r="U247">
        <f t="shared" si="15"/>
        <v>22.350000000000009</v>
      </c>
    </row>
    <row r="248" spans="1:21" x14ac:dyDescent="0.35">
      <c r="A248">
        <v>10246</v>
      </c>
      <c r="B248" s="4" t="s">
        <v>577</v>
      </c>
      <c r="C248" t="s">
        <v>133</v>
      </c>
      <c r="D248" t="str">
        <f>_xlfn.XLOOKUP(C248,Products!$A:$A,Products!$B:$B,"")</f>
        <v>Product 79</v>
      </c>
      <c r="E248" t="str">
        <f>_xlfn.XLOOKUP(C248,Products!$A:$A,Products!$C:$C,"")</f>
        <v>Finished Goods</v>
      </c>
      <c r="F248">
        <f>_xlfn.XLOOKUP(C248,Products!$A:$A,Products!$D:$D,"")</f>
        <v>142.61000000000001</v>
      </c>
      <c r="G248" t="str">
        <f>_xlfn.XLOOKUP(C248,Products!$A:$A,Products!$E:$E,"")</f>
        <v>S004</v>
      </c>
      <c r="H248">
        <v>15</v>
      </c>
      <c r="I248">
        <v>226.43</v>
      </c>
      <c r="J248" t="s">
        <v>597</v>
      </c>
      <c r="K248" t="s">
        <v>468</v>
      </c>
      <c r="L248" t="str">
        <f xml:space="preserve"> _xlfn.XLOOKUP(K248,Locations!$A:$A,Locations!$D:$D,"")</f>
        <v>West</v>
      </c>
      <c r="M248" t="str">
        <f xml:space="preserve"> _xlfn.XLOOKUP(K248,Locations!$A:$A,Locations!$C:$C,"")</f>
        <v>WA</v>
      </c>
      <c r="N248" t="s">
        <v>944</v>
      </c>
      <c r="O248" t="s">
        <v>1825</v>
      </c>
      <c r="P248">
        <f t="shared" si="12"/>
        <v>3396.4500000000003</v>
      </c>
      <c r="Q248" s="4">
        <f>_xlfn.MAXIFS(Shipments!$B:$B, Shipments!$A:$A, A248)</f>
        <v>45880</v>
      </c>
      <c r="R248">
        <f>SUMIFS(Shipments!$D:$D, Shipments!$A:$A, A248)</f>
        <v>15</v>
      </c>
      <c r="S248">
        <f t="shared" si="13"/>
        <v>1</v>
      </c>
      <c r="T248">
        <f t="shared" si="14"/>
        <v>0</v>
      </c>
      <c r="U248">
        <f t="shared" si="15"/>
        <v>1257.3000000000002</v>
      </c>
    </row>
    <row r="249" spans="1:21" x14ac:dyDescent="0.35">
      <c r="A249">
        <v>10247</v>
      </c>
      <c r="B249" s="4" t="s">
        <v>643</v>
      </c>
      <c r="C249" t="s">
        <v>177</v>
      </c>
      <c r="D249" t="str">
        <f>_xlfn.XLOOKUP(C249,Products!$A:$A,Products!$B:$B,"")</f>
        <v>Product 123</v>
      </c>
      <c r="E249" t="str">
        <f>_xlfn.XLOOKUP(C249,Products!$A:$A,Products!$C:$C,"")</f>
        <v>Packaging</v>
      </c>
      <c r="F249">
        <f>_xlfn.XLOOKUP(C249,Products!$A:$A,Products!$D:$D,"")</f>
        <v>122.29</v>
      </c>
      <c r="G249" t="str">
        <f>_xlfn.XLOOKUP(C249,Products!$A:$A,Products!$E:$E,"")</f>
        <v>S009</v>
      </c>
      <c r="H249">
        <v>5</v>
      </c>
      <c r="I249">
        <v>197.24</v>
      </c>
      <c r="J249" t="s">
        <v>561</v>
      </c>
      <c r="K249" t="s">
        <v>471</v>
      </c>
      <c r="L249" t="str">
        <f xml:space="preserve"> _xlfn.XLOOKUP(K249,Locations!$A:$A,Locations!$D:$D,"")</f>
        <v>Central</v>
      </c>
      <c r="M249" t="str">
        <f xml:space="preserve"> _xlfn.XLOOKUP(K249,Locations!$A:$A,Locations!$C:$C,"")</f>
        <v>TX</v>
      </c>
      <c r="N249" t="s">
        <v>945</v>
      </c>
      <c r="O249" t="s">
        <v>1825</v>
      </c>
      <c r="P249">
        <f t="shared" si="12"/>
        <v>986.2</v>
      </c>
      <c r="Q249" s="4">
        <f>_xlfn.MAXIFS(Shipments!$B:$B, Shipments!$A:$A, A249)</f>
        <v>45845</v>
      </c>
      <c r="R249">
        <f>SUMIFS(Shipments!$D:$D, Shipments!$A:$A, A249)</f>
        <v>5</v>
      </c>
      <c r="S249">
        <f t="shared" si="13"/>
        <v>1</v>
      </c>
      <c r="T249">
        <f t="shared" si="14"/>
        <v>1</v>
      </c>
      <c r="U249">
        <f t="shared" si="15"/>
        <v>374.75</v>
      </c>
    </row>
    <row r="250" spans="1:21" x14ac:dyDescent="0.35">
      <c r="A250">
        <v>10248</v>
      </c>
      <c r="B250" s="4" t="s">
        <v>644</v>
      </c>
      <c r="C250" t="s">
        <v>250</v>
      </c>
      <c r="D250" t="str">
        <f>_xlfn.XLOOKUP(C250,Products!$A:$A,Products!$B:$B,"")</f>
        <v>Product 196</v>
      </c>
      <c r="E250" t="str">
        <f>_xlfn.XLOOKUP(C250,Products!$A:$A,Products!$C:$C,"")</f>
        <v>Components</v>
      </c>
      <c r="F250">
        <f>_xlfn.XLOOKUP(C250,Products!$A:$A,Products!$D:$D,"")</f>
        <v>10.6</v>
      </c>
      <c r="G250" t="str">
        <f>_xlfn.XLOOKUP(C250,Products!$A:$A,Products!$E:$E,"")</f>
        <v>S002</v>
      </c>
      <c r="H250">
        <v>50</v>
      </c>
      <c r="I250">
        <v>14.56</v>
      </c>
      <c r="J250" t="s">
        <v>637</v>
      </c>
      <c r="K250" t="s">
        <v>464</v>
      </c>
      <c r="L250" t="str">
        <f xml:space="preserve"> _xlfn.XLOOKUP(K250,Locations!$A:$A,Locations!$D:$D,"")</f>
        <v>Central</v>
      </c>
      <c r="M250" t="str">
        <f xml:space="preserve"> _xlfn.XLOOKUP(K250,Locations!$A:$A,Locations!$C:$C,"")</f>
        <v>TX</v>
      </c>
      <c r="N250" t="s">
        <v>946</v>
      </c>
      <c r="O250" t="s">
        <v>1824</v>
      </c>
      <c r="P250">
        <f t="shared" si="12"/>
        <v>728</v>
      </c>
      <c r="Q250" s="4">
        <f>_xlfn.MAXIFS(Shipments!$B:$B, Shipments!$A:$A, A250)</f>
        <v>45821</v>
      </c>
      <c r="R250">
        <f>SUMIFS(Shipments!$D:$D, Shipments!$A:$A, A250)</f>
        <v>50</v>
      </c>
      <c r="S250">
        <f t="shared" si="13"/>
        <v>1</v>
      </c>
      <c r="T250">
        <f t="shared" si="14"/>
        <v>1</v>
      </c>
      <c r="U250">
        <f t="shared" si="15"/>
        <v>198</v>
      </c>
    </row>
    <row r="251" spans="1:21" x14ac:dyDescent="0.35">
      <c r="A251">
        <v>10249</v>
      </c>
      <c r="B251" s="4" t="s">
        <v>627</v>
      </c>
      <c r="C251" t="s">
        <v>125</v>
      </c>
      <c r="D251" t="str">
        <f>_xlfn.XLOOKUP(C251,Products!$A:$A,Products!$B:$B,"")</f>
        <v>Product 71</v>
      </c>
      <c r="E251" t="str">
        <f>_xlfn.XLOOKUP(C251,Products!$A:$A,Products!$C:$C,"")</f>
        <v>Packaging</v>
      </c>
      <c r="F251">
        <f>_xlfn.XLOOKUP(C251,Products!$A:$A,Products!$D:$D,"")</f>
        <v>177.74</v>
      </c>
      <c r="G251" t="str">
        <f>_xlfn.XLOOKUP(C251,Products!$A:$A,Products!$E:$E,"")</f>
        <v>S006</v>
      </c>
      <c r="H251">
        <v>40</v>
      </c>
      <c r="I251">
        <v>299.47000000000003</v>
      </c>
      <c r="J251" t="s">
        <v>690</v>
      </c>
      <c r="K251" t="s">
        <v>472</v>
      </c>
      <c r="L251" t="str">
        <f xml:space="preserve"> _xlfn.XLOOKUP(K251,Locations!$A:$A,Locations!$D:$D,"")</f>
        <v>West</v>
      </c>
      <c r="M251" t="str">
        <f xml:space="preserve"> _xlfn.XLOOKUP(K251,Locations!$A:$A,Locations!$C:$C,"")</f>
        <v>WA</v>
      </c>
      <c r="N251" t="s">
        <v>947</v>
      </c>
      <c r="O251" t="s">
        <v>1825</v>
      </c>
      <c r="P251">
        <f t="shared" si="12"/>
        <v>11978.800000000001</v>
      </c>
      <c r="Q251" s="4">
        <f>_xlfn.MAXIFS(Shipments!$B:$B, Shipments!$A:$A, A251)</f>
        <v>45818</v>
      </c>
      <c r="R251">
        <f>SUMIFS(Shipments!$D:$D, Shipments!$A:$A, A251)</f>
        <v>40</v>
      </c>
      <c r="S251">
        <f t="shared" si="13"/>
        <v>1</v>
      </c>
      <c r="T251">
        <f t="shared" si="14"/>
        <v>0</v>
      </c>
      <c r="U251">
        <f t="shared" si="15"/>
        <v>4869.2000000000007</v>
      </c>
    </row>
    <row r="252" spans="1:21" x14ac:dyDescent="0.35">
      <c r="A252">
        <v>10250</v>
      </c>
      <c r="B252" s="4" t="s">
        <v>584</v>
      </c>
      <c r="C252" t="s">
        <v>75</v>
      </c>
      <c r="D252" t="str">
        <f>_xlfn.XLOOKUP(C252,Products!$A:$A,Products!$B:$B,"")</f>
        <v>Product 21</v>
      </c>
      <c r="E252" t="str">
        <f>_xlfn.XLOOKUP(C252,Products!$A:$A,Products!$C:$C,"")</f>
        <v>Finished Goods</v>
      </c>
      <c r="F252">
        <f>_xlfn.XLOOKUP(C252,Products!$A:$A,Products!$D:$D,"")</f>
        <v>49.85</v>
      </c>
      <c r="G252" t="str">
        <f>_xlfn.XLOOKUP(C252,Products!$A:$A,Products!$E:$E,"")</f>
        <v>S002</v>
      </c>
      <c r="H252">
        <v>10</v>
      </c>
      <c r="I252">
        <v>67.92</v>
      </c>
      <c r="J252" t="s">
        <v>543</v>
      </c>
      <c r="K252" t="s">
        <v>471</v>
      </c>
      <c r="L252" t="str">
        <f xml:space="preserve"> _xlfn.XLOOKUP(K252,Locations!$A:$A,Locations!$D:$D,"")</f>
        <v>Central</v>
      </c>
      <c r="M252" t="str">
        <f xml:space="preserve"> _xlfn.XLOOKUP(K252,Locations!$A:$A,Locations!$C:$C,"")</f>
        <v>TX</v>
      </c>
      <c r="N252" t="s">
        <v>948</v>
      </c>
      <c r="O252" t="s">
        <v>1825</v>
      </c>
      <c r="P252">
        <f t="shared" si="12"/>
        <v>679.2</v>
      </c>
      <c r="Q252" s="4">
        <f>_xlfn.MAXIFS(Shipments!$B:$B, Shipments!$A:$A, A252)</f>
        <v>45918</v>
      </c>
      <c r="R252">
        <f>SUMIFS(Shipments!$D:$D, Shipments!$A:$A, A252)</f>
        <v>10</v>
      </c>
      <c r="S252">
        <f t="shared" si="13"/>
        <v>1</v>
      </c>
      <c r="T252">
        <f t="shared" si="14"/>
        <v>0</v>
      </c>
      <c r="U252">
        <f t="shared" si="15"/>
        <v>180.70000000000005</v>
      </c>
    </row>
    <row r="253" spans="1:21" x14ac:dyDescent="0.35">
      <c r="A253">
        <v>10251</v>
      </c>
      <c r="B253" s="4" t="s">
        <v>525</v>
      </c>
      <c r="C253" t="s">
        <v>175</v>
      </c>
      <c r="D253" t="str">
        <f>_xlfn.XLOOKUP(C253,Products!$A:$A,Products!$B:$B,"")</f>
        <v>Product 121</v>
      </c>
      <c r="E253" t="str">
        <f>_xlfn.XLOOKUP(C253,Products!$A:$A,Products!$C:$C,"")</f>
        <v>Spare Parts</v>
      </c>
      <c r="F253">
        <f>_xlfn.XLOOKUP(C253,Products!$A:$A,Products!$D:$D,"")</f>
        <v>136.82</v>
      </c>
      <c r="G253" t="str">
        <f>_xlfn.XLOOKUP(C253,Products!$A:$A,Products!$E:$E,"")</f>
        <v>S019</v>
      </c>
      <c r="H253">
        <v>100</v>
      </c>
      <c r="I253">
        <v>192.22</v>
      </c>
      <c r="J253" t="s">
        <v>655</v>
      </c>
      <c r="K253" t="s">
        <v>464</v>
      </c>
      <c r="L253" t="str">
        <f xml:space="preserve"> _xlfn.XLOOKUP(K253,Locations!$A:$A,Locations!$D:$D,"")</f>
        <v>Central</v>
      </c>
      <c r="M253" t="str">
        <f xml:space="preserve"> _xlfn.XLOOKUP(K253,Locations!$A:$A,Locations!$C:$C,"")</f>
        <v>TX</v>
      </c>
      <c r="N253" t="s">
        <v>949</v>
      </c>
      <c r="O253" t="s">
        <v>1825</v>
      </c>
      <c r="P253">
        <f t="shared" si="12"/>
        <v>19222</v>
      </c>
      <c r="Q253" s="4">
        <f>_xlfn.MAXIFS(Shipments!$B:$B, Shipments!$A:$A, A253)</f>
        <v>45864</v>
      </c>
      <c r="R253">
        <f>SUMIFS(Shipments!$D:$D, Shipments!$A:$A, A253)</f>
        <v>100</v>
      </c>
      <c r="S253">
        <f t="shared" si="13"/>
        <v>1</v>
      </c>
      <c r="T253">
        <f t="shared" si="14"/>
        <v>0</v>
      </c>
      <c r="U253">
        <f t="shared" si="15"/>
        <v>5540</v>
      </c>
    </row>
    <row r="254" spans="1:21" x14ac:dyDescent="0.35">
      <c r="A254">
        <v>10252</v>
      </c>
      <c r="B254" s="4" t="s">
        <v>591</v>
      </c>
      <c r="C254" t="s">
        <v>246</v>
      </c>
      <c r="D254" t="str">
        <f>_xlfn.XLOOKUP(C254,Products!$A:$A,Products!$B:$B,"")</f>
        <v>Product 192</v>
      </c>
      <c r="E254" t="str">
        <f>_xlfn.XLOOKUP(C254,Products!$A:$A,Products!$C:$C,"")</f>
        <v>Components</v>
      </c>
      <c r="F254">
        <f>_xlfn.XLOOKUP(C254,Products!$A:$A,Products!$D:$D,"")</f>
        <v>57.4</v>
      </c>
      <c r="G254" t="str">
        <f>_xlfn.XLOOKUP(C254,Products!$A:$A,Products!$E:$E,"")</f>
        <v>S003</v>
      </c>
      <c r="H254">
        <v>5</v>
      </c>
      <c r="I254">
        <v>92.81</v>
      </c>
      <c r="J254" t="s">
        <v>615</v>
      </c>
      <c r="K254" t="s">
        <v>469</v>
      </c>
      <c r="L254" t="str">
        <f xml:space="preserve"> _xlfn.XLOOKUP(K254,Locations!$A:$A,Locations!$D:$D,"")</f>
        <v>Mountain</v>
      </c>
      <c r="M254" t="str">
        <f xml:space="preserve"> _xlfn.XLOOKUP(K254,Locations!$A:$A,Locations!$C:$C,"")</f>
        <v>IL</v>
      </c>
      <c r="N254" t="s">
        <v>950</v>
      </c>
      <c r="O254" t="s">
        <v>1825</v>
      </c>
      <c r="P254">
        <f t="shared" si="12"/>
        <v>464.05</v>
      </c>
      <c r="Q254" s="4">
        <f>_xlfn.MAXIFS(Shipments!$B:$B, Shipments!$A:$A, A254)</f>
        <v>45932</v>
      </c>
      <c r="R254">
        <f>SUMIFS(Shipments!$D:$D, Shipments!$A:$A, A254)</f>
        <v>5</v>
      </c>
      <c r="S254">
        <f t="shared" si="13"/>
        <v>1</v>
      </c>
      <c r="T254">
        <f t="shared" si="14"/>
        <v>0</v>
      </c>
      <c r="U254">
        <f t="shared" si="15"/>
        <v>177.05</v>
      </c>
    </row>
    <row r="255" spans="1:21" x14ac:dyDescent="0.35">
      <c r="A255">
        <v>10253</v>
      </c>
      <c r="B255" s="4" t="s">
        <v>518</v>
      </c>
      <c r="C255" t="s">
        <v>74</v>
      </c>
      <c r="D255" t="str">
        <f>_xlfn.XLOOKUP(C255,Products!$A:$A,Products!$B:$B,"")</f>
        <v>Product 20</v>
      </c>
      <c r="E255" t="str">
        <f>_xlfn.XLOOKUP(C255,Products!$A:$A,Products!$C:$C,"")</f>
        <v>Packaging</v>
      </c>
      <c r="F255">
        <f>_xlfn.XLOOKUP(C255,Products!$A:$A,Products!$D:$D,"")</f>
        <v>11.37</v>
      </c>
      <c r="G255" t="str">
        <f>_xlfn.XLOOKUP(C255,Products!$A:$A,Products!$E:$E,"")</f>
        <v>S018</v>
      </c>
      <c r="H255">
        <v>30</v>
      </c>
      <c r="I255">
        <v>14.95</v>
      </c>
      <c r="J255" t="s">
        <v>567</v>
      </c>
      <c r="K255" t="s">
        <v>464</v>
      </c>
      <c r="L255" t="str">
        <f xml:space="preserve"> _xlfn.XLOOKUP(K255,Locations!$A:$A,Locations!$D:$D,"")</f>
        <v>Central</v>
      </c>
      <c r="M255" t="str">
        <f xml:space="preserve"> _xlfn.XLOOKUP(K255,Locations!$A:$A,Locations!$C:$C,"")</f>
        <v>TX</v>
      </c>
      <c r="N255" t="s">
        <v>951</v>
      </c>
      <c r="O255" t="s">
        <v>1825</v>
      </c>
      <c r="P255">
        <f t="shared" si="12"/>
        <v>448.5</v>
      </c>
      <c r="Q255" s="4">
        <f>_xlfn.MAXIFS(Shipments!$B:$B, Shipments!$A:$A, A255)</f>
        <v>45891</v>
      </c>
      <c r="R255">
        <f>SUMIFS(Shipments!$D:$D, Shipments!$A:$A, A255)</f>
        <v>30</v>
      </c>
      <c r="S255">
        <f t="shared" si="13"/>
        <v>1</v>
      </c>
      <c r="T255">
        <f t="shared" si="14"/>
        <v>1</v>
      </c>
      <c r="U255">
        <f t="shared" si="15"/>
        <v>107.40000000000003</v>
      </c>
    </row>
    <row r="256" spans="1:21" x14ac:dyDescent="0.35">
      <c r="A256">
        <v>10254</v>
      </c>
      <c r="B256" s="4" t="s">
        <v>645</v>
      </c>
      <c r="C256" t="s">
        <v>168</v>
      </c>
      <c r="D256" t="str">
        <f>_xlfn.XLOOKUP(C256,Products!$A:$A,Products!$B:$B,"")</f>
        <v>Product 114</v>
      </c>
      <c r="E256" t="str">
        <f>_xlfn.XLOOKUP(C256,Products!$A:$A,Products!$C:$C,"")</f>
        <v>Finished Goods</v>
      </c>
      <c r="F256">
        <f>_xlfn.XLOOKUP(C256,Products!$A:$A,Products!$D:$D,"")</f>
        <v>41.28</v>
      </c>
      <c r="G256" t="str">
        <f>_xlfn.XLOOKUP(C256,Products!$A:$A,Products!$E:$E,"")</f>
        <v>S008</v>
      </c>
      <c r="H256">
        <v>50</v>
      </c>
      <c r="I256">
        <v>60.84</v>
      </c>
      <c r="J256" t="s">
        <v>684</v>
      </c>
      <c r="K256" t="s">
        <v>472</v>
      </c>
      <c r="L256" t="str">
        <f xml:space="preserve"> _xlfn.XLOOKUP(K256,Locations!$A:$A,Locations!$D:$D,"")</f>
        <v>West</v>
      </c>
      <c r="M256" t="str">
        <f xml:space="preserve"> _xlfn.XLOOKUP(K256,Locations!$A:$A,Locations!$C:$C,"")</f>
        <v>WA</v>
      </c>
      <c r="N256" t="s">
        <v>952</v>
      </c>
      <c r="O256" t="s">
        <v>1824</v>
      </c>
      <c r="P256">
        <f t="shared" si="12"/>
        <v>3042</v>
      </c>
      <c r="Q256" s="4">
        <f>_xlfn.MAXIFS(Shipments!$B:$B, Shipments!$A:$A, A256)</f>
        <v>45768</v>
      </c>
      <c r="R256">
        <f>SUMIFS(Shipments!$D:$D, Shipments!$A:$A, A256)</f>
        <v>50</v>
      </c>
      <c r="S256">
        <f t="shared" si="13"/>
        <v>1</v>
      </c>
      <c r="T256">
        <f t="shared" si="14"/>
        <v>1</v>
      </c>
      <c r="U256">
        <f t="shared" si="15"/>
        <v>978</v>
      </c>
    </row>
    <row r="257" spans="1:21" x14ac:dyDescent="0.35">
      <c r="A257">
        <v>10255</v>
      </c>
      <c r="B257" s="4" t="s">
        <v>645</v>
      </c>
      <c r="C257" t="s">
        <v>251</v>
      </c>
      <c r="D257" t="str">
        <f>_xlfn.XLOOKUP(C257,Products!$A:$A,Products!$B:$B,"")</f>
        <v>Product 197</v>
      </c>
      <c r="E257" t="str">
        <f>_xlfn.XLOOKUP(C257,Products!$A:$A,Products!$C:$C,"")</f>
        <v>Finished Goods</v>
      </c>
      <c r="F257">
        <f>_xlfn.XLOOKUP(C257,Products!$A:$A,Products!$D:$D,"")</f>
        <v>142.01</v>
      </c>
      <c r="G257" t="str">
        <f>_xlfn.XLOOKUP(C257,Products!$A:$A,Products!$E:$E,"")</f>
        <v>S010</v>
      </c>
      <c r="H257">
        <v>20</v>
      </c>
      <c r="I257">
        <v>239.6</v>
      </c>
      <c r="J257" t="s">
        <v>687</v>
      </c>
      <c r="K257" t="s">
        <v>466</v>
      </c>
      <c r="L257" t="str">
        <f xml:space="preserve"> _xlfn.XLOOKUP(K257,Locations!$A:$A,Locations!$D:$D,"")</f>
        <v>Southeast</v>
      </c>
      <c r="M257" t="str">
        <f xml:space="preserve"> _xlfn.XLOOKUP(K257,Locations!$A:$A,Locations!$C:$C,"")</f>
        <v>FL</v>
      </c>
      <c r="N257" t="s">
        <v>953</v>
      </c>
      <c r="O257" t="s">
        <v>1825</v>
      </c>
      <c r="P257">
        <f t="shared" si="12"/>
        <v>4792</v>
      </c>
      <c r="Q257" s="4">
        <f>_xlfn.MAXIFS(Shipments!$B:$B, Shipments!$A:$A, A257)</f>
        <v>45770</v>
      </c>
      <c r="R257">
        <f>SUMIFS(Shipments!$D:$D, Shipments!$A:$A, A257)</f>
        <v>20</v>
      </c>
      <c r="S257">
        <f t="shared" si="13"/>
        <v>1</v>
      </c>
      <c r="T257">
        <f t="shared" si="14"/>
        <v>0</v>
      </c>
      <c r="U257">
        <f t="shared" si="15"/>
        <v>1951.8000000000002</v>
      </c>
    </row>
    <row r="258" spans="1:21" x14ac:dyDescent="0.35">
      <c r="A258">
        <v>10256</v>
      </c>
      <c r="B258" s="4" t="s">
        <v>525</v>
      </c>
      <c r="C258" t="s">
        <v>88</v>
      </c>
      <c r="D258" t="str">
        <f>_xlfn.XLOOKUP(C258,Products!$A:$A,Products!$B:$B,"")</f>
        <v>Product 34</v>
      </c>
      <c r="E258" t="str">
        <f>_xlfn.XLOOKUP(C258,Products!$A:$A,Products!$C:$C,"")</f>
        <v>Spare Parts</v>
      </c>
      <c r="F258">
        <f>_xlfn.XLOOKUP(C258,Products!$A:$A,Products!$D:$D,"")</f>
        <v>76.290000000000006</v>
      </c>
      <c r="G258" t="str">
        <f>_xlfn.XLOOKUP(C258,Products!$A:$A,Products!$E:$E,"")</f>
        <v>S016</v>
      </c>
      <c r="H258">
        <v>25</v>
      </c>
      <c r="I258">
        <v>134.91999999999999</v>
      </c>
      <c r="J258" t="s">
        <v>577</v>
      </c>
      <c r="K258" t="s">
        <v>465</v>
      </c>
      <c r="L258" t="str">
        <f xml:space="preserve"> _xlfn.XLOOKUP(K258,Locations!$A:$A,Locations!$D:$D,"")</f>
        <v>Midwest</v>
      </c>
      <c r="M258" t="str">
        <f xml:space="preserve"> _xlfn.XLOOKUP(K258,Locations!$A:$A,Locations!$C:$C,"")</f>
        <v>IL</v>
      </c>
      <c r="N258" t="s">
        <v>954</v>
      </c>
      <c r="O258" t="s">
        <v>1824</v>
      </c>
      <c r="P258">
        <f t="shared" si="12"/>
        <v>3372.9999999999995</v>
      </c>
      <c r="Q258" s="4">
        <f>_xlfn.MAXIFS(Shipments!$B:$B, Shipments!$A:$A, A258)</f>
        <v>45872</v>
      </c>
      <c r="R258">
        <f>SUMIFS(Shipments!$D:$D, Shipments!$A:$A, A258)</f>
        <v>25</v>
      </c>
      <c r="S258">
        <f t="shared" si="13"/>
        <v>1</v>
      </c>
      <c r="T258">
        <f t="shared" si="14"/>
        <v>0</v>
      </c>
      <c r="U258">
        <f t="shared" si="15"/>
        <v>1465.7499999999993</v>
      </c>
    </row>
    <row r="259" spans="1:21" x14ac:dyDescent="0.35">
      <c r="A259">
        <v>10257</v>
      </c>
      <c r="B259" s="4" t="s">
        <v>624</v>
      </c>
      <c r="C259" t="s">
        <v>214</v>
      </c>
      <c r="D259" t="str">
        <f>_xlfn.XLOOKUP(C259,Products!$A:$A,Products!$B:$B,"")</f>
        <v>Product 160</v>
      </c>
      <c r="E259" t="str">
        <f>_xlfn.XLOOKUP(C259,Products!$A:$A,Products!$C:$C,"")</f>
        <v>Components</v>
      </c>
      <c r="F259">
        <f>_xlfn.XLOOKUP(C259,Products!$A:$A,Products!$D:$D,"")</f>
        <v>139.41</v>
      </c>
      <c r="G259" t="str">
        <f>_xlfn.XLOOKUP(C259,Products!$A:$A,Products!$E:$E,"")</f>
        <v>S011</v>
      </c>
      <c r="H259">
        <v>15</v>
      </c>
      <c r="I259">
        <v>193.73</v>
      </c>
      <c r="J259" t="s">
        <v>590</v>
      </c>
      <c r="K259" t="s">
        <v>469</v>
      </c>
      <c r="L259" t="str">
        <f xml:space="preserve"> _xlfn.XLOOKUP(K259,Locations!$A:$A,Locations!$D:$D,"")</f>
        <v>Mountain</v>
      </c>
      <c r="M259" t="str">
        <f xml:space="preserve"> _xlfn.XLOOKUP(K259,Locations!$A:$A,Locations!$C:$C,"")</f>
        <v>IL</v>
      </c>
      <c r="N259" t="s">
        <v>955</v>
      </c>
      <c r="O259" t="s">
        <v>1824</v>
      </c>
      <c r="P259">
        <f t="shared" ref="P259:P322" si="16">H259*I259</f>
        <v>2905.95</v>
      </c>
      <c r="Q259" s="4">
        <f>_xlfn.MAXIFS(Shipments!$B:$B, Shipments!$A:$A, A259)</f>
        <v>45821</v>
      </c>
      <c r="R259">
        <f>SUMIFS(Shipments!$D:$D, Shipments!$A:$A, A259)</f>
        <v>15</v>
      </c>
      <c r="S259">
        <f t="shared" ref="S259:S322" si="17">IF(H259=0,1,R259/H259)</f>
        <v>1</v>
      </c>
      <c r="T259">
        <f t="shared" ref="T259:T322" si="18">IF(Q259&lt;=DATEVALUE(J259),1,0)</f>
        <v>0</v>
      </c>
      <c r="U259">
        <f t="shared" ref="U259:U322" si="19">P259 - (H259*F259)</f>
        <v>814.79999999999973</v>
      </c>
    </row>
    <row r="260" spans="1:21" x14ac:dyDescent="0.35">
      <c r="A260">
        <v>10258</v>
      </c>
      <c r="B260" s="4" t="s">
        <v>638</v>
      </c>
      <c r="C260" t="s">
        <v>192</v>
      </c>
      <c r="D260" t="str">
        <f>_xlfn.XLOOKUP(C260,Products!$A:$A,Products!$B:$B,"")</f>
        <v>Product 138</v>
      </c>
      <c r="E260" t="str">
        <f>_xlfn.XLOOKUP(C260,Products!$A:$A,Products!$C:$C,"")</f>
        <v>Components</v>
      </c>
      <c r="F260">
        <f>_xlfn.XLOOKUP(C260,Products!$A:$A,Products!$D:$D,"")</f>
        <v>66.77</v>
      </c>
      <c r="G260" t="str">
        <f>_xlfn.XLOOKUP(C260,Products!$A:$A,Products!$E:$E,"")</f>
        <v>S016</v>
      </c>
      <c r="H260">
        <v>15</v>
      </c>
      <c r="I260">
        <v>92.3</v>
      </c>
      <c r="J260" t="s">
        <v>517</v>
      </c>
      <c r="K260" t="s">
        <v>469</v>
      </c>
      <c r="L260" t="str">
        <f xml:space="preserve"> _xlfn.XLOOKUP(K260,Locations!$A:$A,Locations!$D:$D,"")</f>
        <v>Mountain</v>
      </c>
      <c r="M260" t="str">
        <f xml:space="preserve"> _xlfn.XLOOKUP(K260,Locations!$A:$A,Locations!$C:$C,"")</f>
        <v>IL</v>
      </c>
      <c r="N260" t="s">
        <v>956</v>
      </c>
      <c r="O260" t="s">
        <v>1825</v>
      </c>
      <c r="P260">
        <f t="shared" si="16"/>
        <v>1384.5</v>
      </c>
      <c r="Q260" s="4">
        <f>_xlfn.MAXIFS(Shipments!$B:$B, Shipments!$A:$A, A260)</f>
        <v>45900</v>
      </c>
      <c r="R260">
        <f>SUMIFS(Shipments!$D:$D, Shipments!$A:$A, A260)</f>
        <v>15</v>
      </c>
      <c r="S260">
        <f t="shared" si="17"/>
        <v>1</v>
      </c>
      <c r="T260">
        <f t="shared" si="18"/>
        <v>0</v>
      </c>
      <c r="U260">
        <f t="shared" si="19"/>
        <v>382.95000000000005</v>
      </c>
    </row>
    <row r="261" spans="1:21" x14ac:dyDescent="0.35">
      <c r="A261">
        <v>10259</v>
      </c>
      <c r="B261" s="4" t="s">
        <v>536</v>
      </c>
      <c r="C261" t="s">
        <v>235</v>
      </c>
      <c r="D261" t="str">
        <f>_xlfn.XLOOKUP(C261,Products!$A:$A,Products!$B:$B,"")</f>
        <v>Product 181</v>
      </c>
      <c r="E261" t="str">
        <f>_xlfn.XLOOKUP(C261,Products!$A:$A,Products!$C:$C,"")</f>
        <v>Components</v>
      </c>
      <c r="F261">
        <f>_xlfn.XLOOKUP(C261,Products!$A:$A,Products!$D:$D,"")</f>
        <v>19.309999999999999</v>
      </c>
      <c r="G261" t="str">
        <f>_xlfn.XLOOKUP(C261,Products!$A:$A,Products!$E:$E,"")</f>
        <v>S001</v>
      </c>
      <c r="H261">
        <v>15</v>
      </c>
      <c r="I261">
        <v>23.29</v>
      </c>
      <c r="J261" t="s">
        <v>618</v>
      </c>
      <c r="K261" t="s">
        <v>468</v>
      </c>
      <c r="L261" t="str">
        <f xml:space="preserve"> _xlfn.XLOOKUP(K261,Locations!$A:$A,Locations!$D:$D,"")</f>
        <v>West</v>
      </c>
      <c r="M261" t="str">
        <f xml:space="preserve"> _xlfn.XLOOKUP(K261,Locations!$A:$A,Locations!$C:$C,"")</f>
        <v>WA</v>
      </c>
      <c r="N261" t="s">
        <v>957</v>
      </c>
      <c r="O261" t="s">
        <v>1825</v>
      </c>
      <c r="P261">
        <f t="shared" si="16"/>
        <v>349.34999999999997</v>
      </c>
      <c r="Q261" s="4">
        <f>_xlfn.MAXIFS(Shipments!$B:$B, Shipments!$A:$A, A261)</f>
        <v>45759</v>
      </c>
      <c r="R261">
        <f>SUMIFS(Shipments!$D:$D, Shipments!$A:$A, A261)</f>
        <v>15</v>
      </c>
      <c r="S261">
        <f t="shared" si="17"/>
        <v>1</v>
      </c>
      <c r="T261">
        <f t="shared" si="18"/>
        <v>1</v>
      </c>
      <c r="U261">
        <f t="shared" si="19"/>
        <v>59.699999999999989</v>
      </c>
    </row>
    <row r="262" spans="1:21" x14ac:dyDescent="0.35">
      <c r="A262">
        <v>10260</v>
      </c>
      <c r="B262" s="4" t="s">
        <v>646</v>
      </c>
      <c r="C262" t="s">
        <v>235</v>
      </c>
      <c r="D262" t="str">
        <f>_xlfn.XLOOKUP(C262,Products!$A:$A,Products!$B:$B,"")</f>
        <v>Product 181</v>
      </c>
      <c r="E262" t="str">
        <f>_xlfn.XLOOKUP(C262,Products!$A:$A,Products!$C:$C,"")</f>
        <v>Components</v>
      </c>
      <c r="F262">
        <f>_xlfn.XLOOKUP(C262,Products!$A:$A,Products!$D:$D,"")</f>
        <v>19.309999999999999</v>
      </c>
      <c r="G262" t="str">
        <f>_xlfn.XLOOKUP(C262,Products!$A:$A,Products!$E:$E,"")</f>
        <v>S001</v>
      </c>
      <c r="H262">
        <v>20</v>
      </c>
      <c r="I262">
        <v>28.49</v>
      </c>
      <c r="J262" t="s">
        <v>656</v>
      </c>
      <c r="K262" t="s">
        <v>464</v>
      </c>
      <c r="L262" t="str">
        <f xml:space="preserve"> _xlfn.XLOOKUP(K262,Locations!$A:$A,Locations!$D:$D,"")</f>
        <v>Central</v>
      </c>
      <c r="M262" t="str">
        <f xml:space="preserve"> _xlfn.XLOOKUP(K262,Locations!$A:$A,Locations!$C:$C,"")</f>
        <v>TX</v>
      </c>
      <c r="N262" t="s">
        <v>958</v>
      </c>
      <c r="O262" t="s">
        <v>1825</v>
      </c>
      <c r="P262">
        <f t="shared" si="16"/>
        <v>569.79999999999995</v>
      </c>
      <c r="Q262" s="4">
        <f>_xlfn.MAXIFS(Shipments!$B:$B, Shipments!$A:$A, A262)</f>
        <v>45844</v>
      </c>
      <c r="R262">
        <f>SUMIFS(Shipments!$D:$D, Shipments!$A:$A, A262)</f>
        <v>20</v>
      </c>
      <c r="S262">
        <f t="shared" si="17"/>
        <v>1</v>
      </c>
      <c r="T262">
        <f t="shared" si="18"/>
        <v>1</v>
      </c>
      <c r="U262">
        <f t="shared" si="19"/>
        <v>183.59999999999997</v>
      </c>
    </row>
    <row r="263" spans="1:21" x14ac:dyDescent="0.35">
      <c r="A263">
        <v>10261</v>
      </c>
      <c r="B263" s="4" t="s">
        <v>647</v>
      </c>
      <c r="C263" t="s">
        <v>88</v>
      </c>
      <c r="D263" t="str">
        <f>_xlfn.XLOOKUP(C263,Products!$A:$A,Products!$B:$B,"")</f>
        <v>Product 34</v>
      </c>
      <c r="E263" t="str">
        <f>_xlfn.XLOOKUP(C263,Products!$A:$A,Products!$C:$C,"")</f>
        <v>Spare Parts</v>
      </c>
      <c r="F263">
        <f>_xlfn.XLOOKUP(C263,Products!$A:$A,Products!$D:$D,"")</f>
        <v>76.290000000000006</v>
      </c>
      <c r="G263" t="str">
        <f>_xlfn.XLOOKUP(C263,Products!$A:$A,Products!$E:$E,"")</f>
        <v>S016</v>
      </c>
      <c r="H263">
        <v>5</v>
      </c>
      <c r="I263">
        <v>98.84</v>
      </c>
      <c r="J263" t="s">
        <v>604</v>
      </c>
      <c r="K263" t="s">
        <v>472</v>
      </c>
      <c r="L263" t="str">
        <f xml:space="preserve"> _xlfn.XLOOKUP(K263,Locations!$A:$A,Locations!$D:$D,"")</f>
        <v>West</v>
      </c>
      <c r="M263" t="str">
        <f xml:space="preserve"> _xlfn.XLOOKUP(K263,Locations!$A:$A,Locations!$C:$C,"")</f>
        <v>WA</v>
      </c>
      <c r="N263" t="s">
        <v>959</v>
      </c>
      <c r="O263" t="s">
        <v>1825</v>
      </c>
      <c r="P263">
        <f t="shared" si="16"/>
        <v>494.20000000000005</v>
      </c>
      <c r="Q263" s="4">
        <f>_xlfn.MAXIFS(Shipments!$B:$B, Shipments!$A:$A, A263)</f>
        <v>45893</v>
      </c>
      <c r="R263">
        <f>SUMIFS(Shipments!$D:$D, Shipments!$A:$A, A263)</f>
        <v>5</v>
      </c>
      <c r="S263">
        <f t="shared" si="17"/>
        <v>1</v>
      </c>
      <c r="T263">
        <f t="shared" si="18"/>
        <v>1</v>
      </c>
      <c r="U263">
        <f t="shared" si="19"/>
        <v>112.75</v>
      </c>
    </row>
    <row r="264" spans="1:21" x14ac:dyDescent="0.35">
      <c r="A264">
        <v>10262</v>
      </c>
      <c r="B264" s="4" t="s">
        <v>615</v>
      </c>
      <c r="C264" t="s">
        <v>127</v>
      </c>
      <c r="D264" t="str">
        <f>_xlfn.XLOOKUP(C264,Products!$A:$A,Products!$B:$B,"")</f>
        <v>Product 73</v>
      </c>
      <c r="E264" t="str">
        <f>_xlfn.XLOOKUP(C264,Products!$A:$A,Products!$C:$C,"")</f>
        <v>Spare Parts</v>
      </c>
      <c r="F264">
        <f>_xlfn.XLOOKUP(C264,Products!$A:$A,Products!$D:$D,"")</f>
        <v>27.14</v>
      </c>
      <c r="G264" t="str">
        <f>_xlfn.XLOOKUP(C264,Products!$A:$A,Products!$E:$E,"")</f>
        <v>S017</v>
      </c>
      <c r="H264">
        <v>50</v>
      </c>
      <c r="I264">
        <v>45.34</v>
      </c>
      <c r="J264" t="s">
        <v>695</v>
      </c>
      <c r="K264" t="s">
        <v>464</v>
      </c>
      <c r="L264" t="str">
        <f xml:space="preserve"> _xlfn.XLOOKUP(K264,Locations!$A:$A,Locations!$D:$D,"")</f>
        <v>Central</v>
      </c>
      <c r="M264" t="str">
        <f xml:space="preserve"> _xlfn.XLOOKUP(K264,Locations!$A:$A,Locations!$C:$C,"")</f>
        <v>TX</v>
      </c>
      <c r="N264" t="s">
        <v>960</v>
      </c>
      <c r="O264" t="s">
        <v>1824</v>
      </c>
      <c r="P264">
        <f t="shared" si="16"/>
        <v>2267</v>
      </c>
      <c r="Q264" s="4">
        <f>_xlfn.MAXIFS(Shipments!$B:$B, Shipments!$A:$A, A264)</f>
        <v>45932</v>
      </c>
      <c r="R264">
        <f>SUMIFS(Shipments!$D:$D, Shipments!$A:$A, A264)</f>
        <v>50</v>
      </c>
      <c r="S264">
        <f t="shared" si="17"/>
        <v>1</v>
      </c>
      <c r="T264">
        <f t="shared" si="18"/>
        <v>0</v>
      </c>
      <c r="U264">
        <f t="shared" si="19"/>
        <v>910</v>
      </c>
    </row>
    <row r="265" spans="1:21" x14ac:dyDescent="0.35">
      <c r="A265">
        <v>10263</v>
      </c>
      <c r="B265" s="4" t="s">
        <v>648</v>
      </c>
      <c r="C265" t="s">
        <v>228</v>
      </c>
      <c r="D265" t="str">
        <f>_xlfn.XLOOKUP(C265,Products!$A:$A,Products!$B:$B,"")</f>
        <v>Product 174</v>
      </c>
      <c r="E265" t="str">
        <f>_xlfn.XLOOKUP(C265,Products!$A:$A,Products!$C:$C,"")</f>
        <v>Components</v>
      </c>
      <c r="F265">
        <f>_xlfn.XLOOKUP(C265,Products!$A:$A,Products!$D:$D,"")</f>
        <v>155.03</v>
      </c>
      <c r="G265" t="str">
        <f>_xlfn.XLOOKUP(C265,Products!$A:$A,Products!$E:$E,"")</f>
        <v>S015</v>
      </c>
      <c r="H265">
        <v>20</v>
      </c>
      <c r="I265">
        <v>266.3</v>
      </c>
      <c r="J265" t="s">
        <v>539</v>
      </c>
      <c r="K265" t="s">
        <v>467</v>
      </c>
      <c r="L265" t="str">
        <f xml:space="preserve"> _xlfn.XLOOKUP(K265,Locations!$A:$A,Locations!$D:$D,"")</f>
        <v>Northeast</v>
      </c>
      <c r="M265" t="str">
        <f xml:space="preserve"> _xlfn.XLOOKUP(K265,Locations!$A:$A,Locations!$C:$C,"")</f>
        <v>NJ</v>
      </c>
      <c r="N265" t="s">
        <v>961</v>
      </c>
      <c r="O265" t="s">
        <v>1825</v>
      </c>
      <c r="P265">
        <f t="shared" si="16"/>
        <v>5326</v>
      </c>
      <c r="Q265" s="4">
        <f>_xlfn.MAXIFS(Shipments!$B:$B, Shipments!$A:$A, A265)</f>
        <v>45906</v>
      </c>
      <c r="R265">
        <f>SUMIFS(Shipments!$D:$D, Shipments!$A:$A, A265)</f>
        <v>20</v>
      </c>
      <c r="S265">
        <f t="shared" si="17"/>
        <v>1</v>
      </c>
      <c r="T265">
        <f t="shared" si="18"/>
        <v>1</v>
      </c>
      <c r="U265">
        <f t="shared" si="19"/>
        <v>2225.4</v>
      </c>
    </row>
    <row r="266" spans="1:21" x14ac:dyDescent="0.35">
      <c r="A266">
        <v>10264</v>
      </c>
      <c r="B266" s="4" t="s">
        <v>517</v>
      </c>
      <c r="C266" t="s">
        <v>61</v>
      </c>
      <c r="D266" t="str">
        <f>_xlfn.XLOOKUP(C266,Products!$A:$A,Products!$B:$B,"")</f>
        <v>Product 7</v>
      </c>
      <c r="E266" t="str">
        <f>_xlfn.XLOOKUP(C266,Products!$A:$A,Products!$C:$C,"")</f>
        <v>Components</v>
      </c>
      <c r="F266">
        <f>_xlfn.XLOOKUP(C266,Products!$A:$A,Products!$D:$D,"")</f>
        <v>37.96</v>
      </c>
      <c r="G266" t="str">
        <f>_xlfn.XLOOKUP(C266,Products!$A:$A,Products!$E:$E,"")</f>
        <v>S005</v>
      </c>
      <c r="H266">
        <v>50</v>
      </c>
      <c r="I266">
        <v>66.510000000000005</v>
      </c>
      <c r="J266" t="s">
        <v>528</v>
      </c>
      <c r="K266" t="s">
        <v>473</v>
      </c>
      <c r="L266" t="str">
        <f xml:space="preserve"> _xlfn.XLOOKUP(K266,Locations!$A:$A,Locations!$D:$D,"")</f>
        <v>West</v>
      </c>
      <c r="M266" t="str">
        <f xml:space="preserve"> _xlfn.XLOOKUP(K266,Locations!$A:$A,Locations!$C:$C,"")</f>
        <v>CA</v>
      </c>
      <c r="N266" t="s">
        <v>962</v>
      </c>
      <c r="O266" t="s">
        <v>1825</v>
      </c>
      <c r="P266">
        <f t="shared" si="16"/>
        <v>3325.5000000000005</v>
      </c>
      <c r="Q266" s="4">
        <f>_xlfn.MAXIFS(Shipments!$B:$B, Shipments!$A:$A, A266)</f>
        <v>45903</v>
      </c>
      <c r="R266">
        <f>SUMIFS(Shipments!$D:$D, Shipments!$A:$A, A266)</f>
        <v>50</v>
      </c>
      <c r="S266">
        <f t="shared" si="17"/>
        <v>1</v>
      </c>
      <c r="T266">
        <f t="shared" si="18"/>
        <v>0</v>
      </c>
      <c r="U266">
        <f t="shared" si="19"/>
        <v>1427.5000000000005</v>
      </c>
    </row>
    <row r="267" spans="1:21" x14ac:dyDescent="0.35">
      <c r="A267">
        <v>10265</v>
      </c>
      <c r="B267" s="4" t="s">
        <v>542</v>
      </c>
      <c r="C267" t="s">
        <v>243</v>
      </c>
      <c r="D267" t="str">
        <f>_xlfn.XLOOKUP(C267,Products!$A:$A,Products!$B:$B,"")</f>
        <v>Product 189</v>
      </c>
      <c r="E267" t="str">
        <f>_xlfn.XLOOKUP(C267,Products!$A:$A,Products!$C:$C,"")</f>
        <v>Raw Materials</v>
      </c>
      <c r="F267">
        <f>_xlfn.XLOOKUP(C267,Products!$A:$A,Products!$D:$D,"")</f>
        <v>45.17</v>
      </c>
      <c r="G267" t="str">
        <f>_xlfn.XLOOKUP(C267,Products!$A:$A,Products!$E:$E,"")</f>
        <v>S001</v>
      </c>
      <c r="H267">
        <v>40</v>
      </c>
      <c r="I267">
        <v>78.77</v>
      </c>
      <c r="J267" t="s">
        <v>651</v>
      </c>
      <c r="K267" t="s">
        <v>473</v>
      </c>
      <c r="L267" t="str">
        <f xml:space="preserve"> _xlfn.XLOOKUP(K267,Locations!$A:$A,Locations!$D:$D,"")</f>
        <v>West</v>
      </c>
      <c r="M267" t="str">
        <f xml:space="preserve"> _xlfn.XLOOKUP(K267,Locations!$A:$A,Locations!$C:$C,"")</f>
        <v>CA</v>
      </c>
      <c r="N267" t="s">
        <v>963</v>
      </c>
      <c r="O267" t="s">
        <v>1825</v>
      </c>
      <c r="P267">
        <f t="shared" si="16"/>
        <v>3150.7999999999997</v>
      </c>
      <c r="Q267" s="4">
        <f>_xlfn.MAXIFS(Shipments!$B:$B, Shipments!$A:$A, A267)</f>
        <v>45926</v>
      </c>
      <c r="R267">
        <f>SUMIFS(Shipments!$D:$D, Shipments!$A:$A, A267)</f>
        <v>40</v>
      </c>
      <c r="S267">
        <f t="shared" si="17"/>
        <v>1</v>
      </c>
      <c r="T267">
        <f t="shared" si="18"/>
        <v>0</v>
      </c>
      <c r="U267">
        <f t="shared" si="19"/>
        <v>1343.9999999999995</v>
      </c>
    </row>
    <row r="268" spans="1:21" x14ac:dyDescent="0.35">
      <c r="A268">
        <v>10266</v>
      </c>
      <c r="B268" s="4" t="s">
        <v>644</v>
      </c>
      <c r="C268" t="s">
        <v>158</v>
      </c>
      <c r="D268" t="str">
        <f>_xlfn.XLOOKUP(C268,Products!$A:$A,Products!$B:$B,"")</f>
        <v>Product 104</v>
      </c>
      <c r="E268" t="str">
        <f>_xlfn.XLOOKUP(C268,Products!$A:$A,Products!$C:$C,"")</f>
        <v>Finished Goods</v>
      </c>
      <c r="F268">
        <f>_xlfn.XLOOKUP(C268,Products!$A:$A,Products!$D:$D,"")</f>
        <v>84.89</v>
      </c>
      <c r="G268" t="str">
        <f>_xlfn.XLOOKUP(C268,Products!$A:$A,Products!$E:$E,"")</f>
        <v>S003</v>
      </c>
      <c r="H268">
        <v>15</v>
      </c>
      <c r="I268">
        <v>103.04</v>
      </c>
      <c r="J268" t="s">
        <v>676</v>
      </c>
      <c r="K268" t="s">
        <v>473</v>
      </c>
      <c r="L268" t="str">
        <f xml:space="preserve"> _xlfn.XLOOKUP(K268,Locations!$A:$A,Locations!$D:$D,"")</f>
        <v>West</v>
      </c>
      <c r="M268" t="str">
        <f xml:space="preserve"> _xlfn.XLOOKUP(K268,Locations!$A:$A,Locations!$C:$C,"")</f>
        <v>CA</v>
      </c>
      <c r="N268" t="s">
        <v>964</v>
      </c>
      <c r="O268" t="s">
        <v>1824</v>
      </c>
      <c r="P268">
        <f t="shared" si="16"/>
        <v>1545.6000000000001</v>
      </c>
      <c r="Q268" s="4">
        <f>_xlfn.MAXIFS(Shipments!$B:$B, Shipments!$A:$A, A268)</f>
        <v>45822</v>
      </c>
      <c r="R268">
        <f>SUMIFS(Shipments!$D:$D, Shipments!$A:$A, A268)</f>
        <v>15</v>
      </c>
      <c r="S268">
        <f t="shared" si="17"/>
        <v>1</v>
      </c>
      <c r="T268">
        <f t="shared" si="18"/>
        <v>1</v>
      </c>
      <c r="U268">
        <f t="shared" si="19"/>
        <v>272.25000000000023</v>
      </c>
    </row>
    <row r="269" spans="1:21" x14ac:dyDescent="0.35">
      <c r="A269">
        <v>10267</v>
      </c>
      <c r="B269" s="4" t="s">
        <v>562</v>
      </c>
      <c r="C269" t="s">
        <v>147</v>
      </c>
      <c r="D269" t="str">
        <f>_xlfn.XLOOKUP(C269,Products!$A:$A,Products!$B:$B,"")</f>
        <v>Product 93</v>
      </c>
      <c r="E269" t="str">
        <f>_xlfn.XLOOKUP(C269,Products!$A:$A,Products!$C:$C,"")</f>
        <v>Packaging</v>
      </c>
      <c r="F269">
        <f>_xlfn.XLOOKUP(C269,Products!$A:$A,Products!$D:$D,"")</f>
        <v>3.53</v>
      </c>
      <c r="G269" t="str">
        <f>_xlfn.XLOOKUP(C269,Products!$A:$A,Products!$E:$E,"")</f>
        <v>S006</v>
      </c>
      <c r="H269">
        <v>50</v>
      </c>
      <c r="I269">
        <v>4.53</v>
      </c>
      <c r="J269" t="s">
        <v>624</v>
      </c>
      <c r="K269" t="s">
        <v>469</v>
      </c>
      <c r="L269" t="str">
        <f xml:space="preserve"> _xlfn.XLOOKUP(K269,Locations!$A:$A,Locations!$D:$D,"")</f>
        <v>Mountain</v>
      </c>
      <c r="M269" t="str">
        <f xml:space="preserve"> _xlfn.XLOOKUP(K269,Locations!$A:$A,Locations!$C:$C,"")</f>
        <v>IL</v>
      </c>
      <c r="N269" t="s">
        <v>965</v>
      </c>
      <c r="O269" t="s">
        <v>1825</v>
      </c>
      <c r="P269">
        <f t="shared" si="16"/>
        <v>226.5</v>
      </c>
      <c r="Q269" s="4">
        <f>_xlfn.MAXIFS(Shipments!$B:$B, Shipments!$A:$A, A269)</f>
        <v>45814</v>
      </c>
      <c r="R269">
        <f>SUMIFS(Shipments!$D:$D, Shipments!$A:$A, A269)</f>
        <v>50</v>
      </c>
      <c r="S269">
        <f t="shared" si="17"/>
        <v>1</v>
      </c>
      <c r="T269">
        <f t="shared" si="18"/>
        <v>1</v>
      </c>
      <c r="U269">
        <f t="shared" si="19"/>
        <v>50</v>
      </c>
    </row>
    <row r="270" spans="1:21" x14ac:dyDescent="0.35">
      <c r="A270">
        <v>10268</v>
      </c>
      <c r="B270" s="4" t="s">
        <v>649</v>
      </c>
      <c r="C270" t="s">
        <v>198</v>
      </c>
      <c r="D270" t="str">
        <f>_xlfn.XLOOKUP(C270,Products!$A:$A,Products!$B:$B,"")</f>
        <v>Product 144</v>
      </c>
      <c r="E270" t="str">
        <f>_xlfn.XLOOKUP(C270,Products!$A:$A,Products!$C:$C,"")</f>
        <v>Raw Materials</v>
      </c>
      <c r="F270">
        <f>_xlfn.XLOOKUP(C270,Products!$A:$A,Products!$D:$D,"")</f>
        <v>50.52</v>
      </c>
      <c r="G270" t="str">
        <f>_xlfn.XLOOKUP(C270,Products!$A:$A,Products!$E:$E,"")</f>
        <v>S019</v>
      </c>
      <c r="H270">
        <v>75</v>
      </c>
      <c r="I270">
        <v>70.62</v>
      </c>
      <c r="J270" t="s">
        <v>621</v>
      </c>
      <c r="K270" t="s">
        <v>466</v>
      </c>
      <c r="L270" t="str">
        <f xml:space="preserve"> _xlfn.XLOOKUP(K270,Locations!$A:$A,Locations!$D:$D,"")</f>
        <v>Southeast</v>
      </c>
      <c r="M270" t="str">
        <f xml:space="preserve"> _xlfn.XLOOKUP(K270,Locations!$A:$A,Locations!$C:$C,"")</f>
        <v>FL</v>
      </c>
      <c r="N270" t="s">
        <v>966</v>
      </c>
      <c r="O270" t="s">
        <v>1826</v>
      </c>
      <c r="P270">
        <f t="shared" si="16"/>
        <v>5296.5</v>
      </c>
      <c r="Q270" s="4">
        <f>_xlfn.MAXIFS(Shipments!$B:$B, Shipments!$A:$A, A270)</f>
        <v>45900</v>
      </c>
      <c r="R270">
        <f>SUMIFS(Shipments!$D:$D, Shipments!$A:$A, A270)</f>
        <v>75</v>
      </c>
      <c r="S270">
        <f t="shared" si="17"/>
        <v>1</v>
      </c>
      <c r="T270">
        <f t="shared" si="18"/>
        <v>0</v>
      </c>
      <c r="U270">
        <f t="shared" si="19"/>
        <v>1507.4999999999995</v>
      </c>
    </row>
    <row r="271" spans="1:21" x14ac:dyDescent="0.35">
      <c r="A271">
        <v>10269</v>
      </c>
      <c r="B271" s="4" t="s">
        <v>650</v>
      </c>
      <c r="C271" t="s">
        <v>221</v>
      </c>
      <c r="D271" t="str">
        <f>_xlfn.XLOOKUP(C271,Products!$A:$A,Products!$B:$B,"")</f>
        <v>Product 167</v>
      </c>
      <c r="E271" t="str">
        <f>_xlfn.XLOOKUP(C271,Products!$A:$A,Products!$C:$C,"")</f>
        <v>Components</v>
      </c>
      <c r="F271">
        <f>_xlfn.XLOOKUP(C271,Products!$A:$A,Products!$D:$D,"")</f>
        <v>164.47</v>
      </c>
      <c r="G271" t="str">
        <f>_xlfn.XLOOKUP(C271,Products!$A:$A,Products!$E:$E,"")</f>
        <v>S006</v>
      </c>
      <c r="H271">
        <v>50</v>
      </c>
      <c r="I271">
        <v>217.31</v>
      </c>
      <c r="J271" t="s">
        <v>682</v>
      </c>
      <c r="K271" t="s">
        <v>464</v>
      </c>
      <c r="L271" t="str">
        <f xml:space="preserve"> _xlfn.XLOOKUP(K271,Locations!$A:$A,Locations!$D:$D,"")</f>
        <v>Central</v>
      </c>
      <c r="M271" t="str">
        <f xml:space="preserve"> _xlfn.XLOOKUP(K271,Locations!$A:$A,Locations!$C:$C,"")</f>
        <v>TX</v>
      </c>
      <c r="N271" t="s">
        <v>967</v>
      </c>
      <c r="O271" t="s">
        <v>1824</v>
      </c>
      <c r="P271">
        <f t="shared" si="16"/>
        <v>10865.5</v>
      </c>
      <c r="Q271" s="4">
        <f>_xlfn.MAXIFS(Shipments!$B:$B, Shipments!$A:$A, A271)</f>
        <v>45798</v>
      </c>
      <c r="R271">
        <f>SUMIFS(Shipments!$D:$D, Shipments!$A:$A, A271)</f>
        <v>50</v>
      </c>
      <c r="S271">
        <f t="shared" si="17"/>
        <v>1</v>
      </c>
      <c r="T271">
        <f t="shared" si="18"/>
        <v>0</v>
      </c>
      <c r="U271">
        <f t="shared" si="19"/>
        <v>2642</v>
      </c>
    </row>
    <row r="272" spans="1:21" x14ac:dyDescent="0.35">
      <c r="A272">
        <v>10270</v>
      </c>
      <c r="B272" s="4" t="s">
        <v>528</v>
      </c>
      <c r="C272" t="s">
        <v>167</v>
      </c>
      <c r="D272" t="str">
        <f>_xlfn.XLOOKUP(C272,Products!$A:$A,Products!$B:$B,"")</f>
        <v>Product 113</v>
      </c>
      <c r="E272" t="str">
        <f>_xlfn.XLOOKUP(C272,Products!$A:$A,Products!$C:$C,"")</f>
        <v>Finished Goods</v>
      </c>
      <c r="F272">
        <f>_xlfn.XLOOKUP(C272,Products!$A:$A,Products!$D:$D,"")</f>
        <v>185.64</v>
      </c>
      <c r="G272" t="str">
        <f>_xlfn.XLOOKUP(C272,Products!$A:$A,Products!$E:$E,"")</f>
        <v>S014</v>
      </c>
      <c r="H272">
        <v>20</v>
      </c>
      <c r="I272">
        <v>300.23</v>
      </c>
      <c r="J272" t="s">
        <v>660</v>
      </c>
      <c r="K272" t="s">
        <v>472</v>
      </c>
      <c r="L272" t="str">
        <f xml:space="preserve"> _xlfn.XLOOKUP(K272,Locations!$A:$A,Locations!$D:$D,"")</f>
        <v>West</v>
      </c>
      <c r="M272" t="str">
        <f xml:space="preserve"> _xlfn.XLOOKUP(K272,Locations!$A:$A,Locations!$C:$C,"")</f>
        <v>WA</v>
      </c>
      <c r="N272" t="s">
        <v>968</v>
      </c>
      <c r="O272" t="s">
        <v>1825</v>
      </c>
      <c r="P272">
        <f t="shared" si="16"/>
        <v>6004.6</v>
      </c>
      <c r="Q272" s="4">
        <f>_xlfn.MAXIFS(Shipments!$B:$B, Shipments!$A:$A, A272)</f>
        <v>45905</v>
      </c>
      <c r="R272">
        <f>SUMIFS(Shipments!$D:$D, Shipments!$A:$A, A272)</f>
        <v>20</v>
      </c>
      <c r="S272">
        <f t="shared" si="17"/>
        <v>1</v>
      </c>
      <c r="T272">
        <f t="shared" si="18"/>
        <v>0</v>
      </c>
      <c r="U272">
        <f t="shared" si="19"/>
        <v>2291.8000000000006</v>
      </c>
    </row>
    <row r="273" spans="1:21" x14ac:dyDescent="0.35">
      <c r="A273">
        <v>10271</v>
      </c>
      <c r="B273" s="4" t="s">
        <v>651</v>
      </c>
      <c r="C273" t="s">
        <v>57</v>
      </c>
      <c r="D273" t="str">
        <f>_xlfn.XLOOKUP(C273,Products!$A:$A,Products!$B:$B,"")</f>
        <v>Product 3</v>
      </c>
      <c r="E273" t="str">
        <f>_xlfn.XLOOKUP(C273,Products!$A:$A,Products!$C:$C,"")</f>
        <v>Components</v>
      </c>
      <c r="F273">
        <f>_xlfn.XLOOKUP(C273,Products!$A:$A,Products!$D:$D,"")</f>
        <v>86.32</v>
      </c>
      <c r="G273" t="str">
        <f>_xlfn.XLOOKUP(C273,Products!$A:$A,Products!$E:$E,"")</f>
        <v>S003</v>
      </c>
      <c r="H273">
        <v>50</v>
      </c>
      <c r="I273">
        <v>148.69</v>
      </c>
      <c r="J273" t="s">
        <v>524</v>
      </c>
      <c r="K273" t="s">
        <v>464</v>
      </c>
      <c r="L273" t="str">
        <f xml:space="preserve"> _xlfn.XLOOKUP(K273,Locations!$A:$A,Locations!$D:$D,"")</f>
        <v>Central</v>
      </c>
      <c r="M273" t="str">
        <f xml:space="preserve"> _xlfn.XLOOKUP(K273,Locations!$A:$A,Locations!$C:$C,"")</f>
        <v>TX</v>
      </c>
      <c r="N273" t="s">
        <v>969</v>
      </c>
      <c r="O273" t="s">
        <v>1824</v>
      </c>
      <c r="P273">
        <f t="shared" si="16"/>
        <v>7434.5</v>
      </c>
      <c r="Q273" s="4">
        <f>_xlfn.MAXIFS(Shipments!$B:$B, Shipments!$A:$A, A273)</f>
        <v>45929</v>
      </c>
      <c r="R273">
        <f>SUMIFS(Shipments!$D:$D, Shipments!$A:$A, A273)</f>
        <v>50</v>
      </c>
      <c r="S273">
        <f t="shared" si="17"/>
        <v>1</v>
      </c>
      <c r="T273">
        <f t="shared" si="18"/>
        <v>1</v>
      </c>
      <c r="U273">
        <f t="shared" si="19"/>
        <v>3118.5</v>
      </c>
    </row>
    <row r="274" spans="1:21" x14ac:dyDescent="0.35">
      <c r="A274">
        <v>10272</v>
      </c>
      <c r="B274" s="4" t="s">
        <v>547</v>
      </c>
      <c r="C274" t="s">
        <v>55</v>
      </c>
      <c r="D274" t="str">
        <f>_xlfn.XLOOKUP(C274,Products!$A:$A,Products!$B:$B,"")</f>
        <v>Product 1</v>
      </c>
      <c r="E274" t="str">
        <f>_xlfn.XLOOKUP(C274,Products!$A:$A,Products!$C:$C,"")</f>
        <v>Spare Parts</v>
      </c>
      <c r="F274">
        <f>_xlfn.XLOOKUP(C274,Products!$A:$A,Products!$D:$D,"")</f>
        <v>158.88</v>
      </c>
      <c r="G274" t="str">
        <f>_xlfn.XLOOKUP(C274,Products!$A:$A,Products!$E:$E,"")</f>
        <v>S004</v>
      </c>
      <c r="H274">
        <v>30</v>
      </c>
      <c r="I274">
        <v>193.39</v>
      </c>
      <c r="J274" t="s">
        <v>529</v>
      </c>
      <c r="K274" t="s">
        <v>467</v>
      </c>
      <c r="L274" t="str">
        <f xml:space="preserve"> _xlfn.XLOOKUP(K274,Locations!$A:$A,Locations!$D:$D,"")</f>
        <v>Northeast</v>
      </c>
      <c r="M274" t="str">
        <f xml:space="preserve"> _xlfn.XLOOKUP(K274,Locations!$A:$A,Locations!$C:$C,"")</f>
        <v>NJ</v>
      </c>
      <c r="N274" t="s">
        <v>970</v>
      </c>
      <c r="O274" t="s">
        <v>1825</v>
      </c>
      <c r="P274">
        <f t="shared" si="16"/>
        <v>5801.7</v>
      </c>
      <c r="Q274" s="4">
        <f>_xlfn.MAXIFS(Shipments!$B:$B, Shipments!$A:$A, A274)</f>
        <v>45820</v>
      </c>
      <c r="R274">
        <f>SUMIFS(Shipments!$D:$D, Shipments!$A:$A, A274)</f>
        <v>30</v>
      </c>
      <c r="S274">
        <f t="shared" si="17"/>
        <v>1</v>
      </c>
      <c r="T274">
        <f t="shared" si="18"/>
        <v>0</v>
      </c>
      <c r="U274">
        <f t="shared" si="19"/>
        <v>1035.3000000000002</v>
      </c>
    </row>
    <row r="275" spans="1:21" x14ac:dyDescent="0.35">
      <c r="A275">
        <v>10273</v>
      </c>
      <c r="B275" s="4" t="s">
        <v>551</v>
      </c>
      <c r="C275" t="s">
        <v>156</v>
      </c>
      <c r="D275" t="str">
        <f>_xlfn.XLOOKUP(C275,Products!$A:$A,Products!$B:$B,"")</f>
        <v>Product 102</v>
      </c>
      <c r="E275" t="str">
        <f>_xlfn.XLOOKUP(C275,Products!$A:$A,Products!$C:$C,"")</f>
        <v>Finished Goods</v>
      </c>
      <c r="F275">
        <f>_xlfn.XLOOKUP(C275,Products!$A:$A,Products!$D:$D,"")</f>
        <v>132.87</v>
      </c>
      <c r="G275" t="str">
        <f>_xlfn.XLOOKUP(C275,Products!$A:$A,Products!$E:$E,"")</f>
        <v>S003</v>
      </c>
      <c r="H275">
        <v>30</v>
      </c>
      <c r="I275">
        <v>225.78</v>
      </c>
      <c r="J275" t="s">
        <v>526</v>
      </c>
      <c r="K275" t="s">
        <v>470</v>
      </c>
      <c r="L275" t="str">
        <f xml:space="preserve"> _xlfn.XLOOKUP(K275,Locations!$A:$A,Locations!$D:$D,"")</f>
        <v>Pacific</v>
      </c>
      <c r="M275" t="str">
        <f xml:space="preserve"> _xlfn.XLOOKUP(K275,Locations!$A:$A,Locations!$C:$C,"")</f>
        <v>FL</v>
      </c>
      <c r="N275" t="s">
        <v>971</v>
      </c>
      <c r="O275" t="s">
        <v>1825</v>
      </c>
      <c r="P275">
        <f t="shared" si="16"/>
        <v>6773.4</v>
      </c>
      <c r="Q275" s="4">
        <f>_xlfn.MAXIFS(Shipments!$B:$B, Shipments!$A:$A, A275)</f>
        <v>45882</v>
      </c>
      <c r="R275">
        <f>SUMIFS(Shipments!$D:$D, Shipments!$A:$A, A275)</f>
        <v>30</v>
      </c>
      <c r="S275">
        <f t="shared" si="17"/>
        <v>1</v>
      </c>
      <c r="T275">
        <f t="shared" si="18"/>
        <v>1</v>
      </c>
      <c r="U275">
        <f t="shared" si="19"/>
        <v>2787.2999999999993</v>
      </c>
    </row>
    <row r="276" spans="1:21" x14ac:dyDescent="0.35">
      <c r="A276">
        <v>10274</v>
      </c>
      <c r="B276" s="4" t="s">
        <v>645</v>
      </c>
      <c r="C276" t="s">
        <v>73</v>
      </c>
      <c r="D276" t="str">
        <f>_xlfn.XLOOKUP(C276,Products!$A:$A,Products!$B:$B,"")</f>
        <v>Product 19</v>
      </c>
      <c r="E276" t="str">
        <f>_xlfn.XLOOKUP(C276,Products!$A:$A,Products!$C:$C,"")</f>
        <v>Components</v>
      </c>
      <c r="F276">
        <f>_xlfn.XLOOKUP(C276,Products!$A:$A,Products!$D:$D,"")</f>
        <v>64.11</v>
      </c>
      <c r="G276" t="str">
        <f>_xlfn.XLOOKUP(C276,Products!$A:$A,Products!$E:$E,"")</f>
        <v>S008</v>
      </c>
      <c r="H276">
        <v>25</v>
      </c>
      <c r="I276">
        <v>107.72</v>
      </c>
      <c r="J276" t="s">
        <v>592</v>
      </c>
      <c r="K276" t="s">
        <v>467</v>
      </c>
      <c r="L276" t="str">
        <f xml:space="preserve"> _xlfn.XLOOKUP(K276,Locations!$A:$A,Locations!$D:$D,"")</f>
        <v>Northeast</v>
      </c>
      <c r="M276" t="str">
        <f xml:space="preserve"> _xlfn.XLOOKUP(K276,Locations!$A:$A,Locations!$C:$C,"")</f>
        <v>NJ</v>
      </c>
      <c r="N276" t="s">
        <v>972</v>
      </c>
      <c r="O276" t="s">
        <v>1825</v>
      </c>
      <c r="P276">
        <f t="shared" si="16"/>
        <v>2693</v>
      </c>
      <c r="Q276" s="4">
        <f>_xlfn.MAXIFS(Shipments!$B:$B, Shipments!$A:$A, A276)</f>
        <v>45768</v>
      </c>
      <c r="R276">
        <f>SUMIFS(Shipments!$D:$D, Shipments!$A:$A, A276)</f>
        <v>25</v>
      </c>
      <c r="S276">
        <f t="shared" si="17"/>
        <v>1</v>
      </c>
      <c r="T276">
        <f t="shared" si="18"/>
        <v>0</v>
      </c>
      <c r="U276">
        <f t="shared" si="19"/>
        <v>1090.25</v>
      </c>
    </row>
    <row r="277" spans="1:21" x14ac:dyDescent="0.35">
      <c r="A277">
        <v>10275</v>
      </c>
      <c r="B277" s="4" t="s">
        <v>587</v>
      </c>
      <c r="C277" t="s">
        <v>167</v>
      </c>
      <c r="D277" t="str">
        <f>_xlfn.XLOOKUP(C277,Products!$A:$A,Products!$B:$B,"")</f>
        <v>Product 113</v>
      </c>
      <c r="E277" t="str">
        <f>_xlfn.XLOOKUP(C277,Products!$A:$A,Products!$C:$C,"")</f>
        <v>Finished Goods</v>
      </c>
      <c r="F277">
        <f>_xlfn.XLOOKUP(C277,Products!$A:$A,Products!$D:$D,"")</f>
        <v>185.64</v>
      </c>
      <c r="G277" t="str">
        <f>_xlfn.XLOOKUP(C277,Products!$A:$A,Products!$E:$E,"")</f>
        <v>S014</v>
      </c>
      <c r="H277">
        <v>10</v>
      </c>
      <c r="I277">
        <v>272.04000000000002</v>
      </c>
      <c r="J277" t="s">
        <v>581</v>
      </c>
      <c r="K277" t="s">
        <v>467</v>
      </c>
      <c r="L277" t="str">
        <f xml:space="preserve"> _xlfn.XLOOKUP(K277,Locations!$A:$A,Locations!$D:$D,"")</f>
        <v>Northeast</v>
      </c>
      <c r="M277" t="str">
        <f xml:space="preserve"> _xlfn.XLOOKUP(K277,Locations!$A:$A,Locations!$C:$C,"")</f>
        <v>NJ</v>
      </c>
      <c r="N277" t="s">
        <v>973</v>
      </c>
      <c r="O277" t="s">
        <v>1825</v>
      </c>
      <c r="P277">
        <f t="shared" si="16"/>
        <v>2720.4</v>
      </c>
      <c r="Q277" s="4">
        <f>_xlfn.MAXIFS(Shipments!$B:$B, Shipments!$A:$A, A277)</f>
        <v>45883</v>
      </c>
      <c r="R277">
        <f>SUMIFS(Shipments!$D:$D, Shipments!$A:$A, A277)</f>
        <v>10</v>
      </c>
      <c r="S277">
        <f t="shared" si="17"/>
        <v>1</v>
      </c>
      <c r="T277">
        <f t="shared" si="18"/>
        <v>1</v>
      </c>
      <c r="U277">
        <f t="shared" si="19"/>
        <v>864.00000000000023</v>
      </c>
    </row>
    <row r="278" spans="1:21" x14ac:dyDescent="0.35">
      <c r="A278">
        <v>10276</v>
      </c>
      <c r="B278" s="4" t="s">
        <v>652</v>
      </c>
      <c r="C278" t="s">
        <v>116</v>
      </c>
      <c r="D278" t="str">
        <f>_xlfn.XLOOKUP(C278,Products!$A:$A,Products!$B:$B,"")</f>
        <v>Product 62</v>
      </c>
      <c r="E278" t="str">
        <f>_xlfn.XLOOKUP(C278,Products!$A:$A,Products!$C:$C,"")</f>
        <v>Components</v>
      </c>
      <c r="F278">
        <f>_xlfn.XLOOKUP(C278,Products!$A:$A,Products!$D:$D,"")</f>
        <v>73.73</v>
      </c>
      <c r="G278" t="str">
        <f>_xlfn.XLOOKUP(C278,Products!$A:$A,Products!$E:$E,"")</f>
        <v>S007</v>
      </c>
      <c r="H278">
        <v>15</v>
      </c>
      <c r="I278">
        <v>114.64</v>
      </c>
      <c r="J278" t="s">
        <v>553</v>
      </c>
      <c r="K278" t="s">
        <v>469</v>
      </c>
      <c r="L278" t="str">
        <f xml:space="preserve"> _xlfn.XLOOKUP(K278,Locations!$A:$A,Locations!$D:$D,"")</f>
        <v>Mountain</v>
      </c>
      <c r="M278" t="str">
        <f xml:space="preserve"> _xlfn.XLOOKUP(K278,Locations!$A:$A,Locations!$C:$C,"")</f>
        <v>IL</v>
      </c>
      <c r="N278" t="s">
        <v>974</v>
      </c>
      <c r="O278" t="s">
        <v>1825</v>
      </c>
      <c r="P278">
        <f t="shared" si="16"/>
        <v>1719.6</v>
      </c>
      <c r="Q278" s="4">
        <f>_xlfn.MAXIFS(Shipments!$B:$B, Shipments!$A:$A, A278)</f>
        <v>45921</v>
      </c>
      <c r="R278">
        <f>SUMIFS(Shipments!$D:$D, Shipments!$A:$A, A278)</f>
        <v>15</v>
      </c>
      <c r="S278">
        <f t="shared" si="17"/>
        <v>1</v>
      </c>
      <c r="T278">
        <f t="shared" si="18"/>
        <v>1</v>
      </c>
      <c r="U278">
        <f t="shared" si="19"/>
        <v>613.64999999999986</v>
      </c>
    </row>
    <row r="279" spans="1:21" x14ac:dyDescent="0.35">
      <c r="A279">
        <v>10277</v>
      </c>
      <c r="B279" s="4" t="s">
        <v>592</v>
      </c>
      <c r="C279" t="s">
        <v>185</v>
      </c>
      <c r="D279" t="str">
        <f>_xlfn.XLOOKUP(C279,Products!$A:$A,Products!$B:$B,"")</f>
        <v>Product 131</v>
      </c>
      <c r="E279" t="str">
        <f>_xlfn.XLOOKUP(C279,Products!$A:$A,Products!$C:$C,"")</f>
        <v>Spare Parts</v>
      </c>
      <c r="F279">
        <f>_xlfn.XLOOKUP(C279,Products!$A:$A,Products!$D:$D,"")</f>
        <v>187.66</v>
      </c>
      <c r="G279" t="str">
        <f>_xlfn.XLOOKUP(C279,Products!$A:$A,Products!$E:$E,"")</f>
        <v>S007</v>
      </c>
      <c r="H279">
        <v>40</v>
      </c>
      <c r="I279">
        <v>328.78</v>
      </c>
      <c r="J279" t="s">
        <v>569</v>
      </c>
      <c r="K279" t="s">
        <v>465</v>
      </c>
      <c r="L279" t="str">
        <f xml:space="preserve"> _xlfn.XLOOKUP(K279,Locations!$A:$A,Locations!$D:$D,"")</f>
        <v>Midwest</v>
      </c>
      <c r="M279" t="str">
        <f xml:space="preserve"> _xlfn.XLOOKUP(K279,Locations!$A:$A,Locations!$C:$C,"")</f>
        <v>IL</v>
      </c>
      <c r="N279" t="s">
        <v>975</v>
      </c>
      <c r="O279" t="s">
        <v>1825</v>
      </c>
      <c r="P279">
        <f t="shared" si="16"/>
        <v>13151.199999999999</v>
      </c>
      <c r="Q279" s="4">
        <f>_xlfn.MAXIFS(Shipments!$B:$B, Shipments!$A:$A, A279)</f>
        <v>45773</v>
      </c>
      <c r="R279">
        <f>SUMIFS(Shipments!$D:$D, Shipments!$A:$A, A279)</f>
        <v>40</v>
      </c>
      <c r="S279">
        <f t="shared" si="17"/>
        <v>1</v>
      </c>
      <c r="T279">
        <f t="shared" si="18"/>
        <v>1</v>
      </c>
      <c r="U279">
        <f t="shared" si="19"/>
        <v>5644.7999999999993</v>
      </c>
    </row>
    <row r="280" spans="1:21" x14ac:dyDescent="0.35">
      <c r="A280">
        <v>10278</v>
      </c>
      <c r="B280" s="4" t="s">
        <v>593</v>
      </c>
      <c r="C280" t="s">
        <v>80</v>
      </c>
      <c r="D280" t="str">
        <f>_xlfn.XLOOKUP(C280,Products!$A:$A,Products!$B:$B,"")</f>
        <v>Product 26</v>
      </c>
      <c r="E280" t="str">
        <f>_xlfn.XLOOKUP(C280,Products!$A:$A,Products!$C:$C,"")</f>
        <v>Components</v>
      </c>
      <c r="F280">
        <f>_xlfn.XLOOKUP(C280,Products!$A:$A,Products!$D:$D,"")</f>
        <v>10.56</v>
      </c>
      <c r="G280" t="str">
        <f>_xlfn.XLOOKUP(C280,Products!$A:$A,Products!$E:$E,"")</f>
        <v>S001</v>
      </c>
      <c r="H280">
        <v>10</v>
      </c>
      <c r="I280">
        <v>18.100000000000001</v>
      </c>
      <c r="J280" t="s">
        <v>526</v>
      </c>
      <c r="K280" t="s">
        <v>466</v>
      </c>
      <c r="L280" t="str">
        <f xml:space="preserve"> _xlfn.XLOOKUP(K280,Locations!$A:$A,Locations!$D:$D,"")</f>
        <v>Southeast</v>
      </c>
      <c r="M280" t="str">
        <f xml:space="preserve"> _xlfn.XLOOKUP(K280,Locations!$A:$A,Locations!$C:$C,"")</f>
        <v>FL</v>
      </c>
      <c r="N280" t="s">
        <v>976</v>
      </c>
      <c r="O280" t="s">
        <v>1825</v>
      </c>
      <c r="P280">
        <f t="shared" si="16"/>
        <v>181</v>
      </c>
      <c r="Q280" s="4">
        <f>_xlfn.MAXIFS(Shipments!$B:$B, Shipments!$A:$A, A280)</f>
        <v>45882</v>
      </c>
      <c r="R280">
        <f>SUMIFS(Shipments!$D:$D, Shipments!$A:$A, A280)</f>
        <v>10</v>
      </c>
      <c r="S280">
        <f t="shared" si="17"/>
        <v>1</v>
      </c>
      <c r="T280">
        <f t="shared" si="18"/>
        <v>1</v>
      </c>
      <c r="U280">
        <f t="shared" si="19"/>
        <v>75.399999999999991</v>
      </c>
    </row>
    <row r="281" spans="1:21" x14ac:dyDescent="0.35">
      <c r="A281">
        <v>10279</v>
      </c>
      <c r="B281" s="4" t="s">
        <v>601</v>
      </c>
      <c r="C281" t="s">
        <v>70</v>
      </c>
      <c r="D281" t="str">
        <f>_xlfn.XLOOKUP(C281,Products!$A:$A,Products!$B:$B,"")</f>
        <v>Product 16</v>
      </c>
      <c r="E281" t="str">
        <f>_xlfn.XLOOKUP(C281,Products!$A:$A,Products!$C:$C,"")</f>
        <v>Finished Goods</v>
      </c>
      <c r="F281">
        <f>_xlfn.XLOOKUP(C281,Products!$A:$A,Products!$D:$D,"")</f>
        <v>20.079999999999998</v>
      </c>
      <c r="G281" t="str">
        <f>_xlfn.XLOOKUP(C281,Products!$A:$A,Products!$E:$E,"")</f>
        <v>S009</v>
      </c>
      <c r="H281">
        <v>5</v>
      </c>
      <c r="I281">
        <v>28.35</v>
      </c>
      <c r="J281" t="s">
        <v>558</v>
      </c>
      <c r="K281" t="s">
        <v>464</v>
      </c>
      <c r="L281" t="str">
        <f xml:space="preserve"> _xlfn.XLOOKUP(K281,Locations!$A:$A,Locations!$D:$D,"")</f>
        <v>Central</v>
      </c>
      <c r="M281" t="str">
        <f xml:space="preserve"> _xlfn.XLOOKUP(K281,Locations!$A:$A,Locations!$C:$C,"")</f>
        <v>TX</v>
      </c>
      <c r="N281" t="s">
        <v>977</v>
      </c>
      <c r="O281" t="s">
        <v>1824</v>
      </c>
      <c r="P281">
        <f t="shared" si="16"/>
        <v>141.75</v>
      </c>
      <c r="Q281" s="4">
        <f>_xlfn.MAXIFS(Shipments!$B:$B, Shipments!$A:$A, A281)</f>
        <v>45793</v>
      </c>
      <c r="R281">
        <f>SUMIFS(Shipments!$D:$D, Shipments!$A:$A, A281)</f>
        <v>5</v>
      </c>
      <c r="S281">
        <f t="shared" si="17"/>
        <v>1</v>
      </c>
      <c r="T281">
        <f t="shared" si="18"/>
        <v>1</v>
      </c>
      <c r="U281">
        <f t="shared" si="19"/>
        <v>41.350000000000009</v>
      </c>
    </row>
    <row r="282" spans="1:21" x14ac:dyDescent="0.35">
      <c r="A282">
        <v>10280</v>
      </c>
      <c r="B282" s="4" t="s">
        <v>635</v>
      </c>
      <c r="C282" t="s">
        <v>191</v>
      </c>
      <c r="D282" t="str">
        <f>_xlfn.XLOOKUP(C282,Products!$A:$A,Products!$B:$B,"")</f>
        <v>Product 137</v>
      </c>
      <c r="E282" t="str">
        <f>_xlfn.XLOOKUP(C282,Products!$A:$A,Products!$C:$C,"")</f>
        <v>Components</v>
      </c>
      <c r="F282">
        <f>_xlfn.XLOOKUP(C282,Products!$A:$A,Products!$D:$D,"")</f>
        <v>68.599999999999994</v>
      </c>
      <c r="G282" t="str">
        <f>_xlfn.XLOOKUP(C282,Products!$A:$A,Products!$E:$E,"")</f>
        <v>S011</v>
      </c>
      <c r="H282">
        <v>20</v>
      </c>
      <c r="I282">
        <v>117.54</v>
      </c>
      <c r="J282" t="s">
        <v>684</v>
      </c>
      <c r="K282" t="s">
        <v>471</v>
      </c>
      <c r="L282" t="str">
        <f xml:space="preserve"> _xlfn.XLOOKUP(K282,Locations!$A:$A,Locations!$D:$D,"")</f>
        <v>Central</v>
      </c>
      <c r="M282" t="str">
        <f xml:space="preserve"> _xlfn.XLOOKUP(K282,Locations!$A:$A,Locations!$C:$C,"")</f>
        <v>TX</v>
      </c>
      <c r="N282" t="s">
        <v>978</v>
      </c>
      <c r="O282" t="s">
        <v>1824</v>
      </c>
      <c r="P282">
        <f t="shared" si="16"/>
        <v>2350.8000000000002</v>
      </c>
      <c r="Q282" s="4">
        <f>_xlfn.MAXIFS(Shipments!$B:$B, Shipments!$A:$A, A282)</f>
        <v>45772</v>
      </c>
      <c r="R282">
        <f>SUMIFS(Shipments!$D:$D, Shipments!$A:$A, A282)</f>
        <v>20</v>
      </c>
      <c r="S282">
        <f t="shared" si="17"/>
        <v>1</v>
      </c>
      <c r="T282">
        <f t="shared" si="18"/>
        <v>0</v>
      </c>
      <c r="U282">
        <f t="shared" si="19"/>
        <v>978.80000000000018</v>
      </c>
    </row>
    <row r="283" spans="1:21" x14ac:dyDescent="0.35">
      <c r="A283">
        <v>10281</v>
      </c>
      <c r="B283" s="4" t="s">
        <v>560</v>
      </c>
      <c r="C283" t="s">
        <v>159</v>
      </c>
      <c r="D283" t="str">
        <f>_xlfn.XLOOKUP(C283,Products!$A:$A,Products!$B:$B,"")</f>
        <v>Product 105</v>
      </c>
      <c r="E283" t="str">
        <f>_xlfn.XLOOKUP(C283,Products!$A:$A,Products!$C:$C,"")</f>
        <v>Packaging</v>
      </c>
      <c r="F283">
        <f>_xlfn.XLOOKUP(C283,Products!$A:$A,Products!$D:$D,"")</f>
        <v>91.71</v>
      </c>
      <c r="G283" t="str">
        <f>_xlfn.XLOOKUP(C283,Products!$A:$A,Products!$E:$E,"")</f>
        <v>S002</v>
      </c>
      <c r="H283">
        <v>25</v>
      </c>
      <c r="I283">
        <v>141.91</v>
      </c>
      <c r="J283" t="s">
        <v>553</v>
      </c>
      <c r="K283" t="s">
        <v>472</v>
      </c>
      <c r="L283" t="str">
        <f xml:space="preserve"> _xlfn.XLOOKUP(K283,Locations!$A:$A,Locations!$D:$D,"")</f>
        <v>West</v>
      </c>
      <c r="M283" t="str">
        <f xml:space="preserve"> _xlfn.XLOOKUP(K283,Locations!$A:$A,Locations!$C:$C,"")</f>
        <v>WA</v>
      </c>
      <c r="N283" t="s">
        <v>979</v>
      </c>
      <c r="O283" t="s">
        <v>1825</v>
      </c>
      <c r="P283">
        <f t="shared" si="16"/>
        <v>3547.75</v>
      </c>
      <c r="Q283" s="4">
        <f>_xlfn.MAXIFS(Shipments!$B:$B, Shipments!$A:$A, A283)</f>
        <v>45921</v>
      </c>
      <c r="R283">
        <f>SUMIFS(Shipments!$D:$D, Shipments!$A:$A, A283)</f>
        <v>25</v>
      </c>
      <c r="S283">
        <f t="shared" si="17"/>
        <v>1</v>
      </c>
      <c r="T283">
        <f t="shared" si="18"/>
        <v>1</v>
      </c>
      <c r="U283">
        <f t="shared" si="19"/>
        <v>1255</v>
      </c>
    </row>
    <row r="284" spans="1:21" x14ac:dyDescent="0.35">
      <c r="A284">
        <v>10282</v>
      </c>
      <c r="B284" s="4" t="s">
        <v>581</v>
      </c>
      <c r="C284" t="s">
        <v>249</v>
      </c>
      <c r="D284" t="str">
        <f>_xlfn.XLOOKUP(C284,Products!$A:$A,Products!$B:$B,"")</f>
        <v>Product 195</v>
      </c>
      <c r="E284" t="str">
        <f>_xlfn.XLOOKUP(C284,Products!$A:$A,Products!$C:$C,"")</f>
        <v>Finished Goods</v>
      </c>
      <c r="F284">
        <f>_xlfn.XLOOKUP(C284,Products!$A:$A,Products!$D:$D,"")</f>
        <v>182.12</v>
      </c>
      <c r="G284" t="str">
        <f>_xlfn.XLOOKUP(C284,Products!$A:$A,Products!$E:$E,"")</f>
        <v>S011</v>
      </c>
      <c r="H284">
        <v>5</v>
      </c>
      <c r="I284">
        <v>290.72000000000003</v>
      </c>
      <c r="J284" t="s">
        <v>603</v>
      </c>
      <c r="K284" t="s">
        <v>469</v>
      </c>
      <c r="L284" t="str">
        <f xml:space="preserve"> _xlfn.XLOOKUP(K284,Locations!$A:$A,Locations!$D:$D,"")</f>
        <v>Mountain</v>
      </c>
      <c r="M284" t="str">
        <f xml:space="preserve"> _xlfn.XLOOKUP(K284,Locations!$A:$A,Locations!$C:$C,"")</f>
        <v>IL</v>
      </c>
      <c r="N284" t="s">
        <v>980</v>
      </c>
      <c r="O284" t="s">
        <v>1825</v>
      </c>
      <c r="P284">
        <f t="shared" si="16"/>
        <v>1453.6000000000001</v>
      </c>
      <c r="Q284" s="4">
        <f>_xlfn.MAXIFS(Shipments!$B:$B, Shipments!$A:$A, A284)</f>
        <v>45886</v>
      </c>
      <c r="R284">
        <f>SUMIFS(Shipments!$D:$D, Shipments!$A:$A, A284)</f>
        <v>5</v>
      </c>
      <c r="S284">
        <f t="shared" si="17"/>
        <v>1</v>
      </c>
      <c r="T284">
        <f t="shared" si="18"/>
        <v>0</v>
      </c>
      <c r="U284">
        <f t="shared" si="19"/>
        <v>543.00000000000011</v>
      </c>
    </row>
    <row r="285" spans="1:21" x14ac:dyDescent="0.35">
      <c r="A285">
        <v>10283</v>
      </c>
      <c r="B285" s="4" t="s">
        <v>619</v>
      </c>
      <c r="C285" t="s">
        <v>244</v>
      </c>
      <c r="D285" t="str">
        <f>_xlfn.XLOOKUP(C285,Products!$A:$A,Products!$B:$B,"")</f>
        <v>Product 190</v>
      </c>
      <c r="E285" t="str">
        <f>_xlfn.XLOOKUP(C285,Products!$A:$A,Products!$C:$C,"")</f>
        <v>Spare Parts</v>
      </c>
      <c r="F285">
        <f>_xlfn.XLOOKUP(C285,Products!$A:$A,Products!$D:$D,"")</f>
        <v>169.46</v>
      </c>
      <c r="G285" t="str">
        <f>_xlfn.XLOOKUP(C285,Products!$A:$A,Products!$E:$E,"")</f>
        <v>S017</v>
      </c>
      <c r="H285">
        <v>50</v>
      </c>
      <c r="I285">
        <v>203.6</v>
      </c>
      <c r="J285" t="s">
        <v>588</v>
      </c>
      <c r="K285" t="s">
        <v>465</v>
      </c>
      <c r="L285" t="str">
        <f xml:space="preserve"> _xlfn.XLOOKUP(K285,Locations!$A:$A,Locations!$D:$D,"")</f>
        <v>Midwest</v>
      </c>
      <c r="M285" t="str">
        <f xml:space="preserve"> _xlfn.XLOOKUP(K285,Locations!$A:$A,Locations!$C:$C,"")</f>
        <v>IL</v>
      </c>
      <c r="N285" t="s">
        <v>981</v>
      </c>
      <c r="O285" t="s">
        <v>1825</v>
      </c>
      <c r="P285">
        <f t="shared" si="16"/>
        <v>10180</v>
      </c>
      <c r="Q285" s="4">
        <f>_xlfn.MAXIFS(Shipments!$B:$B, Shipments!$A:$A, A285)</f>
        <v>45803</v>
      </c>
      <c r="R285">
        <f>SUMIFS(Shipments!$D:$D, Shipments!$A:$A, A285)</f>
        <v>50</v>
      </c>
      <c r="S285">
        <f t="shared" si="17"/>
        <v>1</v>
      </c>
      <c r="T285">
        <f t="shared" si="18"/>
        <v>0</v>
      </c>
      <c r="U285">
        <f t="shared" si="19"/>
        <v>1707</v>
      </c>
    </row>
    <row r="286" spans="1:21" x14ac:dyDescent="0.35">
      <c r="A286">
        <v>10284</v>
      </c>
      <c r="B286" s="4" t="s">
        <v>549</v>
      </c>
      <c r="C286" t="s">
        <v>144</v>
      </c>
      <c r="D286" t="str">
        <f>_xlfn.XLOOKUP(C286,Products!$A:$A,Products!$B:$B,"")</f>
        <v>Product 90</v>
      </c>
      <c r="E286" t="str">
        <f>_xlfn.XLOOKUP(C286,Products!$A:$A,Products!$C:$C,"")</f>
        <v>Packaging</v>
      </c>
      <c r="F286">
        <f>_xlfn.XLOOKUP(C286,Products!$A:$A,Products!$D:$D,"")</f>
        <v>120.1</v>
      </c>
      <c r="G286" t="str">
        <f>_xlfn.XLOOKUP(C286,Products!$A:$A,Products!$E:$E,"")</f>
        <v>S008</v>
      </c>
      <c r="H286">
        <v>25</v>
      </c>
      <c r="I286">
        <v>152.9</v>
      </c>
      <c r="J286" t="s">
        <v>520</v>
      </c>
      <c r="K286" t="s">
        <v>468</v>
      </c>
      <c r="L286" t="str">
        <f xml:space="preserve"> _xlfn.XLOOKUP(K286,Locations!$A:$A,Locations!$D:$D,"")</f>
        <v>West</v>
      </c>
      <c r="M286" t="str">
        <f xml:space="preserve"> _xlfn.XLOOKUP(K286,Locations!$A:$A,Locations!$C:$C,"")</f>
        <v>WA</v>
      </c>
      <c r="N286" t="s">
        <v>982</v>
      </c>
      <c r="O286" t="s">
        <v>1825</v>
      </c>
      <c r="P286">
        <f t="shared" si="16"/>
        <v>3822.5</v>
      </c>
      <c r="Q286" s="4">
        <f>_xlfn.MAXIFS(Shipments!$B:$B, Shipments!$A:$A, A286)</f>
        <v>45786</v>
      </c>
      <c r="R286">
        <f>SUMIFS(Shipments!$D:$D, Shipments!$A:$A, A286)</f>
        <v>25</v>
      </c>
      <c r="S286">
        <f t="shared" si="17"/>
        <v>1</v>
      </c>
      <c r="T286">
        <f t="shared" si="18"/>
        <v>1</v>
      </c>
      <c r="U286">
        <f t="shared" si="19"/>
        <v>820</v>
      </c>
    </row>
    <row r="287" spans="1:21" x14ac:dyDescent="0.35">
      <c r="A287">
        <v>10285</v>
      </c>
      <c r="B287" s="4" t="s">
        <v>653</v>
      </c>
      <c r="C287" t="s">
        <v>247</v>
      </c>
      <c r="D287" t="str">
        <f>_xlfn.XLOOKUP(C287,Products!$A:$A,Products!$B:$B,"")</f>
        <v>Product 193</v>
      </c>
      <c r="E287" t="str">
        <f>_xlfn.XLOOKUP(C287,Products!$A:$A,Products!$C:$C,"")</f>
        <v>Packaging</v>
      </c>
      <c r="F287">
        <f>_xlfn.XLOOKUP(C287,Products!$A:$A,Products!$D:$D,"")</f>
        <v>186.71</v>
      </c>
      <c r="G287" t="str">
        <f>_xlfn.XLOOKUP(C287,Products!$A:$A,Products!$E:$E,"")</f>
        <v>S005</v>
      </c>
      <c r="H287">
        <v>10</v>
      </c>
      <c r="I287">
        <v>326.14999999999998</v>
      </c>
      <c r="J287" t="s">
        <v>679</v>
      </c>
      <c r="K287" t="s">
        <v>471</v>
      </c>
      <c r="L287" t="str">
        <f xml:space="preserve"> _xlfn.XLOOKUP(K287,Locations!$A:$A,Locations!$D:$D,"")</f>
        <v>Central</v>
      </c>
      <c r="M287" t="str">
        <f xml:space="preserve"> _xlfn.XLOOKUP(K287,Locations!$A:$A,Locations!$C:$C,"")</f>
        <v>TX</v>
      </c>
      <c r="N287" t="s">
        <v>983</v>
      </c>
      <c r="O287" t="s">
        <v>1824</v>
      </c>
      <c r="P287">
        <f t="shared" si="16"/>
        <v>3261.5</v>
      </c>
      <c r="Q287" s="4">
        <f>_xlfn.MAXIFS(Shipments!$B:$B, Shipments!$A:$A, A287)</f>
        <v>45825</v>
      </c>
      <c r="R287">
        <f>SUMIFS(Shipments!$D:$D, Shipments!$A:$A, A287)</f>
        <v>10</v>
      </c>
      <c r="S287">
        <f t="shared" si="17"/>
        <v>1</v>
      </c>
      <c r="T287">
        <f t="shared" si="18"/>
        <v>0</v>
      </c>
      <c r="U287">
        <f t="shared" si="19"/>
        <v>1394.3999999999999</v>
      </c>
    </row>
    <row r="288" spans="1:21" x14ac:dyDescent="0.35">
      <c r="A288">
        <v>10286</v>
      </c>
      <c r="B288" s="4" t="s">
        <v>566</v>
      </c>
      <c r="C288" t="s">
        <v>220</v>
      </c>
      <c r="D288" t="str">
        <f>_xlfn.XLOOKUP(C288,Products!$A:$A,Products!$B:$B,"")</f>
        <v>Product 166</v>
      </c>
      <c r="E288" t="str">
        <f>_xlfn.XLOOKUP(C288,Products!$A:$A,Products!$C:$C,"")</f>
        <v>Finished Goods</v>
      </c>
      <c r="F288">
        <f>_xlfn.XLOOKUP(C288,Products!$A:$A,Products!$D:$D,"")</f>
        <v>41.68</v>
      </c>
      <c r="G288" t="str">
        <f>_xlfn.XLOOKUP(C288,Products!$A:$A,Products!$E:$E,"")</f>
        <v>S012</v>
      </c>
      <c r="H288">
        <v>10</v>
      </c>
      <c r="I288">
        <v>54.55</v>
      </c>
      <c r="J288" t="s">
        <v>576</v>
      </c>
      <c r="K288" t="s">
        <v>469</v>
      </c>
      <c r="L288" t="str">
        <f xml:space="preserve"> _xlfn.XLOOKUP(K288,Locations!$A:$A,Locations!$D:$D,"")</f>
        <v>Mountain</v>
      </c>
      <c r="M288" t="str">
        <f xml:space="preserve"> _xlfn.XLOOKUP(K288,Locations!$A:$A,Locations!$C:$C,"")</f>
        <v>IL</v>
      </c>
      <c r="N288" t="s">
        <v>984</v>
      </c>
      <c r="O288" t="s">
        <v>1825</v>
      </c>
      <c r="P288">
        <f t="shared" si="16"/>
        <v>545.5</v>
      </c>
      <c r="Q288" s="4">
        <f>_xlfn.MAXIFS(Shipments!$B:$B, Shipments!$A:$A, A288)</f>
        <v>45757</v>
      </c>
      <c r="R288">
        <f>SUMIFS(Shipments!$D:$D, Shipments!$A:$A, A288)</f>
        <v>10</v>
      </c>
      <c r="S288">
        <f t="shared" si="17"/>
        <v>1</v>
      </c>
      <c r="T288">
        <f t="shared" si="18"/>
        <v>0</v>
      </c>
      <c r="U288">
        <f t="shared" si="19"/>
        <v>128.69999999999999</v>
      </c>
    </row>
    <row r="289" spans="1:21" x14ac:dyDescent="0.35">
      <c r="A289">
        <v>10287</v>
      </c>
      <c r="B289" s="4" t="s">
        <v>654</v>
      </c>
      <c r="C289" t="s">
        <v>83</v>
      </c>
      <c r="D289" t="str">
        <f>_xlfn.XLOOKUP(C289,Products!$A:$A,Products!$B:$B,"")</f>
        <v>Product 29</v>
      </c>
      <c r="E289" t="str">
        <f>_xlfn.XLOOKUP(C289,Products!$A:$A,Products!$C:$C,"")</f>
        <v>Spare Parts</v>
      </c>
      <c r="F289">
        <f>_xlfn.XLOOKUP(C289,Products!$A:$A,Products!$D:$D,"")</f>
        <v>108.82</v>
      </c>
      <c r="G289" t="str">
        <f>_xlfn.XLOOKUP(C289,Products!$A:$A,Products!$E:$E,"")</f>
        <v>S015</v>
      </c>
      <c r="H289">
        <v>5</v>
      </c>
      <c r="I289">
        <v>176.32</v>
      </c>
      <c r="J289" t="s">
        <v>673</v>
      </c>
      <c r="K289" t="s">
        <v>470</v>
      </c>
      <c r="L289" t="str">
        <f xml:space="preserve"> _xlfn.XLOOKUP(K289,Locations!$A:$A,Locations!$D:$D,"")</f>
        <v>Pacific</v>
      </c>
      <c r="M289" t="str">
        <f xml:space="preserve"> _xlfn.XLOOKUP(K289,Locations!$A:$A,Locations!$C:$C,"")</f>
        <v>FL</v>
      </c>
      <c r="N289" t="s">
        <v>985</v>
      </c>
      <c r="O289" t="s">
        <v>1825</v>
      </c>
      <c r="P289">
        <f t="shared" si="16"/>
        <v>881.59999999999991</v>
      </c>
      <c r="Q289" s="4">
        <f>_xlfn.MAXIFS(Shipments!$B:$B, Shipments!$A:$A, A289)</f>
        <v>45874</v>
      </c>
      <c r="R289">
        <f>SUMIFS(Shipments!$D:$D, Shipments!$A:$A, A289)</f>
        <v>5</v>
      </c>
      <c r="S289">
        <f t="shared" si="17"/>
        <v>1</v>
      </c>
      <c r="T289">
        <f t="shared" si="18"/>
        <v>1</v>
      </c>
      <c r="U289">
        <f t="shared" si="19"/>
        <v>337.5</v>
      </c>
    </row>
    <row r="290" spans="1:21" x14ac:dyDescent="0.35">
      <c r="A290">
        <v>10288</v>
      </c>
      <c r="B290" s="4" t="s">
        <v>550</v>
      </c>
      <c r="C290" t="s">
        <v>234</v>
      </c>
      <c r="D290" t="str">
        <f>_xlfn.XLOOKUP(C290,Products!$A:$A,Products!$B:$B,"")</f>
        <v>Product 180</v>
      </c>
      <c r="E290" t="str">
        <f>_xlfn.XLOOKUP(C290,Products!$A:$A,Products!$C:$C,"")</f>
        <v>Raw Materials</v>
      </c>
      <c r="F290">
        <f>_xlfn.XLOOKUP(C290,Products!$A:$A,Products!$D:$D,"")</f>
        <v>3.19</v>
      </c>
      <c r="G290" t="str">
        <f>_xlfn.XLOOKUP(C290,Products!$A:$A,Products!$E:$E,"")</f>
        <v>S020</v>
      </c>
      <c r="H290">
        <v>100</v>
      </c>
      <c r="I290">
        <v>5.32</v>
      </c>
      <c r="J290" t="s">
        <v>645</v>
      </c>
      <c r="K290" t="s">
        <v>464</v>
      </c>
      <c r="L290" t="str">
        <f xml:space="preserve"> _xlfn.XLOOKUP(K290,Locations!$A:$A,Locations!$D:$D,"")</f>
        <v>Central</v>
      </c>
      <c r="M290" t="str">
        <f xml:space="preserve"> _xlfn.XLOOKUP(K290,Locations!$A:$A,Locations!$C:$C,"")</f>
        <v>TX</v>
      </c>
      <c r="N290" t="s">
        <v>986</v>
      </c>
      <c r="O290" t="s">
        <v>1826</v>
      </c>
      <c r="P290">
        <f t="shared" si="16"/>
        <v>532</v>
      </c>
      <c r="Q290" s="4">
        <f>_xlfn.MAXIFS(Shipments!$B:$B, Shipments!$A:$A, A290)</f>
        <v>45762</v>
      </c>
      <c r="R290">
        <f>SUMIFS(Shipments!$D:$D, Shipments!$A:$A, A290)</f>
        <v>100</v>
      </c>
      <c r="S290">
        <f t="shared" si="17"/>
        <v>1</v>
      </c>
      <c r="T290">
        <f t="shared" si="18"/>
        <v>1</v>
      </c>
      <c r="U290">
        <f t="shared" si="19"/>
        <v>213</v>
      </c>
    </row>
    <row r="291" spans="1:21" x14ac:dyDescent="0.35">
      <c r="A291">
        <v>10289</v>
      </c>
      <c r="B291" s="4" t="s">
        <v>619</v>
      </c>
      <c r="C291" t="s">
        <v>210</v>
      </c>
      <c r="D291" t="str">
        <f>_xlfn.XLOOKUP(C291,Products!$A:$A,Products!$B:$B,"")</f>
        <v>Product 156</v>
      </c>
      <c r="E291" t="str">
        <f>_xlfn.XLOOKUP(C291,Products!$A:$A,Products!$C:$C,"")</f>
        <v>Components</v>
      </c>
      <c r="F291">
        <f>_xlfn.XLOOKUP(C291,Products!$A:$A,Products!$D:$D,"")</f>
        <v>148.87</v>
      </c>
      <c r="G291" t="str">
        <f>_xlfn.XLOOKUP(C291,Products!$A:$A,Products!$E:$E,"")</f>
        <v>S005</v>
      </c>
      <c r="H291">
        <v>30</v>
      </c>
      <c r="I291">
        <v>191.84</v>
      </c>
      <c r="J291" t="s">
        <v>614</v>
      </c>
      <c r="K291" t="s">
        <v>467</v>
      </c>
      <c r="L291" t="str">
        <f xml:space="preserve"> _xlfn.XLOOKUP(K291,Locations!$A:$A,Locations!$D:$D,"")</f>
        <v>Northeast</v>
      </c>
      <c r="M291" t="str">
        <f xml:space="preserve"> _xlfn.XLOOKUP(K291,Locations!$A:$A,Locations!$C:$C,"")</f>
        <v>NJ</v>
      </c>
      <c r="N291" t="s">
        <v>987</v>
      </c>
      <c r="O291" t="s">
        <v>1825</v>
      </c>
      <c r="P291">
        <f t="shared" si="16"/>
        <v>5755.2</v>
      </c>
      <c r="Q291" s="4">
        <f>_xlfn.MAXIFS(Shipments!$B:$B, Shipments!$A:$A, A291)</f>
        <v>45797</v>
      </c>
      <c r="R291">
        <f>SUMIFS(Shipments!$D:$D, Shipments!$A:$A, A291)</f>
        <v>30</v>
      </c>
      <c r="S291">
        <f t="shared" si="17"/>
        <v>1</v>
      </c>
      <c r="T291">
        <f t="shared" si="18"/>
        <v>1</v>
      </c>
      <c r="U291">
        <f t="shared" si="19"/>
        <v>1289.0999999999995</v>
      </c>
    </row>
    <row r="292" spans="1:21" x14ac:dyDescent="0.35">
      <c r="A292">
        <v>10290</v>
      </c>
      <c r="B292" s="4" t="s">
        <v>532</v>
      </c>
      <c r="C292" t="s">
        <v>101</v>
      </c>
      <c r="D292" t="str">
        <f>_xlfn.XLOOKUP(C292,Products!$A:$A,Products!$B:$B,"")</f>
        <v>Product 47</v>
      </c>
      <c r="E292" t="str">
        <f>_xlfn.XLOOKUP(C292,Products!$A:$A,Products!$C:$C,"")</f>
        <v>Spare Parts</v>
      </c>
      <c r="F292">
        <f>_xlfn.XLOOKUP(C292,Products!$A:$A,Products!$D:$D,"")</f>
        <v>130.85</v>
      </c>
      <c r="G292" t="str">
        <f>_xlfn.XLOOKUP(C292,Products!$A:$A,Products!$E:$E,"")</f>
        <v>S009</v>
      </c>
      <c r="H292">
        <v>5</v>
      </c>
      <c r="I292">
        <v>210.62</v>
      </c>
      <c r="J292" t="s">
        <v>667</v>
      </c>
      <c r="K292" t="s">
        <v>465</v>
      </c>
      <c r="L292" t="str">
        <f xml:space="preserve"> _xlfn.XLOOKUP(K292,Locations!$A:$A,Locations!$D:$D,"")</f>
        <v>Midwest</v>
      </c>
      <c r="M292" t="str">
        <f xml:space="preserve"> _xlfn.XLOOKUP(K292,Locations!$A:$A,Locations!$C:$C,"")</f>
        <v>IL</v>
      </c>
      <c r="N292" t="s">
        <v>988</v>
      </c>
      <c r="O292" t="s">
        <v>1825</v>
      </c>
      <c r="P292">
        <f t="shared" si="16"/>
        <v>1053.0999999999999</v>
      </c>
      <c r="Q292" s="4">
        <f>_xlfn.MAXIFS(Shipments!$B:$B, Shipments!$A:$A, A292)</f>
        <v>45810</v>
      </c>
      <c r="R292">
        <f>SUMIFS(Shipments!$D:$D, Shipments!$A:$A, A292)</f>
        <v>5</v>
      </c>
      <c r="S292">
        <f t="shared" si="17"/>
        <v>1</v>
      </c>
      <c r="T292">
        <f t="shared" si="18"/>
        <v>1</v>
      </c>
      <c r="U292">
        <f t="shared" si="19"/>
        <v>398.84999999999991</v>
      </c>
    </row>
    <row r="293" spans="1:21" x14ac:dyDescent="0.35">
      <c r="A293">
        <v>10291</v>
      </c>
      <c r="B293" s="4" t="s">
        <v>604</v>
      </c>
      <c r="C293" t="s">
        <v>192</v>
      </c>
      <c r="D293" t="str">
        <f>_xlfn.XLOOKUP(C293,Products!$A:$A,Products!$B:$B,"")</f>
        <v>Product 138</v>
      </c>
      <c r="E293" t="str">
        <f>_xlfn.XLOOKUP(C293,Products!$A:$A,Products!$C:$C,"")</f>
        <v>Components</v>
      </c>
      <c r="F293">
        <f>_xlfn.XLOOKUP(C293,Products!$A:$A,Products!$D:$D,"")</f>
        <v>66.77</v>
      </c>
      <c r="G293" t="str">
        <f>_xlfn.XLOOKUP(C293,Products!$A:$A,Products!$E:$E,"")</f>
        <v>S016</v>
      </c>
      <c r="H293">
        <v>50</v>
      </c>
      <c r="I293">
        <v>82.84</v>
      </c>
      <c r="J293" t="s">
        <v>623</v>
      </c>
      <c r="K293" t="s">
        <v>465</v>
      </c>
      <c r="L293" t="str">
        <f xml:space="preserve"> _xlfn.XLOOKUP(K293,Locations!$A:$A,Locations!$D:$D,"")</f>
        <v>Midwest</v>
      </c>
      <c r="M293" t="str">
        <f xml:space="preserve"> _xlfn.XLOOKUP(K293,Locations!$A:$A,Locations!$C:$C,"")</f>
        <v>IL</v>
      </c>
      <c r="N293" t="s">
        <v>989</v>
      </c>
      <c r="O293" t="s">
        <v>1824</v>
      </c>
      <c r="P293">
        <f t="shared" si="16"/>
        <v>4142</v>
      </c>
      <c r="Q293" s="4">
        <f>_xlfn.MAXIFS(Shipments!$B:$B, Shipments!$A:$A, A293)</f>
        <v>45895</v>
      </c>
      <c r="R293">
        <f>SUMIFS(Shipments!$D:$D, Shipments!$A:$A, A293)</f>
        <v>50</v>
      </c>
      <c r="S293">
        <f t="shared" si="17"/>
        <v>1</v>
      </c>
      <c r="T293">
        <f t="shared" si="18"/>
        <v>1</v>
      </c>
      <c r="U293">
        <f t="shared" si="19"/>
        <v>803.5</v>
      </c>
    </row>
    <row r="294" spans="1:21" x14ac:dyDescent="0.35">
      <c r="A294">
        <v>10292</v>
      </c>
      <c r="B294" s="4" t="s">
        <v>512</v>
      </c>
      <c r="C294" t="s">
        <v>69</v>
      </c>
      <c r="D294" t="str">
        <f>_xlfn.XLOOKUP(C294,Products!$A:$A,Products!$B:$B,"")</f>
        <v>Product 15</v>
      </c>
      <c r="E294" t="str">
        <f>_xlfn.XLOOKUP(C294,Products!$A:$A,Products!$C:$C,"")</f>
        <v>Finished Goods</v>
      </c>
      <c r="F294">
        <f>_xlfn.XLOOKUP(C294,Products!$A:$A,Products!$D:$D,"")</f>
        <v>183.84</v>
      </c>
      <c r="G294" t="str">
        <f>_xlfn.XLOOKUP(C294,Products!$A:$A,Products!$E:$E,"")</f>
        <v>S004</v>
      </c>
      <c r="H294">
        <v>100</v>
      </c>
      <c r="I294">
        <v>313.10000000000002</v>
      </c>
      <c r="J294" t="s">
        <v>686</v>
      </c>
      <c r="K294" t="s">
        <v>468</v>
      </c>
      <c r="L294" t="str">
        <f xml:space="preserve"> _xlfn.XLOOKUP(K294,Locations!$A:$A,Locations!$D:$D,"")</f>
        <v>West</v>
      </c>
      <c r="M294" t="str">
        <f xml:space="preserve"> _xlfn.XLOOKUP(K294,Locations!$A:$A,Locations!$C:$C,"")</f>
        <v>WA</v>
      </c>
      <c r="N294" t="s">
        <v>990</v>
      </c>
      <c r="O294" t="s">
        <v>1824</v>
      </c>
      <c r="P294">
        <f t="shared" si="16"/>
        <v>31310.000000000004</v>
      </c>
      <c r="Q294" s="4">
        <f>_xlfn.MAXIFS(Shipments!$B:$B, Shipments!$A:$A, A294)</f>
        <v>45876</v>
      </c>
      <c r="R294">
        <f>SUMIFS(Shipments!$D:$D, Shipments!$A:$A, A294)</f>
        <v>100</v>
      </c>
      <c r="S294">
        <f t="shared" si="17"/>
        <v>1</v>
      </c>
      <c r="T294">
        <f t="shared" si="18"/>
        <v>1</v>
      </c>
      <c r="U294">
        <f t="shared" si="19"/>
        <v>12926.000000000004</v>
      </c>
    </row>
    <row r="295" spans="1:21" x14ac:dyDescent="0.35">
      <c r="A295">
        <v>10293</v>
      </c>
      <c r="B295" s="4" t="s">
        <v>540</v>
      </c>
      <c r="C295" t="s">
        <v>154</v>
      </c>
      <c r="D295" t="str">
        <f>_xlfn.XLOOKUP(C295,Products!$A:$A,Products!$B:$B,"")</f>
        <v>Product 100</v>
      </c>
      <c r="E295" t="str">
        <f>_xlfn.XLOOKUP(C295,Products!$A:$A,Products!$C:$C,"")</f>
        <v>Spare Parts</v>
      </c>
      <c r="F295">
        <f>_xlfn.XLOOKUP(C295,Products!$A:$A,Products!$D:$D,"")</f>
        <v>46.64</v>
      </c>
      <c r="G295" t="str">
        <f>_xlfn.XLOOKUP(C295,Products!$A:$A,Products!$E:$E,"")</f>
        <v>S017</v>
      </c>
      <c r="H295">
        <v>20</v>
      </c>
      <c r="I295">
        <v>80.98</v>
      </c>
      <c r="J295" t="s">
        <v>563</v>
      </c>
      <c r="K295" t="s">
        <v>472</v>
      </c>
      <c r="L295" t="str">
        <f xml:space="preserve"> _xlfn.XLOOKUP(K295,Locations!$A:$A,Locations!$D:$D,"")</f>
        <v>West</v>
      </c>
      <c r="M295" t="str">
        <f xml:space="preserve"> _xlfn.XLOOKUP(K295,Locations!$A:$A,Locations!$C:$C,"")</f>
        <v>WA</v>
      </c>
      <c r="N295" t="s">
        <v>991</v>
      </c>
      <c r="O295" t="s">
        <v>1825</v>
      </c>
      <c r="P295">
        <f t="shared" si="16"/>
        <v>1619.6000000000001</v>
      </c>
      <c r="Q295" s="4">
        <f>_xlfn.MAXIFS(Shipments!$B:$B, Shipments!$A:$A, A295)</f>
        <v>45851</v>
      </c>
      <c r="R295">
        <f>SUMIFS(Shipments!$D:$D, Shipments!$A:$A, A295)</f>
        <v>20</v>
      </c>
      <c r="S295">
        <f t="shared" si="17"/>
        <v>1</v>
      </c>
      <c r="T295">
        <f t="shared" si="18"/>
        <v>1</v>
      </c>
      <c r="U295">
        <f t="shared" si="19"/>
        <v>686.80000000000018</v>
      </c>
    </row>
    <row r="296" spans="1:21" x14ac:dyDescent="0.35">
      <c r="A296">
        <v>10294</v>
      </c>
      <c r="B296" s="4" t="s">
        <v>655</v>
      </c>
      <c r="C296" t="s">
        <v>201</v>
      </c>
      <c r="D296" t="str">
        <f>_xlfn.XLOOKUP(C296,Products!$A:$A,Products!$B:$B,"")</f>
        <v>Product 147</v>
      </c>
      <c r="E296" t="str">
        <f>_xlfn.XLOOKUP(C296,Products!$A:$A,Products!$C:$C,"")</f>
        <v>Finished Goods</v>
      </c>
      <c r="F296">
        <f>_xlfn.XLOOKUP(C296,Products!$A:$A,Products!$D:$D,"")</f>
        <v>30.76</v>
      </c>
      <c r="G296" t="str">
        <f>_xlfn.XLOOKUP(C296,Products!$A:$A,Products!$E:$E,"")</f>
        <v>S002</v>
      </c>
      <c r="H296">
        <v>20</v>
      </c>
      <c r="I296">
        <v>46.49</v>
      </c>
      <c r="J296" t="s">
        <v>628</v>
      </c>
      <c r="K296" t="s">
        <v>470</v>
      </c>
      <c r="L296" t="str">
        <f xml:space="preserve"> _xlfn.XLOOKUP(K296,Locations!$A:$A,Locations!$D:$D,"")</f>
        <v>Pacific</v>
      </c>
      <c r="M296" t="str">
        <f xml:space="preserve"> _xlfn.XLOOKUP(K296,Locations!$A:$A,Locations!$C:$C,"")</f>
        <v>FL</v>
      </c>
      <c r="N296" t="s">
        <v>992</v>
      </c>
      <c r="O296" t="s">
        <v>1825</v>
      </c>
      <c r="P296">
        <f t="shared" si="16"/>
        <v>929.80000000000007</v>
      </c>
      <c r="Q296" s="4">
        <f>_xlfn.MAXIFS(Shipments!$B:$B, Shipments!$A:$A, A296)</f>
        <v>45873</v>
      </c>
      <c r="R296">
        <f>SUMIFS(Shipments!$D:$D, Shipments!$A:$A, A296)</f>
        <v>20</v>
      </c>
      <c r="S296">
        <f t="shared" si="17"/>
        <v>1</v>
      </c>
      <c r="T296">
        <f t="shared" si="18"/>
        <v>1</v>
      </c>
      <c r="U296">
        <f t="shared" si="19"/>
        <v>314.60000000000002</v>
      </c>
    </row>
    <row r="297" spans="1:21" x14ac:dyDescent="0.35">
      <c r="A297">
        <v>10295</v>
      </c>
      <c r="B297" s="4" t="s">
        <v>560</v>
      </c>
      <c r="C297" t="s">
        <v>209</v>
      </c>
      <c r="D297" t="str">
        <f>_xlfn.XLOOKUP(C297,Products!$A:$A,Products!$B:$B,"")</f>
        <v>Product 155</v>
      </c>
      <c r="E297" t="str">
        <f>_xlfn.XLOOKUP(C297,Products!$A:$A,Products!$C:$C,"")</f>
        <v>Raw Materials</v>
      </c>
      <c r="F297">
        <f>_xlfn.XLOOKUP(C297,Products!$A:$A,Products!$D:$D,"")</f>
        <v>57.05</v>
      </c>
      <c r="G297" t="str">
        <f>_xlfn.XLOOKUP(C297,Products!$A:$A,Products!$E:$E,"")</f>
        <v>S004</v>
      </c>
      <c r="H297">
        <v>75</v>
      </c>
      <c r="I297">
        <v>80.63</v>
      </c>
      <c r="J297" t="s">
        <v>615</v>
      </c>
      <c r="K297" t="s">
        <v>470</v>
      </c>
      <c r="L297" t="str">
        <f xml:space="preserve"> _xlfn.XLOOKUP(K297,Locations!$A:$A,Locations!$D:$D,"")</f>
        <v>Pacific</v>
      </c>
      <c r="M297" t="str">
        <f xml:space="preserve"> _xlfn.XLOOKUP(K297,Locations!$A:$A,Locations!$C:$C,"")</f>
        <v>FL</v>
      </c>
      <c r="N297" t="s">
        <v>993</v>
      </c>
      <c r="O297" t="s">
        <v>1825</v>
      </c>
      <c r="P297">
        <f t="shared" si="16"/>
        <v>6047.25</v>
      </c>
      <c r="Q297" s="4">
        <f>_xlfn.MAXIFS(Shipments!$B:$B, Shipments!$A:$A, A297)</f>
        <v>45929</v>
      </c>
      <c r="R297">
        <f>SUMIFS(Shipments!$D:$D, Shipments!$A:$A, A297)</f>
        <v>75</v>
      </c>
      <c r="S297">
        <f t="shared" si="17"/>
        <v>1</v>
      </c>
      <c r="T297">
        <f t="shared" si="18"/>
        <v>0</v>
      </c>
      <c r="U297">
        <f t="shared" si="19"/>
        <v>1768.5</v>
      </c>
    </row>
    <row r="298" spans="1:21" x14ac:dyDescent="0.35">
      <c r="A298">
        <v>10296</v>
      </c>
      <c r="B298" s="4" t="s">
        <v>532</v>
      </c>
      <c r="C298" t="s">
        <v>254</v>
      </c>
      <c r="D298" t="str">
        <f>_xlfn.XLOOKUP(C298,Products!$A:$A,Products!$B:$B,"")</f>
        <v>Product 200</v>
      </c>
      <c r="E298" t="str">
        <f>_xlfn.XLOOKUP(C298,Products!$A:$A,Products!$C:$C,"")</f>
        <v>Components</v>
      </c>
      <c r="F298">
        <f>_xlfn.XLOOKUP(C298,Products!$A:$A,Products!$D:$D,"")</f>
        <v>9.19</v>
      </c>
      <c r="G298" t="str">
        <f>_xlfn.XLOOKUP(C298,Products!$A:$A,Products!$E:$E,"")</f>
        <v>S018</v>
      </c>
      <c r="H298">
        <v>100</v>
      </c>
      <c r="I298">
        <v>11.04</v>
      </c>
      <c r="J298" t="s">
        <v>605</v>
      </c>
      <c r="K298" t="s">
        <v>470</v>
      </c>
      <c r="L298" t="str">
        <f xml:space="preserve"> _xlfn.XLOOKUP(K298,Locations!$A:$A,Locations!$D:$D,"")</f>
        <v>Pacific</v>
      </c>
      <c r="M298" t="str">
        <f xml:space="preserve"> _xlfn.XLOOKUP(K298,Locations!$A:$A,Locations!$C:$C,"")</f>
        <v>FL</v>
      </c>
      <c r="N298" t="s">
        <v>994</v>
      </c>
      <c r="O298" t="s">
        <v>1824</v>
      </c>
      <c r="P298">
        <f t="shared" si="16"/>
        <v>1104</v>
      </c>
      <c r="Q298" s="4">
        <f>_xlfn.MAXIFS(Shipments!$B:$B, Shipments!$A:$A, A298)</f>
        <v>45815</v>
      </c>
      <c r="R298">
        <f>SUMIFS(Shipments!$D:$D, Shipments!$A:$A, A298)</f>
        <v>100</v>
      </c>
      <c r="S298">
        <f t="shared" si="17"/>
        <v>1</v>
      </c>
      <c r="T298">
        <f t="shared" si="18"/>
        <v>0</v>
      </c>
      <c r="U298">
        <f t="shared" si="19"/>
        <v>185</v>
      </c>
    </row>
    <row r="299" spans="1:21" x14ac:dyDescent="0.35">
      <c r="A299">
        <v>10297</v>
      </c>
      <c r="B299" s="4" t="s">
        <v>602</v>
      </c>
      <c r="C299" t="s">
        <v>106</v>
      </c>
      <c r="D299" t="str">
        <f>_xlfn.XLOOKUP(C299,Products!$A:$A,Products!$B:$B,"")</f>
        <v>Product 52</v>
      </c>
      <c r="E299" t="str">
        <f>_xlfn.XLOOKUP(C299,Products!$A:$A,Products!$C:$C,"")</f>
        <v>Finished Goods</v>
      </c>
      <c r="F299">
        <f>_xlfn.XLOOKUP(C299,Products!$A:$A,Products!$D:$D,"")</f>
        <v>15.35</v>
      </c>
      <c r="G299" t="str">
        <f>_xlfn.XLOOKUP(C299,Products!$A:$A,Products!$E:$E,"")</f>
        <v>S013</v>
      </c>
      <c r="H299">
        <v>75</v>
      </c>
      <c r="I299">
        <v>22.86</v>
      </c>
      <c r="J299" t="s">
        <v>523</v>
      </c>
      <c r="K299" t="s">
        <v>469</v>
      </c>
      <c r="L299" t="str">
        <f xml:space="preserve"> _xlfn.XLOOKUP(K299,Locations!$A:$A,Locations!$D:$D,"")</f>
        <v>Mountain</v>
      </c>
      <c r="M299" t="str">
        <f xml:space="preserve"> _xlfn.XLOOKUP(K299,Locations!$A:$A,Locations!$C:$C,"")</f>
        <v>IL</v>
      </c>
      <c r="N299" t="s">
        <v>995</v>
      </c>
      <c r="O299" t="s">
        <v>1825</v>
      </c>
      <c r="P299">
        <f t="shared" si="16"/>
        <v>1714.5</v>
      </c>
      <c r="Q299" s="4">
        <f>_xlfn.MAXIFS(Shipments!$B:$B, Shipments!$A:$A, A299)</f>
        <v>45864</v>
      </c>
      <c r="R299">
        <f>SUMIFS(Shipments!$D:$D, Shipments!$A:$A, A299)</f>
        <v>75</v>
      </c>
      <c r="S299">
        <f t="shared" si="17"/>
        <v>1</v>
      </c>
      <c r="T299">
        <f t="shared" si="18"/>
        <v>1</v>
      </c>
      <c r="U299">
        <f t="shared" si="19"/>
        <v>563.25</v>
      </c>
    </row>
    <row r="300" spans="1:21" x14ac:dyDescent="0.35">
      <c r="A300">
        <v>10298</v>
      </c>
      <c r="B300" s="4" t="s">
        <v>572</v>
      </c>
      <c r="C300" t="s">
        <v>60</v>
      </c>
      <c r="D300" t="str">
        <f>_xlfn.XLOOKUP(C300,Products!$A:$A,Products!$B:$B,"")</f>
        <v>Product 6</v>
      </c>
      <c r="E300" t="str">
        <f>_xlfn.XLOOKUP(C300,Products!$A:$A,Products!$C:$C,"")</f>
        <v>Components</v>
      </c>
      <c r="F300">
        <f>_xlfn.XLOOKUP(C300,Products!$A:$A,Products!$D:$D,"")</f>
        <v>97.24</v>
      </c>
      <c r="G300" t="str">
        <f>_xlfn.XLOOKUP(C300,Products!$A:$A,Products!$E:$E,"")</f>
        <v>S010</v>
      </c>
      <c r="H300">
        <v>100</v>
      </c>
      <c r="I300">
        <v>124.97</v>
      </c>
      <c r="J300" t="s">
        <v>530</v>
      </c>
      <c r="K300" t="s">
        <v>473</v>
      </c>
      <c r="L300" t="str">
        <f xml:space="preserve"> _xlfn.XLOOKUP(K300,Locations!$A:$A,Locations!$D:$D,"")</f>
        <v>West</v>
      </c>
      <c r="M300" t="str">
        <f xml:space="preserve"> _xlfn.XLOOKUP(K300,Locations!$A:$A,Locations!$C:$C,"")</f>
        <v>CA</v>
      </c>
      <c r="N300" t="s">
        <v>996</v>
      </c>
      <c r="O300" t="s">
        <v>1826</v>
      </c>
      <c r="P300">
        <f t="shared" si="16"/>
        <v>12497</v>
      </c>
      <c r="Q300" s="4">
        <f>_xlfn.MAXIFS(Shipments!$B:$B, Shipments!$A:$A, A300)</f>
        <v>45770</v>
      </c>
      <c r="R300">
        <f>SUMIFS(Shipments!$D:$D, Shipments!$A:$A, A300)</f>
        <v>100</v>
      </c>
      <c r="S300">
        <f t="shared" si="17"/>
        <v>1</v>
      </c>
      <c r="T300">
        <f t="shared" si="18"/>
        <v>0</v>
      </c>
      <c r="U300">
        <f t="shared" si="19"/>
        <v>2773</v>
      </c>
    </row>
    <row r="301" spans="1:21" x14ac:dyDescent="0.35">
      <c r="A301">
        <v>10299</v>
      </c>
      <c r="B301" s="4" t="s">
        <v>565</v>
      </c>
      <c r="C301" t="s">
        <v>73</v>
      </c>
      <c r="D301" t="str">
        <f>_xlfn.XLOOKUP(C301,Products!$A:$A,Products!$B:$B,"")</f>
        <v>Product 19</v>
      </c>
      <c r="E301" t="str">
        <f>_xlfn.XLOOKUP(C301,Products!$A:$A,Products!$C:$C,"")</f>
        <v>Components</v>
      </c>
      <c r="F301">
        <f>_xlfn.XLOOKUP(C301,Products!$A:$A,Products!$D:$D,"")</f>
        <v>64.11</v>
      </c>
      <c r="G301" t="str">
        <f>_xlfn.XLOOKUP(C301,Products!$A:$A,Products!$E:$E,"")</f>
        <v>S008</v>
      </c>
      <c r="H301">
        <v>25</v>
      </c>
      <c r="I301">
        <v>86.08</v>
      </c>
      <c r="J301" t="s">
        <v>653</v>
      </c>
      <c r="K301" t="s">
        <v>471</v>
      </c>
      <c r="L301" t="str">
        <f xml:space="preserve"> _xlfn.XLOOKUP(K301,Locations!$A:$A,Locations!$D:$D,"")</f>
        <v>Central</v>
      </c>
      <c r="M301" t="str">
        <f xml:space="preserve"> _xlfn.XLOOKUP(K301,Locations!$A:$A,Locations!$C:$C,"")</f>
        <v>TX</v>
      </c>
      <c r="N301" t="s">
        <v>997</v>
      </c>
      <c r="O301" t="s">
        <v>1824</v>
      </c>
      <c r="P301">
        <f t="shared" si="16"/>
        <v>2152</v>
      </c>
      <c r="Q301" s="4">
        <f>_xlfn.MAXIFS(Shipments!$B:$B, Shipments!$A:$A, A301)</f>
        <v>45823</v>
      </c>
      <c r="R301">
        <f>SUMIFS(Shipments!$D:$D, Shipments!$A:$A, A301)</f>
        <v>25</v>
      </c>
      <c r="S301">
        <f t="shared" si="17"/>
        <v>1</v>
      </c>
      <c r="T301">
        <f t="shared" si="18"/>
        <v>1</v>
      </c>
      <c r="U301">
        <f t="shared" si="19"/>
        <v>549.25</v>
      </c>
    </row>
    <row r="302" spans="1:21" x14ac:dyDescent="0.35">
      <c r="A302">
        <v>10300</v>
      </c>
      <c r="B302" s="4" t="s">
        <v>543</v>
      </c>
      <c r="C302" t="s">
        <v>120</v>
      </c>
      <c r="D302" t="str">
        <f>_xlfn.XLOOKUP(C302,Products!$A:$A,Products!$B:$B,"")</f>
        <v>Product 66</v>
      </c>
      <c r="E302" t="str">
        <f>_xlfn.XLOOKUP(C302,Products!$A:$A,Products!$C:$C,"")</f>
        <v>Packaging</v>
      </c>
      <c r="F302">
        <f>_xlfn.XLOOKUP(C302,Products!$A:$A,Products!$D:$D,"")</f>
        <v>34.08</v>
      </c>
      <c r="G302" t="str">
        <f>_xlfn.XLOOKUP(C302,Products!$A:$A,Products!$E:$E,"")</f>
        <v>S016</v>
      </c>
      <c r="H302">
        <v>5</v>
      </c>
      <c r="I302">
        <v>43.27</v>
      </c>
      <c r="J302" t="s">
        <v>651</v>
      </c>
      <c r="K302" t="s">
        <v>471</v>
      </c>
      <c r="L302" t="str">
        <f xml:space="preserve"> _xlfn.XLOOKUP(K302,Locations!$A:$A,Locations!$D:$D,"")</f>
        <v>Central</v>
      </c>
      <c r="M302" t="str">
        <f xml:space="preserve"> _xlfn.XLOOKUP(K302,Locations!$A:$A,Locations!$C:$C,"")</f>
        <v>TX</v>
      </c>
      <c r="N302" t="s">
        <v>998</v>
      </c>
      <c r="O302" t="s">
        <v>1825</v>
      </c>
      <c r="P302">
        <f t="shared" si="16"/>
        <v>216.35000000000002</v>
      </c>
      <c r="Q302" s="4">
        <f>_xlfn.MAXIFS(Shipments!$B:$B, Shipments!$A:$A, A302)</f>
        <v>45922</v>
      </c>
      <c r="R302">
        <f>SUMIFS(Shipments!$D:$D, Shipments!$A:$A, A302)</f>
        <v>5</v>
      </c>
      <c r="S302">
        <f t="shared" si="17"/>
        <v>1</v>
      </c>
      <c r="T302">
        <f t="shared" si="18"/>
        <v>1</v>
      </c>
      <c r="U302">
        <f t="shared" si="19"/>
        <v>45.950000000000045</v>
      </c>
    </row>
    <row r="303" spans="1:21" x14ac:dyDescent="0.35">
      <c r="A303">
        <v>10301</v>
      </c>
      <c r="B303" s="4" t="s">
        <v>533</v>
      </c>
      <c r="C303" t="s">
        <v>132</v>
      </c>
      <c r="D303" t="str">
        <f>_xlfn.XLOOKUP(C303,Products!$A:$A,Products!$B:$B,"")</f>
        <v>Product 78</v>
      </c>
      <c r="E303" t="str">
        <f>_xlfn.XLOOKUP(C303,Products!$A:$A,Products!$C:$C,"")</f>
        <v>Spare Parts</v>
      </c>
      <c r="F303">
        <f>_xlfn.XLOOKUP(C303,Products!$A:$A,Products!$D:$D,"")</f>
        <v>174.59</v>
      </c>
      <c r="G303" t="str">
        <f>_xlfn.XLOOKUP(C303,Products!$A:$A,Products!$E:$E,"")</f>
        <v>S015</v>
      </c>
      <c r="H303">
        <v>15</v>
      </c>
      <c r="I303">
        <v>238.98</v>
      </c>
      <c r="J303" t="s">
        <v>659</v>
      </c>
      <c r="K303" t="s">
        <v>470</v>
      </c>
      <c r="L303" t="str">
        <f xml:space="preserve"> _xlfn.XLOOKUP(K303,Locations!$A:$A,Locations!$D:$D,"")</f>
        <v>Pacific</v>
      </c>
      <c r="M303" t="str">
        <f xml:space="preserve"> _xlfn.XLOOKUP(K303,Locations!$A:$A,Locations!$C:$C,"")</f>
        <v>FL</v>
      </c>
      <c r="N303" t="s">
        <v>999</v>
      </c>
      <c r="O303" t="s">
        <v>1824</v>
      </c>
      <c r="P303">
        <f t="shared" si="16"/>
        <v>3584.7</v>
      </c>
      <c r="Q303" s="4">
        <f>_xlfn.MAXIFS(Shipments!$B:$B, Shipments!$A:$A, A303)</f>
        <v>45929</v>
      </c>
      <c r="R303">
        <f>SUMIFS(Shipments!$D:$D, Shipments!$A:$A, A303)</f>
        <v>15</v>
      </c>
      <c r="S303">
        <f t="shared" si="17"/>
        <v>1</v>
      </c>
      <c r="T303">
        <f t="shared" si="18"/>
        <v>0</v>
      </c>
      <c r="U303">
        <f t="shared" si="19"/>
        <v>965.84999999999991</v>
      </c>
    </row>
    <row r="304" spans="1:21" x14ac:dyDescent="0.35">
      <c r="A304">
        <v>10302</v>
      </c>
      <c r="B304" s="4" t="s">
        <v>597</v>
      </c>
      <c r="C304" t="s">
        <v>201</v>
      </c>
      <c r="D304" t="str">
        <f>_xlfn.XLOOKUP(C304,Products!$A:$A,Products!$B:$B,"")</f>
        <v>Product 147</v>
      </c>
      <c r="E304" t="str">
        <f>_xlfn.XLOOKUP(C304,Products!$A:$A,Products!$C:$C,"")</f>
        <v>Finished Goods</v>
      </c>
      <c r="F304">
        <f>_xlfn.XLOOKUP(C304,Products!$A:$A,Products!$D:$D,"")</f>
        <v>30.76</v>
      </c>
      <c r="G304" t="str">
        <f>_xlfn.XLOOKUP(C304,Products!$A:$A,Products!$E:$E,"")</f>
        <v>S002</v>
      </c>
      <c r="H304">
        <v>100</v>
      </c>
      <c r="I304">
        <v>45.8</v>
      </c>
      <c r="J304" t="s">
        <v>526</v>
      </c>
      <c r="K304" t="s">
        <v>465</v>
      </c>
      <c r="L304" t="str">
        <f xml:space="preserve"> _xlfn.XLOOKUP(K304,Locations!$A:$A,Locations!$D:$D,"")</f>
        <v>Midwest</v>
      </c>
      <c r="M304" t="str">
        <f xml:space="preserve"> _xlfn.XLOOKUP(K304,Locations!$A:$A,Locations!$C:$C,"")</f>
        <v>IL</v>
      </c>
      <c r="N304" t="s">
        <v>1000</v>
      </c>
      <c r="O304" t="s">
        <v>1825</v>
      </c>
      <c r="P304">
        <f t="shared" si="16"/>
        <v>4580</v>
      </c>
      <c r="Q304" s="4">
        <f>_xlfn.MAXIFS(Shipments!$B:$B, Shipments!$A:$A, A304)</f>
        <v>45881</v>
      </c>
      <c r="R304">
        <f>SUMIFS(Shipments!$D:$D, Shipments!$A:$A, A304)</f>
        <v>100</v>
      </c>
      <c r="S304">
        <f t="shared" si="17"/>
        <v>1</v>
      </c>
      <c r="T304">
        <f t="shared" si="18"/>
        <v>1</v>
      </c>
      <c r="U304">
        <f t="shared" si="19"/>
        <v>1504</v>
      </c>
    </row>
    <row r="305" spans="1:21" x14ac:dyDescent="0.35">
      <c r="A305">
        <v>10303</v>
      </c>
      <c r="B305" s="4" t="s">
        <v>516</v>
      </c>
      <c r="C305" t="s">
        <v>100</v>
      </c>
      <c r="D305" t="str">
        <f>_xlfn.XLOOKUP(C305,Products!$A:$A,Products!$B:$B,"")</f>
        <v>Product 46</v>
      </c>
      <c r="E305" t="str">
        <f>_xlfn.XLOOKUP(C305,Products!$A:$A,Products!$C:$C,"")</f>
        <v>Finished Goods</v>
      </c>
      <c r="F305">
        <f>_xlfn.XLOOKUP(C305,Products!$A:$A,Products!$D:$D,"")</f>
        <v>193.56</v>
      </c>
      <c r="G305" t="str">
        <f>_xlfn.XLOOKUP(C305,Products!$A:$A,Products!$E:$E,"")</f>
        <v>S015</v>
      </c>
      <c r="H305">
        <v>20</v>
      </c>
      <c r="I305">
        <v>286.48</v>
      </c>
      <c r="J305" t="s">
        <v>594</v>
      </c>
      <c r="K305" t="s">
        <v>470</v>
      </c>
      <c r="L305" t="str">
        <f xml:space="preserve"> _xlfn.XLOOKUP(K305,Locations!$A:$A,Locations!$D:$D,"")</f>
        <v>Pacific</v>
      </c>
      <c r="M305" t="str">
        <f xml:space="preserve"> _xlfn.XLOOKUP(K305,Locations!$A:$A,Locations!$C:$C,"")</f>
        <v>FL</v>
      </c>
      <c r="N305" t="s">
        <v>1001</v>
      </c>
      <c r="O305" t="s">
        <v>1824</v>
      </c>
      <c r="P305">
        <f t="shared" si="16"/>
        <v>5729.6</v>
      </c>
      <c r="Q305" s="4">
        <f>_xlfn.MAXIFS(Shipments!$B:$B, Shipments!$A:$A, A305)</f>
        <v>45805</v>
      </c>
      <c r="R305">
        <f>SUMIFS(Shipments!$D:$D, Shipments!$A:$A, A305)</f>
        <v>20</v>
      </c>
      <c r="S305">
        <f t="shared" si="17"/>
        <v>1</v>
      </c>
      <c r="T305">
        <f t="shared" si="18"/>
        <v>1</v>
      </c>
      <c r="U305">
        <f t="shared" si="19"/>
        <v>1858.4000000000005</v>
      </c>
    </row>
    <row r="306" spans="1:21" x14ac:dyDescent="0.35">
      <c r="A306">
        <v>10304</v>
      </c>
      <c r="B306" s="4" t="s">
        <v>628</v>
      </c>
      <c r="C306" t="s">
        <v>219</v>
      </c>
      <c r="D306" t="str">
        <f>_xlfn.XLOOKUP(C306,Products!$A:$A,Products!$B:$B,"")</f>
        <v>Product 165</v>
      </c>
      <c r="E306" t="str">
        <f>_xlfn.XLOOKUP(C306,Products!$A:$A,Products!$C:$C,"")</f>
        <v>Finished Goods</v>
      </c>
      <c r="F306">
        <f>_xlfn.XLOOKUP(C306,Products!$A:$A,Products!$D:$D,"")</f>
        <v>156</v>
      </c>
      <c r="G306" t="str">
        <f>_xlfn.XLOOKUP(C306,Products!$A:$A,Products!$E:$E,"")</f>
        <v>S017</v>
      </c>
      <c r="H306">
        <v>20</v>
      </c>
      <c r="I306">
        <v>267.27999999999997</v>
      </c>
      <c r="J306" t="s">
        <v>686</v>
      </c>
      <c r="K306" t="s">
        <v>469</v>
      </c>
      <c r="L306" t="str">
        <f xml:space="preserve"> _xlfn.XLOOKUP(K306,Locations!$A:$A,Locations!$D:$D,"")</f>
        <v>Mountain</v>
      </c>
      <c r="M306" t="str">
        <f xml:space="preserve"> _xlfn.XLOOKUP(K306,Locations!$A:$A,Locations!$C:$C,"")</f>
        <v>IL</v>
      </c>
      <c r="N306" t="s">
        <v>1002</v>
      </c>
      <c r="O306" t="s">
        <v>1825</v>
      </c>
      <c r="P306">
        <f t="shared" si="16"/>
        <v>5345.5999999999995</v>
      </c>
      <c r="Q306" s="4">
        <f>_xlfn.MAXIFS(Shipments!$B:$B, Shipments!$A:$A, A306)</f>
        <v>45877</v>
      </c>
      <c r="R306">
        <f>SUMIFS(Shipments!$D:$D, Shipments!$A:$A, A306)</f>
        <v>20</v>
      </c>
      <c r="S306">
        <f t="shared" si="17"/>
        <v>1</v>
      </c>
      <c r="T306">
        <f t="shared" si="18"/>
        <v>0</v>
      </c>
      <c r="U306">
        <f t="shared" si="19"/>
        <v>2225.5999999999995</v>
      </c>
    </row>
    <row r="307" spans="1:21" x14ac:dyDescent="0.35">
      <c r="A307">
        <v>10305</v>
      </c>
      <c r="B307" s="4" t="s">
        <v>656</v>
      </c>
      <c r="C307" t="s">
        <v>226</v>
      </c>
      <c r="D307" t="str">
        <f>_xlfn.XLOOKUP(C307,Products!$A:$A,Products!$B:$B,"")</f>
        <v>Product 172</v>
      </c>
      <c r="E307" t="str">
        <f>_xlfn.XLOOKUP(C307,Products!$A:$A,Products!$C:$C,"")</f>
        <v>Raw Materials</v>
      </c>
      <c r="F307">
        <f>_xlfn.XLOOKUP(C307,Products!$A:$A,Products!$D:$D,"")</f>
        <v>190.83</v>
      </c>
      <c r="G307" t="str">
        <f>_xlfn.XLOOKUP(C307,Products!$A:$A,Products!$E:$E,"")</f>
        <v>S001</v>
      </c>
      <c r="H307">
        <v>40</v>
      </c>
      <c r="I307">
        <v>266.12</v>
      </c>
      <c r="J307" t="s">
        <v>632</v>
      </c>
      <c r="K307" t="s">
        <v>466</v>
      </c>
      <c r="L307" t="str">
        <f xml:space="preserve"> _xlfn.XLOOKUP(K307,Locations!$A:$A,Locations!$D:$D,"")</f>
        <v>Southeast</v>
      </c>
      <c r="M307" t="str">
        <f xml:space="preserve"> _xlfn.XLOOKUP(K307,Locations!$A:$A,Locations!$C:$C,"")</f>
        <v>FL</v>
      </c>
      <c r="N307" t="s">
        <v>1003</v>
      </c>
      <c r="O307" t="s">
        <v>1824</v>
      </c>
      <c r="P307">
        <f t="shared" si="16"/>
        <v>10644.8</v>
      </c>
      <c r="Q307" s="4">
        <f>_xlfn.MAXIFS(Shipments!$B:$B, Shipments!$A:$A, A307)</f>
        <v>45848</v>
      </c>
      <c r="R307">
        <f>SUMIFS(Shipments!$D:$D, Shipments!$A:$A, A307)</f>
        <v>40</v>
      </c>
      <c r="S307">
        <f t="shared" si="17"/>
        <v>1</v>
      </c>
      <c r="T307">
        <f t="shared" si="18"/>
        <v>0</v>
      </c>
      <c r="U307">
        <f t="shared" si="19"/>
        <v>3011.5999999999985</v>
      </c>
    </row>
    <row r="308" spans="1:21" x14ac:dyDescent="0.35">
      <c r="A308">
        <v>10306</v>
      </c>
      <c r="B308" s="4" t="s">
        <v>641</v>
      </c>
      <c r="C308" t="s">
        <v>92</v>
      </c>
      <c r="D308" t="str">
        <f>_xlfn.XLOOKUP(C308,Products!$A:$A,Products!$B:$B,"")</f>
        <v>Product 38</v>
      </c>
      <c r="E308" t="str">
        <f>_xlfn.XLOOKUP(C308,Products!$A:$A,Products!$C:$C,"")</f>
        <v>Raw Materials</v>
      </c>
      <c r="F308">
        <f>_xlfn.XLOOKUP(C308,Products!$A:$A,Products!$D:$D,"")</f>
        <v>69.680000000000007</v>
      </c>
      <c r="G308" t="str">
        <f>_xlfn.XLOOKUP(C308,Products!$A:$A,Products!$E:$E,"")</f>
        <v>S003</v>
      </c>
      <c r="H308">
        <v>5</v>
      </c>
      <c r="I308">
        <v>114.77</v>
      </c>
      <c r="J308" t="s">
        <v>541</v>
      </c>
      <c r="K308" t="s">
        <v>464</v>
      </c>
      <c r="L308" t="str">
        <f xml:space="preserve"> _xlfn.XLOOKUP(K308,Locations!$A:$A,Locations!$D:$D,"")</f>
        <v>Central</v>
      </c>
      <c r="M308" t="str">
        <f xml:space="preserve"> _xlfn.XLOOKUP(K308,Locations!$A:$A,Locations!$C:$C,"")</f>
        <v>TX</v>
      </c>
      <c r="N308" t="s">
        <v>1004</v>
      </c>
      <c r="O308" t="s">
        <v>1825</v>
      </c>
      <c r="P308">
        <f t="shared" si="16"/>
        <v>573.85</v>
      </c>
      <c r="Q308" s="4">
        <f>_xlfn.MAXIFS(Shipments!$B:$B, Shipments!$A:$A, A308)</f>
        <v>45848</v>
      </c>
      <c r="R308">
        <f>SUMIFS(Shipments!$D:$D, Shipments!$A:$A, A308)</f>
        <v>5</v>
      </c>
      <c r="S308">
        <f t="shared" si="17"/>
        <v>1</v>
      </c>
      <c r="T308">
        <f t="shared" si="18"/>
        <v>1</v>
      </c>
      <c r="U308">
        <f t="shared" si="19"/>
        <v>225.45</v>
      </c>
    </row>
    <row r="309" spans="1:21" x14ac:dyDescent="0.35">
      <c r="A309">
        <v>10307</v>
      </c>
      <c r="B309" s="4" t="s">
        <v>657</v>
      </c>
      <c r="C309" t="s">
        <v>209</v>
      </c>
      <c r="D309" t="str">
        <f>_xlfn.XLOOKUP(C309,Products!$A:$A,Products!$B:$B,"")</f>
        <v>Product 155</v>
      </c>
      <c r="E309" t="str">
        <f>_xlfn.XLOOKUP(C309,Products!$A:$A,Products!$C:$C,"")</f>
        <v>Raw Materials</v>
      </c>
      <c r="F309">
        <f>_xlfn.XLOOKUP(C309,Products!$A:$A,Products!$D:$D,"")</f>
        <v>57.05</v>
      </c>
      <c r="G309" t="str">
        <f>_xlfn.XLOOKUP(C309,Products!$A:$A,Products!$E:$E,"")</f>
        <v>S004</v>
      </c>
      <c r="H309">
        <v>100</v>
      </c>
      <c r="I309">
        <v>100.45</v>
      </c>
      <c r="J309" t="s">
        <v>651</v>
      </c>
      <c r="K309" t="s">
        <v>467</v>
      </c>
      <c r="L309" t="str">
        <f xml:space="preserve"> _xlfn.XLOOKUP(K309,Locations!$A:$A,Locations!$D:$D,"")</f>
        <v>Northeast</v>
      </c>
      <c r="M309" t="str">
        <f xml:space="preserve"> _xlfn.XLOOKUP(K309,Locations!$A:$A,Locations!$C:$C,"")</f>
        <v>NJ</v>
      </c>
      <c r="N309" t="s">
        <v>1005</v>
      </c>
      <c r="O309" t="s">
        <v>1824</v>
      </c>
      <c r="P309">
        <f t="shared" si="16"/>
        <v>10045</v>
      </c>
      <c r="Q309" s="4">
        <f>_xlfn.MAXIFS(Shipments!$B:$B, Shipments!$A:$A, A309)</f>
        <v>45921</v>
      </c>
      <c r="R309">
        <f>SUMIFS(Shipments!$D:$D, Shipments!$A:$A, A309)</f>
        <v>100</v>
      </c>
      <c r="S309">
        <f t="shared" si="17"/>
        <v>1</v>
      </c>
      <c r="T309">
        <f t="shared" si="18"/>
        <v>1</v>
      </c>
      <c r="U309">
        <f t="shared" si="19"/>
        <v>4340</v>
      </c>
    </row>
    <row r="310" spans="1:21" x14ac:dyDescent="0.35">
      <c r="A310">
        <v>10308</v>
      </c>
      <c r="B310" s="4" t="s">
        <v>645</v>
      </c>
      <c r="C310" t="s">
        <v>243</v>
      </c>
      <c r="D310" t="str">
        <f>_xlfn.XLOOKUP(C310,Products!$A:$A,Products!$B:$B,"")</f>
        <v>Product 189</v>
      </c>
      <c r="E310" t="str">
        <f>_xlfn.XLOOKUP(C310,Products!$A:$A,Products!$C:$C,"")</f>
        <v>Raw Materials</v>
      </c>
      <c r="F310">
        <f>_xlfn.XLOOKUP(C310,Products!$A:$A,Products!$D:$D,"")</f>
        <v>45.17</v>
      </c>
      <c r="G310" t="str">
        <f>_xlfn.XLOOKUP(C310,Products!$A:$A,Products!$E:$E,"")</f>
        <v>S001</v>
      </c>
      <c r="H310">
        <v>20</v>
      </c>
      <c r="I310">
        <v>76.73</v>
      </c>
      <c r="J310" t="s">
        <v>569</v>
      </c>
      <c r="K310" t="s">
        <v>467</v>
      </c>
      <c r="L310" t="str">
        <f xml:space="preserve"> _xlfn.XLOOKUP(K310,Locations!$A:$A,Locations!$D:$D,"")</f>
        <v>Northeast</v>
      </c>
      <c r="M310" t="str">
        <f xml:space="preserve"> _xlfn.XLOOKUP(K310,Locations!$A:$A,Locations!$C:$C,"")</f>
        <v>NJ</v>
      </c>
      <c r="N310" t="s">
        <v>1006</v>
      </c>
      <c r="O310" t="s">
        <v>1824</v>
      </c>
      <c r="P310">
        <f t="shared" si="16"/>
        <v>1534.6000000000001</v>
      </c>
      <c r="Q310" s="4">
        <f>_xlfn.MAXIFS(Shipments!$B:$B, Shipments!$A:$A, A310)</f>
        <v>45775</v>
      </c>
      <c r="R310">
        <f>SUMIFS(Shipments!$D:$D, Shipments!$A:$A, A310)</f>
        <v>20</v>
      </c>
      <c r="S310">
        <f t="shared" si="17"/>
        <v>1</v>
      </c>
      <c r="T310">
        <f t="shared" si="18"/>
        <v>0</v>
      </c>
      <c r="U310">
        <f t="shared" si="19"/>
        <v>631.20000000000005</v>
      </c>
    </row>
    <row r="311" spans="1:21" x14ac:dyDescent="0.35">
      <c r="A311">
        <v>10309</v>
      </c>
      <c r="B311" s="4" t="s">
        <v>658</v>
      </c>
      <c r="C311" t="s">
        <v>138</v>
      </c>
      <c r="D311" t="str">
        <f>_xlfn.XLOOKUP(C311,Products!$A:$A,Products!$B:$B,"")</f>
        <v>Product 84</v>
      </c>
      <c r="E311" t="str">
        <f>_xlfn.XLOOKUP(C311,Products!$A:$A,Products!$C:$C,"")</f>
        <v>Finished Goods</v>
      </c>
      <c r="F311">
        <f>_xlfn.XLOOKUP(C311,Products!$A:$A,Products!$D:$D,"")</f>
        <v>186.09</v>
      </c>
      <c r="G311" t="str">
        <f>_xlfn.XLOOKUP(C311,Products!$A:$A,Products!$E:$E,"")</f>
        <v>S014</v>
      </c>
      <c r="H311">
        <v>100</v>
      </c>
      <c r="I311">
        <v>265.45</v>
      </c>
      <c r="J311" t="s">
        <v>520</v>
      </c>
      <c r="K311" t="s">
        <v>466</v>
      </c>
      <c r="L311" t="str">
        <f xml:space="preserve"> _xlfn.XLOOKUP(K311,Locations!$A:$A,Locations!$D:$D,"")</f>
        <v>Southeast</v>
      </c>
      <c r="M311" t="str">
        <f xml:space="preserve"> _xlfn.XLOOKUP(K311,Locations!$A:$A,Locations!$C:$C,"")</f>
        <v>FL</v>
      </c>
      <c r="N311" t="s">
        <v>1007</v>
      </c>
      <c r="O311" t="s">
        <v>1826</v>
      </c>
      <c r="P311">
        <f t="shared" si="16"/>
        <v>26545</v>
      </c>
      <c r="Q311" s="4">
        <f>_xlfn.MAXIFS(Shipments!$B:$B, Shipments!$A:$A, A311)</f>
        <v>45786</v>
      </c>
      <c r="R311">
        <f>SUMIFS(Shipments!$D:$D, Shipments!$A:$A, A311)</f>
        <v>100</v>
      </c>
      <c r="S311">
        <f t="shared" si="17"/>
        <v>1</v>
      </c>
      <c r="T311">
        <f t="shared" si="18"/>
        <v>1</v>
      </c>
      <c r="U311">
        <f t="shared" si="19"/>
        <v>7936</v>
      </c>
    </row>
    <row r="312" spans="1:21" x14ac:dyDescent="0.35">
      <c r="A312">
        <v>10310</v>
      </c>
      <c r="B312" s="4" t="s">
        <v>622</v>
      </c>
      <c r="C312" t="s">
        <v>181</v>
      </c>
      <c r="D312" t="str">
        <f>_xlfn.XLOOKUP(C312,Products!$A:$A,Products!$B:$B,"")</f>
        <v>Product 127</v>
      </c>
      <c r="E312" t="str">
        <f>_xlfn.XLOOKUP(C312,Products!$A:$A,Products!$C:$C,"")</f>
        <v>Finished Goods</v>
      </c>
      <c r="F312">
        <f>_xlfn.XLOOKUP(C312,Products!$A:$A,Products!$D:$D,"")</f>
        <v>79.2</v>
      </c>
      <c r="G312" t="str">
        <f>_xlfn.XLOOKUP(C312,Products!$A:$A,Products!$E:$E,"")</f>
        <v>S004</v>
      </c>
      <c r="H312">
        <v>5</v>
      </c>
      <c r="I312">
        <v>127.02</v>
      </c>
      <c r="J312" t="s">
        <v>660</v>
      </c>
      <c r="K312" t="s">
        <v>468</v>
      </c>
      <c r="L312" t="str">
        <f xml:space="preserve"> _xlfn.XLOOKUP(K312,Locations!$A:$A,Locations!$D:$D,"")</f>
        <v>West</v>
      </c>
      <c r="M312" t="str">
        <f xml:space="preserve"> _xlfn.XLOOKUP(K312,Locations!$A:$A,Locations!$C:$C,"")</f>
        <v>WA</v>
      </c>
      <c r="N312" t="s">
        <v>1008</v>
      </c>
      <c r="O312" t="s">
        <v>1825</v>
      </c>
      <c r="P312">
        <f t="shared" si="16"/>
        <v>635.1</v>
      </c>
      <c r="Q312" s="4">
        <f>_xlfn.MAXIFS(Shipments!$B:$B, Shipments!$A:$A, A312)</f>
        <v>45904</v>
      </c>
      <c r="R312">
        <f>SUMIFS(Shipments!$D:$D, Shipments!$A:$A, A312)</f>
        <v>5</v>
      </c>
      <c r="S312">
        <f t="shared" si="17"/>
        <v>1</v>
      </c>
      <c r="T312">
        <f t="shared" si="18"/>
        <v>0</v>
      </c>
      <c r="U312">
        <f t="shared" si="19"/>
        <v>239.10000000000002</v>
      </c>
    </row>
    <row r="313" spans="1:21" x14ac:dyDescent="0.35">
      <c r="A313">
        <v>10311</v>
      </c>
      <c r="B313" s="4" t="s">
        <v>592</v>
      </c>
      <c r="C313" t="s">
        <v>73</v>
      </c>
      <c r="D313" t="str">
        <f>_xlfn.XLOOKUP(C313,Products!$A:$A,Products!$B:$B,"")</f>
        <v>Product 19</v>
      </c>
      <c r="E313" t="str">
        <f>_xlfn.XLOOKUP(C313,Products!$A:$A,Products!$C:$C,"")</f>
        <v>Components</v>
      </c>
      <c r="F313">
        <f>_xlfn.XLOOKUP(C313,Products!$A:$A,Products!$D:$D,"")</f>
        <v>64.11</v>
      </c>
      <c r="G313" t="str">
        <f>_xlfn.XLOOKUP(C313,Products!$A:$A,Products!$E:$E,"")</f>
        <v>S008</v>
      </c>
      <c r="H313">
        <v>40</v>
      </c>
      <c r="I313">
        <v>81.88</v>
      </c>
      <c r="J313" t="s">
        <v>626</v>
      </c>
      <c r="K313" t="s">
        <v>467</v>
      </c>
      <c r="L313" t="str">
        <f xml:space="preserve"> _xlfn.XLOOKUP(K313,Locations!$A:$A,Locations!$D:$D,"")</f>
        <v>Northeast</v>
      </c>
      <c r="M313" t="str">
        <f xml:space="preserve"> _xlfn.XLOOKUP(K313,Locations!$A:$A,Locations!$C:$C,"")</f>
        <v>NJ</v>
      </c>
      <c r="N313" t="s">
        <v>1009</v>
      </c>
      <c r="O313" t="s">
        <v>1825</v>
      </c>
      <c r="P313">
        <f t="shared" si="16"/>
        <v>3275.2</v>
      </c>
      <c r="Q313" s="4">
        <f>_xlfn.MAXIFS(Shipments!$B:$B, Shipments!$A:$A, A313)</f>
        <v>45776</v>
      </c>
      <c r="R313">
        <f>SUMIFS(Shipments!$D:$D, Shipments!$A:$A, A313)</f>
        <v>40</v>
      </c>
      <c r="S313">
        <f t="shared" si="17"/>
        <v>1</v>
      </c>
      <c r="T313">
        <f t="shared" si="18"/>
        <v>1</v>
      </c>
      <c r="U313">
        <f t="shared" si="19"/>
        <v>710.79999999999973</v>
      </c>
    </row>
    <row r="314" spans="1:21" x14ac:dyDescent="0.35">
      <c r="A314">
        <v>10312</v>
      </c>
      <c r="B314" s="4" t="s">
        <v>644</v>
      </c>
      <c r="C314" t="s">
        <v>173</v>
      </c>
      <c r="D314" t="str">
        <f>_xlfn.XLOOKUP(C314,Products!$A:$A,Products!$B:$B,"")</f>
        <v>Product 119</v>
      </c>
      <c r="E314" t="str">
        <f>_xlfn.XLOOKUP(C314,Products!$A:$A,Products!$C:$C,"")</f>
        <v>Raw Materials</v>
      </c>
      <c r="F314">
        <f>_xlfn.XLOOKUP(C314,Products!$A:$A,Products!$D:$D,"")</f>
        <v>7.27</v>
      </c>
      <c r="G314" t="str">
        <f>_xlfn.XLOOKUP(C314,Products!$A:$A,Products!$E:$E,"")</f>
        <v>S002</v>
      </c>
      <c r="H314">
        <v>10</v>
      </c>
      <c r="I314">
        <v>10.32</v>
      </c>
      <c r="J314" t="s">
        <v>666</v>
      </c>
      <c r="K314" t="s">
        <v>470</v>
      </c>
      <c r="L314" t="str">
        <f xml:space="preserve"> _xlfn.XLOOKUP(K314,Locations!$A:$A,Locations!$D:$D,"")</f>
        <v>Pacific</v>
      </c>
      <c r="M314" t="str">
        <f xml:space="preserve"> _xlfn.XLOOKUP(K314,Locations!$A:$A,Locations!$C:$C,"")</f>
        <v>FL</v>
      </c>
      <c r="N314" t="s">
        <v>1010</v>
      </c>
      <c r="O314" t="s">
        <v>1825</v>
      </c>
      <c r="P314">
        <f t="shared" si="16"/>
        <v>103.2</v>
      </c>
      <c r="Q314" s="4">
        <f>_xlfn.MAXIFS(Shipments!$B:$B, Shipments!$A:$A, A314)</f>
        <v>45826</v>
      </c>
      <c r="R314">
        <f>SUMIFS(Shipments!$D:$D, Shipments!$A:$A, A314)</f>
        <v>10</v>
      </c>
      <c r="S314">
        <f t="shared" si="17"/>
        <v>1</v>
      </c>
      <c r="T314">
        <f t="shared" si="18"/>
        <v>1</v>
      </c>
      <c r="U314">
        <f t="shared" si="19"/>
        <v>30.500000000000014</v>
      </c>
    </row>
    <row r="315" spans="1:21" x14ac:dyDescent="0.35">
      <c r="A315">
        <v>10313</v>
      </c>
      <c r="B315" s="4" t="s">
        <v>573</v>
      </c>
      <c r="C315" t="s">
        <v>183</v>
      </c>
      <c r="D315" t="str">
        <f>_xlfn.XLOOKUP(C315,Products!$A:$A,Products!$B:$B,"")</f>
        <v>Product 129</v>
      </c>
      <c r="E315" t="str">
        <f>_xlfn.XLOOKUP(C315,Products!$A:$A,Products!$C:$C,"")</f>
        <v>Packaging</v>
      </c>
      <c r="F315">
        <f>_xlfn.XLOOKUP(C315,Products!$A:$A,Products!$D:$D,"")</f>
        <v>75.12</v>
      </c>
      <c r="G315" t="str">
        <f>_xlfn.XLOOKUP(C315,Products!$A:$A,Products!$E:$E,"")</f>
        <v>S015</v>
      </c>
      <c r="H315">
        <v>20</v>
      </c>
      <c r="I315">
        <v>118.59</v>
      </c>
      <c r="J315" t="s">
        <v>555</v>
      </c>
      <c r="K315" t="s">
        <v>472</v>
      </c>
      <c r="L315" t="str">
        <f xml:space="preserve"> _xlfn.XLOOKUP(K315,Locations!$A:$A,Locations!$D:$D,"")</f>
        <v>West</v>
      </c>
      <c r="M315" t="str">
        <f xml:space="preserve"> _xlfn.XLOOKUP(K315,Locations!$A:$A,Locations!$C:$C,"")</f>
        <v>WA</v>
      </c>
      <c r="N315" t="s">
        <v>1011</v>
      </c>
      <c r="O315" t="s">
        <v>1826</v>
      </c>
      <c r="P315">
        <f t="shared" si="16"/>
        <v>2371.8000000000002</v>
      </c>
      <c r="Q315" s="4">
        <f>_xlfn.MAXIFS(Shipments!$B:$B, Shipments!$A:$A, A315)</f>
        <v>45930</v>
      </c>
      <c r="R315">
        <f>SUMIFS(Shipments!$D:$D, Shipments!$A:$A, A315)</f>
        <v>20</v>
      </c>
      <c r="S315">
        <f t="shared" si="17"/>
        <v>1</v>
      </c>
      <c r="T315">
        <f t="shared" si="18"/>
        <v>1</v>
      </c>
      <c r="U315">
        <f t="shared" si="19"/>
        <v>869.40000000000009</v>
      </c>
    </row>
    <row r="316" spans="1:21" x14ac:dyDescent="0.35">
      <c r="A316">
        <v>10314</v>
      </c>
      <c r="B316" s="4" t="s">
        <v>541</v>
      </c>
      <c r="C316" t="s">
        <v>123</v>
      </c>
      <c r="D316" t="str">
        <f>_xlfn.XLOOKUP(C316,Products!$A:$A,Products!$B:$B,"")</f>
        <v>Product 69</v>
      </c>
      <c r="E316" t="str">
        <f>_xlfn.XLOOKUP(C316,Products!$A:$A,Products!$C:$C,"")</f>
        <v>Components</v>
      </c>
      <c r="F316">
        <f>_xlfn.XLOOKUP(C316,Products!$A:$A,Products!$D:$D,"")</f>
        <v>127.15</v>
      </c>
      <c r="G316" t="str">
        <f>_xlfn.XLOOKUP(C316,Products!$A:$A,Products!$E:$E,"")</f>
        <v>S003</v>
      </c>
      <c r="H316">
        <v>20</v>
      </c>
      <c r="I316">
        <v>195.38</v>
      </c>
      <c r="J316" t="s">
        <v>688</v>
      </c>
      <c r="K316" t="s">
        <v>471</v>
      </c>
      <c r="L316" t="str">
        <f xml:space="preserve"> _xlfn.XLOOKUP(K316,Locations!$A:$A,Locations!$D:$D,"")</f>
        <v>Central</v>
      </c>
      <c r="M316" t="str">
        <f xml:space="preserve"> _xlfn.XLOOKUP(K316,Locations!$A:$A,Locations!$C:$C,"")</f>
        <v>TX</v>
      </c>
      <c r="N316" t="s">
        <v>1012</v>
      </c>
      <c r="O316" t="s">
        <v>1825</v>
      </c>
      <c r="P316">
        <f t="shared" si="16"/>
        <v>3907.6</v>
      </c>
      <c r="Q316" s="4">
        <f>_xlfn.MAXIFS(Shipments!$B:$B, Shipments!$A:$A, A316)</f>
        <v>45851</v>
      </c>
      <c r="R316">
        <f>SUMIFS(Shipments!$D:$D, Shipments!$A:$A, A316)</f>
        <v>20</v>
      </c>
      <c r="S316">
        <f t="shared" si="17"/>
        <v>1</v>
      </c>
      <c r="T316">
        <f t="shared" si="18"/>
        <v>0</v>
      </c>
      <c r="U316">
        <f t="shared" si="19"/>
        <v>1364.6</v>
      </c>
    </row>
    <row r="317" spans="1:21" x14ac:dyDescent="0.35">
      <c r="A317">
        <v>10315</v>
      </c>
      <c r="B317" s="4" t="s">
        <v>618</v>
      </c>
      <c r="C317" t="s">
        <v>152</v>
      </c>
      <c r="D317" t="str">
        <f>_xlfn.XLOOKUP(C317,Products!$A:$A,Products!$B:$B,"")</f>
        <v>Product 98</v>
      </c>
      <c r="E317" t="str">
        <f>_xlfn.XLOOKUP(C317,Products!$A:$A,Products!$C:$C,"")</f>
        <v>Finished Goods</v>
      </c>
      <c r="F317">
        <f>_xlfn.XLOOKUP(C317,Products!$A:$A,Products!$D:$D,"")</f>
        <v>108.91</v>
      </c>
      <c r="G317" t="str">
        <f>_xlfn.XLOOKUP(C317,Products!$A:$A,Products!$E:$E,"")</f>
        <v>S007</v>
      </c>
      <c r="H317">
        <v>75</v>
      </c>
      <c r="I317">
        <v>161.84</v>
      </c>
      <c r="J317" t="s">
        <v>592</v>
      </c>
      <c r="K317" t="s">
        <v>468</v>
      </c>
      <c r="L317" t="str">
        <f xml:space="preserve"> _xlfn.XLOOKUP(K317,Locations!$A:$A,Locations!$D:$D,"")</f>
        <v>West</v>
      </c>
      <c r="M317" t="str">
        <f xml:space="preserve"> _xlfn.XLOOKUP(K317,Locations!$A:$A,Locations!$C:$C,"")</f>
        <v>WA</v>
      </c>
      <c r="N317" t="s">
        <v>1013</v>
      </c>
      <c r="O317" t="s">
        <v>1825</v>
      </c>
      <c r="P317">
        <f t="shared" si="16"/>
        <v>12138</v>
      </c>
      <c r="Q317" s="4">
        <f>_xlfn.MAXIFS(Shipments!$B:$B, Shipments!$A:$A, A317)</f>
        <v>45766</v>
      </c>
      <c r="R317">
        <f>SUMIFS(Shipments!$D:$D, Shipments!$A:$A, A317)</f>
        <v>75</v>
      </c>
      <c r="S317">
        <f t="shared" si="17"/>
        <v>1</v>
      </c>
      <c r="T317">
        <f t="shared" si="18"/>
        <v>1</v>
      </c>
      <c r="U317">
        <f t="shared" si="19"/>
        <v>3969.75</v>
      </c>
    </row>
    <row r="318" spans="1:21" x14ac:dyDescent="0.35">
      <c r="A318">
        <v>10316</v>
      </c>
      <c r="B318" s="4" t="s">
        <v>568</v>
      </c>
      <c r="C318" t="s">
        <v>71</v>
      </c>
      <c r="D318" t="str">
        <f>_xlfn.XLOOKUP(C318,Products!$A:$A,Products!$B:$B,"")</f>
        <v>Product 17</v>
      </c>
      <c r="E318" t="str">
        <f>_xlfn.XLOOKUP(C318,Products!$A:$A,Products!$C:$C,"")</f>
        <v>Finished Goods</v>
      </c>
      <c r="F318">
        <f>_xlfn.XLOOKUP(C318,Products!$A:$A,Products!$D:$D,"")</f>
        <v>93.8</v>
      </c>
      <c r="G318" t="str">
        <f>_xlfn.XLOOKUP(C318,Products!$A:$A,Products!$E:$E,"")</f>
        <v>S004</v>
      </c>
      <c r="H318">
        <v>20</v>
      </c>
      <c r="I318">
        <v>142.78</v>
      </c>
      <c r="J318" t="s">
        <v>610</v>
      </c>
      <c r="K318" t="s">
        <v>464</v>
      </c>
      <c r="L318" t="str">
        <f xml:space="preserve"> _xlfn.XLOOKUP(K318,Locations!$A:$A,Locations!$D:$D,"")</f>
        <v>Central</v>
      </c>
      <c r="M318" t="str">
        <f xml:space="preserve"> _xlfn.XLOOKUP(K318,Locations!$A:$A,Locations!$C:$C,"")</f>
        <v>TX</v>
      </c>
      <c r="N318" t="s">
        <v>1014</v>
      </c>
      <c r="O318" t="s">
        <v>1824</v>
      </c>
      <c r="P318">
        <f t="shared" si="16"/>
        <v>2855.6</v>
      </c>
      <c r="Q318" s="4">
        <f>_xlfn.MAXIFS(Shipments!$B:$B, Shipments!$A:$A, A318)</f>
        <v>45807</v>
      </c>
      <c r="R318">
        <f>SUMIFS(Shipments!$D:$D, Shipments!$A:$A, A318)</f>
        <v>20</v>
      </c>
      <c r="S318">
        <f t="shared" si="17"/>
        <v>1</v>
      </c>
      <c r="T318">
        <f t="shared" si="18"/>
        <v>1</v>
      </c>
      <c r="U318">
        <f t="shared" si="19"/>
        <v>979.59999999999991</v>
      </c>
    </row>
    <row r="319" spans="1:21" x14ac:dyDescent="0.35">
      <c r="A319">
        <v>10317</v>
      </c>
      <c r="B319" s="4" t="s">
        <v>654</v>
      </c>
      <c r="C319" t="s">
        <v>77</v>
      </c>
      <c r="D319" t="str">
        <f>_xlfn.XLOOKUP(C319,Products!$A:$A,Products!$B:$B,"")</f>
        <v>Product 23</v>
      </c>
      <c r="E319" t="str">
        <f>_xlfn.XLOOKUP(C319,Products!$A:$A,Products!$C:$C,"")</f>
        <v>Finished Goods</v>
      </c>
      <c r="F319">
        <f>_xlfn.XLOOKUP(C319,Products!$A:$A,Products!$D:$D,"")</f>
        <v>49.17</v>
      </c>
      <c r="G319" t="str">
        <f>_xlfn.XLOOKUP(C319,Products!$A:$A,Products!$E:$E,"")</f>
        <v>S015</v>
      </c>
      <c r="H319">
        <v>100</v>
      </c>
      <c r="I319">
        <v>79.94</v>
      </c>
      <c r="J319" t="s">
        <v>512</v>
      </c>
      <c r="K319" t="s">
        <v>465</v>
      </c>
      <c r="L319" t="str">
        <f xml:space="preserve"> _xlfn.XLOOKUP(K319,Locations!$A:$A,Locations!$D:$D,"")</f>
        <v>Midwest</v>
      </c>
      <c r="M319" t="str">
        <f xml:space="preserve"> _xlfn.XLOOKUP(K319,Locations!$A:$A,Locations!$C:$C,"")</f>
        <v>IL</v>
      </c>
      <c r="N319" t="s">
        <v>1015</v>
      </c>
      <c r="O319" t="s">
        <v>1825</v>
      </c>
      <c r="P319">
        <f t="shared" si="16"/>
        <v>7994</v>
      </c>
      <c r="Q319" s="4">
        <f>_xlfn.MAXIFS(Shipments!$B:$B, Shipments!$A:$A, A319)</f>
        <v>45871</v>
      </c>
      <c r="R319">
        <f>SUMIFS(Shipments!$D:$D, Shipments!$A:$A, A319)</f>
        <v>100</v>
      </c>
      <c r="S319">
        <f t="shared" si="17"/>
        <v>1</v>
      </c>
      <c r="T319">
        <f t="shared" si="18"/>
        <v>0</v>
      </c>
      <c r="U319">
        <f t="shared" si="19"/>
        <v>3077</v>
      </c>
    </row>
    <row r="320" spans="1:21" x14ac:dyDescent="0.35">
      <c r="A320">
        <v>10318</v>
      </c>
      <c r="B320" s="4" t="s">
        <v>659</v>
      </c>
      <c r="C320" t="s">
        <v>78</v>
      </c>
      <c r="D320" t="str">
        <f>_xlfn.XLOOKUP(C320,Products!$A:$A,Products!$B:$B,"")</f>
        <v>Product 24</v>
      </c>
      <c r="E320" t="str">
        <f>_xlfn.XLOOKUP(C320,Products!$A:$A,Products!$C:$C,"")</f>
        <v>Finished Goods</v>
      </c>
      <c r="F320">
        <f>_xlfn.XLOOKUP(C320,Products!$A:$A,Products!$D:$D,"")</f>
        <v>161.94</v>
      </c>
      <c r="G320" t="str">
        <f>_xlfn.XLOOKUP(C320,Products!$A:$A,Products!$E:$E,"")</f>
        <v>S005</v>
      </c>
      <c r="H320">
        <v>30</v>
      </c>
      <c r="I320">
        <v>246.24</v>
      </c>
      <c r="J320" t="s">
        <v>699</v>
      </c>
      <c r="K320" t="s">
        <v>473</v>
      </c>
      <c r="L320" t="str">
        <f xml:space="preserve"> _xlfn.XLOOKUP(K320,Locations!$A:$A,Locations!$D:$D,"")</f>
        <v>West</v>
      </c>
      <c r="M320" t="str">
        <f xml:space="preserve"> _xlfn.XLOOKUP(K320,Locations!$A:$A,Locations!$C:$C,"")</f>
        <v>CA</v>
      </c>
      <c r="N320" t="s">
        <v>1016</v>
      </c>
      <c r="O320" t="s">
        <v>1824</v>
      </c>
      <c r="P320">
        <f t="shared" si="16"/>
        <v>7387.2000000000007</v>
      </c>
      <c r="Q320" s="4">
        <f>_xlfn.MAXIFS(Shipments!$B:$B, Shipments!$A:$A, A320)</f>
        <v>45934</v>
      </c>
      <c r="R320">
        <f>SUMIFS(Shipments!$D:$D, Shipments!$A:$A, A320)</f>
        <v>30</v>
      </c>
      <c r="S320">
        <f t="shared" si="17"/>
        <v>1</v>
      </c>
      <c r="T320">
        <f t="shared" si="18"/>
        <v>1</v>
      </c>
      <c r="U320">
        <f t="shared" si="19"/>
        <v>2529.0000000000009</v>
      </c>
    </row>
    <row r="321" spans="1:21" x14ac:dyDescent="0.35">
      <c r="A321">
        <v>10319</v>
      </c>
      <c r="B321" s="4" t="s">
        <v>580</v>
      </c>
      <c r="C321" t="s">
        <v>254</v>
      </c>
      <c r="D321" t="str">
        <f>_xlfn.XLOOKUP(C321,Products!$A:$A,Products!$B:$B,"")</f>
        <v>Product 200</v>
      </c>
      <c r="E321" t="str">
        <f>_xlfn.XLOOKUP(C321,Products!$A:$A,Products!$C:$C,"")</f>
        <v>Components</v>
      </c>
      <c r="F321">
        <f>_xlfn.XLOOKUP(C321,Products!$A:$A,Products!$D:$D,"")</f>
        <v>9.19</v>
      </c>
      <c r="G321" t="str">
        <f>_xlfn.XLOOKUP(C321,Products!$A:$A,Products!$E:$E,"")</f>
        <v>S018</v>
      </c>
      <c r="H321">
        <v>15</v>
      </c>
      <c r="I321">
        <v>15.76</v>
      </c>
      <c r="J321" t="s">
        <v>668</v>
      </c>
      <c r="K321" t="s">
        <v>471</v>
      </c>
      <c r="L321" t="str">
        <f xml:space="preserve"> _xlfn.XLOOKUP(K321,Locations!$A:$A,Locations!$D:$D,"")</f>
        <v>Central</v>
      </c>
      <c r="M321" t="str">
        <f xml:space="preserve"> _xlfn.XLOOKUP(K321,Locations!$A:$A,Locations!$C:$C,"")</f>
        <v>TX</v>
      </c>
      <c r="N321" t="s">
        <v>1017</v>
      </c>
      <c r="O321" t="s">
        <v>1825</v>
      </c>
      <c r="P321">
        <f t="shared" si="16"/>
        <v>236.4</v>
      </c>
      <c r="Q321" s="4">
        <f>_xlfn.MAXIFS(Shipments!$B:$B, Shipments!$A:$A, A321)</f>
        <v>45775</v>
      </c>
      <c r="R321">
        <f>SUMIFS(Shipments!$D:$D, Shipments!$A:$A, A321)</f>
        <v>15</v>
      </c>
      <c r="S321">
        <f t="shared" si="17"/>
        <v>1</v>
      </c>
      <c r="T321">
        <f t="shared" si="18"/>
        <v>1</v>
      </c>
      <c r="U321">
        <f t="shared" si="19"/>
        <v>98.550000000000011</v>
      </c>
    </row>
    <row r="322" spans="1:21" x14ac:dyDescent="0.35">
      <c r="A322">
        <v>10320</v>
      </c>
      <c r="B322" s="4" t="s">
        <v>643</v>
      </c>
      <c r="C322" t="s">
        <v>102</v>
      </c>
      <c r="D322" t="str">
        <f>_xlfn.XLOOKUP(C322,Products!$A:$A,Products!$B:$B,"")</f>
        <v>Product 48</v>
      </c>
      <c r="E322" t="str">
        <f>_xlfn.XLOOKUP(C322,Products!$A:$A,Products!$C:$C,"")</f>
        <v>Spare Parts</v>
      </c>
      <c r="F322">
        <f>_xlfn.XLOOKUP(C322,Products!$A:$A,Products!$D:$D,"")</f>
        <v>173.36</v>
      </c>
      <c r="G322" t="str">
        <f>_xlfn.XLOOKUP(C322,Products!$A:$A,Products!$E:$E,"")</f>
        <v>S015</v>
      </c>
      <c r="H322">
        <v>75</v>
      </c>
      <c r="I322">
        <v>266.58</v>
      </c>
      <c r="J322" t="s">
        <v>641</v>
      </c>
      <c r="K322" t="s">
        <v>471</v>
      </c>
      <c r="L322" t="str">
        <f xml:space="preserve"> _xlfn.XLOOKUP(K322,Locations!$A:$A,Locations!$D:$D,"")</f>
        <v>Central</v>
      </c>
      <c r="M322" t="str">
        <f xml:space="preserve"> _xlfn.XLOOKUP(K322,Locations!$A:$A,Locations!$C:$C,"")</f>
        <v>TX</v>
      </c>
      <c r="N322" t="s">
        <v>1018</v>
      </c>
      <c r="O322" t="s">
        <v>1825</v>
      </c>
      <c r="P322">
        <f t="shared" si="16"/>
        <v>19993.5</v>
      </c>
      <c r="Q322" s="4">
        <f>_xlfn.MAXIFS(Shipments!$B:$B, Shipments!$A:$A, A322)</f>
        <v>45844</v>
      </c>
      <c r="R322">
        <f>SUMIFS(Shipments!$D:$D, Shipments!$A:$A, A322)</f>
        <v>75</v>
      </c>
      <c r="S322">
        <f t="shared" si="17"/>
        <v>1</v>
      </c>
      <c r="T322">
        <f t="shared" si="18"/>
        <v>0</v>
      </c>
      <c r="U322">
        <f t="shared" si="19"/>
        <v>6991.4999999999982</v>
      </c>
    </row>
    <row r="323" spans="1:21" x14ac:dyDescent="0.35">
      <c r="A323">
        <v>10321</v>
      </c>
      <c r="B323" s="4" t="s">
        <v>609</v>
      </c>
      <c r="C323" t="s">
        <v>108</v>
      </c>
      <c r="D323" t="str">
        <f>_xlfn.XLOOKUP(C323,Products!$A:$A,Products!$B:$B,"")</f>
        <v>Product 54</v>
      </c>
      <c r="E323" t="str">
        <f>_xlfn.XLOOKUP(C323,Products!$A:$A,Products!$C:$C,"")</f>
        <v>Finished Goods</v>
      </c>
      <c r="F323">
        <f>_xlfn.XLOOKUP(C323,Products!$A:$A,Products!$D:$D,"")</f>
        <v>48.82</v>
      </c>
      <c r="G323" t="str">
        <f>_xlfn.XLOOKUP(C323,Products!$A:$A,Products!$E:$E,"")</f>
        <v>S009</v>
      </c>
      <c r="H323">
        <v>15</v>
      </c>
      <c r="I323">
        <v>70.319999999999993</v>
      </c>
      <c r="J323" t="s">
        <v>690</v>
      </c>
      <c r="K323" t="s">
        <v>472</v>
      </c>
      <c r="L323" t="str">
        <f xml:space="preserve"> _xlfn.XLOOKUP(K323,Locations!$A:$A,Locations!$D:$D,"")</f>
        <v>West</v>
      </c>
      <c r="M323" t="str">
        <f xml:space="preserve"> _xlfn.XLOOKUP(K323,Locations!$A:$A,Locations!$C:$C,"")</f>
        <v>WA</v>
      </c>
      <c r="N323" t="s">
        <v>1019</v>
      </c>
      <c r="O323" t="s">
        <v>1825</v>
      </c>
      <c r="P323">
        <f t="shared" ref="P323:P386" si="20">H323*I323</f>
        <v>1054.8</v>
      </c>
      <c r="Q323" s="4">
        <f>_xlfn.MAXIFS(Shipments!$B:$B, Shipments!$A:$A, A323)</f>
        <v>45816</v>
      </c>
      <c r="R323">
        <f>SUMIFS(Shipments!$D:$D, Shipments!$A:$A, A323)</f>
        <v>15</v>
      </c>
      <c r="S323">
        <f t="shared" ref="S323:S386" si="21">IF(H323=0,1,R323/H323)</f>
        <v>1</v>
      </c>
      <c r="T323">
        <f t="shared" ref="T323:T386" si="22">IF(Q323&lt;=DATEVALUE(J323),1,0)</f>
        <v>0</v>
      </c>
      <c r="U323">
        <f t="shared" ref="U323:U386" si="23">P323 - (H323*F323)</f>
        <v>322.5</v>
      </c>
    </row>
    <row r="324" spans="1:21" x14ac:dyDescent="0.35">
      <c r="A324">
        <v>10322</v>
      </c>
      <c r="B324" s="4" t="s">
        <v>587</v>
      </c>
      <c r="C324" t="s">
        <v>136</v>
      </c>
      <c r="D324" t="str">
        <f>_xlfn.XLOOKUP(C324,Products!$A:$A,Products!$B:$B,"")</f>
        <v>Product 82</v>
      </c>
      <c r="E324" t="str">
        <f>_xlfn.XLOOKUP(C324,Products!$A:$A,Products!$C:$C,"")</f>
        <v>Raw Materials</v>
      </c>
      <c r="F324">
        <f>_xlfn.XLOOKUP(C324,Products!$A:$A,Products!$D:$D,"")</f>
        <v>174.83</v>
      </c>
      <c r="G324" t="str">
        <f>_xlfn.XLOOKUP(C324,Products!$A:$A,Products!$E:$E,"")</f>
        <v>S015</v>
      </c>
      <c r="H324">
        <v>25</v>
      </c>
      <c r="I324">
        <v>238.91</v>
      </c>
      <c r="J324" t="s">
        <v>603</v>
      </c>
      <c r="K324" t="s">
        <v>470</v>
      </c>
      <c r="L324" t="str">
        <f xml:space="preserve"> _xlfn.XLOOKUP(K324,Locations!$A:$A,Locations!$D:$D,"")</f>
        <v>Pacific</v>
      </c>
      <c r="M324" t="str">
        <f xml:space="preserve"> _xlfn.XLOOKUP(K324,Locations!$A:$A,Locations!$C:$C,"")</f>
        <v>FL</v>
      </c>
      <c r="N324" t="s">
        <v>1020</v>
      </c>
      <c r="O324" t="s">
        <v>1825</v>
      </c>
      <c r="P324">
        <f t="shared" si="20"/>
        <v>5972.75</v>
      </c>
      <c r="Q324" s="4">
        <f>_xlfn.MAXIFS(Shipments!$B:$B, Shipments!$A:$A, A324)</f>
        <v>45890</v>
      </c>
      <c r="R324">
        <f>SUMIFS(Shipments!$D:$D, Shipments!$A:$A, A324)</f>
        <v>25</v>
      </c>
      <c r="S324">
        <f t="shared" si="21"/>
        <v>1</v>
      </c>
      <c r="T324">
        <f t="shared" si="22"/>
        <v>0</v>
      </c>
      <c r="U324">
        <f t="shared" si="23"/>
        <v>1602</v>
      </c>
    </row>
    <row r="325" spans="1:21" x14ac:dyDescent="0.35">
      <c r="A325">
        <v>10323</v>
      </c>
      <c r="B325" s="4" t="s">
        <v>636</v>
      </c>
      <c r="C325" t="s">
        <v>160</v>
      </c>
      <c r="D325" t="str">
        <f>_xlfn.XLOOKUP(C325,Products!$A:$A,Products!$B:$B,"")</f>
        <v>Product 106</v>
      </c>
      <c r="E325" t="str">
        <f>_xlfn.XLOOKUP(C325,Products!$A:$A,Products!$C:$C,"")</f>
        <v>Packaging</v>
      </c>
      <c r="F325">
        <f>_xlfn.XLOOKUP(C325,Products!$A:$A,Products!$D:$D,"")</f>
        <v>186.61</v>
      </c>
      <c r="G325" t="str">
        <f>_xlfn.XLOOKUP(C325,Products!$A:$A,Products!$E:$E,"")</f>
        <v>S001</v>
      </c>
      <c r="H325">
        <v>15</v>
      </c>
      <c r="I325">
        <v>249.34</v>
      </c>
      <c r="J325" t="s">
        <v>630</v>
      </c>
      <c r="K325" t="s">
        <v>467</v>
      </c>
      <c r="L325" t="str">
        <f xml:space="preserve"> _xlfn.XLOOKUP(K325,Locations!$A:$A,Locations!$D:$D,"")</f>
        <v>Northeast</v>
      </c>
      <c r="M325" t="str">
        <f xml:space="preserve"> _xlfn.XLOOKUP(K325,Locations!$A:$A,Locations!$C:$C,"")</f>
        <v>NJ</v>
      </c>
      <c r="N325" t="s">
        <v>1021</v>
      </c>
      <c r="O325" t="s">
        <v>1824</v>
      </c>
      <c r="P325">
        <f t="shared" si="20"/>
        <v>3740.1</v>
      </c>
      <c r="Q325" s="4">
        <f>_xlfn.MAXIFS(Shipments!$B:$B, Shipments!$A:$A, A325)</f>
        <v>45764</v>
      </c>
      <c r="R325">
        <f>SUMIFS(Shipments!$D:$D, Shipments!$A:$A, A325)</f>
        <v>15</v>
      </c>
      <c r="S325">
        <f t="shared" si="21"/>
        <v>1</v>
      </c>
      <c r="T325">
        <f t="shared" si="22"/>
        <v>1</v>
      </c>
      <c r="U325">
        <f t="shared" si="23"/>
        <v>940.94999999999982</v>
      </c>
    </row>
    <row r="326" spans="1:21" x14ac:dyDescent="0.35">
      <c r="A326">
        <v>10324</v>
      </c>
      <c r="B326" s="4" t="s">
        <v>516</v>
      </c>
      <c r="C326" t="s">
        <v>134</v>
      </c>
      <c r="D326" t="str">
        <f>_xlfn.XLOOKUP(C326,Products!$A:$A,Products!$B:$B,"")</f>
        <v>Product 80</v>
      </c>
      <c r="E326" t="str">
        <f>_xlfn.XLOOKUP(C326,Products!$A:$A,Products!$C:$C,"")</f>
        <v>Components</v>
      </c>
      <c r="F326">
        <f>_xlfn.XLOOKUP(C326,Products!$A:$A,Products!$D:$D,"")</f>
        <v>191.78</v>
      </c>
      <c r="G326" t="str">
        <f>_xlfn.XLOOKUP(C326,Products!$A:$A,Products!$E:$E,"")</f>
        <v>S002</v>
      </c>
      <c r="H326">
        <v>20</v>
      </c>
      <c r="I326">
        <v>269.20999999999998</v>
      </c>
      <c r="J326" t="s">
        <v>594</v>
      </c>
      <c r="K326" t="s">
        <v>465</v>
      </c>
      <c r="L326" t="str">
        <f xml:space="preserve"> _xlfn.XLOOKUP(K326,Locations!$A:$A,Locations!$D:$D,"")</f>
        <v>Midwest</v>
      </c>
      <c r="M326" t="str">
        <f xml:space="preserve"> _xlfn.XLOOKUP(K326,Locations!$A:$A,Locations!$C:$C,"")</f>
        <v>IL</v>
      </c>
      <c r="N326" t="s">
        <v>1022</v>
      </c>
      <c r="O326" t="s">
        <v>1826</v>
      </c>
      <c r="P326">
        <f t="shared" si="20"/>
        <v>5384.2</v>
      </c>
      <c r="Q326" s="4">
        <f>_xlfn.MAXIFS(Shipments!$B:$B, Shipments!$A:$A, A326)</f>
        <v>45805</v>
      </c>
      <c r="R326">
        <f>SUMIFS(Shipments!$D:$D, Shipments!$A:$A, A326)</f>
        <v>20</v>
      </c>
      <c r="S326">
        <f t="shared" si="21"/>
        <v>1</v>
      </c>
      <c r="T326">
        <f t="shared" si="22"/>
        <v>1</v>
      </c>
      <c r="U326">
        <f t="shared" si="23"/>
        <v>1548.6</v>
      </c>
    </row>
    <row r="327" spans="1:21" x14ac:dyDescent="0.35">
      <c r="A327">
        <v>10325</v>
      </c>
      <c r="B327" s="4" t="s">
        <v>568</v>
      </c>
      <c r="C327" t="s">
        <v>218</v>
      </c>
      <c r="D327" t="str">
        <f>_xlfn.XLOOKUP(C327,Products!$A:$A,Products!$B:$B,"")</f>
        <v>Product 164</v>
      </c>
      <c r="E327" t="str">
        <f>_xlfn.XLOOKUP(C327,Products!$A:$A,Products!$C:$C,"")</f>
        <v>Spare Parts</v>
      </c>
      <c r="F327">
        <f>_xlfn.XLOOKUP(C327,Products!$A:$A,Products!$D:$D,"")</f>
        <v>149.85</v>
      </c>
      <c r="G327" t="str">
        <f>_xlfn.XLOOKUP(C327,Products!$A:$A,Products!$E:$E,"")</f>
        <v>S006</v>
      </c>
      <c r="H327">
        <v>75</v>
      </c>
      <c r="I327">
        <v>255.51</v>
      </c>
      <c r="J327" t="s">
        <v>588</v>
      </c>
      <c r="K327" t="s">
        <v>472</v>
      </c>
      <c r="L327" t="str">
        <f xml:space="preserve"> _xlfn.XLOOKUP(K327,Locations!$A:$A,Locations!$D:$D,"")</f>
        <v>West</v>
      </c>
      <c r="M327" t="str">
        <f xml:space="preserve"> _xlfn.XLOOKUP(K327,Locations!$A:$A,Locations!$C:$C,"")</f>
        <v>WA</v>
      </c>
      <c r="N327" t="s">
        <v>1023</v>
      </c>
      <c r="O327" t="s">
        <v>1824</v>
      </c>
      <c r="P327">
        <f t="shared" si="20"/>
        <v>19163.25</v>
      </c>
      <c r="Q327" s="4">
        <f>_xlfn.MAXIFS(Shipments!$B:$B, Shipments!$A:$A, A327)</f>
        <v>45802</v>
      </c>
      <c r="R327">
        <f>SUMIFS(Shipments!$D:$D, Shipments!$A:$A, A327)</f>
        <v>75</v>
      </c>
      <c r="S327">
        <f t="shared" si="21"/>
        <v>1</v>
      </c>
      <c r="T327">
        <f t="shared" si="22"/>
        <v>1</v>
      </c>
      <c r="U327">
        <f t="shared" si="23"/>
        <v>7924.5</v>
      </c>
    </row>
    <row r="328" spans="1:21" x14ac:dyDescent="0.35">
      <c r="A328">
        <v>10326</v>
      </c>
      <c r="B328" s="4" t="s">
        <v>510</v>
      </c>
      <c r="C328" t="s">
        <v>251</v>
      </c>
      <c r="D328" t="str">
        <f>_xlfn.XLOOKUP(C328,Products!$A:$A,Products!$B:$B,"")</f>
        <v>Product 197</v>
      </c>
      <c r="E328" t="str">
        <f>_xlfn.XLOOKUP(C328,Products!$A:$A,Products!$C:$C,"")</f>
        <v>Finished Goods</v>
      </c>
      <c r="F328">
        <f>_xlfn.XLOOKUP(C328,Products!$A:$A,Products!$D:$D,"")</f>
        <v>142.01</v>
      </c>
      <c r="G328" t="str">
        <f>_xlfn.XLOOKUP(C328,Products!$A:$A,Products!$E:$E,"")</f>
        <v>S010</v>
      </c>
      <c r="H328">
        <v>30</v>
      </c>
      <c r="I328">
        <v>178.39</v>
      </c>
      <c r="J328" t="s">
        <v>656</v>
      </c>
      <c r="K328" t="s">
        <v>470</v>
      </c>
      <c r="L328" t="str">
        <f xml:space="preserve"> _xlfn.XLOOKUP(K328,Locations!$A:$A,Locations!$D:$D,"")</f>
        <v>Pacific</v>
      </c>
      <c r="M328" t="str">
        <f xml:space="preserve"> _xlfn.XLOOKUP(K328,Locations!$A:$A,Locations!$C:$C,"")</f>
        <v>FL</v>
      </c>
      <c r="N328" t="s">
        <v>1024</v>
      </c>
      <c r="O328" t="s">
        <v>1824</v>
      </c>
      <c r="P328">
        <f t="shared" si="20"/>
        <v>5351.7</v>
      </c>
      <c r="Q328" s="4">
        <f>_xlfn.MAXIFS(Shipments!$B:$B, Shipments!$A:$A, A328)</f>
        <v>45844</v>
      </c>
      <c r="R328">
        <f>SUMIFS(Shipments!$D:$D, Shipments!$A:$A, A328)</f>
        <v>30</v>
      </c>
      <c r="S328">
        <f t="shared" si="21"/>
        <v>1</v>
      </c>
      <c r="T328">
        <f t="shared" si="22"/>
        <v>1</v>
      </c>
      <c r="U328">
        <f t="shared" si="23"/>
        <v>1091.4000000000005</v>
      </c>
    </row>
    <row r="329" spans="1:21" x14ac:dyDescent="0.35">
      <c r="A329">
        <v>10327</v>
      </c>
      <c r="B329" s="4" t="s">
        <v>559</v>
      </c>
      <c r="C329" t="s">
        <v>188</v>
      </c>
      <c r="D329" t="str">
        <f>_xlfn.XLOOKUP(C329,Products!$A:$A,Products!$B:$B,"")</f>
        <v>Product 134</v>
      </c>
      <c r="E329" t="str">
        <f>_xlfn.XLOOKUP(C329,Products!$A:$A,Products!$C:$C,"")</f>
        <v>Finished Goods</v>
      </c>
      <c r="F329">
        <f>_xlfn.XLOOKUP(C329,Products!$A:$A,Products!$D:$D,"")</f>
        <v>127.66</v>
      </c>
      <c r="G329" t="str">
        <f>_xlfn.XLOOKUP(C329,Products!$A:$A,Products!$E:$E,"")</f>
        <v>S016</v>
      </c>
      <c r="H329">
        <v>25</v>
      </c>
      <c r="I329">
        <v>190.1</v>
      </c>
      <c r="J329" t="s">
        <v>673</v>
      </c>
      <c r="K329" t="s">
        <v>470</v>
      </c>
      <c r="L329" t="str">
        <f xml:space="preserve"> _xlfn.XLOOKUP(K329,Locations!$A:$A,Locations!$D:$D,"")</f>
        <v>Pacific</v>
      </c>
      <c r="M329" t="str">
        <f xml:space="preserve"> _xlfn.XLOOKUP(K329,Locations!$A:$A,Locations!$C:$C,"")</f>
        <v>FL</v>
      </c>
      <c r="N329" t="s">
        <v>1025</v>
      </c>
      <c r="O329" t="s">
        <v>1826</v>
      </c>
      <c r="P329">
        <f t="shared" si="20"/>
        <v>4752.5</v>
      </c>
      <c r="Q329" s="4">
        <f>_xlfn.MAXIFS(Shipments!$B:$B, Shipments!$A:$A, A329)</f>
        <v>45874</v>
      </c>
      <c r="R329">
        <f>SUMIFS(Shipments!$D:$D, Shipments!$A:$A, A329)</f>
        <v>25</v>
      </c>
      <c r="S329">
        <f t="shared" si="21"/>
        <v>1</v>
      </c>
      <c r="T329">
        <f t="shared" si="22"/>
        <v>1</v>
      </c>
      <c r="U329">
        <f t="shared" si="23"/>
        <v>1561</v>
      </c>
    </row>
    <row r="330" spans="1:21" x14ac:dyDescent="0.35">
      <c r="A330">
        <v>10328</v>
      </c>
      <c r="B330" s="4" t="s">
        <v>660</v>
      </c>
      <c r="C330" t="s">
        <v>63</v>
      </c>
      <c r="D330" t="str">
        <f>_xlfn.XLOOKUP(C330,Products!$A:$A,Products!$B:$B,"")</f>
        <v>Product 9</v>
      </c>
      <c r="E330" t="str">
        <f>_xlfn.XLOOKUP(C330,Products!$A:$A,Products!$C:$C,"")</f>
        <v>Spare Parts</v>
      </c>
      <c r="F330">
        <f>_xlfn.XLOOKUP(C330,Products!$A:$A,Products!$D:$D,"")</f>
        <v>169.42</v>
      </c>
      <c r="G330" t="str">
        <f>_xlfn.XLOOKUP(C330,Products!$A:$A,Products!$E:$E,"")</f>
        <v>S007</v>
      </c>
      <c r="H330">
        <v>50</v>
      </c>
      <c r="I330">
        <v>292.18</v>
      </c>
      <c r="J330" t="s">
        <v>612</v>
      </c>
      <c r="K330" t="s">
        <v>464</v>
      </c>
      <c r="L330" t="str">
        <f xml:space="preserve"> _xlfn.XLOOKUP(K330,Locations!$A:$A,Locations!$D:$D,"")</f>
        <v>Central</v>
      </c>
      <c r="M330" t="str">
        <f xml:space="preserve"> _xlfn.XLOOKUP(K330,Locations!$A:$A,Locations!$C:$C,"")</f>
        <v>TX</v>
      </c>
      <c r="N330" t="s">
        <v>1026</v>
      </c>
      <c r="O330" t="s">
        <v>1824</v>
      </c>
      <c r="P330">
        <f t="shared" si="20"/>
        <v>14609</v>
      </c>
      <c r="Q330" s="4">
        <f>_xlfn.MAXIFS(Shipments!$B:$B, Shipments!$A:$A, A330)</f>
        <v>45906</v>
      </c>
      <c r="R330">
        <f>SUMIFS(Shipments!$D:$D, Shipments!$A:$A, A330)</f>
        <v>50</v>
      </c>
      <c r="S330">
        <f t="shared" si="21"/>
        <v>1</v>
      </c>
      <c r="T330">
        <f t="shared" si="22"/>
        <v>1</v>
      </c>
      <c r="U330">
        <f t="shared" si="23"/>
        <v>6138</v>
      </c>
    </row>
    <row r="331" spans="1:21" x14ac:dyDescent="0.35">
      <c r="A331">
        <v>10329</v>
      </c>
      <c r="B331" s="4" t="s">
        <v>661</v>
      </c>
      <c r="C331" t="s">
        <v>152</v>
      </c>
      <c r="D331" t="str">
        <f>_xlfn.XLOOKUP(C331,Products!$A:$A,Products!$B:$B,"")</f>
        <v>Product 98</v>
      </c>
      <c r="E331" t="str">
        <f>_xlfn.XLOOKUP(C331,Products!$A:$A,Products!$C:$C,"")</f>
        <v>Finished Goods</v>
      </c>
      <c r="F331">
        <f>_xlfn.XLOOKUP(C331,Products!$A:$A,Products!$D:$D,"")</f>
        <v>108.91</v>
      </c>
      <c r="G331" t="str">
        <f>_xlfn.XLOOKUP(C331,Products!$A:$A,Products!$E:$E,"")</f>
        <v>S007</v>
      </c>
      <c r="H331">
        <v>25</v>
      </c>
      <c r="I331">
        <v>188.53</v>
      </c>
      <c r="J331" t="s">
        <v>564</v>
      </c>
      <c r="K331" t="s">
        <v>467</v>
      </c>
      <c r="L331" t="str">
        <f xml:space="preserve"> _xlfn.XLOOKUP(K331,Locations!$A:$A,Locations!$D:$D,"")</f>
        <v>Northeast</v>
      </c>
      <c r="M331" t="str">
        <f xml:space="preserve"> _xlfn.XLOOKUP(K331,Locations!$A:$A,Locations!$C:$C,"")</f>
        <v>NJ</v>
      </c>
      <c r="N331" t="s">
        <v>1027</v>
      </c>
      <c r="O331" t="s">
        <v>1825</v>
      </c>
      <c r="P331">
        <f t="shared" si="20"/>
        <v>4713.25</v>
      </c>
      <c r="Q331" s="4">
        <f>_xlfn.MAXIFS(Shipments!$B:$B, Shipments!$A:$A, A331)</f>
        <v>45789</v>
      </c>
      <c r="R331">
        <f>SUMIFS(Shipments!$D:$D, Shipments!$A:$A, A331)</f>
        <v>25</v>
      </c>
      <c r="S331">
        <f t="shared" si="21"/>
        <v>1</v>
      </c>
      <c r="T331">
        <f t="shared" si="22"/>
        <v>0</v>
      </c>
      <c r="U331">
        <f t="shared" si="23"/>
        <v>1990.5</v>
      </c>
    </row>
    <row r="332" spans="1:21" x14ac:dyDescent="0.35">
      <c r="A332">
        <v>10330</v>
      </c>
      <c r="B332" s="4" t="s">
        <v>636</v>
      </c>
      <c r="C332" t="s">
        <v>217</v>
      </c>
      <c r="D332" t="str">
        <f>_xlfn.XLOOKUP(C332,Products!$A:$A,Products!$B:$B,"")</f>
        <v>Product 163</v>
      </c>
      <c r="E332" t="str">
        <f>_xlfn.XLOOKUP(C332,Products!$A:$A,Products!$C:$C,"")</f>
        <v>Spare Parts</v>
      </c>
      <c r="F332">
        <f>_xlfn.XLOOKUP(C332,Products!$A:$A,Products!$D:$D,"")</f>
        <v>48.07</v>
      </c>
      <c r="G332" t="str">
        <f>_xlfn.XLOOKUP(C332,Products!$A:$A,Products!$E:$E,"")</f>
        <v>S009</v>
      </c>
      <c r="H332">
        <v>25</v>
      </c>
      <c r="I332">
        <v>74.91</v>
      </c>
      <c r="J332" t="s">
        <v>530</v>
      </c>
      <c r="K332" t="s">
        <v>465</v>
      </c>
      <c r="L332" t="str">
        <f xml:space="preserve"> _xlfn.XLOOKUP(K332,Locations!$A:$A,Locations!$D:$D,"")</f>
        <v>Midwest</v>
      </c>
      <c r="M332" t="str">
        <f xml:space="preserve"> _xlfn.XLOOKUP(K332,Locations!$A:$A,Locations!$C:$C,"")</f>
        <v>IL</v>
      </c>
      <c r="N332" t="s">
        <v>878</v>
      </c>
      <c r="O332" t="s">
        <v>1824</v>
      </c>
      <c r="P332">
        <f t="shared" si="20"/>
        <v>1872.75</v>
      </c>
      <c r="Q332" s="4">
        <f>_xlfn.MAXIFS(Shipments!$B:$B, Shipments!$A:$A, A332)</f>
        <v>45766</v>
      </c>
      <c r="R332">
        <f>SUMIFS(Shipments!$D:$D, Shipments!$A:$A, A332)</f>
        <v>25</v>
      </c>
      <c r="S332">
        <f t="shared" si="21"/>
        <v>1</v>
      </c>
      <c r="T332">
        <f t="shared" si="22"/>
        <v>1</v>
      </c>
      <c r="U332">
        <f t="shared" si="23"/>
        <v>671</v>
      </c>
    </row>
    <row r="333" spans="1:21" x14ac:dyDescent="0.35">
      <c r="A333">
        <v>10331</v>
      </c>
      <c r="B333" s="4" t="s">
        <v>662</v>
      </c>
      <c r="C333" t="s">
        <v>230</v>
      </c>
      <c r="D333" t="str">
        <f>_xlfn.XLOOKUP(C333,Products!$A:$A,Products!$B:$B,"")</f>
        <v>Product 176</v>
      </c>
      <c r="E333" t="str">
        <f>_xlfn.XLOOKUP(C333,Products!$A:$A,Products!$C:$C,"")</f>
        <v>Spare Parts</v>
      </c>
      <c r="F333">
        <f>_xlfn.XLOOKUP(C333,Products!$A:$A,Products!$D:$D,"")</f>
        <v>42.45</v>
      </c>
      <c r="G333" t="str">
        <f>_xlfn.XLOOKUP(C333,Products!$A:$A,Products!$E:$E,"")</f>
        <v>S011</v>
      </c>
      <c r="H333">
        <v>40</v>
      </c>
      <c r="I333">
        <v>64.62</v>
      </c>
      <c r="J333" t="s">
        <v>509</v>
      </c>
      <c r="K333" t="s">
        <v>467</v>
      </c>
      <c r="L333" t="str">
        <f xml:space="preserve"> _xlfn.XLOOKUP(K333,Locations!$A:$A,Locations!$D:$D,"")</f>
        <v>Northeast</v>
      </c>
      <c r="M333" t="str">
        <f xml:space="preserve"> _xlfn.XLOOKUP(K333,Locations!$A:$A,Locations!$C:$C,"")</f>
        <v>NJ</v>
      </c>
      <c r="N333" t="s">
        <v>1028</v>
      </c>
      <c r="O333" t="s">
        <v>1826</v>
      </c>
      <c r="P333">
        <f t="shared" si="20"/>
        <v>2584.8000000000002</v>
      </c>
      <c r="Q333" s="4">
        <f>_xlfn.MAXIFS(Shipments!$B:$B, Shipments!$A:$A, A333)</f>
        <v>45857</v>
      </c>
      <c r="R333">
        <f>SUMIFS(Shipments!$D:$D, Shipments!$A:$A, A333)</f>
        <v>40</v>
      </c>
      <c r="S333">
        <f t="shared" si="21"/>
        <v>1</v>
      </c>
      <c r="T333">
        <f t="shared" si="22"/>
        <v>0</v>
      </c>
      <c r="U333">
        <f t="shared" si="23"/>
        <v>886.80000000000018</v>
      </c>
    </row>
    <row r="334" spans="1:21" x14ac:dyDescent="0.35">
      <c r="A334">
        <v>10332</v>
      </c>
      <c r="B334" s="4" t="s">
        <v>602</v>
      </c>
      <c r="C334" t="s">
        <v>213</v>
      </c>
      <c r="D334" t="str">
        <f>_xlfn.XLOOKUP(C334,Products!$A:$A,Products!$B:$B,"")</f>
        <v>Product 159</v>
      </c>
      <c r="E334" t="str">
        <f>_xlfn.XLOOKUP(C334,Products!$A:$A,Products!$C:$C,"")</f>
        <v>Raw Materials</v>
      </c>
      <c r="F334">
        <f>_xlfn.XLOOKUP(C334,Products!$A:$A,Products!$D:$D,"")</f>
        <v>109.51</v>
      </c>
      <c r="G334" t="str">
        <f>_xlfn.XLOOKUP(C334,Products!$A:$A,Products!$E:$E,"")</f>
        <v>S017</v>
      </c>
      <c r="H334">
        <v>100</v>
      </c>
      <c r="I334">
        <v>146.1</v>
      </c>
      <c r="J334" t="s">
        <v>625</v>
      </c>
      <c r="K334" t="s">
        <v>465</v>
      </c>
      <c r="L334" t="str">
        <f xml:space="preserve"> _xlfn.XLOOKUP(K334,Locations!$A:$A,Locations!$D:$D,"")</f>
        <v>Midwest</v>
      </c>
      <c r="M334" t="str">
        <f xml:space="preserve"> _xlfn.XLOOKUP(K334,Locations!$A:$A,Locations!$C:$C,"")</f>
        <v>IL</v>
      </c>
      <c r="N334" t="s">
        <v>1029</v>
      </c>
      <c r="O334" t="s">
        <v>1825</v>
      </c>
      <c r="P334">
        <f t="shared" si="20"/>
        <v>14610</v>
      </c>
      <c r="Q334" s="4">
        <f>_xlfn.MAXIFS(Shipments!$B:$B, Shipments!$A:$A, A334)</f>
        <v>45865</v>
      </c>
      <c r="R334">
        <f>SUMIFS(Shipments!$D:$D, Shipments!$A:$A, A334)</f>
        <v>100</v>
      </c>
      <c r="S334">
        <f t="shared" si="21"/>
        <v>1</v>
      </c>
      <c r="T334">
        <f t="shared" si="22"/>
        <v>1</v>
      </c>
      <c r="U334">
        <f t="shared" si="23"/>
        <v>3659</v>
      </c>
    </row>
    <row r="335" spans="1:21" x14ac:dyDescent="0.35">
      <c r="A335">
        <v>10333</v>
      </c>
      <c r="B335" s="4" t="s">
        <v>650</v>
      </c>
      <c r="C335" t="s">
        <v>244</v>
      </c>
      <c r="D335" t="str">
        <f>_xlfn.XLOOKUP(C335,Products!$A:$A,Products!$B:$B,"")</f>
        <v>Product 190</v>
      </c>
      <c r="E335" t="str">
        <f>_xlfn.XLOOKUP(C335,Products!$A:$A,Products!$C:$C,"")</f>
        <v>Spare Parts</v>
      </c>
      <c r="F335">
        <f>_xlfn.XLOOKUP(C335,Products!$A:$A,Products!$D:$D,"")</f>
        <v>169.46</v>
      </c>
      <c r="G335" t="str">
        <f>_xlfn.XLOOKUP(C335,Products!$A:$A,Products!$E:$E,"")</f>
        <v>S017</v>
      </c>
      <c r="H335">
        <v>20</v>
      </c>
      <c r="I335">
        <v>282.67</v>
      </c>
      <c r="J335" t="s">
        <v>682</v>
      </c>
      <c r="K335" t="s">
        <v>468</v>
      </c>
      <c r="L335" t="str">
        <f xml:space="preserve"> _xlfn.XLOOKUP(K335,Locations!$A:$A,Locations!$D:$D,"")</f>
        <v>West</v>
      </c>
      <c r="M335" t="str">
        <f xml:space="preserve"> _xlfn.XLOOKUP(K335,Locations!$A:$A,Locations!$C:$C,"")</f>
        <v>WA</v>
      </c>
      <c r="N335" t="s">
        <v>1030</v>
      </c>
      <c r="O335" t="s">
        <v>1825</v>
      </c>
      <c r="P335">
        <f t="shared" si="20"/>
        <v>5653.4000000000005</v>
      </c>
      <c r="Q335" s="4">
        <f>_xlfn.MAXIFS(Shipments!$B:$B, Shipments!$A:$A, A335)</f>
        <v>45797</v>
      </c>
      <c r="R335">
        <f>SUMIFS(Shipments!$D:$D, Shipments!$A:$A, A335)</f>
        <v>20</v>
      </c>
      <c r="S335">
        <f t="shared" si="21"/>
        <v>1</v>
      </c>
      <c r="T335">
        <f t="shared" si="22"/>
        <v>0</v>
      </c>
      <c r="U335">
        <f t="shared" si="23"/>
        <v>2264.2000000000003</v>
      </c>
    </row>
    <row r="336" spans="1:21" x14ac:dyDescent="0.35">
      <c r="A336">
        <v>10334</v>
      </c>
      <c r="B336" s="4" t="s">
        <v>587</v>
      </c>
      <c r="C336" t="s">
        <v>148</v>
      </c>
      <c r="D336" t="str">
        <f>_xlfn.XLOOKUP(C336,Products!$A:$A,Products!$B:$B,"")</f>
        <v>Product 94</v>
      </c>
      <c r="E336" t="str">
        <f>_xlfn.XLOOKUP(C336,Products!$A:$A,Products!$C:$C,"")</f>
        <v>Finished Goods</v>
      </c>
      <c r="F336">
        <f>_xlfn.XLOOKUP(C336,Products!$A:$A,Products!$D:$D,"")</f>
        <v>18.79</v>
      </c>
      <c r="G336" t="str">
        <f>_xlfn.XLOOKUP(C336,Products!$A:$A,Products!$E:$E,"")</f>
        <v>S012</v>
      </c>
      <c r="H336">
        <v>50</v>
      </c>
      <c r="I336">
        <v>27.01</v>
      </c>
      <c r="J336" t="s">
        <v>678</v>
      </c>
      <c r="K336" t="s">
        <v>472</v>
      </c>
      <c r="L336" t="str">
        <f xml:space="preserve"> _xlfn.XLOOKUP(K336,Locations!$A:$A,Locations!$D:$D,"")</f>
        <v>West</v>
      </c>
      <c r="M336" t="str">
        <f xml:space="preserve"> _xlfn.XLOOKUP(K336,Locations!$A:$A,Locations!$C:$C,"")</f>
        <v>WA</v>
      </c>
      <c r="N336" t="s">
        <v>1031</v>
      </c>
      <c r="O336" t="s">
        <v>1824</v>
      </c>
      <c r="P336">
        <f t="shared" si="20"/>
        <v>1350.5</v>
      </c>
      <c r="Q336" s="4">
        <f>_xlfn.MAXIFS(Shipments!$B:$B, Shipments!$A:$A, A336)</f>
        <v>45879</v>
      </c>
      <c r="R336">
        <f>SUMIFS(Shipments!$D:$D, Shipments!$A:$A, A336)</f>
        <v>50</v>
      </c>
      <c r="S336">
        <f t="shared" si="21"/>
        <v>1</v>
      </c>
      <c r="T336">
        <f t="shared" si="22"/>
        <v>1</v>
      </c>
      <c r="U336">
        <f t="shared" si="23"/>
        <v>411</v>
      </c>
    </row>
    <row r="337" spans="1:21" x14ac:dyDescent="0.35">
      <c r="A337">
        <v>10335</v>
      </c>
      <c r="B337" s="4" t="s">
        <v>663</v>
      </c>
      <c r="C337" t="s">
        <v>122</v>
      </c>
      <c r="D337" t="str">
        <f>_xlfn.XLOOKUP(C337,Products!$A:$A,Products!$B:$B,"")</f>
        <v>Product 68</v>
      </c>
      <c r="E337" t="str">
        <f>_xlfn.XLOOKUP(C337,Products!$A:$A,Products!$C:$C,"")</f>
        <v>Raw Materials</v>
      </c>
      <c r="F337">
        <f>_xlfn.XLOOKUP(C337,Products!$A:$A,Products!$D:$D,"")</f>
        <v>60.04</v>
      </c>
      <c r="G337" t="str">
        <f>_xlfn.XLOOKUP(C337,Products!$A:$A,Products!$E:$E,"")</f>
        <v>S019</v>
      </c>
      <c r="H337">
        <v>5</v>
      </c>
      <c r="I337">
        <v>105.37</v>
      </c>
      <c r="J337" t="s">
        <v>570</v>
      </c>
      <c r="K337" t="s">
        <v>469</v>
      </c>
      <c r="L337" t="str">
        <f xml:space="preserve"> _xlfn.XLOOKUP(K337,Locations!$A:$A,Locations!$D:$D,"")</f>
        <v>Mountain</v>
      </c>
      <c r="M337" t="str">
        <f xml:space="preserve"> _xlfn.XLOOKUP(K337,Locations!$A:$A,Locations!$C:$C,"")</f>
        <v>IL</v>
      </c>
      <c r="N337" t="s">
        <v>1032</v>
      </c>
      <c r="O337" t="s">
        <v>1825</v>
      </c>
      <c r="P337">
        <f t="shared" si="20"/>
        <v>526.85</v>
      </c>
      <c r="Q337" s="4">
        <f>_xlfn.MAXIFS(Shipments!$B:$B, Shipments!$A:$A, A337)</f>
        <v>45899</v>
      </c>
      <c r="R337">
        <f>SUMIFS(Shipments!$D:$D, Shipments!$A:$A, A337)</f>
        <v>5</v>
      </c>
      <c r="S337">
        <f t="shared" si="21"/>
        <v>1</v>
      </c>
      <c r="T337">
        <f t="shared" si="22"/>
        <v>1</v>
      </c>
      <c r="U337">
        <f t="shared" si="23"/>
        <v>226.65000000000003</v>
      </c>
    </row>
    <row r="338" spans="1:21" x14ac:dyDescent="0.35">
      <c r="A338">
        <v>10336</v>
      </c>
      <c r="B338" s="4" t="s">
        <v>664</v>
      </c>
      <c r="C338" t="s">
        <v>208</v>
      </c>
      <c r="D338" t="str">
        <f>_xlfn.XLOOKUP(C338,Products!$A:$A,Products!$B:$B,"")</f>
        <v>Product 154</v>
      </c>
      <c r="E338" t="str">
        <f>_xlfn.XLOOKUP(C338,Products!$A:$A,Products!$C:$C,"")</f>
        <v>Components</v>
      </c>
      <c r="F338">
        <f>_xlfn.XLOOKUP(C338,Products!$A:$A,Products!$D:$D,"")</f>
        <v>44.67</v>
      </c>
      <c r="G338" t="str">
        <f>_xlfn.XLOOKUP(C338,Products!$A:$A,Products!$E:$E,"")</f>
        <v>S012</v>
      </c>
      <c r="H338">
        <v>100</v>
      </c>
      <c r="I338">
        <v>79.69</v>
      </c>
      <c r="J338" t="s">
        <v>608</v>
      </c>
      <c r="K338" t="s">
        <v>464</v>
      </c>
      <c r="L338" t="str">
        <f xml:space="preserve"> _xlfn.XLOOKUP(K338,Locations!$A:$A,Locations!$D:$D,"")</f>
        <v>Central</v>
      </c>
      <c r="M338" t="str">
        <f xml:space="preserve"> _xlfn.XLOOKUP(K338,Locations!$A:$A,Locations!$C:$C,"")</f>
        <v>TX</v>
      </c>
      <c r="N338" t="s">
        <v>1033</v>
      </c>
      <c r="O338" t="s">
        <v>1825</v>
      </c>
      <c r="P338">
        <f t="shared" si="20"/>
        <v>7969</v>
      </c>
      <c r="Q338" s="4">
        <f>_xlfn.MAXIFS(Shipments!$B:$B, Shipments!$A:$A, A338)</f>
        <v>45846</v>
      </c>
      <c r="R338">
        <f>SUMIFS(Shipments!$D:$D, Shipments!$A:$A, A338)</f>
        <v>100</v>
      </c>
      <c r="S338">
        <f t="shared" si="21"/>
        <v>1</v>
      </c>
      <c r="T338">
        <f t="shared" si="22"/>
        <v>1</v>
      </c>
      <c r="U338">
        <f t="shared" si="23"/>
        <v>3502</v>
      </c>
    </row>
    <row r="339" spans="1:21" x14ac:dyDescent="0.35">
      <c r="A339">
        <v>10337</v>
      </c>
      <c r="B339" s="4" t="s">
        <v>569</v>
      </c>
      <c r="C339" t="s">
        <v>65</v>
      </c>
      <c r="D339" t="str">
        <f>_xlfn.XLOOKUP(C339,Products!$A:$A,Products!$B:$B,"")</f>
        <v>Product 11</v>
      </c>
      <c r="E339" t="str">
        <f>_xlfn.XLOOKUP(C339,Products!$A:$A,Products!$C:$C,"")</f>
        <v>Raw Materials</v>
      </c>
      <c r="F339">
        <f>_xlfn.XLOOKUP(C339,Products!$A:$A,Products!$D:$D,"")</f>
        <v>84.62</v>
      </c>
      <c r="G339" t="str">
        <f>_xlfn.XLOOKUP(C339,Products!$A:$A,Products!$E:$E,"")</f>
        <v>S008</v>
      </c>
      <c r="H339">
        <v>15</v>
      </c>
      <c r="I339">
        <v>126.44</v>
      </c>
      <c r="J339" t="s">
        <v>626</v>
      </c>
      <c r="K339" t="s">
        <v>467</v>
      </c>
      <c r="L339" t="str">
        <f xml:space="preserve"> _xlfn.XLOOKUP(K339,Locations!$A:$A,Locations!$D:$D,"")</f>
        <v>Northeast</v>
      </c>
      <c r="M339" t="str">
        <f xml:space="preserve"> _xlfn.XLOOKUP(K339,Locations!$A:$A,Locations!$C:$C,"")</f>
        <v>NJ</v>
      </c>
      <c r="N339" t="s">
        <v>1034</v>
      </c>
      <c r="O339" t="s">
        <v>1825</v>
      </c>
      <c r="P339">
        <f t="shared" si="20"/>
        <v>1896.6</v>
      </c>
      <c r="Q339" s="4">
        <f>_xlfn.MAXIFS(Shipments!$B:$B, Shipments!$A:$A, A339)</f>
        <v>45775</v>
      </c>
      <c r="R339">
        <f>SUMIFS(Shipments!$D:$D, Shipments!$A:$A, A339)</f>
        <v>15</v>
      </c>
      <c r="S339">
        <f t="shared" si="21"/>
        <v>1</v>
      </c>
      <c r="T339">
        <f t="shared" si="22"/>
        <v>1</v>
      </c>
      <c r="U339">
        <f t="shared" si="23"/>
        <v>627.29999999999973</v>
      </c>
    </row>
    <row r="340" spans="1:21" x14ac:dyDescent="0.35">
      <c r="A340">
        <v>10338</v>
      </c>
      <c r="B340" s="4" t="s">
        <v>658</v>
      </c>
      <c r="C340" t="s">
        <v>173</v>
      </c>
      <c r="D340" t="str">
        <f>_xlfn.XLOOKUP(C340,Products!$A:$A,Products!$B:$B,"")</f>
        <v>Product 119</v>
      </c>
      <c r="E340" t="str">
        <f>_xlfn.XLOOKUP(C340,Products!$A:$A,Products!$C:$C,"")</f>
        <v>Raw Materials</v>
      </c>
      <c r="F340">
        <f>_xlfn.XLOOKUP(C340,Products!$A:$A,Products!$D:$D,"")</f>
        <v>7.27</v>
      </c>
      <c r="G340" t="str">
        <f>_xlfn.XLOOKUP(C340,Products!$A:$A,Products!$E:$E,"")</f>
        <v>S002</v>
      </c>
      <c r="H340">
        <v>30</v>
      </c>
      <c r="I340">
        <v>9.98</v>
      </c>
      <c r="J340" t="s">
        <v>629</v>
      </c>
      <c r="K340" t="s">
        <v>471</v>
      </c>
      <c r="L340" t="str">
        <f xml:space="preserve"> _xlfn.XLOOKUP(K340,Locations!$A:$A,Locations!$D:$D,"")</f>
        <v>Central</v>
      </c>
      <c r="M340" t="str">
        <f xml:space="preserve"> _xlfn.XLOOKUP(K340,Locations!$A:$A,Locations!$C:$C,"")</f>
        <v>TX</v>
      </c>
      <c r="N340" t="s">
        <v>1035</v>
      </c>
      <c r="O340" t="s">
        <v>1824</v>
      </c>
      <c r="P340">
        <f t="shared" si="20"/>
        <v>299.40000000000003</v>
      </c>
      <c r="Q340" s="4">
        <f>_xlfn.MAXIFS(Shipments!$B:$B, Shipments!$A:$A, A340)</f>
        <v>45781</v>
      </c>
      <c r="R340">
        <f>SUMIFS(Shipments!$D:$D, Shipments!$A:$A, A340)</f>
        <v>30</v>
      </c>
      <c r="S340">
        <f t="shared" si="21"/>
        <v>1</v>
      </c>
      <c r="T340">
        <f t="shared" si="22"/>
        <v>1</v>
      </c>
      <c r="U340">
        <f t="shared" si="23"/>
        <v>81.30000000000004</v>
      </c>
    </row>
    <row r="341" spans="1:21" x14ac:dyDescent="0.35">
      <c r="A341">
        <v>10339</v>
      </c>
      <c r="B341" s="4" t="s">
        <v>558</v>
      </c>
      <c r="C341" t="s">
        <v>193</v>
      </c>
      <c r="D341" t="str">
        <f>_xlfn.XLOOKUP(C341,Products!$A:$A,Products!$B:$B,"")</f>
        <v>Product 139</v>
      </c>
      <c r="E341" t="str">
        <f>_xlfn.XLOOKUP(C341,Products!$A:$A,Products!$C:$C,"")</f>
        <v>Components</v>
      </c>
      <c r="F341">
        <f>_xlfn.XLOOKUP(C341,Products!$A:$A,Products!$D:$D,"")</f>
        <v>176.69</v>
      </c>
      <c r="G341" t="str">
        <f>_xlfn.XLOOKUP(C341,Products!$A:$A,Products!$E:$E,"")</f>
        <v>S014</v>
      </c>
      <c r="H341">
        <v>10</v>
      </c>
      <c r="I341">
        <v>255.44</v>
      </c>
      <c r="J341" t="s">
        <v>568</v>
      </c>
      <c r="K341" t="s">
        <v>471</v>
      </c>
      <c r="L341" t="str">
        <f xml:space="preserve"> _xlfn.XLOOKUP(K341,Locations!$A:$A,Locations!$D:$D,"")</f>
        <v>Central</v>
      </c>
      <c r="M341" t="str">
        <f xml:space="preserve"> _xlfn.XLOOKUP(K341,Locations!$A:$A,Locations!$C:$C,"")</f>
        <v>TX</v>
      </c>
      <c r="N341" t="s">
        <v>1036</v>
      </c>
      <c r="O341" t="s">
        <v>1825</v>
      </c>
      <c r="P341">
        <f t="shared" si="20"/>
        <v>2554.4</v>
      </c>
      <c r="Q341" s="4">
        <f>_xlfn.MAXIFS(Shipments!$B:$B, Shipments!$A:$A, A341)</f>
        <v>45800</v>
      </c>
      <c r="R341">
        <f>SUMIFS(Shipments!$D:$D, Shipments!$A:$A, A341)</f>
        <v>10</v>
      </c>
      <c r="S341">
        <f t="shared" si="21"/>
        <v>1</v>
      </c>
      <c r="T341">
        <f t="shared" si="22"/>
        <v>1</v>
      </c>
      <c r="U341">
        <f t="shared" si="23"/>
        <v>787.5</v>
      </c>
    </row>
    <row r="342" spans="1:21" x14ac:dyDescent="0.35">
      <c r="A342">
        <v>10340</v>
      </c>
      <c r="B342" s="4" t="s">
        <v>595</v>
      </c>
      <c r="C342" t="s">
        <v>252</v>
      </c>
      <c r="D342" t="str">
        <f>_xlfn.XLOOKUP(C342,Products!$A:$A,Products!$B:$B,"")</f>
        <v>Product 198</v>
      </c>
      <c r="E342" t="str">
        <f>_xlfn.XLOOKUP(C342,Products!$A:$A,Products!$C:$C,"")</f>
        <v>Finished Goods</v>
      </c>
      <c r="F342">
        <f>_xlfn.XLOOKUP(C342,Products!$A:$A,Products!$D:$D,"")</f>
        <v>97.81</v>
      </c>
      <c r="G342" t="str">
        <f>_xlfn.XLOOKUP(C342,Products!$A:$A,Products!$E:$E,"")</f>
        <v>S014</v>
      </c>
      <c r="H342">
        <v>10</v>
      </c>
      <c r="I342">
        <v>173.5</v>
      </c>
      <c r="J342" t="s">
        <v>599</v>
      </c>
      <c r="K342" t="s">
        <v>473</v>
      </c>
      <c r="L342" t="str">
        <f xml:space="preserve"> _xlfn.XLOOKUP(K342,Locations!$A:$A,Locations!$D:$D,"")</f>
        <v>West</v>
      </c>
      <c r="M342" t="str">
        <f xml:space="preserve"> _xlfn.XLOOKUP(K342,Locations!$A:$A,Locations!$C:$C,"")</f>
        <v>CA</v>
      </c>
      <c r="N342" t="s">
        <v>950</v>
      </c>
      <c r="O342" t="s">
        <v>1824</v>
      </c>
      <c r="P342">
        <f t="shared" si="20"/>
        <v>1735</v>
      </c>
      <c r="Q342" s="4">
        <f>_xlfn.MAXIFS(Shipments!$B:$B, Shipments!$A:$A, A342)</f>
        <v>45860</v>
      </c>
      <c r="R342">
        <f>SUMIFS(Shipments!$D:$D, Shipments!$A:$A, A342)</f>
        <v>10</v>
      </c>
      <c r="S342">
        <f t="shared" si="21"/>
        <v>1</v>
      </c>
      <c r="T342">
        <f t="shared" si="22"/>
        <v>0</v>
      </c>
      <c r="U342">
        <f t="shared" si="23"/>
        <v>756.9</v>
      </c>
    </row>
    <row r="343" spans="1:21" x14ac:dyDescent="0.35">
      <c r="A343">
        <v>10341</v>
      </c>
      <c r="B343" s="4" t="s">
        <v>600</v>
      </c>
      <c r="C343" t="s">
        <v>86</v>
      </c>
      <c r="D343" t="str">
        <f>_xlfn.XLOOKUP(C343,Products!$A:$A,Products!$B:$B,"")</f>
        <v>Product 32</v>
      </c>
      <c r="E343" t="str">
        <f>_xlfn.XLOOKUP(C343,Products!$A:$A,Products!$C:$C,"")</f>
        <v>Packaging</v>
      </c>
      <c r="F343">
        <f>_xlfn.XLOOKUP(C343,Products!$A:$A,Products!$D:$D,"")</f>
        <v>98.01</v>
      </c>
      <c r="G343" t="str">
        <f>_xlfn.XLOOKUP(C343,Products!$A:$A,Products!$E:$E,"")</f>
        <v>S020</v>
      </c>
      <c r="H343">
        <v>10</v>
      </c>
      <c r="I343">
        <v>164.03</v>
      </c>
      <c r="J343" t="s">
        <v>658</v>
      </c>
      <c r="K343" t="s">
        <v>468</v>
      </c>
      <c r="L343" t="str">
        <f xml:space="preserve"> _xlfn.XLOOKUP(K343,Locations!$A:$A,Locations!$D:$D,"")</f>
        <v>West</v>
      </c>
      <c r="M343" t="str">
        <f xml:space="preserve"> _xlfn.XLOOKUP(K343,Locations!$A:$A,Locations!$C:$C,"")</f>
        <v>WA</v>
      </c>
      <c r="N343" t="s">
        <v>735</v>
      </c>
      <c r="O343" t="s">
        <v>1826</v>
      </c>
      <c r="P343">
        <f t="shared" si="20"/>
        <v>1640.3</v>
      </c>
      <c r="Q343" s="4">
        <f>_xlfn.MAXIFS(Shipments!$B:$B, Shipments!$A:$A, A343)</f>
        <v>45781</v>
      </c>
      <c r="R343">
        <f>SUMIFS(Shipments!$D:$D, Shipments!$A:$A, A343)</f>
        <v>10</v>
      </c>
      <c r="S343">
        <f t="shared" si="21"/>
        <v>1</v>
      </c>
      <c r="T343">
        <f t="shared" si="22"/>
        <v>1</v>
      </c>
      <c r="U343">
        <f t="shared" si="23"/>
        <v>660.19999999999993</v>
      </c>
    </row>
    <row r="344" spans="1:21" x14ac:dyDescent="0.35">
      <c r="A344">
        <v>10342</v>
      </c>
      <c r="B344" s="4" t="s">
        <v>611</v>
      </c>
      <c r="C344" t="s">
        <v>113</v>
      </c>
      <c r="D344" t="str">
        <f>_xlfn.XLOOKUP(C344,Products!$A:$A,Products!$B:$B,"")</f>
        <v>Product 59</v>
      </c>
      <c r="E344" t="str">
        <f>_xlfn.XLOOKUP(C344,Products!$A:$A,Products!$C:$C,"")</f>
        <v>Spare Parts</v>
      </c>
      <c r="F344">
        <f>_xlfn.XLOOKUP(C344,Products!$A:$A,Products!$D:$D,"")</f>
        <v>61.52</v>
      </c>
      <c r="G344" t="str">
        <f>_xlfn.XLOOKUP(C344,Products!$A:$A,Products!$E:$E,"")</f>
        <v>S018</v>
      </c>
      <c r="H344">
        <v>5</v>
      </c>
      <c r="I344">
        <v>79.069999999999993</v>
      </c>
      <c r="J344" t="s">
        <v>619</v>
      </c>
      <c r="K344" t="s">
        <v>468</v>
      </c>
      <c r="L344" t="str">
        <f xml:space="preserve"> _xlfn.XLOOKUP(K344,Locations!$A:$A,Locations!$D:$D,"")</f>
        <v>West</v>
      </c>
      <c r="M344" t="str">
        <f xml:space="preserve"> _xlfn.XLOOKUP(K344,Locations!$A:$A,Locations!$C:$C,"")</f>
        <v>WA</v>
      </c>
      <c r="N344" t="s">
        <v>1037</v>
      </c>
      <c r="O344" t="s">
        <v>1825</v>
      </c>
      <c r="P344">
        <f t="shared" si="20"/>
        <v>395.34999999999997</v>
      </c>
      <c r="Q344" s="4">
        <f>_xlfn.MAXIFS(Shipments!$B:$B, Shipments!$A:$A, A344)</f>
        <v>45792</v>
      </c>
      <c r="R344">
        <f>SUMIFS(Shipments!$D:$D, Shipments!$A:$A, A344)</f>
        <v>5</v>
      </c>
      <c r="S344">
        <f t="shared" si="21"/>
        <v>1</v>
      </c>
      <c r="T344">
        <f t="shared" si="22"/>
        <v>1</v>
      </c>
      <c r="U344">
        <f t="shared" si="23"/>
        <v>87.749999999999943</v>
      </c>
    </row>
    <row r="345" spans="1:21" x14ac:dyDescent="0.35">
      <c r="A345">
        <v>10343</v>
      </c>
      <c r="B345" s="4" t="s">
        <v>515</v>
      </c>
      <c r="C345" t="s">
        <v>97</v>
      </c>
      <c r="D345" t="str">
        <f>_xlfn.XLOOKUP(C345,Products!$A:$A,Products!$B:$B,"")</f>
        <v>Product 43</v>
      </c>
      <c r="E345" t="str">
        <f>_xlfn.XLOOKUP(C345,Products!$A:$A,Products!$C:$C,"")</f>
        <v>Raw Materials</v>
      </c>
      <c r="F345">
        <f>_xlfn.XLOOKUP(C345,Products!$A:$A,Products!$D:$D,"")</f>
        <v>143.69</v>
      </c>
      <c r="G345" t="str">
        <f>_xlfn.XLOOKUP(C345,Products!$A:$A,Products!$E:$E,"")</f>
        <v>S001</v>
      </c>
      <c r="H345">
        <v>25</v>
      </c>
      <c r="I345">
        <v>200.88</v>
      </c>
      <c r="J345" t="s">
        <v>537</v>
      </c>
      <c r="K345" t="s">
        <v>472</v>
      </c>
      <c r="L345" t="str">
        <f xml:space="preserve"> _xlfn.XLOOKUP(K345,Locations!$A:$A,Locations!$D:$D,"")</f>
        <v>West</v>
      </c>
      <c r="M345" t="str">
        <f xml:space="preserve"> _xlfn.XLOOKUP(K345,Locations!$A:$A,Locations!$C:$C,"")</f>
        <v>WA</v>
      </c>
      <c r="N345" t="s">
        <v>1038</v>
      </c>
      <c r="O345" t="s">
        <v>1825</v>
      </c>
      <c r="P345">
        <f t="shared" si="20"/>
        <v>5022</v>
      </c>
      <c r="Q345" s="4">
        <f>_xlfn.MAXIFS(Shipments!$B:$B, Shipments!$A:$A, A345)</f>
        <v>45834</v>
      </c>
      <c r="R345">
        <f>SUMIFS(Shipments!$D:$D, Shipments!$A:$A, A345)</f>
        <v>25</v>
      </c>
      <c r="S345">
        <f t="shared" si="21"/>
        <v>1</v>
      </c>
      <c r="T345">
        <f t="shared" si="22"/>
        <v>0</v>
      </c>
      <c r="U345">
        <f t="shared" si="23"/>
        <v>1429.75</v>
      </c>
    </row>
    <row r="346" spans="1:21" x14ac:dyDescent="0.35">
      <c r="A346">
        <v>10344</v>
      </c>
      <c r="B346" s="4" t="s">
        <v>568</v>
      </c>
      <c r="C346" t="s">
        <v>89</v>
      </c>
      <c r="D346" t="str">
        <f>_xlfn.XLOOKUP(C346,Products!$A:$A,Products!$B:$B,"")</f>
        <v>Product 35</v>
      </c>
      <c r="E346" t="str">
        <f>_xlfn.XLOOKUP(C346,Products!$A:$A,Products!$C:$C,"")</f>
        <v>Finished Goods</v>
      </c>
      <c r="F346">
        <f>_xlfn.XLOOKUP(C346,Products!$A:$A,Products!$D:$D,"")</f>
        <v>21.21</v>
      </c>
      <c r="G346" t="str">
        <f>_xlfn.XLOOKUP(C346,Products!$A:$A,Products!$E:$E,"")</f>
        <v>S017</v>
      </c>
      <c r="H346">
        <v>75</v>
      </c>
      <c r="I346">
        <v>28.57</v>
      </c>
      <c r="J346" t="s">
        <v>667</v>
      </c>
      <c r="K346" t="s">
        <v>470</v>
      </c>
      <c r="L346" t="str">
        <f xml:space="preserve"> _xlfn.XLOOKUP(K346,Locations!$A:$A,Locations!$D:$D,"")</f>
        <v>Pacific</v>
      </c>
      <c r="M346" t="str">
        <f xml:space="preserve"> _xlfn.XLOOKUP(K346,Locations!$A:$A,Locations!$C:$C,"")</f>
        <v>FL</v>
      </c>
      <c r="N346" t="s">
        <v>1039</v>
      </c>
      <c r="O346" t="s">
        <v>1825</v>
      </c>
      <c r="P346">
        <f t="shared" si="20"/>
        <v>2142.75</v>
      </c>
      <c r="Q346" s="4">
        <f>_xlfn.MAXIFS(Shipments!$B:$B, Shipments!$A:$A, A346)</f>
        <v>45810</v>
      </c>
      <c r="R346">
        <f>SUMIFS(Shipments!$D:$D, Shipments!$A:$A, A346)</f>
        <v>75</v>
      </c>
      <c r="S346">
        <f t="shared" si="21"/>
        <v>1</v>
      </c>
      <c r="T346">
        <f t="shared" si="22"/>
        <v>1</v>
      </c>
      <c r="U346">
        <f t="shared" si="23"/>
        <v>552</v>
      </c>
    </row>
    <row r="347" spans="1:21" x14ac:dyDescent="0.35">
      <c r="A347">
        <v>10345</v>
      </c>
      <c r="B347" s="4" t="s">
        <v>639</v>
      </c>
      <c r="C347" t="s">
        <v>129</v>
      </c>
      <c r="D347" t="str">
        <f>_xlfn.XLOOKUP(C347,Products!$A:$A,Products!$B:$B,"")</f>
        <v>Product 75</v>
      </c>
      <c r="E347" t="str">
        <f>_xlfn.XLOOKUP(C347,Products!$A:$A,Products!$C:$C,"")</f>
        <v>Packaging</v>
      </c>
      <c r="F347">
        <f>_xlfn.XLOOKUP(C347,Products!$A:$A,Products!$D:$D,"")</f>
        <v>11.09</v>
      </c>
      <c r="G347" t="str">
        <f>_xlfn.XLOOKUP(C347,Products!$A:$A,Products!$E:$E,"")</f>
        <v>S017</v>
      </c>
      <c r="H347">
        <v>5</v>
      </c>
      <c r="I347">
        <v>19.63</v>
      </c>
      <c r="J347" t="s">
        <v>531</v>
      </c>
      <c r="K347" t="s">
        <v>469</v>
      </c>
      <c r="L347" t="str">
        <f xml:space="preserve"> _xlfn.XLOOKUP(K347,Locations!$A:$A,Locations!$D:$D,"")</f>
        <v>Mountain</v>
      </c>
      <c r="M347" t="str">
        <f xml:space="preserve"> _xlfn.XLOOKUP(K347,Locations!$A:$A,Locations!$C:$C,"")</f>
        <v>IL</v>
      </c>
      <c r="N347" t="s">
        <v>1040</v>
      </c>
      <c r="O347" t="s">
        <v>1825</v>
      </c>
      <c r="P347">
        <f t="shared" si="20"/>
        <v>98.149999999999991</v>
      </c>
      <c r="Q347" s="4">
        <f>_xlfn.MAXIFS(Shipments!$B:$B, Shipments!$A:$A, A347)</f>
        <v>45834</v>
      </c>
      <c r="R347">
        <f>SUMIFS(Shipments!$D:$D, Shipments!$A:$A, A347)</f>
        <v>5</v>
      </c>
      <c r="S347">
        <f t="shared" si="21"/>
        <v>1</v>
      </c>
      <c r="T347">
        <f t="shared" si="22"/>
        <v>1</v>
      </c>
      <c r="U347">
        <f t="shared" si="23"/>
        <v>42.699999999999989</v>
      </c>
    </row>
    <row r="348" spans="1:21" x14ac:dyDescent="0.35">
      <c r="A348">
        <v>10346</v>
      </c>
      <c r="B348" s="4" t="s">
        <v>660</v>
      </c>
      <c r="C348" t="s">
        <v>55</v>
      </c>
      <c r="D348" t="str">
        <f>_xlfn.XLOOKUP(C348,Products!$A:$A,Products!$B:$B,"")</f>
        <v>Product 1</v>
      </c>
      <c r="E348" t="str">
        <f>_xlfn.XLOOKUP(C348,Products!$A:$A,Products!$C:$C,"")</f>
        <v>Spare Parts</v>
      </c>
      <c r="F348">
        <f>_xlfn.XLOOKUP(C348,Products!$A:$A,Products!$D:$D,"")</f>
        <v>158.88</v>
      </c>
      <c r="G348" t="str">
        <f>_xlfn.XLOOKUP(C348,Products!$A:$A,Products!$E:$E,"")</f>
        <v>S004</v>
      </c>
      <c r="H348">
        <v>75</v>
      </c>
      <c r="I348">
        <v>244.85</v>
      </c>
      <c r="J348" t="s">
        <v>665</v>
      </c>
      <c r="K348" t="s">
        <v>472</v>
      </c>
      <c r="L348" t="str">
        <f xml:space="preserve"> _xlfn.XLOOKUP(K348,Locations!$A:$A,Locations!$D:$D,"")</f>
        <v>West</v>
      </c>
      <c r="M348" t="str">
        <f xml:space="preserve"> _xlfn.XLOOKUP(K348,Locations!$A:$A,Locations!$C:$C,"")</f>
        <v>WA</v>
      </c>
      <c r="N348" t="s">
        <v>1041</v>
      </c>
      <c r="O348" t="s">
        <v>1824</v>
      </c>
      <c r="P348">
        <f t="shared" si="20"/>
        <v>18363.75</v>
      </c>
      <c r="Q348" s="4">
        <f>_xlfn.MAXIFS(Shipments!$B:$B, Shipments!$A:$A, A348)</f>
        <v>45907</v>
      </c>
      <c r="R348">
        <f>SUMIFS(Shipments!$D:$D, Shipments!$A:$A, A348)</f>
        <v>75</v>
      </c>
      <c r="S348">
        <f t="shared" si="21"/>
        <v>1</v>
      </c>
      <c r="T348">
        <f t="shared" si="22"/>
        <v>0</v>
      </c>
      <c r="U348">
        <f t="shared" si="23"/>
        <v>6447.75</v>
      </c>
    </row>
    <row r="349" spans="1:21" x14ac:dyDescent="0.35">
      <c r="A349">
        <v>10347</v>
      </c>
      <c r="B349" s="4" t="s">
        <v>665</v>
      </c>
      <c r="C349" t="s">
        <v>133</v>
      </c>
      <c r="D349" t="str">
        <f>_xlfn.XLOOKUP(C349,Products!$A:$A,Products!$B:$B,"")</f>
        <v>Product 79</v>
      </c>
      <c r="E349" t="str">
        <f>_xlfn.XLOOKUP(C349,Products!$A:$A,Products!$C:$C,"")</f>
        <v>Finished Goods</v>
      </c>
      <c r="F349">
        <f>_xlfn.XLOOKUP(C349,Products!$A:$A,Products!$D:$D,"")</f>
        <v>142.61000000000001</v>
      </c>
      <c r="G349" t="str">
        <f>_xlfn.XLOOKUP(C349,Products!$A:$A,Products!$E:$E,"")</f>
        <v>S004</v>
      </c>
      <c r="H349">
        <v>25</v>
      </c>
      <c r="I349">
        <v>207.89</v>
      </c>
      <c r="J349" t="s">
        <v>583</v>
      </c>
      <c r="K349" t="s">
        <v>466</v>
      </c>
      <c r="L349" t="str">
        <f xml:space="preserve"> _xlfn.XLOOKUP(K349,Locations!$A:$A,Locations!$D:$D,"")</f>
        <v>Southeast</v>
      </c>
      <c r="M349" t="str">
        <f xml:space="preserve"> _xlfn.XLOOKUP(K349,Locations!$A:$A,Locations!$C:$C,"")</f>
        <v>FL</v>
      </c>
      <c r="N349" t="s">
        <v>1042</v>
      </c>
      <c r="O349" t="s">
        <v>1824</v>
      </c>
      <c r="P349">
        <f t="shared" si="20"/>
        <v>5197.25</v>
      </c>
      <c r="Q349" s="4">
        <f>_xlfn.MAXIFS(Shipments!$B:$B, Shipments!$A:$A, A349)</f>
        <v>45909</v>
      </c>
      <c r="R349">
        <f>SUMIFS(Shipments!$D:$D, Shipments!$A:$A, A349)</f>
        <v>25</v>
      </c>
      <c r="S349">
        <f t="shared" si="21"/>
        <v>1</v>
      </c>
      <c r="T349">
        <f t="shared" si="22"/>
        <v>1</v>
      </c>
      <c r="U349">
        <f t="shared" si="23"/>
        <v>1631.9999999999995</v>
      </c>
    </row>
    <row r="350" spans="1:21" x14ac:dyDescent="0.35">
      <c r="A350">
        <v>10348</v>
      </c>
      <c r="B350" s="4" t="s">
        <v>608</v>
      </c>
      <c r="C350" t="s">
        <v>169</v>
      </c>
      <c r="D350" t="str">
        <f>_xlfn.XLOOKUP(C350,Products!$A:$A,Products!$B:$B,"")</f>
        <v>Product 115</v>
      </c>
      <c r="E350" t="str">
        <f>_xlfn.XLOOKUP(C350,Products!$A:$A,Products!$C:$C,"")</f>
        <v>Raw Materials</v>
      </c>
      <c r="F350">
        <f>_xlfn.XLOOKUP(C350,Products!$A:$A,Products!$D:$D,"")</f>
        <v>12.31</v>
      </c>
      <c r="G350" t="str">
        <f>_xlfn.XLOOKUP(C350,Products!$A:$A,Products!$E:$E,"")</f>
        <v>S008</v>
      </c>
      <c r="H350">
        <v>100</v>
      </c>
      <c r="I350">
        <v>20.64</v>
      </c>
      <c r="J350" t="s">
        <v>540</v>
      </c>
      <c r="K350" t="s">
        <v>464</v>
      </c>
      <c r="L350" t="str">
        <f xml:space="preserve"> _xlfn.XLOOKUP(K350,Locations!$A:$A,Locations!$D:$D,"")</f>
        <v>Central</v>
      </c>
      <c r="M350" t="str">
        <f xml:space="preserve"> _xlfn.XLOOKUP(K350,Locations!$A:$A,Locations!$C:$C,"")</f>
        <v>TX</v>
      </c>
      <c r="N350" t="s">
        <v>1043</v>
      </c>
      <c r="O350" t="s">
        <v>1824</v>
      </c>
      <c r="P350">
        <f t="shared" si="20"/>
        <v>2064</v>
      </c>
      <c r="Q350" s="4">
        <f>_xlfn.MAXIFS(Shipments!$B:$B, Shipments!$A:$A, A350)</f>
        <v>45849</v>
      </c>
      <c r="R350">
        <f>SUMIFS(Shipments!$D:$D, Shipments!$A:$A, A350)</f>
        <v>100</v>
      </c>
      <c r="S350">
        <f t="shared" si="21"/>
        <v>1</v>
      </c>
      <c r="T350">
        <f t="shared" si="22"/>
        <v>1</v>
      </c>
      <c r="U350">
        <f t="shared" si="23"/>
        <v>833</v>
      </c>
    </row>
    <row r="351" spans="1:21" x14ac:dyDescent="0.35">
      <c r="A351">
        <v>10349</v>
      </c>
      <c r="B351" s="4" t="s">
        <v>666</v>
      </c>
      <c r="C351" t="s">
        <v>110</v>
      </c>
      <c r="D351" t="str">
        <f>_xlfn.XLOOKUP(C351,Products!$A:$A,Products!$B:$B,"")</f>
        <v>Product 56</v>
      </c>
      <c r="E351" t="str">
        <f>_xlfn.XLOOKUP(C351,Products!$A:$A,Products!$C:$C,"")</f>
        <v>Spare Parts</v>
      </c>
      <c r="F351">
        <f>_xlfn.XLOOKUP(C351,Products!$A:$A,Products!$D:$D,"")</f>
        <v>44.37</v>
      </c>
      <c r="G351" t="str">
        <f>_xlfn.XLOOKUP(C351,Products!$A:$A,Products!$E:$E,"")</f>
        <v>S003</v>
      </c>
      <c r="H351">
        <v>20</v>
      </c>
      <c r="I351">
        <v>75.38</v>
      </c>
      <c r="J351" t="s">
        <v>685</v>
      </c>
      <c r="K351" t="s">
        <v>464</v>
      </c>
      <c r="L351" t="str">
        <f xml:space="preserve"> _xlfn.XLOOKUP(K351,Locations!$A:$A,Locations!$D:$D,"")</f>
        <v>Central</v>
      </c>
      <c r="M351" t="str">
        <f xml:space="preserve"> _xlfn.XLOOKUP(K351,Locations!$A:$A,Locations!$C:$C,"")</f>
        <v>TX</v>
      </c>
      <c r="N351" t="s">
        <v>1044</v>
      </c>
      <c r="O351" t="s">
        <v>1825</v>
      </c>
      <c r="P351">
        <f t="shared" si="20"/>
        <v>1507.6</v>
      </c>
      <c r="Q351" s="4">
        <f>_xlfn.MAXIFS(Shipments!$B:$B, Shipments!$A:$A, A351)</f>
        <v>45839</v>
      </c>
      <c r="R351">
        <f>SUMIFS(Shipments!$D:$D, Shipments!$A:$A, A351)</f>
        <v>20</v>
      </c>
      <c r="S351">
        <f t="shared" si="21"/>
        <v>1</v>
      </c>
      <c r="T351">
        <f t="shared" si="22"/>
        <v>0</v>
      </c>
      <c r="U351">
        <f t="shared" si="23"/>
        <v>620.19999999999993</v>
      </c>
    </row>
    <row r="352" spans="1:21" x14ac:dyDescent="0.35">
      <c r="A352">
        <v>10350</v>
      </c>
      <c r="B352" s="4" t="s">
        <v>526</v>
      </c>
      <c r="C352" t="s">
        <v>170</v>
      </c>
      <c r="D352" t="str">
        <f>_xlfn.XLOOKUP(C352,Products!$A:$A,Products!$B:$B,"")</f>
        <v>Product 116</v>
      </c>
      <c r="E352" t="str">
        <f>_xlfn.XLOOKUP(C352,Products!$A:$A,Products!$C:$C,"")</f>
        <v>Raw Materials</v>
      </c>
      <c r="F352">
        <f>_xlfn.XLOOKUP(C352,Products!$A:$A,Products!$D:$D,"")</f>
        <v>82.54</v>
      </c>
      <c r="G352" t="str">
        <f>_xlfn.XLOOKUP(C352,Products!$A:$A,Products!$E:$E,"")</f>
        <v>S014</v>
      </c>
      <c r="H352">
        <v>5</v>
      </c>
      <c r="I352">
        <v>111.5</v>
      </c>
      <c r="J352" t="s">
        <v>581</v>
      </c>
      <c r="K352" t="s">
        <v>473</v>
      </c>
      <c r="L352" t="str">
        <f xml:space="preserve"> _xlfn.XLOOKUP(K352,Locations!$A:$A,Locations!$D:$D,"")</f>
        <v>West</v>
      </c>
      <c r="M352" t="str">
        <f xml:space="preserve"> _xlfn.XLOOKUP(K352,Locations!$A:$A,Locations!$C:$C,"")</f>
        <v>CA</v>
      </c>
      <c r="N352" t="s">
        <v>1045</v>
      </c>
      <c r="O352" t="s">
        <v>1825</v>
      </c>
      <c r="P352">
        <f t="shared" si="20"/>
        <v>557.5</v>
      </c>
      <c r="Q352" s="4">
        <f>_xlfn.MAXIFS(Shipments!$B:$B, Shipments!$A:$A, A352)</f>
        <v>45883</v>
      </c>
      <c r="R352">
        <f>SUMIFS(Shipments!$D:$D, Shipments!$A:$A, A352)</f>
        <v>5</v>
      </c>
      <c r="S352">
        <f t="shared" si="21"/>
        <v>1</v>
      </c>
      <c r="T352">
        <f t="shared" si="22"/>
        <v>1</v>
      </c>
      <c r="U352">
        <f t="shared" si="23"/>
        <v>144.79999999999995</v>
      </c>
    </row>
    <row r="353" spans="1:21" x14ac:dyDescent="0.35">
      <c r="A353">
        <v>10351</v>
      </c>
      <c r="B353" s="4" t="s">
        <v>518</v>
      </c>
      <c r="C353" t="s">
        <v>176</v>
      </c>
      <c r="D353" t="str">
        <f>_xlfn.XLOOKUP(C353,Products!$A:$A,Products!$B:$B,"")</f>
        <v>Product 122</v>
      </c>
      <c r="E353" t="str">
        <f>_xlfn.XLOOKUP(C353,Products!$A:$A,Products!$C:$C,"")</f>
        <v>Components</v>
      </c>
      <c r="F353">
        <f>_xlfn.XLOOKUP(C353,Products!$A:$A,Products!$D:$D,"")</f>
        <v>181.04</v>
      </c>
      <c r="G353" t="str">
        <f>_xlfn.XLOOKUP(C353,Products!$A:$A,Products!$E:$E,"")</f>
        <v>S004</v>
      </c>
      <c r="H353">
        <v>25</v>
      </c>
      <c r="I353">
        <v>308.83</v>
      </c>
      <c r="J353" t="s">
        <v>663</v>
      </c>
      <c r="K353" t="s">
        <v>473</v>
      </c>
      <c r="L353" t="str">
        <f xml:space="preserve"> _xlfn.XLOOKUP(K353,Locations!$A:$A,Locations!$D:$D,"")</f>
        <v>West</v>
      </c>
      <c r="M353" t="str">
        <f xml:space="preserve"> _xlfn.XLOOKUP(K353,Locations!$A:$A,Locations!$C:$C,"")</f>
        <v>CA</v>
      </c>
      <c r="N353" t="s">
        <v>1046</v>
      </c>
      <c r="O353" t="s">
        <v>1825</v>
      </c>
      <c r="P353">
        <f t="shared" si="20"/>
        <v>7720.75</v>
      </c>
      <c r="Q353" s="4">
        <f>_xlfn.MAXIFS(Shipments!$B:$B, Shipments!$A:$A, A353)</f>
        <v>45889</v>
      </c>
      <c r="R353">
        <f>SUMIFS(Shipments!$D:$D, Shipments!$A:$A, A353)</f>
        <v>25</v>
      </c>
      <c r="S353">
        <f t="shared" si="21"/>
        <v>1</v>
      </c>
      <c r="T353">
        <f t="shared" si="22"/>
        <v>1</v>
      </c>
      <c r="U353">
        <f t="shared" si="23"/>
        <v>3194.75</v>
      </c>
    </row>
    <row r="354" spans="1:21" x14ac:dyDescent="0.35">
      <c r="A354">
        <v>10352</v>
      </c>
      <c r="B354" s="4" t="s">
        <v>620</v>
      </c>
      <c r="C354" t="s">
        <v>148</v>
      </c>
      <c r="D354" t="str">
        <f>_xlfn.XLOOKUP(C354,Products!$A:$A,Products!$B:$B,"")</f>
        <v>Product 94</v>
      </c>
      <c r="E354" t="str">
        <f>_xlfn.XLOOKUP(C354,Products!$A:$A,Products!$C:$C,"")</f>
        <v>Finished Goods</v>
      </c>
      <c r="F354">
        <f>_xlfn.XLOOKUP(C354,Products!$A:$A,Products!$D:$D,"")</f>
        <v>18.79</v>
      </c>
      <c r="G354" t="str">
        <f>_xlfn.XLOOKUP(C354,Products!$A:$A,Products!$E:$E,"")</f>
        <v>S012</v>
      </c>
      <c r="H354">
        <v>15</v>
      </c>
      <c r="I354">
        <v>28.74</v>
      </c>
      <c r="J354" t="s">
        <v>524</v>
      </c>
      <c r="K354" t="s">
        <v>469</v>
      </c>
      <c r="L354" t="str">
        <f xml:space="preserve"> _xlfn.XLOOKUP(K354,Locations!$A:$A,Locations!$D:$D,"")</f>
        <v>Mountain</v>
      </c>
      <c r="M354" t="str">
        <f xml:space="preserve"> _xlfn.XLOOKUP(K354,Locations!$A:$A,Locations!$C:$C,"")</f>
        <v>IL</v>
      </c>
      <c r="N354" t="s">
        <v>1047</v>
      </c>
      <c r="O354" t="s">
        <v>1825</v>
      </c>
      <c r="P354">
        <f t="shared" si="20"/>
        <v>431.09999999999997</v>
      </c>
      <c r="Q354" s="4">
        <f>_xlfn.MAXIFS(Shipments!$B:$B, Shipments!$A:$A, A354)</f>
        <v>45929</v>
      </c>
      <c r="R354">
        <f>SUMIFS(Shipments!$D:$D, Shipments!$A:$A, A354)</f>
        <v>15</v>
      </c>
      <c r="S354">
        <f t="shared" si="21"/>
        <v>1</v>
      </c>
      <c r="T354">
        <f t="shared" si="22"/>
        <v>1</v>
      </c>
      <c r="U354">
        <f t="shared" si="23"/>
        <v>149.25</v>
      </c>
    </row>
    <row r="355" spans="1:21" x14ac:dyDescent="0.35">
      <c r="A355">
        <v>10353</v>
      </c>
      <c r="B355" s="4" t="s">
        <v>667</v>
      </c>
      <c r="C355" t="s">
        <v>179</v>
      </c>
      <c r="D355" t="str">
        <f>_xlfn.XLOOKUP(C355,Products!$A:$A,Products!$B:$B,"")</f>
        <v>Product 125</v>
      </c>
      <c r="E355" t="str">
        <f>_xlfn.XLOOKUP(C355,Products!$A:$A,Products!$C:$C,"")</f>
        <v>Spare Parts</v>
      </c>
      <c r="F355">
        <f>_xlfn.XLOOKUP(C355,Products!$A:$A,Products!$D:$D,"")</f>
        <v>68.44</v>
      </c>
      <c r="G355" t="str">
        <f>_xlfn.XLOOKUP(C355,Products!$A:$A,Products!$E:$E,"")</f>
        <v>S015</v>
      </c>
      <c r="H355">
        <v>40</v>
      </c>
      <c r="I355">
        <v>107.41</v>
      </c>
      <c r="J355" t="s">
        <v>547</v>
      </c>
      <c r="K355" t="s">
        <v>467</v>
      </c>
      <c r="L355" t="str">
        <f xml:space="preserve"> _xlfn.XLOOKUP(K355,Locations!$A:$A,Locations!$D:$D,"")</f>
        <v>Northeast</v>
      </c>
      <c r="M355" t="str">
        <f xml:space="preserve"> _xlfn.XLOOKUP(K355,Locations!$A:$A,Locations!$C:$C,"")</f>
        <v>NJ</v>
      </c>
      <c r="N355" t="s">
        <v>1048</v>
      </c>
      <c r="O355" t="s">
        <v>1824</v>
      </c>
      <c r="P355">
        <f t="shared" si="20"/>
        <v>4296.3999999999996</v>
      </c>
      <c r="Q355" s="4">
        <f>_xlfn.MAXIFS(Shipments!$B:$B, Shipments!$A:$A, A355)</f>
        <v>45819</v>
      </c>
      <c r="R355">
        <f>SUMIFS(Shipments!$D:$D, Shipments!$A:$A, A355)</f>
        <v>40</v>
      </c>
      <c r="S355">
        <f t="shared" si="21"/>
        <v>1</v>
      </c>
      <c r="T355">
        <f t="shared" si="22"/>
        <v>0</v>
      </c>
      <c r="U355">
        <f t="shared" si="23"/>
        <v>1558.7999999999997</v>
      </c>
    </row>
    <row r="356" spans="1:21" x14ac:dyDescent="0.35">
      <c r="A356">
        <v>10354</v>
      </c>
      <c r="B356" s="4" t="s">
        <v>554</v>
      </c>
      <c r="C356" t="s">
        <v>82</v>
      </c>
      <c r="D356" t="str">
        <f>_xlfn.XLOOKUP(C356,Products!$A:$A,Products!$B:$B,"")</f>
        <v>Product 28</v>
      </c>
      <c r="E356" t="str">
        <f>_xlfn.XLOOKUP(C356,Products!$A:$A,Products!$C:$C,"")</f>
        <v>Components</v>
      </c>
      <c r="F356">
        <f>_xlfn.XLOOKUP(C356,Products!$A:$A,Products!$D:$D,"")</f>
        <v>196.16</v>
      </c>
      <c r="G356" t="str">
        <f>_xlfn.XLOOKUP(C356,Products!$A:$A,Products!$E:$E,"")</f>
        <v>S020</v>
      </c>
      <c r="H356">
        <v>75</v>
      </c>
      <c r="I356">
        <v>242.52</v>
      </c>
      <c r="J356" t="s">
        <v>645</v>
      </c>
      <c r="K356" t="s">
        <v>473</v>
      </c>
      <c r="L356" t="str">
        <f xml:space="preserve"> _xlfn.XLOOKUP(K356,Locations!$A:$A,Locations!$D:$D,"")</f>
        <v>West</v>
      </c>
      <c r="M356" t="str">
        <f xml:space="preserve"> _xlfn.XLOOKUP(K356,Locations!$A:$A,Locations!$C:$C,"")</f>
        <v>CA</v>
      </c>
      <c r="N356" t="s">
        <v>726</v>
      </c>
      <c r="O356" t="s">
        <v>1825</v>
      </c>
      <c r="P356">
        <f t="shared" si="20"/>
        <v>18189</v>
      </c>
      <c r="Q356" s="4">
        <f>_xlfn.MAXIFS(Shipments!$B:$B, Shipments!$A:$A, A356)</f>
        <v>45764</v>
      </c>
      <c r="R356">
        <f>SUMIFS(Shipments!$D:$D, Shipments!$A:$A, A356)</f>
        <v>75</v>
      </c>
      <c r="S356">
        <f t="shared" si="21"/>
        <v>1</v>
      </c>
      <c r="T356">
        <f t="shared" si="22"/>
        <v>0</v>
      </c>
      <c r="U356">
        <f t="shared" si="23"/>
        <v>3477</v>
      </c>
    </row>
    <row r="357" spans="1:21" x14ac:dyDescent="0.35">
      <c r="A357">
        <v>10355</v>
      </c>
      <c r="B357" s="4" t="s">
        <v>538</v>
      </c>
      <c r="C357" t="s">
        <v>108</v>
      </c>
      <c r="D357" t="str">
        <f>_xlfn.XLOOKUP(C357,Products!$A:$A,Products!$B:$B,"")</f>
        <v>Product 54</v>
      </c>
      <c r="E357" t="str">
        <f>_xlfn.XLOOKUP(C357,Products!$A:$A,Products!$C:$C,"")</f>
        <v>Finished Goods</v>
      </c>
      <c r="F357">
        <f>_xlfn.XLOOKUP(C357,Products!$A:$A,Products!$D:$D,"")</f>
        <v>48.82</v>
      </c>
      <c r="G357" t="str">
        <f>_xlfn.XLOOKUP(C357,Products!$A:$A,Products!$E:$E,"")</f>
        <v>S009</v>
      </c>
      <c r="H357">
        <v>25</v>
      </c>
      <c r="I357">
        <v>68.27</v>
      </c>
      <c r="J357" t="s">
        <v>566</v>
      </c>
      <c r="K357" t="s">
        <v>469</v>
      </c>
      <c r="L357" t="str">
        <f xml:space="preserve"> _xlfn.XLOOKUP(K357,Locations!$A:$A,Locations!$D:$D,"")</f>
        <v>Mountain</v>
      </c>
      <c r="M357" t="str">
        <f xml:space="preserve"> _xlfn.XLOOKUP(K357,Locations!$A:$A,Locations!$C:$C,"")</f>
        <v>IL</v>
      </c>
      <c r="N357" t="s">
        <v>1049</v>
      </c>
      <c r="O357" t="s">
        <v>1825</v>
      </c>
      <c r="P357">
        <f t="shared" si="20"/>
        <v>1706.75</v>
      </c>
      <c r="Q357" s="4">
        <f>_xlfn.MAXIFS(Shipments!$B:$B, Shipments!$A:$A, A357)</f>
        <v>45751</v>
      </c>
      <c r="R357">
        <f>SUMIFS(Shipments!$D:$D, Shipments!$A:$A, A357)</f>
        <v>25</v>
      </c>
      <c r="S357">
        <f t="shared" si="21"/>
        <v>1</v>
      </c>
      <c r="T357">
        <f t="shared" si="22"/>
        <v>1</v>
      </c>
      <c r="U357">
        <f t="shared" si="23"/>
        <v>486.25</v>
      </c>
    </row>
    <row r="358" spans="1:21" x14ac:dyDescent="0.35">
      <c r="A358">
        <v>10356</v>
      </c>
      <c r="B358" s="4" t="s">
        <v>564</v>
      </c>
      <c r="C358" t="s">
        <v>167</v>
      </c>
      <c r="D358" t="str">
        <f>_xlfn.XLOOKUP(C358,Products!$A:$A,Products!$B:$B,"")</f>
        <v>Product 113</v>
      </c>
      <c r="E358" t="str">
        <f>_xlfn.XLOOKUP(C358,Products!$A:$A,Products!$C:$C,"")</f>
        <v>Finished Goods</v>
      </c>
      <c r="F358">
        <f>_xlfn.XLOOKUP(C358,Products!$A:$A,Products!$D:$D,"")</f>
        <v>185.64</v>
      </c>
      <c r="G358" t="str">
        <f>_xlfn.XLOOKUP(C358,Products!$A:$A,Products!$E:$E,"")</f>
        <v>S014</v>
      </c>
      <c r="H358">
        <v>50</v>
      </c>
      <c r="I358">
        <v>332.95</v>
      </c>
      <c r="J358" t="s">
        <v>586</v>
      </c>
      <c r="K358" t="s">
        <v>468</v>
      </c>
      <c r="L358" t="str">
        <f xml:space="preserve"> _xlfn.XLOOKUP(K358,Locations!$A:$A,Locations!$D:$D,"")</f>
        <v>West</v>
      </c>
      <c r="M358" t="str">
        <f xml:space="preserve"> _xlfn.XLOOKUP(K358,Locations!$A:$A,Locations!$C:$C,"")</f>
        <v>WA</v>
      </c>
      <c r="N358" t="s">
        <v>1050</v>
      </c>
      <c r="O358" t="s">
        <v>1825</v>
      </c>
      <c r="P358">
        <f t="shared" si="20"/>
        <v>16647.5</v>
      </c>
      <c r="Q358" s="4">
        <f>_xlfn.MAXIFS(Shipments!$B:$B, Shipments!$A:$A, A358)</f>
        <v>45799</v>
      </c>
      <c r="R358">
        <f>SUMIFS(Shipments!$D:$D, Shipments!$A:$A, A358)</f>
        <v>50</v>
      </c>
      <c r="S358">
        <f t="shared" si="21"/>
        <v>1</v>
      </c>
      <c r="T358">
        <f t="shared" si="22"/>
        <v>0</v>
      </c>
      <c r="U358">
        <f t="shared" si="23"/>
        <v>7365.5</v>
      </c>
    </row>
    <row r="359" spans="1:21" x14ac:dyDescent="0.35">
      <c r="A359">
        <v>10357</v>
      </c>
      <c r="B359" s="4" t="s">
        <v>596</v>
      </c>
      <c r="C359" t="s">
        <v>216</v>
      </c>
      <c r="D359" t="str">
        <f>_xlfn.XLOOKUP(C359,Products!$A:$A,Products!$B:$B,"")</f>
        <v>Product 162</v>
      </c>
      <c r="E359" t="str">
        <f>_xlfn.XLOOKUP(C359,Products!$A:$A,Products!$C:$C,"")</f>
        <v>Spare Parts</v>
      </c>
      <c r="F359">
        <f>_xlfn.XLOOKUP(C359,Products!$A:$A,Products!$D:$D,"")</f>
        <v>116.98</v>
      </c>
      <c r="G359" t="str">
        <f>_xlfn.XLOOKUP(C359,Products!$A:$A,Products!$E:$E,"")</f>
        <v>S010</v>
      </c>
      <c r="H359">
        <v>15</v>
      </c>
      <c r="I359">
        <v>184.62</v>
      </c>
      <c r="J359" t="s">
        <v>602</v>
      </c>
      <c r="K359" t="s">
        <v>464</v>
      </c>
      <c r="L359" t="str">
        <f xml:space="preserve"> _xlfn.XLOOKUP(K359,Locations!$A:$A,Locations!$D:$D,"")</f>
        <v>Central</v>
      </c>
      <c r="M359" t="str">
        <f xml:space="preserve"> _xlfn.XLOOKUP(K359,Locations!$A:$A,Locations!$C:$C,"")</f>
        <v>TX</v>
      </c>
      <c r="N359" t="s">
        <v>1051</v>
      </c>
      <c r="O359" t="s">
        <v>1825</v>
      </c>
      <c r="P359">
        <f t="shared" si="20"/>
        <v>2769.3</v>
      </c>
      <c r="Q359" s="4">
        <f>_xlfn.MAXIFS(Shipments!$B:$B, Shipments!$A:$A, A359)</f>
        <v>45862</v>
      </c>
      <c r="R359">
        <f>SUMIFS(Shipments!$D:$D, Shipments!$A:$A, A359)</f>
        <v>15</v>
      </c>
      <c r="S359">
        <f t="shared" si="21"/>
        <v>1</v>
      </c>
      <c r="T359">
        <f t="shared" si="22"/>
        <v>1</v>
      </c>
      <c r="U359">
        <f t="shared" si="23"/>
        <v>1014.6000000000001</v>
      </c>
    </row>
    <row r="360" spans="1:21" x14ac:dyDescent="0.35">
      <c r="A360">
        <v>10358</v>
      </c>
      <c r="B360" s="4" t="s">
        <v>582</v>
      </c>
      <c r="C360" t="s">
        <v>69</v>
      </c>
      <c r="D360" t="str">
        <f>_xlfn.XLOOKUP(C360,Products!$A:$A,Products!$B:$B,"")</f>
        <v>Product 15</v>
      </c>
      <c r="E360" t="str">
        <f>_xlfn.XLOOKUP(C360,Products!$A:$A,Products!$C:$C,"")</f>
        <v>Finished Goods</v>
      </c>
      <c r="F360">
        <f>_xlfn.XLOOKUP(C360,Products!$A:$A,Products!$D:$D,"")</f>
        <v>183.84</v>
      </c>
      <c r="G360" t="str">
        <f>_xlfn.XLOOKUP(C360,Products!$A:$A,Products!$E:$E,"")</f>
        <v>S004</v>
      </c>
      <c r="H360">
        <v>5</v>
      </c>
      <c r="I360">
        <v>299.95</v>
      </c>
      <c r="J360" t="s">
        <v>520</v>
      </c>
      <c r="K360" t="s">
        <v>468</v>
      </c>
      <c r="L360" t="str">
        <f xml:space="preserve"> _xlfn.XLOOKUP(K360,Locations!$A:$A,Locations!$D:$D,"")</f>
        <v>West</v>
      </c>
      <c r="M360" t="str">
        <f xml:space="preserve"> _xlfn.XLOOKUP(K360,Locations!$A:$A,Locations!$C:$C,"")</f>
        <v>WA</v>
      </c>
      <c r="N360" t="s">
        <v>1052</v>
      </c>
      <c r="O360" t="s">
        <v>1824</v>
      </c>
      <c r="P360">
        <f t="shared" si="20"/>
        <v>1499.75</v>
      </c>
      <c r="Q360" s="4">
        <f>_xlfn.MAXIFS(Shipments!$B:$B, Shipments!$A:$A, A360)</f>
        <v>45786</v>
      </c>
      <c r="R360">
        <f>SUMIFS(Shipments!$D:$D, Shipments!$A:$A, A360)</f>
        <v>5</v>
      </c>
      <c r="S360">
        <f t="shared" si="21"/>
        <v>1</v>
      </c>
      <c r="T360">
        <f t="shared" si="22"/>
        <v>1</v>
      </c>
      <c r="U360">
        <f t="shared" si="23"/>
        <v>580.54999999999995</v>
      </c>
    </row>
    <row r="361" spans="1:21" x14ac:dyDescent="0.35">
      <c r="A361">
        <v>10359</v>
      </c>
      <c r="B361" s="4" t="s">
        <v>513</v>
      </c>
      <c r="C361" t="s">
        <v>249</v>
      </c>
      <c r="D361" t="str">
        <f>_xlfn.XLOOKUP(C361,Products!$A:$A,Products!$B:$B,"")</f>
        <v>Product 195</v>
      </c>
      <c r="E361" t="str">
        <f>_xlfn.XLOOKUP(C361,Products!$A:$A,Products!$C:$C,"")</f>
        <v>Finished Goods</v>
      </c>
      <c r="F361">
        <f>_xlfn.XLOOKUP(C361,Products!$A:$A,Products!$D:$D,"")</f>
        <v>182.12</v>
      </c>
      <c r="G361" t="str">
        <f>_xlfn.XLOOKUP(C361,Products!$A:$A,Products!$E:$E,"")</f>
        <v>S011</v>
      </c>
      <c r="H361">
        <v>20</v>
      </c>
      <c r="I361">
        <v>296.16000000000003</v>
      </c>
      <c r="J361" t="s">
        <v>669</v>
      </c>
      <c r="K361" t="s">
        <v>470</v>
      </c>
      <c r="L361" t="str">
        <f xml:space="preserve"> _xlfn.XLOOKUP(K361,Locations!$A:$A,Locations!$D:$D,"")</f>
        <v>Pacific</v>
      </c>
      <c r="M361" t="str">
        <f xml:space="preserve"> _xlfn.XLOOKUP(K361,Locations!$A:$A,Locations!$C:$C,"")</f>
        <v>FL</v>
      </c>
      <c r="N361" t="s">
        <v>1053</v>
      </c>
      <c r="O361" t="s">
        <v>1826</v>
      </c>
      <c r="P361">
        <f t="shared" si="20"/>
        <v>5923.2000000000007</v>
      </c>
      <c r="Q361" s="4">
        <f>_xlfn.MAXIFS(Shipments!$B:$B, Shipments!$A:$A, A361)</f>
        <v>45923</v>
      </c>
      <c r="R361">
        <f>SUMIFS(Shipments!$D:$D, Shipments!$A:$A, A361)</f>
        <v>20</v>
      </c>
      <c r="S361">
        <f t="shared" si="21"/>
        <v>1</v>
      </c>
      <c r="T361">
        <f t="shared" si="22"/>
        <v>1</v>
      </c>
      <c r="U361">
        <f t="shared" si="23"/>
        <v>2280.8000000000006</v>
      </c>
    </row>
    <row r="362" spans="1:21" x14ac:dyDescent="0.35">
      <c r="A362">
        <v>10360</v>
      </c>
      <c r="B362" s="4" t="s">
        <v>543</v>
      </c>
      <c r="C362" t="s">
        <v>72</v>
      </c>
      <c r="D362" t="str">
        <f>_xlfn.XLOOKUP(C362,Products!$A:$A,Products!$B:$B,"")</f>
        <v>Product 18</v>
      </c>
      <c r="E362" t="str">
        <f>_xlfn.XLOOKUP(C362,Products!$A:$A,Products!$C:$C,"")</f>
        <v>Components</v>
      </c>
      <c r="F362">
        <f>_xlfn.XLOOKUP(C362,Products!$A:$A,Products!$D:$D,"")</f>
        <v>101.44</v>
      </c>
      <c r="G362" t="str">
        <f>_xlfn.XLOOKUP(C362,Products!$A:$A,Products!$E:$E,"")</f>
        <v>S013</v>
      </c>
      <c r="H362">
        <v>30</v>
      </c>
      <c r="I362">
        <v>174.94</v>
      </c>
      <c r="J362" t="s">
        <v>513</v>
      </c>
      <c r="K362" t="s">
        <v>470</v>
      </c>
      <c r="L362" t="str">
        <f xml:space="preserve"> _xlfn.XLOOKUP(K362,Locations!$A:$A,Locations!$D:$D,"")</f>
        <v>Pacific</v>
      </c>
      <c r="M362" t="str">
        <f xml:space="preserve"> _xlfn.XLOOKUP(K362,Locations!$A:$A,Locations!$C:$C,"")</f>
        <v>FL</v>
      </c>
      <c r="N362" t="s">
        <v>1054</v>
      </c>
      <c r="O362" t="s">
        <v>1825</v>
      </c>
      <c r="P362">
        <f t="shared" si="20"/>
        <v>5248.2</v>
      </c>
      <c r="Q362" s="4">
        <f>_xlfn.MAXIFS(Shipments!$B:$B, Shipments!$A:$A, A362)</f>
        <v>45921</v>
      </c>
      <c r="R362">
        <f>SUMIFS(Shipments!$D:$D, Shipments!$A:$A, A362)</f>
        <v>30</v>
      </c>
      <c r="S362">
        <f t="shared" si="21"/>
        <v>1</v>
      </c>
      <c r="T362">
        <f t="shared" si="22"/>
        <v>0</v>
      </c>
      <c r="U362">
        <f t="shared" si="23"/>
        <v>2205</v>
      </c>
    </row>
    <row r="363" spans="1:21" x14ac:dyDescent="0.35">
      <c r="A363">
        <v>10361</v>
      </c>
      <c r="B363" s="4" t="s">
        <v>606</v>
      </c>
      <c r="C363" t="s">
        <v>168</v>
      </c>
      <c r="D363" t="str">
        <f>_xlfn.XLOOKUP(C363,Products!$A:$A,Products!$B:$B,"")</f>
        <v>Product 114</v>
      </c>
      <c r="E363" t="str">
        <f>_xlfn.XLOOKUP(C363,Products!$A:$A,Products!$C:$C,"")</f>
        <v>Finished Goods</v>
      </c>
      <c r="F363">
        <f>_xlfn.XLOOKUP(C363,Products!$A:$A,Products!$D:$D,"")</f>
        <v>41.28</v>
      </c>
      <c r="G363" t="str">
        <f>_xlfn.XLOOKUP(C363,Products!$A:$A,Products!$E:$E,"")</f>
        <v>S008</v>
      </c>
      <c r="H363">
        <v>30</v>
      </c>
      <c r="I363">
        <v>55.63</v>
      </c>
      <c r="J363" t="s">
        <v>608</v>
      </c>
      <c r="K363" t="s">
        <v>467</v>
      </c>
      <c r="L363" t="str">
        <f xml:space="preserve"> _xlfn.XLOOKUP(K363,Locations!$A:$A,Locations!$D:$D,"")</f>
        <v>Northeast</v>
      </c>
      <c r="M363" t="str">
        <f xml:space="preserve"> _xlfn.XLOOKUP(K363,Locations!$A:$A,Locations!$C:$C,"")</f>
        <v>NJ</v>
      </c>
      <c r="N363" t="s">
        <v>1055</v>
      </c>
      <c r="O363" t="s">
        <v>1825</v>
      </c>
      <c r="P363">
        <f t="shared" si="20"/>
        <v>1668.9</v>
      </c>
      <c r="Q363" s="4">
        <f>_xlfn.MAXIFS(Shipments!$B:$B, Shipments!$A:$A, A363)</f>
        <v>45847</v>
      </c>
      <c r="R363">
        <f>SUMIFS(Shipments!$D:$D, Shipments!$A:$A, A363)</f>
        <v>30</v>
      </c>
      <c r="S363">
        <f t="shared" si="21"/>
        <v>1</v>
      </c>
      <c r="T363">
        <f t="shared" si="22"/>
        <v>1</v>
      </c>
      <c r="U363">
        <f t="shared" si="23"/>
        <v>430.5</v>
      </c>
    </row>
    <row r="364" spans="1:21" x14ac:dyDescent="0.35">
      <c r="A364">
        <v>10362</v>
      </c>
      <c r="B364" s="4" t="s">
        <v>547</v>
      </c>
      <c r="C364" t="s">
        <v>56</v>
      </c>
      <c r="D364" t="str">
        <f>_xlfn.XLOOKUP(C364,Products!$A:$A,Products!$B:$B,"")</f>
        <v>Product 2</v>
      </c>
      <c r="E364" t="str">
        <f>_xlfn.XLOOKUP(C364,Products!$A:$A,Products!$C:$C,"")</f>
        <v>Raw Materials</v>
      </c>
      <c r="F364">
        <f>_xlfn.XLOOKUP(C364,Products!$A:$A,Products!$D:$D,"")</f>
        <v>104.71</v>
      </c>
      <c r="G364" t="str">
        <f>_xlfn.XLOOKUP(C364,Products!$A:$A,Products!$E:$E,"")</f>
        <v>S006</v>
      </c>
      <c r="H364">
        <v>40</v>
      </c>
      <c r="I364">
        <v>127.53</v>
      </c>
      <c r="J364" t="s">
        <v>679</v>
      </c>
      <c r="K364" t="s">
        <v>465</v>
      </c>
      <c r="L364" t="str">
        <f xml:space="preserve"> _xlfn.XLOOKUP(K364,Locations!$A:$A,Locations!$D:$D,"")</f>
        <v>Midwest</v>
      </c>
      <c r="M364" t="str">
        <f xml:space="preserve"> _xlfn.XLOOKUP(K364,Locations!$A:$A,Locations!$C:$C,"")</f>
        <v>IL</v>
      </c>
      <c r="N364" t="s">
        <v>1056</v>
      </c>
      <c r="O364" t="s">
        <v>1825</v>
      </c>
      <c r="P364">
        <f t="shared" si="20"/>
        <v>5101.2</v>
      </c>
      <c r="Q364" s="4">
        <f>_xlfn.MAXIFS(Shipments!$B:$B, Shipments!$A:$A, A364)</f>
        <v>45826</v>
      </c>
      <c r="R364">
        <f>SUMIFS(Shipments!$D:$D, Shipments!$A:$A, A364)</f>
        <v>40</v>
      </c>
      <c r="S364">
        <f t="shared" si="21"/>
        <v>1</v>
      </c>
      <c r="T364">
        <f t="shared" si="22"/>
        <v>0</v>
      </c>
      <c r="U364">
        <f t="shared" si="23"/>
        <v>912.80000000000018</v>
      </c>
    </row>
    <row r="365" spans="1:21" x14ac:dyDescent="0.35">
      <c r="A365">
        <v>10363</v>
      </c>
      <c r="B365" s="4" t="s">
        <v>574</v>
      </c>
      <c r="C365" t="s">
        <v>219</v>
      </c>
      <c r="D365" t="str">
        <f>_xlfn.XLOOKUP(C365,Products!$A:$A,Products!$B:$B,"")</f>
        <v>Product 165</v>
      </c>
      <c r="E365" t="str">
        <f>_xlfn.XLOOKUP(C365,Products!$A:$A,Products!$C:$C,"")</f>
        <v>Finished Goods</v>
      </c>
      <c r="F365">
        <f>_xlfn.XLOOKUP(C365,Products!$A:$A,Products!$D:$D,"")</f>
        <v>156</v>
      </c>
      <c r="G365" t="str">
        <f>_xlfn.XLOOKUP(C365,Products!$A:$A,Products!$E:$E,"")</f>
        <v>S017</v>
      </c>
      <c r="H365">
        <v>50</v>
      </c>
      <c r="I365">
        <v>249.75</v>
      </c>
      <c r="J365" t="s">
        <v>643</v>
      </c>
      <c r="K365" t="s">
        <v>464</v>
      </c>
      <c r="L365" t="str">
        <f xml:space="preserve"> _xlfn.XLOOKUP(K365,Locations!$A:$A,Locations!$D:$D,"")</f>
        <v>Central</v>
      </c>
      <c r="M365" t="str">
        <f xml:space="preserve"> _xlfn.XLOOKUP(K365,Locations!$A:$A,Locations!$C:$C,"")</f>
        <v>TX</v>
      </c>
      <c r="N365" t="s">
        <v>1057</v>
      </c>
      <c r="O365" t="s">
        <v>1825</v>
      </c>
      <c r="P365">
        <f t="shared" si="20"/>
        <v>12487.5</v>
      </c>
      <c r="Q365" s="4">
        <f>_xlfn.MAXIFS(Shipments!$B:$B, Shipments!$A:$A, A365)</f>
        <v>45839</v>
      </c>
      <c r="R365">
        <f>SUMIFS(Shipments!$D:$D, Shipments!$A:$A, A365)</f>
        <v>50</v>
      </c>
      <c r="S365">
        <f t="shared" si="21"/>
        <v>1</v>
      </c>
      <c r="T365">
        <f t="shared" si="22"/>
        <v>0</v>
      </c>
      <c r="U365">
        <f t="shared" si="23"/>
        <v>4687.5</v>
      </c>
    </row>
    <row r="366" spans="1:21" x14ac:dyDescent="0.35">
      <c r="A366">
        <v>10364</v>
      </c>
      <c r="B366" s="4" t="s">
        <v>668</v>
      </c>
      <c r="C366" t="s">
        <v>117</v>
      </c>
      <c r="D366" t="str">
        <f>_xlfn.XLOOKUP(C366,Products!$A:$A,Products!$B:$B,"")</f>
        <v>Product 63</v>
      </c>
      <c r="E366" t="str">
        <f>_xlfn.XLOOKUP(C366,Products!$A:$A,Products!$C:$C,"")</f>
        <v>Raw Materials</v>
      </c>
      <c r="F366">
        <f>_xlfn.XLOOKUP(C366,Products!$A:$A,Products!$D:$D,"")</f>
        <v>3.18</v>
      </c>
      <c r="G366" t="str">
        <f>_xlfn.XLOOKUP(C366,Products!$A:$A,Products!$E:$E,"")</f>
        <v>S013</v>
      </c>
      <c r="H366">
        <v>40</v>
      </c>
      <c r="I366">
        <v>5.2</v>
      </c>
      <c r="J366" t="s">
        <v>629</v>
      </c>
      <c r="K366" t="s">
        <v>473</v>
      </c>
      <c r="L366" t="str">
        <f xml:space="preserve"> _xlfn.XLOOKUP(K366,Locations!$A:$A,Locations!$D:$D,"")</f>
        <v>West</v>
      </c>
      <c r="M366" t="str">
        <f xml:space="preserve"> _xlfn.XLOOKUP(K366,Locations!$A:$A,Locations!$C:$C,"")</f>
        <v>CA</v>
      </c>
      <c r="N366" t="s">
        <v>1058</v>
      </c>
      <c r="O366" t="s">
        <v>1825</v>
      </c>
      <c r="P366">
        <f t="shared" si="20"/>
        <v>208</v>
      </c>
      <c r="Q366" s="4">
        <f>_xlfn.MAXIFS(Shipments!$B:$B, Shipments!$A:$A, A366)</f>
        <v>45781</v>
      </c>
      <c r="R366">
        <f>SUMIFS(Shipments!$D:$D, Shipments!$A:$A, A366)</f>
        <v>40</v>
      </c>
      <c r="S366">
        <f t="shared" si="21"/>
        <v>1</v>
      </c>
      <c r="T366">
        <f t="shared" si="22"/>
        <v>1</v>
      </c>
      <c r="U366">
        <f t="shared" si="23"/>
        <v>80.8</v>
      </c>
    </row>
    <row r="367" spans="1:21" x14ac:dyDescent="0.35">
      <c r="A367">
        <v>10365</v>
      </c>
      <c r="B367" s="4" t="s">
        <v>559</v>
      </c>
      <c r="C367" t="s">
        <v>209</v>
      </c>
      <c r="D367" t="str">
        <f>_xlfn.XLOOKUP(C367,Products!$A:$A,Products!$B:$B,"")</f>
        <v>Product 155</v>
      </c>
      <c r="E367" t="str">
        <f>_xlfn.XLOOKUP(C367,Products!$A:$A,Products!$C:$C,"")</f>
        <v>Raw Materials</v>
      </c>
      <c r="F367">
        <f>_xlfn.XLOOKUP(C367,Products!$A:$A,Products!$D:$D,"")</f>
        <v>57.05</v>
      </c>
      <c r="G367" t="str">
        <f>_xlfn.XLOOKUP(C367,Products!$A:$A,Products!$E:$E,"")</f>
        <v>S004</v>
      </c>
      <c r="H367">
        <v>100</v>
      </c>
      <c r="I367">
        <v>69.13</v>
      </c>
      <c r="J367" t="s">
        <v>628</v>
      </c>
      <c r="K367" t="s">
        <v>472</v>
      </c>
      <c r="L367" t="str">
        <f xml:space="preserve"> _xlfn.XLOOKUP(K367,Locations!$A:$A,Locations!$D:$D,"")</f>
        <v>West</v>
      </c>
      <c r="M367" t="str">
        <f xml:space="preserve"> _xlfn.XLOOKUP(K367,Locations!$A:$A,Locations!$C:$C,"")</f>
        <v>WA</v>
      </c>
      <c r="N367" t="s">
        <v>1059</v>
      </c>
      <c r="O367" t="s">
        <v>1824</v>
      </c>
      <c r="P367">
        <f t="shared" si="20"/>
        <v>6913</v>
      </c>
      <c r="Q367" s="4">
        <f>_xlfn.MAXIFS(Shipments!$B:$B, Shipments!$A:$A, A367)</f>
        <v>45873</v>
      </c>
      <c r="R367">
        <f>SUMIFS(Shipments!$D:$D, Shipments!$A:$A, A367)</f>
        <v>100</v>
      </c>
      <c r="S367">
        <f t="shared" si="21"/>
        <v>1</v>
      </c>
      <c r="T367">
        <f t="shared" si="22"/>
        <v>1</v>
      </c>
      <c r="U367">
        <f t="shared" si="23"/>
        <v>1208</v>
      </c>
    </row>
    <row r="368" spans="1:21" x14ac:dyDescent="0.35">
      <c r="A368">
        <v>10366</v>
      </c>
      <c r="B368" s="4" t="s">
        <v>650</v>
      </c>
      <c r="C368" t="s">
        <v>115</v>
      </c>
      <c r="D368" t="str">
        <f>_xlfn.XLOOKUP(C368,Products!$A:$A,Products!$B:$B,"")</f>
        <v>Product 61</v>
      </c>
      <c r="E368" t="str">
        <f>_xlfn.XLOOKUP(C368,Products!$A:$A,Products!$C:$C,"")</f>
        <v>Raw Materials</v>
      </c>
      <c r="F368">
        <f>_xlfn.XLOOKUP(C368,Products!$A:$A,Products!$D:$D,"")</f>
        <v>57.68</v>
      </c>
      <c r="G368" t="str">
        <f>_xlfn.XLOOKUP(C368,Products!$A:$A,Products!$E:$E,"")</f>
        <v>S019</v>
      </c>
      <c r="H368">
        <v>10</v>
      </c>
      <c r="I368">
        <v>78.64</v>
      </c>
      <c r="J368" t="s">
        <v>681</v>
      </c>
      <c r="K368" t="s">
        <v>465</v>
      </c>
      <c r="L368" t="str">
        <f xml:space="preserve"> _xlfn.XLOOKUP(K368,Locations!$A:$A,Locations!$D:$D,"")</f>
        <v>Midwest</v>
      </c>
      <c r="M368" t="str">
        <f xml:space="preserve"> _xlfn.XLOOKUP(K368,Locations!$A:$A,Locations!$C:$C,"")</f>
        <v>IL</v>
      </c>
      <c r="N368" t="s">
        <v>1060</v>
      </c>
      <c r="O368" t="s">
        <v>1825</v>
      </c>
      <c r="P368">
        <f t="shared" si="20"/>
        <v>786.4</v>
      </c>
      <c r="Q368" s="4">
        <f>_xlfn.MAXIFS(Shipments!$B:$B, Shipments!$A:$A, A368)</f>
        <v>45804</v>
      </c>
      <c r="R368">
        <f>SUMIFS(Shipments!$D:$D, Shipments!$A:$A, A368)</f>
        <v>10</v>
      </c>
      <c r="S368">
        <f t="shared" si="21"/>
        <v>1</v>
      </c>
      <c r="T368">
        <f t="shared" si="22"/>
        <v>1</v>
      </c>
      <c r="U368">
        <f t="shared" si="23"/>
        <v>209.60000000000002</v>
      </c>
    </row>
    <row r="369" spans="1:21" x14ac:dyDescent="0.35">
      <c r="A369">
        <v>10367</v>
      </c>
      <c r="B369" s="4" t="s">
        <v>535</v>
      </c>
      <c r="C369" t="s">
        <v>124</v>
      </c>
      <c r="D369" t="str">
        <f>_xlfn.XLOOKUP(C369,Products!$A:$A,Products!$B:$B,"")</f>
        <v>Product 70</v>
      </c>
      <c r="E369" t="str">
        <f>_xlfn.XLOOKUP(C369,Products!$A:$A,Products!$C:$C,"")</f>
        <v>Raw Materials</v>
      </c>
      <c r="F369">
        <f>_xlfn.XLOOKUP(C369,Products!$A:$A,Products!$D:$D,"")</f>
        <v>7.19</v>
      </c>
      <c r="G369" t="str">
        <f>_xlfn.XLOOKUP(C369,Products!$A:$A,Products!$E:$E,"")</f>
        <v>S010</v>
      </c>
      <c r="H369">
        <v>10</v>
      </c>
      <c r="I369">
        <v>9.1300000000000008</v>
      </c>
      <c r="J369" t="s">
        <v>590</v>
      </c>
      <c r="K369" t="s">
        <v>466</v>
      </c>
      <c r="L369" t="str">
        <f xml:space="preserve"> _xlfn.XLOOKUP(K369,Locations!$A:$A,Locations!$D:$D,"")</f>
        <v>Southeast</v>
      </c>
      <c r="M369" t="str">
        <f xml:space="preserve"> _xlfn.XLOOKUP(K369,Locations!$A:$A,Locations!$C:$C,"")</f>
        <v>FL</v>
      </c>
      <c r="N369" t="s">
        <v>1061</v>
      </c>
      <c r="O369" t="s">
        <v>1825</v>
      </c>
      <c r="P369">
        <f t="shared" si="20"/>
        <v>91.300000000000011</v>
      </c>
      <c r="Q369" s="4">
        <f>_xlfn.MAXIFS(Shipments!$B:$B, Shipments!$A:$A, A369)</f>
        <v>45819</v>
      </c>
      <c r="R369">
        <f>SUMIFS(Shipments!$D:$D, Shipments!$A:$A, A369)</f>
        <v>10</v>
      </c>
      <c r="S369">
        <f t="shared" si="21"/>
        <v>1</v>
      </c>
      <c r="T369">
        <f t="shared" si="22"/>
        <v>0</v>
      </c>
      <c r="U369">
        <f t="shared" si="23"/>
        <v>19.400000000000006</v>
      </c>
    </row>
    <row r="370" spans="1:21" x14ac:dyDescent="0.35">
      <c r="A370">
        <v>10368</v>
      </c>
      <c r="B370" s="4" t="s">
        <v>646</v>
      </c>
      <c r="C370" t="s">
        <v>64</v>
      </c>
      <c r="D370" t="str">
        <f>_xlfn.XLOOKUP(C370,Products!$A:$A,Products!$B:$B,"")</f>
        <v>Product 10</v>
      </c>
      <c r="E370" t="str">
        <f>_xlfn.XLOOKUP(C370,Products!$A:$A,Products!$C:$C,"")</f>
        <v>Components</v>
      </c>
      <c r="F370">
        <f>_xlfn.XLOOKUP(C370,Products!$A:$A,Products!$D:$D,"")</f>
        <v>39.01</v>
      </c>
      <c r="G370" t="str">
        <f>_xlfn.XLOOKUP(C370,Products!$A:$A,Products!$E:$E,"")</f>
        <v>S006</v>
      </c>
      <c r="H370">
        <v>100</v>
      </c>
      <c r="I370">
        <v>62.69</v>
      </c>
      <c r="J370" t="s">
        <v>541</v>
      </c>
      <c r="K370" t="s">
        <v>472</v>
      </c>
      <c r="L370" t="str">
        <f xml:space="preserve"> _xlfn.XLOOKUP(K370,Locations!$A:$A,Locations!$D:$D,"")</f>
        <v>West</v>
      </c>
      <c r="M370" t="str">
        <f xml:space="preserve"> _xlfn.XLOOKUP(K370,Locations!$A:$A,Locations!$C:$C,"")</f>
        <v>WA</v>
      </c>
      <c r="N370" t="s">
        <v>957</v>
      </c>
      <c r="O370" t="s">
        <v>1825</v>
      </c>
      <c r="P370">
        <f t="shared" si="20"/>
        <v>6269</v>
      </c>
      <c r="Q370" s="4">
        <f>_xlfn.MAXIFS(Shipments!$B:$B, Shipments!$A:$A, A370)</f>
        <v>45849</v>
      </c>
      <c r="R370">
        <f>SUMIFS(Shipments!$D:$D, Shipments!$A:$A, A370)</f>
        <v>100</v>
      </c>
      <c r="S370">
        <f t="shared" si="21"/>
        <v>1</v>
      </c>
      <c r="T370">
        <f t="shared" si="22"/>
        <v>0</v>
      </c>
      <c r="U370">
        <f t="shared" si="23"/>
        <v>2368</v>
      </c>
    </row>
    <row r="371" spans="1:21" x14ac:dyDescent="0.35">
      <c r="A371">
        <v>10369</v>
      </c>
      <c r="B371" s="4" t="s">
        <v>590</v>
      </c>
      <c r="C371" t="s">
        <v>229</v>
      </c>
      <c r="D371" t="str">
        <f>_xlfn.XLOOKUP(C371,Products!$A:$A,Products!$B:$B,"")</f>
        <v>Product 175</v>
      </c>
      <c r="E371" t="str">
        <f>_xlfn.XLOOKUP(C371,Products!$A:$A,Products!$C:$C,"")</f>
        <v>Raw Materials</v>
      </c>
      <c r="F371">
        <f>_xlfn.XLOOKUP(C371,Products!$A:$A,Products!$D:$D,"")</f>
        <v>138.30000000000001</v>
      </c>
      <c r="G371" t="str">
        <f>_xlfn.XLOOKUP(C371,Products!$A:$A,Products!$E:$E,"")</f>
        <v>S017</v>
      </c>
      <c r="H371">
        <v>20</v>
      </c>
      <c r="I371">
        <v>239.1</v>
      </c>
      <c r="J371" t="s">
        <v>637</v>
      </c>
      <c r="K371" t="s">
        <v>472</v>
      </c>
      <c r="L371" t="str">
        <f xml:space="preserve"> _xlfn.XLOOKUP(K371,Locations!$A:$A,Locations!$D:$D,"")</f>
        <v>West</v>
      </c>
      <c r="M371" t="str">
        <f xml:space="preserve"> _xlfn.XLOOKUP(K371,Locations!$A:$A,Locations!$C:$C,"")</f>
        <v>WA</v>
      </c>
      <c r="N371" t="s">
        <v>1062</v>
      </c>
      <c r="O371" t="s">
        <v>1824</v>
      </c>
      <c r="P371">
        <f t="shared" si="20"/>
        <v>4782</v>
      </c>
      <c r="Q371" s="4">
        <f>_xlfn.MAXIFS(Shipments!$B:$B, Shipments!$A:$A, A371)</f>
        <v>45822</v>
      </c>
      <c r="R371">
        <f>SUMIFS(Shipments!$D:$D, Shipments!$A:$A, A371)</f>
        <v>20</v>
      </c>
      <c r="S371">
        <f t="shared" si="21"/>
        <v>1</v>
      </c>
      <c r="T371">
        <f t="shared" si="22"/>
        <v>0</v>
      </c>
      <c r="U371">
        <f t="shared" si="23"/>
        <v>2016</v>
      </c>
    </row>
    <row r="372" spans="1:21" x14ac:dyDescent="0.35">
      <c r="A372">
        <v>10370</v>
      </c>
      <c r="B372" s="4" t="s">
        <v>642</v>
      </c>
      <c r="C372" t="s">
        <v>133</v>
      </c>
      <c r="D372" t="str">
        <f>_xlfn.XLOOKUP(C372,Products!$A:$A,Products!$B:$B,"")</f>
        <v>Product 79</v>
      </c>
      <c r="E372" t="str">
        <f>_xlfn.XLOOKUP(C372,Products!$A:$A,Products!$C:$C,"")</f>
        <v>Finished Goods</v>
      </c>
      <c r="F372">
        <f>_xlfn.XLOOKUP(C372,Products!$A:$A,Products!$D:$D,"")</f>
        <v>142.61000000000001</v>
      </c>
      <c r="G372" t="str">
        <f>_xlfn.XLOOKUP(C372,Products!$A:$A,Products!$E:$E,"")</f>
        <v>S004</v>
      </c>
      <c r="H372">
        <v>10</v>
      </c>
      <c r="I372">
        <v>188.56</v>
      </c>
      <c r="J372" t="s">
        <v>599</v>
      </c>
      <c r="K372" t="s">
        <v>465</v>
      </c>
      <c r="L372" t="str">
        <f xml:space="preserve"> _xlfn.XLOOKUP(K372,Locations!$A:$A,Locations!$D:$D,"")</f>
        <v>Midwest</v>
      </c>
      <c r="M372" t="str">
        <f xml:space="preserve"> _xlfn.XLOOKUP(K372,Locations!$A:$A,Locations!$C:$C,"")</f>
        <v>IL</v>
      </c>
      <c r="N372" t="s">
        <v>1063</v>
      </c>
      <c r="O372" t="s">
        <v>1825</v>
      </c>
      <c r="P372">
        <f t="shared" si="20"/>
        <v>1885.6</v>
      </c>
      <c r="Q372" s="4">
        <f>_xlfn.MAXIFS(Shipments!$B:$B, Shipments!$A:$A, A372)</f>
        <v>45859</v>
      </c>
      <c r="R372">
        <f>SUMIFS(Shipments!$D:$D, Shipments!$A:$A, A372)</f>
        <v>10</v>
      </c>
      <c r="S372">
        <f t="shared" si="21"/>
        <v>1</v>
      </c>
      <c r="T372">
        <f t="shared" si="22"/>
        <v>1</v>
      </c>
      <c r="U372">
        <f t="shared" si="23"/>
        <v>459.49999999999977</v>
      </c>
    </row>
    <row r="373" spans="1:21" x14ac:dyDescent="0.35">
      <c r="A373">
        <v>10371</v>
      </c>
      <c r="B373" s="4" t="s">
        <v>512</v>
      </c>
      <c r="C373" t="s">
        <v>249</v>
      </c>
      <c r="D373" t="str">
        <f>_xlfn.XLOOKUP(C373,Products!$A:$A,Products!$B:$B,"")</f>
        <v>Product 195</v>
      </c>
      <c r="E373" t="str">
        <f>_xlfn.XLOOKUP(C373,Products!$A:$A,Products!$C:$C,"")</f>
        <v>Finished Goods</v>
      </c>
      <c r="F373">
        <f>_xlfn.XLOOKUP(C373,Products!$A:$A,Products!$D:$D,"")</f>
        <v>182.12</v>
      </c>
      <c r="G373" t="str">
        <f>_xlfn.XLOOKUP(C373,Products!$A:$A,Products!$E:$E,"")</f>
        <v>S011</v>
      </c>
      <c r="H373">
        <v>30</v>
      </c>
      <c r="I373">
        <v>227.82</v>
      </c>
      <c r="J373" t="s">
        <v>559</v>
      </c>
      <c r="K373" t="s">
        <v>464</v>
      </c>
      <c r="L373" t="str">
        <f xml:space="preserve"> _xlfn.XLOOKUP(K373,Locations!$A:$A,Locations!$D:$D,"")</f>
        <v>Central</v>
      </c>
      <c r="M373" t="str">
        <f xml:space="preserve"> _xlfn.XLOOKUP(K373,Locations!$A:$A,Locations!$C:$C,"")</f>
        <v>TX</v>
      </c>
      <c r="N373" t="s">
        <v>1064</v>
      </c>
      <c r="O373" t="s">
        <v>1825</v>
      </c>
      <c r="P373">
        <f t="shared" si="20"/>
        <v>6834.5999999999995</v>
      </c>
      <c r="Q373" s="4">
        <f>_xlfn.MAXIFS(Shipments!$B:$B, Shipments!$A:$A, A373)</f>
        <v>45872</v>
      </c>
      <c r="R373">
        <f>SUMIFS(Shipments!$D:$D, Shipments!$A:$A, A373)</f>
        <v>30</v>
      </c>
      <c r="S373">
        <f t="shared" si="21"/>
        <v>1</v>
      </c>
      <c r="T373">
        <f t="shared" si="22"/>
        <v>0</v>
      </c>
      <c r="U373">
        <f t="shared" si="23"/>
        <v>1370.9999999999991</v>
      </c>
    </row>
    <row r="374" spans="1:21" x14ac:dyDescent="0.35">
      <c r="A374">
        <v>10372</v>
      </c>
      <c r="B374" s="4" t="s">
        <v>549</v>
      </c>
      <c r="C374" t="s">
        <v>144</v>
      </c>
      <c r="D374" t="str">
        <f>_xlfn.XLOOKUP(C374,Products!$A:$A,Products!$B:$B,"")</f>
        <v>Product 90</v>
      </c>
      <c r="E374" t="str">
        <f>_xlfn.XLOOKUP(C374,Products!$A:$A,Products!$C:$C,"")</f>
        <v>Packaging</v>
      </c>
      <c r="F374">
        <f>_xlfn.XLOOKUP(C374,Products!$A:$A,Products!$D:$D,"")</f>
        <v>120.1</v>
      </c>
      <c r="G374" t="str">
        <f>_xlfn.XLOOKUP(C374,Products!$A:$A,Products!$E:$E,"")</f>
        <v>S008</v>
      </c>
      <c r="H374">
        <v>15</v>
      </c>
      <c r="I374">
        <v>152.86000000000001</v>
      </c>
      <c r="J374" t="s">
        <v>520</v>
      </c>
      <c r="K374" t="s">
        <v>470</v>
      </c>
      <c r="L374" t="str">
        <f xml:space="preserve"> _xlfn.XLOOKUP(K374,Locations!$A:$A,Locations!$D:$D,"")</f>
        <v>Pacific</v>
      </c>
      <c r="M374" t="str">
        <f xml:space="preserve"> _xlfn.XLOOKUP(K374,Locations!$A:$A,Locations!$C:$C,"")</f>
        <v>FL</v>
      </c>
      <c r="N374" t="s">
        <v>1065</v>
      </c>
      <c r="O374" t="s">
        <v>1825</v>
      </c>
      <c r="P374">
        <f t="shared" si="20"/>
        <v>2292.9</v>
      </c>
      <c r="Q374" s="4">
        <f>_xlfn.MAXIFS(Shipments!$B:$B, Shipments!$A:$A, A374)</f>
        <v>45791</v>
      </c>
      <c r="R374">
        <f>SUMIFS(Shipments!$D:$D, Shipments!$A:$A, A374)</f>
        <v>15</v>
      </c>
      <c r="S374">
        <f t="shared" si="21"/>
        <v>1</v>
      </c>
      <c r="T374">
        <f t="shared" si="22"/>
        <v>0</v>
      </c>
      <c r="U374">
        <f t="shared" si="23"/>
        <v>491.40000000000009</v>
      </c>
    </row>
    <row r="375" spans="1:21" x14ac:dyDescent="0.35">
      <c r="A375">
        <v>10373</v>
      </c>
      <c r="B375" s="4" t="s">
        <v>655</v>
      </c>
      <c r="C375" t="s">
        <v>182</v>
      </c>
      <c r="D375" t="str">
        <f>_xlfn.XLOOKUP(C375,Products!$A:$A,Products!$B:$B,"")</f>
        <v>Product 128</v>
      </c>
      <c r="E375" t="str">
        <f>_xlfn.XLOOKUP(C375,Products!$A:$A,Products!$C:$C,"")</f>
        <v>Spare Parts</v>
      </c>
      <c r="F375">
        <f>_xlfn.XLOOKUP(C375,Products!$A:$A,Products!$D:$D,"")</f>
        <v>151.44999999999999</v>
      </c>
      <c r="G375" t="str">
        <f>_xlfn.XLOOKUP(C375,Products!$A:$A,Products!$E:$E,"")</f>
        <v>S004</v>
      </c>
      <c r="H375">
        <v>100</v>
      </c>
      <c r="I375">
        <v>188.08</v>
      </c>
      <c r="J375" t="s">
        <v>625</v>
      </c>
      <c r="K375" t="s">
        <v>472</v>
      </c>
      <c r="L375" t="str">
        <f xml:space="preserve"> _xlfn.XLOOKUP(K375,Locations!$A:$A,Locations!$D:$D,"")</f>
        <v>West</v>
      </c>
      <c r="M375" t="str">
        <f xml:space="preserve"> _xlfn.XLOOKUP(K375,Locations!$A:$A,Locations!$C:$C,"")</f>
        <v>WA</v>
      </c>
      <c r="N375" t="s">
        <v>1066</v>
      </c>
      <c r="O375" t="s">
        <v>1825</v>
      </c>
      <c r="P375">
        <f t="shared" si="20"/>
        <v>18808</v>
      </c>
      <c r="Q375" s="4">
        <f>_xlfn.MAXIFS(Shipments!$B:$B, Shipments!$A:$A, A375)</f>
        <v>45865</v>
      </c>
      <c r="R375">
        <f>SUMIFS(Shipments!$D:$D, Shipments!$A:$A, A375)</f>
        <v>100</v>
      </c>
      <c r="S375">
        <f t="shared" si="21"/>
        <v>1</v>
      </c>
      <c r="T375">
        <f t="shared" si="22"/>
        <v>1</v>
      </c>
      <c r="U375">
        <f t="shared" si="23"/>
        <v>3663.0000000000018</v>
      </c>
    </row>
    <row r="376" spans="1:21" x14ac:dyDescent="0.35">
      <c r="A376">
        <v>10374</v>
      </c>
      <c r="B376" s="4" t="s">
        <v>517</v>
      </c>
      <c r="C376" t="s">
        <v>191</v>
      </c>
      <c r="D376" t="str">
        <f>_xlfn.XLOOKUP(C376,Products!$A:$A,Products!$B:$B,"")</f>
        <v>Product 137</v>
      </c>
      <c r="E376" t="str">
        <f>_xlfn.XLOOKUP(C376,Products!$A:$A,Products!$C:$C,"")</f>
        <v>Components</v>
      </c>
      <c r="F376">
        <f>_xlfn.XLOOKUP(C376,Products!$A:$A,Products!$D:$D,"")</f>
        <v>68.599999999999994</v>
      </c>
      <c r="G376" t="str">
        <f>_xlfn.XLOOKUP(C376,Products!$A:$A,Products!$E:$E,"")</f>
        <v>S011</v>
      </c>
      <c r="H376">
        <v>75</v>
      </c>
      <c r="I376">
        <v>108.5</v>
      </c>
      <c r="J376" t="s">
        <v>622</v>
      </c>
      <c r="K376" t="s">
        <v>466</v>
      </c>
      <c r="L376" t="str">
        <f xml:space="preserve"> _xlfn.XLOOKUP(K376,Locations!$A:$A,Locations!$D:$D,"")</f>
        <v>Southeast</v>
      </c>
      <c r="M376" t="str">
        <f xml:space="preserve"> _xlfn.XLOOKUP(K376,Locations!$A:$A,Locations!$C:$C,"")</f>
        <v>FL</v>
      </c>
      <c r="N376" t="s">
        <v>990</v>
      </c>
      <c r="O376" t="s">
        <v>1824</v>
      </c>
      <c r="P376">
        <f t="shared" si="20"/>
        <v>8137.5</v>
      </c>
      <c r="Q376" s="4">
        <f>_xlfn.MAXIFS(Shipments!$B:$B, Shipments!$A:$A, A376)</f>
        <v>45906</v>
      </c>
      <c r="R376">
        <f>SUMIFS(Shipments!$D:$D, Shipments!$A:$A, A376)</f>
        <v>75</v>
      </c>
      <c r="S376">
        <f t="shared" si="21"/>
        <v>1</v>
      </c>
      <c r="T376">
        <f t="shared" si="22"/>
        <v>0</v>
      </c>
      <c r="U376">
        <f t="shared" si="23"/>
        <v>2992.5</v>
      </c>
    </row>
    <row r="377" spans="1:21" x14ac:dyDescent="0.35">
      <c r="A377">
        <v>10375</v>
      </c>
      <c r="B377" s="4" t="s">
        <v>637</v>
      </c>
      <c r="C377" t="s">
        <v>132</v>
      </c>
      <c r="D377" t="str">
        <f>_xlfn.XLOOKUP(C377,Products!$A:$A,Products!$B:$B,"")</f>
        <v>Product 78</v>
      </c>
      <c r="E377" t="str">
        <f>_xlfn.XLOOKUP(C377,Products!$A:$A,Products!$C:$C,"")</f>
        <v>Spare Parts</v>
      </c>
      <c r="F377">
        <f>_xlfn.XLOOKUP(C377,Products!$A:$A,Products!$D:$D,"")</f>
        <v>174.59</v>
      </c>
      <c r="G377" t="str">
        <f>_xlfn.XLOOKUP(C377,Products!$A:$A,Products!$E:$E,"")</f>
        <v>S015</v>
      </c>
      <c r="H377">
        <v>5</v>
      </c>
      <c r="I377">
        <v>232.65</v>
      </c>
      <c r="J377" t="s">
        <v>666</v>
      </c>
      <c r="K377" t="s">
        <v>466</v>
      </c>
      <c r="L377" t="str">
        <f xml:space="preserve"> _xlfn.XLOOKUP(K377,Locations!$A:$A,Locations!$D:$D,"")</f>
        <v>Southeast</v>
      </c>
      <c r="M377" t="str">
        <f xml:space="preserve"> _xlfn.XLOOKUP(K377,Locations!$A:$A,Locations!$C:$C,"")</f>
        <v>FL</v>
      </c>
      <c r="N377" t="s">
        <v>1067</v>
      </c>
      <c r="O377" t="s">
        <v>1825</v>
      </c>
      <c r="P377">
        <f t="shared" si="20"/>
        <v>1163.25</v>
      </c>
      <c r="Q377" s="4">
        <f>_xlfn.MAXIFS(Shipments!$B:$B, Shipments!$A:$A, A377)</f>
        <v>45829</v>
      </c>
      <c r="R377">
        <f>SUMIFS(Shipments!$D:$D, Shipments!$A:$A, A377)</f>
        <v>5</v>
      </c>
      <c r="S377">
        <f t="shared" si="21"/>
        <v>1</v>
      </c>
      <c r="T377">
        <f t="shared" si="22"/>
        <v>0</v>
      </c>
      <c r="U377">
        <f t="shared" si="23"/>
        <v>290.29999999999995</v>
      </c>
    </row>
    <row r="378" spans="1:21" x14ac:dyDescent="0.35">
      <c r="A378">
        <v>10376</v>
      </c>
      <c r="B378" s="4" t="s">
        <v>669</v>
      </c>
      <c r="C378" t="s">
        <v>108</v>
      </c>
      <c r="D378" t="str">
        <f>_xlfn.XLOOKUP(C378,Products!$A:$A,Products!$B:$B,"")</f>
        <v>Product 54</v>
      </c>
      <c r="E378" t="str">
        <f>_xlfn.XLOOKUP(C378,Products!$A:$A,Products!$C:$C,"")</f>
        <v>Finished Goods</v>
      </c>
      <c r="F378">
        <f>_xlfn.XLOOKUP(C378,Products!$A:$A,Products!$D:$D,"")</f>
        <v>48.82</v>
      </c>
      <c r="G378" t="str">
        <f>_xlfn.XLOOKUP(C378,Products!$A:$A,Products!$E:$E,"")</f>
        <v>S009</v>
      </c>
      <c r="H378">
        <v>100</v>
      </c>
      <c r="I378">
        <v>80.8</v>
      </c>
      <c r="J378" t="s">
        <v>616</v>
      </c>
      <c r="K378" t="s">
        <v>470</v>
      </c>
      <c r="L378" t="str">
        <f xml:space="preserve"> _xlfn.XLOOKUP(K378,Locations!$A:$A,Locations!$D:$D,"")</f>
        <v>Pacific</v>
      </c>
      <c r="M378" t="str">
        <f xml:space="preserve"> _xlfn.XLOOKUP(K378,Locations!$A:$A,Locations!$C:$C,"")</f>
        <v>FL</v>
      </c>
      <c r="N378" t="s">
        <v>1068</v>
      </c>
      <c r="O378" t="s">
        <v>1826</v>
      </c>
      <c r="P378">
        <f t="shared" si="20"/>
        <v>8080</v>
      </c>
      <c r="Q378" s="4">
        <f>_xlfn.MAXIFS(Shipments!$B:$B, Shipments!$A:$A, A378)</f>
        <v>45923</v>
      </c>
      <c r="R378">
        <f>SUMIFS(Shipments!$D:$D, Shipments!$A:$A, A378)</f>
        <v>100</v>
      </c>
      <c r="S378">
        <f t="shared" si="21"/>
        <v>1</v>
      </c>
      <c r="T378">
        <f t="shared" si="22"/>
        <v>1</v>
      </c>
      <c r="U378">
        <f t="shared" si="23"/>
        <v>3198</v>
      </c>
    </row>
    <row r="379" spans="1:21" x14ac:dyDescent="0.35">
      <c r="A379">
        <v>10377</v>
      </c>
      <c r="B379" s="4" t="s">
        <v>534</v>
      </c>
      <c r="C379" t="s">
        <v>179</v>
      </c>
      <c r="D379" t="str">
        <f>_xlfn.XLOOKUP(C379,Products!$A:$A,Products!$B:$B,"")</f>
        <v>Product 125</v>
      </c>
      <c r="E379" t="str">
        <f>_xlfn.XLOOKUP(C379,Products!$A:$A,Products!$C:$C,"")</f>
        <v>Spare Parts</v>
      </c>
      <c r="F379">
        <f>_xlfn.XLOOKUP(C379,Products!$A:$A,Products!$D:$D,"")</f>
        <v>68.44</v>
      </c>
      <c r="G379" t="str">
        <f>_xlfn.XLOOKUP(C379,Products!$A:$A,Products!$E:$E,"")</f>
        <v>S015</v>
      </c>
      <c r="H379">
        <v>40</v>
      </c>
      <c r="I379">
        <v>104.93</v>
      </c>
      <c r="J379" t="s">
        <v>595</v>
      </c>
      <c r="K379" t="s">
        <v>472</v>
      </c>
      <c r="L379" t="str">
        <f xml:space="preserve"> _xlfn.XLOOKUP(K379,Locations!$A:$A,Locations!$D:$D,"")</f>
        <v>West</v>
      </c>
      <c r="M379" t="str">
        <f xml:space="preserve"> _xlfn.XLOOKUP(K379,Locations!$A:$A,Locations!$C:$C,"")</f>
        <v>WA</v>
      </c>
      <c r="N379" t="s">
        <v>1069</v>
      </c>
      <c r="O379" t="s">
        <v>1825</v>
      </c>
      <c r="P379">
        <f t="shared" si="20"/>
        <v>4197.2000000000007</v>
      </c>
      <c r="Q379" s="4">
        <f>_xlfn.MAXIFS(Shipments!$B:$B, Shipments!$A:$A, A379)</f>
        <v>45857</v>
      </c>
      <c r="R379">
        <f>SUMIFS(Shipments!$D:$D, Shipments!$A:$A, A379)</f>
        <v>40</v>
      </c>
      <c r="S379">
        <f t="shared" si="21"/>
        <v>1</v>
      </c>
      <c r="T379">
        <f t="shared" si="22"/>
        <v>1</v>
      </c>
      <c r="U379">
        <f t="shared" si="23"/>
        <v>1459.6000000000008</v>
      </c>
    </row>
    <row r="380" spans="1:21" x14ac:dyDescent="0.35">
      <c r="A380">
        <v>10378</v>
      </c>
      <c r="B380" s="4" t="s">
        <v>549</v>
      </c>
      <c r="C380" t="s">
        <v>122</v>
      </c>
      <c r="D380" t="str">
        <f>_xlfn.XLOOKUP(C380,Products!$A:$A,Products!$B:$B,"")</f>
        <v>Product 68</v>
      </c>
      <c r="E380" t="str">
        <f>_xlfn.XLOOKUP(C380,Products!$A:$A,Products!$C:$C,"")</f>
        <v>Raw Materials</v>
      </c>
      <c r="F380">
        <f>_xlfn.XLOOKUP(C380,Products!$A:$A,Products!$D:$D,"")</f>
        <v>60.04</v>
      </c>
      <c r="G380" t="str">
        <f>_xlfn.XLOOKUP(C380,Products!$A:$A,Products!$E:$E,"")</f>
        <v>S019</v>
      </c>
      <c r="H380">
        <v>75</v>
      </c>
      <c r="I380">
        <v>97.44</v>
      </c>
      <c r="J380" t="s">
        <v>650</v>
      </c>
      <c r="K380" t="s">
        <v>466</v>
      </c>
      <c r="L380" t="str">
        <f xml:space="preserve"> _xlfn.XLOOKUP(K380,Locations!$A:$A,Locations!$D:$D,"")</f>
        <v>Southeast</v>
      </c>
      <c r="M380" t="str">
        <f xml:space="preserve"> _xlfn.XLOOKUP(K380,Locations!$A:$A,Locations!$C:$C,"")</f>
        <v>FL</v>
      </c>
      <c r="N380" t="s">
        <v>1070</v>
      </c>
      <c r="O380" t="s">
        <v>1825</v>
      </c>
      <c r="P380">
        <f t="shared" si="20"/>
        <v>7308</v>
      </c>
      <c r="Q380" s="4">
        <f>_xlfn.MAXIFS(Shipments!$B:$B, Shipments!$A:$A, A380)</f>
        <v>45795</v>
      </c>
      <c r="R380">
        <f>SUMIFS(Shipments!$D:$D, Shipments!$A:$A, A380)</f>
        <v>75</v>
      </c>
      <c r="S380">
        <f t="shared" si="21"/>
        <v>1</v>
      </c>
      <c r="T380">
        <f t="shared" si="22"/>
        <v>0</v>
      </c>
      <c r="U380">
        <f t="shared" si="23"/>
        <v>2805</v>
      </c>
    </row>
    <row r="381" spans="1:21" x14ac:dyDescent="0.35">
      <c r="A381">
        <v>10379</v>
      </c>
      <c r="B381" s="4" t="s">
        <v>609</v>
      </c>
      <c r="C381" t="s">
        <v>180</v>
      </c>
      <c r="D381" t="str">
        <f>_xlfn.XLOOKUP(C381,Products!$A:$A,Products!$B:$B,"")</f>
        <v>Product 126</v>
      </c>
      <c r="E381" t="str">
        <f>_xlfn.XLOOKUP(C381,Products!$A:$A,Products!$C:$C,"")</f>
        <v>Components</v>
      </c>
      <c r="F381">
        <f>_xlfn.XLOOKUP(C381,Products!$A:$A,Products!$D:$D,"")</f>
        <v>71.209999999999994</v>
      </c>
      <c r="G381" t="str">
        <f>_xlfn.XLOOKUP(C381,Products!$A:$A,Products!$E:$E,"")</f>
        <v>S017</v>
      </c>
      <c r="H381">
        <v>25</v>
      </c>
      <c r="I381">
        <v>112.5</v>
      </c>
      <c r="J381" t="s">
        <v>690</v>
      </c>
      <c r="K381" t="s">
        <v>469</v>
      </c>
      <c r="L381" t="str">
        <f xml:space="preserve"> _xlfn.XLOOKUP(K381,Locations!$A:$A,Locations!$D:$D,"")</f>
        <v>Mountain</v>
      </c>
      <c r="M381" t="str">
        <f xml:space="preserve"> _xlfn.XLOOKUP(K381,Locations!$A:$A,Locations!$C:$C,"")</f>
        <v>IL</v>
      </c>
      <c r="N381" t="s">
        <v>1071</v>
      </c>
      <c r="O381" t="s">
        <v>1824</v>
      </c>
      <c r="P381">
        <f t="shared" si="20"/>
        <v>2812.5</v>
      </c>
      <c r="Q381" s="4">
        <f>_xlfn.MAXIFS(Shipments!$B:$B, Shipments!$A:$A, A381)</f>
        <v>45816</v>
      </c>
      <c r="R381">
        <f>SUMIFS(Shipments!$D:$D, Shipments!$A:$A, A381)</f>
        <v>25</v>
      </c>
      <c r="S381">
        <f t="shared" si="21"/>
        <v>1</v>
      </c>
      <c r="T381">
        <f t="shared" si="22"/>
        <v>0</v>
      </c>
      <c r="U381">
        <f t="shared" si="23"/>
        <v>1032.2500000000002</v>
      </c>
    </row>
    <row r="382" spans="1:21" x14ac:dyDescent="0.35">
      <c r="A382">
        <v>10380</v>
      </c>
      <c r="B382" s="4" t="s">
        <v>541</v>
      </c>
      <c r="C382" t="s">
        <v>73</v>
      </c>
      <c r="D382" t="str">
        <f>_xlfn.XLOOKUP(C382,Products!$A:$A,Products!$B:$B,"")</f>
        <v>Product 19</v>
      </c>
      <c r="E382" t="str">
        <f>_xlfn.XLOOKUP(C382,Products!$A:$A,Products!$C:$C,"")</f>
        <v>Components</v>
      </c>
      <c r="F382">
        <f>_xlfn.XLOOKUP(C382,Products!$A:$A,Products!$D:$D,"")</f>
        <v>64.11</v>
      </c>
      <c r="G382" t="str">
        <f>_xlfn.XLOOKUP(C382,Products!$A:$A,Products!$E:$E,"")</f>
        <v>S008</v>
      </c>
      <c r="H382">
        <v>20</v>
      </c>
      <c r="I382">
        <v>94.64</v>
      </c>
      <c r="J382" t="s">
        <v>688</v>
      </c>
      <c r="K382" t="s">
        <v>469</v>
      </c>
      <c r="L382" t="str">
        <f xml:space="preserve"> _xlfn.XLOOKUP(K382,Locations!$A:$A,Locations!$D:$D,"")</f>
        <v>Mountain</v>
      </c>
      <c r="M382" t="str">
        <f xml:space="preserve"> _xlfn.XLOOKUP(K382,Locations!$A:$A,Locations!$C:$C,"")</f>
        <v>IL</v>
      </c>
      <c r="N382" t="s">
        <v>1072</v>
      </c>
      <c r="O382" t="s">
        <v>1825</v>
      </c>
      <c r="P382">
        <f t="shared" si="20"/>
        <v>1892.8</v>
      </c>
      <c r="Q382" s="4">
        <f>_xlfn.MAXIFS(Shipments!$B:$B, Shipments!$A:$A, A382)</f>
        <v>45850</v>
      </c>
      <c r="R382">
        <f>SUMIFS(Shipments!$D:$D, Shipments!$A:$A, A382)</f>
        <v>20</v>
      </c>
      <c r="S382">
        <f t="shared" si="21"/>
        <v>1</v>
      </c>
      <c r="T382">
        <f t="shared" si="22"/>
        <v>1</v>
      </c>
      <c r="U382">
        <f t="shared" si="23"/>
        <v>610.59999999999991</v>
      </c>
    </row>
    <row r="383" spans="1:21" x14ac:dyDescent="0.35">
      <c r="A383">
        <v>10381</v>
      </c>
      <c r="B383" s="4" t="s">
        <v>518</v>
      </c>
      <c r="C383" t="s">
        <v>227</v>
      </c>
      <c r="D383" t="str">
        <f>_xlfn.XLOOKUP(C383,Products!$A:$A,Products!$B:$B,"")</f>
        <v>Product 173</v>
      </c>
      <c r="E383" t="str">
        <f>_xlfn.XLOOKUP(C383,Products!$A:$A,Products!$C:$C,"")</f>
        <v>Raw Materials</v>
      </c>
      <c r="F383">
        <f>_xlfn.XLOOKUP(C383,Products!$A:$A,Products!$D:$D,"")</f>
        <v>132.25</v>
      </c>
      <c r="G383" t="str">
        <f>_xlfn.XLOOKUP(C383,Products!$A:$A,Products!$E:$E,"")</f>
        <v>S001</v>
      </c>
      <c r="H383">
        <v>20</v>
      </c>
      <c r="I383">
        <v>172.46</v>
      </c>
      <c r="J383" t="s">
        <v>604</v>
      </c>
      <c r="K383" t="s">
        <v>465</v>
      </c>
      <c r="L383" t="str">
        <f xml:space="preserve"> _xlfn.XLOOKUP(K383,Locations!$A:$A,Locations!$D:$D,"")</f>
        <v>Midwest</v>
      </c>
      <c r="M383" t="str">
        <f xml:space="preserve"> _xlfn.XLOOKUP(K383,Locations!$A:$A,Locations!$C:$C,"")</f>
        <v>IL</v>
      </c>
      <c r="N383" t="s">
        <v>1073</v>
      </c>
      <c r="O383" t="s">
        <v>1825</v>
      </c>
      <c r="P383">
        <f t="shared" si="20"/>
        <v>3449.2000000000003</v>
      </c>
      <c r="Q383" s="4">
        <f>_xlfn.MAXIFS(Shipments!$B:$B, Shipments!$A:$A, A383)</f>
        <v>45893</v>
      </c>
      <c r="R383">
        <f>SUMIFS(Shipments!$D:$D, Shipments!$A:$A, A383)</f>
        <v>20</v>
      </c>
      <c r="S383">
        <f t="shared" si="21"/>
        <v>1</v>
      </c>
      <c r="T383">
        <f t="shared" si="22"/>
        <v>1</v>
      </c>
      <c r="U383">
        <f t="shared" si="23"/>
        <v>804.20000000000027</v>
      </c>
    </row>
    <row r="384" spans="1:21" x14ac:dyDescent="0.35">
      <c r="A384">
        <v>10382</v>
      </c>
      <c r="B384" s="4" t="s">
        <v>638</v>
      </c>
      <c r="C384" t="s">
        <v>226</v>
      </c>
      <c r="D384" t="str">
        <f>_xlfn.XLOOKUP(C384,Products!$A:$A,Products!$B:$B,"")</f>
        <v>Product 172</v>
      </c>
      <c r="E384" t="str">
        <f>_xlfn.XLOOKUP(C384,Products!$A:$A,Products!$C:$C,"")</f>
        <v>Raw Materials</v>
      </c>
      <c r="F384">
        <f>_xlfn.XLOOKUP(C384,Products!$A:$A,Products!$D:$D,"")</f>
        <v>190.83</v>
      </c>
      <c r="G384" t="str">
        <f>_xlfn.XLOOKUP(C384,Products!$A:$A,Products!$E:$E,"")</f>
        <v>S001</v>
      </c>
      <c r="H384">
        <v>50</v>
      </c>
      <c r="I384">
        <v>239.22</v>
      </c>
      <c r="J384" t="s">
        <v>663</v>
      </c>
      <c r="K384" t="s">
        <v>471</v>
      </c>
      <c r="L384" t="str">
        <f xml:space="preserve"> _xlfn.XLOOKUP(K384,Locations!$A:$A,Locations!$D:$D,"")</f>
        <v>Central</v>
      </c>
      <c r="M384" t="str">
        <f xml:space="preserve"> _xlfn.XLOOKUP(K384,Locations!$A:$A,Locations!$C:$C,"")</f>
        <v>TX</v>
      </c>
      <c r="N384" t="s">
        <v>1074</v>
      </c>
      <c r="O384" t="s">
        <v>1825</v>
      </c>
      <c r="P384">
        <f t="shared" si="20"/>
        <v>11961</v>
      </c>
      <c r="Q384" s="4">
        <f>_xlfn.MAXIFS(Shipments!$B:$B, Shipments!$A:$A, A384)</f>
        <v>45889</v>
      </c>
      <c r="R384">
        <f>SUMIFS(Shipments!$D:$D, Shipments!$A:$A, A384)</f>
        <v>50</v>
      </c>
      <c r="S384">
        <f t="shared" si="21"/>
        <v>1</v>
      </c>
      <c r="T384">
        <f t="shared" si="22"/>
        <v>1</v>
      </c>
      <c r="U384">
        <f t="shared" si="23"/>
        <v>2419.5</v>
      </c>
    </row>
    <row r="385" spans="1:21" x14ac:dyDescent="0.35">
      <c r="A385">
        <v>10383</v>
      </c>
      <c r="B385" s="4" t="s">
        <v>595</v>
      </c>
      <c r="C385" t="s">
        <v>139</v>
      </c>
      <c r="D385" t="str">
        <f>_xlfn.XLOOKUP(C385,Products!$A:$A,Products!$B:$B,"")</f>
        <v>Product 85</v>
      </c>
      <c r="E385" t="str">
        <f>_xlfn.XLOOKUP(C385,Products!$A:$A,Products!$C:$C,"")</f>
        <v>Components</v>
      </c>
      <c r="F385">
        <f>_xlfn.XLOOKUP(C385,Products!$A:$A,Products!$D:$D,"")</f>
        <v>31.46</v>
      </c>
      <c r="G385" t="str">
        <f>_xlfn.XLOOKUP(C385,Products!$A:$A,Products!$E:$E,"")</f>
        <v>S015</v>
      </c>
      <c r="H385">
        <v>5</v>
      </c>
      <c r="I385">
        <v>43.97</v>
      </c>
      <c r="J385" t="s">
        <v>523</v>
      </c>
      <c r="K385" t="s">
        <v>466</v>
      </c>
      <c r="L385" t="str">
        <f xml:space="preserve"> _xlfn.XLOOKUP(K385,Locations!$A:$A,Locations!$D:$D,"")</f>
        <v>Southeast</v>
      </c>
      <c r="M385" t="str">
        <f xml:space="preserve"> _xlfn.XLOOKUP(K385,Locations!$A:$A,Locations!$C:$C,"")</f>
        <v>FL</v>
      </c>
      <c r="N385" t="s">
        <v>1075</v>
      </c>
      <c r="O385" t="s">
        <v>1825</v>
      </c>
      <c r="P385">
        <f t="shared" si="20"/>
        <v>219.85</v>
      </c>
      <c r="Q385" s="4">
        <f>_xlfn.MAXIFS(Shipments!$B:$B, Shipments!$A:$A, A385)</f>
        <v>45864</v>
      </c>
      <c r="R385">
        <f>SUMIFS(Shipments!$D:$D, Shipments!$A:$A, A385)</f>
        <v>5</v>
      </c>
      <c r="S385">
        <f t="shared" si="21"/>
        <v>1</v>
      </c>
      <c r="T385">
        <f t="shared" si="22"/>
        <v>1</v>
      </c>
      <c r="U385">
        <f t="shared" si="23"/>
        <v>62.549999999999983</v>
      </c>
    </row>
    <row r="386" spans="1:21" x14ac:dyDescent="0.35">
      <c r="A386">
        <v>10384</v>
      </c>
      <c r="B386" s="4" t="s">
        <v>587</v>
      </c>
      <c r="C386" t="s">
        <v>97</v>
      </c>
      <c r="D386" t="str">
        <f>_xlfn.XLOOKUP(C386,Products!$A:$A,Products!$B:$B,"")</f>
        <v>Product 43</v>
      </c>
      <c r="E386" t="str">
        <f>_xlfn.XLOOKUP(C386,Products!$A:$A,Products!$C:$C,"")</f>
        <v>Raw Materials</v>
      </c>
      <c r="F386">
        <f>_xlfn.XLOOKUP(C386,Products!$A:$A,Products!$D:$D,"")</f>
        <v>143.69</v>
      </c>
      <c r="G386" t="str">
        <f>_xlfn.XLOOKUP(C386,Products!$A:$A,Products!$E:$E,"")</f>
        <v>S001</v>
      </c>
      <c r="H386">
        <v>25</v>
      </c>
      <c r="I386">
        <v>237.35</v>
      </c>
      <c r="J386" t="s">
        <v>672</v>
      </c>
      <c r="K386" t="s">
        <v>465</v>
      </c>
      <c r="L386" t="str">
        <f xml:space="preserve"> _xlfn.XLOOKUP(K386,Locations!$A:$A,Locations!$D:$D,"")</f>
        <v>Midwest</v>
      </c>
      <c r="M386" t="str">
        <f xml:space="preserve"> _xlfn.XLOOKUP(K386,Locations!$A:$A,Locations!$C:$C,"")</f>
        <v>IL</v>
      </c>
      <c r="N386" t="s">
        <v>1076</v>
      </c>
      <c r="O386" t="s">
        <v>1825</v>
      </c>
      <c r="P386">
        <f t="shared" si="20"/>
        <v>5933.75</v>
      </c>
      <c r="Q386" s="4">
        <f>_xlfn.MAXIFS(Shipments!$B:$B, Shipments!$A:$A, A386)</f>
        <v>45881</v>
      </c>
      <c r="R386">
        <f>SUMIFS(Shipments!$D:$D, Shipments!$A:$A, A386)</f>
        <v>25</v>
      </c>
      <c r="S386">
        <f t="shared" si="21"/>
        <v>1</v>
      </c>
      <c r="T386">
        <f t="shared" si="22"/>
        <v>0</v>
      </c>
      <c r="U386">
        <f t="shared" si="23"/>
        <v>2341.5</v>
      </c>
    </row>
    <row r="387" spans="1:21" x14ac:dyDescent="0.35">
      <c r="A387">
        <v>10385</v>
      </c>
      <c r="B387" s="4" t="s">
        <v>611</v>
      </c>
      <c r="C387" t="s">
        <v>88</v>
      </c>
      <c r="D387" t="str">
        <f>_xlfn.XLOOKUP(C387,Products!$A:$A,Products!$B:$B,"")</f>
        <v>Product 34</v>
      </c>
      <c r="E387" t="str">
        <f>_xlfn.XLOOKUP(C387,Products!$A:$A,Products!$C:$C,"")</f>
        <v>Spare Parts</v>
      </c>
      <c r="F387">
        <f>_xlfn.XLOOKUP(C387,Products!$A:$A,Products!$D:$D,"")</f>
        <v>76.290000000000006</v>
      </c>
      <c r="G387" t="str">
        <f>_xlfn.XLOOKUP(C387,Products!$A:$A,Products!$E:$E,"")</f>
        <v>S016</v>
      </c>
      <c r="H387">
        <v>10</v>
      </c>
      <c r="I387">
        <v>106.93</v>
      </c>
      <c r="J387" t="s">
        <v>544</v>
      </c>
      <c r="K387" t="s">
        <v>472</v>
      </c>
      <c r="L387" t="str">
        <f xml:space="preserve"> _xlfn.XLOOKUP(K387,Locations!$A:$A,Locations!$D:$D,"")</f>
        <v>West</v>
      </c>
      <c r="M387" t="str">
        <f xml:space="preserve"> _xlfn.XLOOKUP(K387,Locations!$A:$A,Locations!$C:$C,"")</f>
        <v>WA</v>
      </c>
      <c r="N387" t="s">
        <v>1077</v>
      </c>
      <c r="O387" t="s">
        <v>1824</v>
      </c>
      <c r="P387">
        <f t="shared" ref="P387:P450" si="24">H387*I387</f>
        <v>1069.3000000000002</v>
      </c>
      <c r="Q387" s="4">
        <f>_xlfn.MAXIFS(Shipments!$B:$B, Shipments!$A:$A, A387)</f>
        <v>45794</v>
      </c>
      <c r="R387">
        <f>SUMIFS(Shipments!$D:$D, Shipments!$A:$A, A387)</f>
        <v>10</v>
      </c>
      <c r="S387">
        <f t="shared" ref="S387:S450" si="25">IF(H387=0,1,R387/H387)</f>
        <v>1</v>
      </c>
      <c r="T387">
        <f t="shared" ref="T387:T450" si="26">IF(Q387&lt;=DATEVALUE(J387),1,0)</f>
        <v>0</v>
      </c>
      <c r="U387">
        <f t="shared" ref="U387:U450" si="27">P387 - (H387*F387)</f>
        <v>306.40000000000009</v>
      </c>
    </row>
    <row r="388" spans="1:21" x14ac:dyDescent="0.35">
      <c r="A388">
        <v>10386</v>
      </c>
      <c r="B388" s="4" t="s">
        <v>531</v>
      </c>
      <c r="C388" t="s">
        <v>200</v>
      </c>
      <c r="D388" t="str">
        <f>_xlfn.XLOOKUP(C388,Products!$A:$A,Products!$B:$B,"")</f>
        <v>Product 146</v>
      </c>
      <c r="E388" t="str">
        <f>_xlfn.XLOOKUP(C388,Products!$A:$A,Products!$C:$C,"")</f>
        <v>Finished Goods</v>
      </c>
      <c r="F388">
        <f>_xlfn.XLOOKUP(C388,Products!$A:$A,Products!$D:$D,"")</f>
        <v>61.61</v>
      </c>
      <c r="G388" t="str">
        <f>_xlfn.XLOOKUP(C388,Products!$A:$A,Products!$E:$E,"")</f>
        <v>S013</v>
      </c>
      <c r="H388">
        <v>40</v>
      </c>
      <c r="I388">
        <v>83.12</v>
      </c>
      <c r="J388" t="s">
        <v>664</v>
      </c>
      <c r="K388" t="s">
        <v>469</v>
      </c>
      <c r="L388" t="str">
        <f xml:space="preserve"> _xlfn.XLOOKUP(K388,Locations!$A:$A,Locations!$D:$D,"")</f>
        <v>Mountain</v>
      </c>
      <c r="M388" t="str">
        <f xml:space="preserve"> _xlfn.XLOOKUP(K388,Locations!$A:$A,Locations!$C:$C,"")</f>
        <v>IL</v>
      </c>
      <c r="N388" t="s">
        <v>1078</v>
      </c>
      <c r="O388" t="s">
        <v>1825</v>
      </c>
      <c r="P388">
        <f t="shared" si="24"/>
        <v>3324.8</v>
      </c>
      <c r="Q388" s="4">
        <f>_xlfn.MAXIFS(Shipments!$B:$B, Shipments!$A:$A, A388)</f>
        <v>45836</v>
      </c>
      <c r="R388">
        <f>SUMIFS(Shipments!$D:$D, Shipments!$A:$A, A388)</f>
        <v>40</v>
      </c>
      <c r="S388">
        <f t="shared" si="25"/>
        <v>1</v>
      </c>
      <c r="T388">
        <f t="shared" si="26"/>
        <v>1</v>
      </c>
      <c r="U388">
        <f t="shared" si="27"/>
        <v>860.40000000000009</v>
      </c>
    </row>
    <row r="389" spans="1:21" x14ac:dyDescent="0.35">
      <c r="A389">
        <v>10387</v>
      </c>
      <c r="B389" s="4" t="s">
        <v>581</v>
      </c>
      <c r="C389" t="s">
        <v>147</v>
      </c>
      <c r="D389" t="str">
        <f>_xlfn.XLOOKUP(C389,Products!$A:$A,Products!$B:$B,"")</f>
        <v>Product 93</v>
      </c>
      <c r="E389" t="str">
        <f>_xlfn.XLOOKUP(C389,Products!$A:$A,Products!$C:$C,"")</f>
        <v>Packaging</v>
      </c>
      <c r="F389">
        <f>_xlfn.XLOOKUP(C389,Products!$A:$A,Products!$D:$D,"")</f>
        <v>3.53</v>
      </c>
      <c r="G389" t="str">
        <f>_xlfn.XLOOKUP(C389,Products!$A:$A,Products!$E:$E,"")</f>
        <v>S006</v>
      </c>
      <c r="H389">
        <v>30</v>
      </c>
      <c r="I389">
        <v>6.16</v>
      </c>
      <c r="J389" t="s">
        <v>546</v>
      </c>
      <c r="K389" t="s">
        <v>466</v>
      </c>
      <c r="L389" t="str">
        <f xml:space="preserve"> _xlfn.XLOOKUP(K389,Locations!$A:$A,Locations!$D:$D,"")</f>
        <v>Southeast</v>
      </c>
      <c r="M389" t="str">
        <f xml:space="preserve"> _xlfn.XLOOKUP(K389,Locations!$A:$A,Locations!$C:$C,"")</f>
        <v>FL</v>
      </c>
      <c r="N389" t="s">
        <v>1079</v>
      </c>
      <c r="O389" t="s">
        <v>1825</v>
      </c>
      <c r="P389">
        <f t="shared" si="24"/>
        <v>184.8</v>
      </c>
      <c r="Q389" s="4">
        <f>_xlfn.MAXIFS(Shipments!$B:$B, Shipments!$A:$A, A389)</f>
        <v>45889</v>
      </c>
      <c r="R389">
        <f>SUMIFS(Shipments!$D:$D, Shipments!$A:$A, A389)</f>
        <v>30</v>
      </c>
      <c r="S389">
        <f t="shared" si="25"/>
        <v>1</v>
      </c>
      <c r="T389">
        <f t="shared" si="26"/>
        <v>0</v>
      </c>
      <c r="U389">
        <f t="shared" si="27"/>
        <v>78.90000000000002</v>
      </c>
    </row>
    <row r="390" spans="1:21" x14ac:dyDescent="0.35">
      <c r="A390">
        <v>10388</v>
      </c>
      <c r="B390" s="4" t="s">
        <v>613</v>
      </c>
      <c r="C390" t="s">
        <v>221</v>
      </c>
      <c r="D390" t="str">
        <f>_xlfn.XLOOKUP(C390,Products!$A:$A,Products!$B:$B,"")</f>
        <v>Product 167</v>
      </c>
      <c r="E390" t="str">
        <f>_xlfn.XLOOKUP(C390,Products!$A:$A,Products!$C:$C,"")</f>
        <v>Components</v>
      </c>
      <c r="F390">
        <f>_xlfn.XLOOKUP(C390,Products!$A:$A,Products!$D:$D,"")</f>
        <v>164.47</v>
      </c>
      <c r="G390" t="str">
        <f>_xlfn.XLOOKUP(C390,Products!$A:$A,Products!$E:$E,"")</f>
        <v>S006</v>
      </c>
      <c r="H390">
        <v>25</v>
      </c>
      <c r="I390">
        <v>285.62</v>
      </c>
      <c r="J390" t="s">
        <v>528</v>
      </c>
      <c r="K390" t="s">
        <v>472</v>
      </c>
      <c r="L390" t="str">
        <f xml:space="preserve"> _xlfn.XLOOKUP(K390,Locations!$A:$A,Locations!$D:$D,"")</f>
        <v>West</v>
      </c>
      <c r="M390" t="str">
        <f xml:space="preserve"> _xlfn.XLOOKUP(K390,Locations!$A:$A,Locations!$C:$C,"")</f>
        <v>WA</v>
      </c>
      <c r="N390" t="s">
        <v>1080</v>
      </c>
      <c r="O390" t="s">
        <v>1825</v>
      </c>
      <c r="P390">
        <f t="shared" si="24"/>
        <v>7140.5</v>
      </c>
      <c r="Q390" s="4">
        <f>_xlfn.MAXIFS(Shipments!$B:$B, Shipments!$A:$A, A390)</f>
        <v>45900</v>
      </c>
      <c r="R390">
        <f>SUMIFS(Shipments!$D:$D, Shipments!$A:$A, A390)</f>
        <v>25</v>
      </c>
      <c r="S390">
        <f t="shared" si="25"/>
        <v>1</v>
      </c>
      <c r="T390">
        <f t="shared" si="26"/>
        <v>1</v>
      </c>
      <c r="U390">
        <f t="shared" si="27"/>
        <v>3028.75</v>
      </c>
    </row>
    <row r="391" spans="1:21" x14ac:dyDescent="0.35">
      <c r="A391">
        <v>10389</v>
      </c>
      <c r="B391" s="4" t="s">
        <v>517</v>
      </c>
      <c r="C391" t="s">
        <v>251</v>
      </c>
      <c r="D391" t="str">
        <f>_xlfn.XLOOKUP(C391,Products!$A:$A,Products!$B:$B,"")</f>
        <v>Product 197</v>
      </c>
      <c r="E391" t="str">
        <f>_xlfn.XLOOKUP(C391,Products!$A:$A,Products!$C:$C,"")</f>
        <v>Finished Goods</v>
      </c>
      <c r="F391">
        <f>_xlfn.XLOOKUP(C391,Products!$A:$A,Products!$D:$D,"")</f>
        <v>142.01</v>
      </c>
      <c r="G391" t="str">
        <f>_xlfn.XLOOKUP(C391,Products!$A:$A,Products!$E:$E,"")</f>
        <v>S010</v>
      </c>
      <c r="H391">
        <v>15</v>
      </c>
      <c r="I391">
        <v>176.36</v>
      </c>
      <c r="J391" t="s">
        <v>613</v>
      </c>
      <c r="K391" t="s">
        <v>473</v>
      </c>
      <c r="L391" t="str">
        <f xml:space="preserve"> _xlfn.XLOOKUP(K391,Locations!$A:$A,Locations!$D:$D,"")</f>
        <v>West</v>
      </c>
      <c r="M391" t="str">
        <f xml:space="preserve"> _xlfn.XLOOKUP(K391,Locations!$A:$A,Locations!$C:$C,"")</f>
        <v>CA</v>
      </c>
      <c r="N391" t="s">
        <v>1081</v>
      </c>
      <c r="O391" t="s">
        <v>1826</v>
      </c>
      <c r="P391">
        <f t="shared" si="24"/>
        <v>2645.4</v>
      </c>
      <c r="Q391" s="4">
        <f>_xlfn.MAXIFS(Shipments!$B:$B, Shipments!$A:$A, A391)</f>
        <v>45898</v>
      </c>
      <c r="R391">
        <f>SUMIFS(Shipments!$D:$D, Shipments!$A:$A, A391)</f>
        <v>15</v>
      </c>
      <c r="S391">
        <f t="shared" si="25"/>
        <v>1</v>
      </c>
      <c r="T391">
        <f t="shared" si="26"/>
        <v>1</v>
      </c>
      <c r="U391">
        <f t="shared" si="27"/>
        <v>515.25000000000045</v>
      </c>
    </row>
    <row r="392" spans="1:21" x14ac:dyDescent="0.35">
      <c r="A392">
        <v>10390</v>
      </c>
      <c r="B392" s="4" t="s">
        <v>623</v>
      </c>
      <c r="C392" t="s">
        <v>215</v>
      </c>
      <c r="D392" t="str">
        <f>_xlfn.XLOOKUP(C392,Products!$A:$A,Products!$B:$B,"")</f>
        <v>Product 161</v>
      </c>
      <c r="E392" t="str">
        <f>_xlfn.XLOOKUP(C392,Products!$A:$A,Products!$C:$C,"")</f>
        <v>Packaging</v>
      </c>
      <c r="F392">
        <f>_xlfn.XLOOKUP(C392,Products!$A:$A,Products!$D:$D,"")</f>
        <v>182.6</v>
      </c>
      <c r="G392" t="str">
        <f>_xlfn.XLOOKUP(C392,Products!$A:$A,Products!$E:$E,"")</f>
        <v>S008</v>
      </c>
      <c r="H392">
        <v>40</v>
      </c>
      <c r="I392">
        <v>326.07</v>
      </c>
      <c r="J392" t="s">
        <v>528</v>
      </c>
      <c r="K392" t="s">
        <v>466</v>
      </c>
      <c r="L392" t="str">
        <f xml:space="preserve"> _xlfn.XLOOKUP(K392,Locations!$A:$A,Locations!$D:$D,"")</f>
        <v>Southeast</v>
      </c>
      <c r="M392" t="str">
        <f xml:space="preserve"> _xlfn.XLOOKUP(K392,Locations!$A:$A,Locations!$C:$C,"")</f>
        <v>FL</v>
      </c>
      <c r="N392" t="s">
        <v>1082</v>
      </c>
      <c r="O392" t="s">
        <v>1824</v>
      </c>
      <c r="P392">
        <f t="shared" si="24"/>
        <v>13042.8</v>
      </c>
      <c r="Q392" s="4">
        <f>_xlfn.MAXIFS(Shipments!$B:$B, Shipments!$A:$A, A392)</f>
        <v>45901</v>
      </c>
      <c r="R392">
        <f>SUMIFS(Shipments!$D:$D, Shipments!$A:$A, A392)</f>
        <v>40</v>
      </c>
      <c r="S392">
        <f t="shared" si="25"/>
        <v>1</v>
      </c>
      <c r="T392">
        <f t="shared" si="26"/>
        <v>0</v>
      </c>
      <c r="U392">
        <f t="shared" si="27"/>
        <v>5738.7999999999993</v>
      </c>
    </row>
    <row r="393" spans="1:21" x14ac:dyDescent="0.35">
      <c r="A393">
        <v>10391</v>
      </c>
      <c r="B393" s="4" t="s">
        <v>670</v>
      </c>
      <c r="C393" t="s">
        <v>72</v>
      </c>
      <c r="D393" t="str">
        <f>_xlfn.XLOOKUP(C393,Products!$A:$A,Products!$B:$B,"")</f>
        <v>Product 18</v>
      </c>
      <c r="E393" t="str">
        <f>_xlfn.XLOOKUP(C393,Products!$A:$A,Products!$C:$C,"")</f>
        <v>Components</v>
      </c>
      <c r="F393">
        <f>_xlfn.XLOOKUP(C393,Products!$A:$A,Products!$D:$D,"")</f>
        <v>101.44</v>
      </c>
      <c r="G393" t="str">
        <f>_xlfn.XLOOKUP(C393,Products!$A:$A,Products!$E:$E,"")</f>
        <v>S013</v>
      </c>
      <c r="H393">
        <v>25</v>
      </c>
      <c r="I393">
        <v>161.32</v>
      </c>
      <c r="J393" t="s">
        <v>618</v>
      </c>
      <c r="K393" t="s">
        <v>465</v>
      </c>
      <c r="L393" t="str">
        <f xml:space="preserve"> _xlfn.XLOOKUP(K393,Locations!$A:$A,Locations!$D:$D,"")</f>
        <v>Midwest</v>
      </c>
      <c r="M393" t="str">
        <f xml:space="preserve"> _xlfn.XLOOKUP(K393,Locations!$A:$A,Locations!$C:$C,"")</f>
        <v>IL</v>
      </c>
      <c r="N393" t="s">
        <v>1083</v>
      </c>
      <c r="O393" t="s">
        <v>1826</v>
      </c>
      <c r="P393">
        <f t="shared" si="24"/>
        <v>4033</v>
      </c>
      <c r="Q393" s="4">
        <f>_xlfn.MAXIFS(Shipments!$B:$B, Shipments!$A:$A, A393)</f>
        <v>45760</v>
      </c>
      <c r="R393">
        <f>SUMIFS(Shipments!$D:$D, Shipments!$A:$A, A393)</f>
        <v>25</v>
      </c>
      <c r="S393">
        <f t="shared" si="25"/>
        <v>1</v>
      </c>
      <c r="T393">
        <f t="shared" si="26"/>
        <v>0</v>
      </c>
      <c r="U393">
        <f t="shared" si="27"/>
        <v>1497</v>
      </c>
    </row>
    <row r="394" spans="1:21" x14ac:dyDescent="0.35">
      <c r="A394">
        <v>10392</v>
      </c>
      <c r="B394" s="4" t="s">
        <v>671</v>
      </c>
      <c r="C394" t="s">
        <v>63</v>
      </c>
      <c r="D394" t="str">
        <f>_xlfn.XLOOKUP(C394,Products!$A:$A,Products!$B:$B,"")</f>
        <v>Product 9</v>
      </c>
      <c r="E394" t="str">
        <f>_xlfn.XLOOKUP(C394,Products!$A:$A,Products!$C:$C,"")</f>
        <v>Spare Parts</v>
      </c>
      <c r="F394">
        <f>_xlfn.XLOOKUP(C394,Products!$A:$A,Products!$D:$D,"")</f>
        <v>169.42</v>
      </c>
      <c r="G394" t="str">
        <f>_xlfn.XLOOKUP(C394,Products!$A:$A,Products!$E:$E,"")</f>
        <v>S007</v>
      </c>
      <c r="H394">
        <v>10</v>
      </c>
      <c r="I394">
        <v>280.73</v>
      </c>
      <c r="J394" t="s">
        <v>623</v>
      </c>
      <c r="K394" t="s">
        <v>467</v>
      </c>
      <c r="L394" t="str">
        <f xml:space="preserve"> _xlfn.XLOOKUP(K394,Locations!$A:$A,Locations!$D:$D,"")</f>
        <v>Northeast</v>
      </c>
      <c r="M394" t="str">
        <f xml:space="preserve"> _xlfn.XLOOKUP(K394,Locations!$A:$A,Locations!$C:$C,"")</f>
        <v>NJ</v>
      </c>
      <c r="N394" t="s">
        <v>1084</v>
      </c>
      <c r="O394" t="s">
        <v>1825</v>
      </c>
      <c r="P394">
        <f t="shared" si="24"/>
        <v>2807.3</v>
      </c>
      <c r="Q394" s="4">
        <f>_xlfn.MAXIFS(Shipments!$B:$B, Shipments!$A:$A, A394)</f>
        <v>45895</v>
      </c>
      <c r="R394">
        <f>SUMIFS(Shipments!$D:$D, Shipments!$A:$A, A394)</f>
        <v>10</v>
      </c>
      <c r="S394">
        <f t="shared" si="25"/>
        <v>1</v>
      </c>
      <c r="T394">
        <f t="shared" si="26"/>
        <v>1</v>
      </c>
      <c r="U394">
        <f t="shared" si="27"/>
        <v>1113.1000000000004</v>
      </c>
    </row>
    <row r="395" spans="1:21" x14ac:dyDescent="0.35">
      <c r="A395">
        <v>10393</v>
      </c>
      <c r="B395" s="4" t="s">
        <v>656</v>
      </c>
      <c r="C395" t="s">
        <v>111</v>
      </c>
      <c r="D395" t="str">
        <f>_xlfn.XLOOKUP(C395,Products!$A:$A,Products!$B:$B,"")</f>
        <v>Product 57</v>
      </c>
      <c r="E395" t="str">
        <f>_xlfn.XLOOKUP(C395,Products!$A:$A,Products!$C:$C,"")</f>
        <v>Spare Parts</v>
      </c>
      <c r="F395">
        <f>_xlfn.XLOOKUP(C395,Products!$A:$A,Products!$D:$D,"")</f>
        <v>22.88</v>
      </c>
      <c r="G395" t="str">
        <f>_xlfn.XLOOKUP(C395,Products!$A:$A,Products!$E:$E,"")</f>
        <v>S008</v>
      </c>
      <c r="H395">
        <v>100</v>
      </c>
      <c r="I395">
        <v>38.78</v>
      </c>
      <c r="J395" t="s">
        <v>563</v>
      </c>
      <c r="K395" t="s">
        <v>471</v>
      </c>
      <c r="L395" t="str">
        <f xml:space="preserve"> _xlfn.XLOOKUP(K395,Locations!$A:$A,Locations!$D:$D,"")</f>
        <v>Central</v>
      </c>
      <c r="M395" t="str">
        <f xml:space="preserve"> _xlfn.XLOOKUP(K395,Locations!$A:$A,Locations!$C:$C,"")</f>
        <v>TX</v>
      </c>
      <c r="N395" t="s">
        <v>1085</v>
      </c>
      <c r="O395" t="s">
        <v>1825</v>
      </c>
      <c r="P395">
        <f t="shared" si="24"/>
        <v>3878</v>
      </c>
      <c r="Q395" s="4">
        <f>_xlfn.MAXIFS(Shipments!$B:$B, Shipments!$A:$A, A395)</f>
        <v>45851</v>
      </c>
      <c r="R395">
        <f>SUMIFS(Shipments!$D:$D, Shipments!$A:$A, A395)</f>
        <v>100</v>
      </c>
      <c r="S395">
        <f t="shared" si="25"/>
        <v>1</v>
      </c>
      <c r="T395">
        <f t="shared" si="26"/>
        <v>1</v>
      </c>
      <c r="U395">
        <f t="shared" si="27"/>
        <v>1590</v>
      </c>
    </row>
    <row r="396" spans="1:21" x14ac:dyDescent="0.35">
      <c r="A396">
        <v>10394</v>
      </c>
      <c r="B396" s="4" t="s">
        <v>586</v>
      </c>
      <c r="C396" t="s">
        <v>240</v>
      </c>
      <c r="D396" t="str">
        <f>_xlfn.XLOOKUP(C396,Products!$A:$A,Products!$B:$B,"")</f>
        <v>Product 186</v>
      </c>
      <c r="E396" t="str">
        <f>_xlfn.XLOOKUP(C396,Products!$A:$A,Products!$C:$C,"")</f>
        <v>Finished Goods</v>
      </c>
      <c r="F396">
        <f>_xlfn.XLOOKUP(C396,Products!$A:$A,Products!$D:$D,"")</f>
        <v>73.36</v>
      </c>
      <c r="G396" t="str">
        <f>_xlfn.XLOOKUP(C396,Products!$A:$A,Products!$E:$E,"")</f>
        <v>S009</v>
      </c>
      <c r="H396">
        <v>100</v>
      </c>
      <c r="I396">
        <v>122.36</v>
      </c>
      <c r="J396" t="s">
        <v>568</v>
      </c>
      <c r="K396" t="s">
        <v>472</v>
      </c>
      <c r="L396" t="str">
        <f xml:space="preserve"> _xlfn.XLOOKUP(K396,Locations!$A:$A,Locations!$D:$D,"")</f>
        <v>West</v>
      </c>
      <c r="M396" t="str">
        <f xml:space="preserve"> _xlfn.XLOOKUP(K396,Locations!$A:$A,Locations!$C:$C,"")</f>
        <v>WA</v>
      </c>
      <c r="N396" t="s">
        <v>1086</v>
      </c>
      <c r="O396" t="s">
        <v>1826</v>
      </c>
      <c r="P396">
        <f t="shared" si="24"/>
        <v>12236</v>
      </c>
      <c r="Q396" s="4">
        <f>_xlfn.MAXIFS(Shipments!$B:$B, Shipments!$A:$A, A396)</f>
        <v>45801</v>
      </c>
      <c r="R396">
        <f>SUMIFS(Shipments!$D:$D, Shipments!$A:$A, A396)</f>
        <v>100</v>
      </c>
      <c r="S396">
        <f t="shared" si="25"/>
        <v>1</v>
      </c>
      <c r="T396">
        <f t="shared" si="26"/>
        <v>0</v>
      </c>
      <c r="U396">
        <f t="shared" si="27"/>
        <v>4900</v>
      </c>
    </row>
    <row r="397" spans="1:21" x14ac:dyDescent="0.35">
      <c r="A397">
        <v>10395</v>
      </c>
      <c r="B397" s="4" t="s">
        <v>672</v>
      </c>
      <c r="C397" t="s">
        <v>164</v>
      </c>
      <c r="D397" t="str">
        <f>_xlfn.XLOOKUP(C397,Products!$A:$A,Products!$B:$B,"")</f>
        <v>Product 110</v>
      </c>
      <c r="E397" t="str">
        <f>_xlfn.XLOOKUP(C397,Products!$A:$A,Products!$C:$C,"")</f>
        <v>Components</v>
      </c>
      <c r="F397">
        <f>_xlfn.XLOOKUP(C397,Products!$A:$A,Products!$D:$D,"")</f>
        <v>101.11</v>
      </c>
      <c r="G397" t="str">
        <f>_xlfn.XLOOKUP(C397,Products!$A:$A,Products!$E:$E,"")</f>
        <v>S012</v>
      </c>
      <c r="H397">
        <v>75</v>
      </c>
      <c r="I397">
        <v>146.16999999999999</v>
      </c>
      <c r="J397" t="s">
        <v>603</v>
      </c>
      <c r="K397" t="s">
        <v>473</v>
      </c>
      <c r="L397" t="str">
        <f xml:space="preserve"> _xlfn.XLOOKUP(K397,Locations!$A:$A,Locations!$D:$D,"")</f>
        <v>West</v>
      </c>
      <c r="M397" t="str">
        <f xml:space="preserve"> _xlfn.XLOOKUP(K397,Locations!$A:$A,Locations!$C:$C,"")</f>
        <v>CA</v>
      </c>
      <c r="N397" t="s">
        <v>1087</v>
      </c>
      <c r="O397" t="s">
        <v>1825</v>
      </c>
      <c r="P397">
        <f t="shared" si="24"/>
        <v>10962.749999999998</v>
      </c>
      <c r="Q397" s="4">
        <f>_xlfn.MAXIFS(Shipments!$B:$B, Shipments!$A:$A, A397)</f>
        <v>45885</v>
      </c>
      <c r="R397">
        <f>SUMIFS(Shipments!$D:$D, Shipments!$A:$A, A397)</f>
        <v>75</v>
      </c>
      <c r="S397">
        <f t="shared" si="25"/>
        <v>1</v>
      </c>
      <c r="T397">
        <f t="shared" si="26"/>
        <v>1</v>
      </c>
      <c r="U397">
        <f t="shared" si="27"/>
        <v>3379.4999999999982</v>
      </c>
    </row>
    <row r="398" spans="1:21" x14ac:dyDescent="0.35">
      <c r="A398">
        <v>10396</v>
      </c>
      <c r="B398" s="4" t="s">
        <v>663</v>
      </c>
      <c r="C398" t="s">
        <v>239</v>
      </c>
      <c r="D398" t="str">
        <f>_xlfn.XLOOKUP(C398,Products!$A:$A,Products!$B:$B,"")</f>
        <v>Product 185</v>
      </c>
      <c r="E398" t="str">
        <f>_xlfn.XLOOKUP(C398,Products!$A:$A,Products!$C:$C,"")</f>
        <v>Packaging</v>
      </c>
      <c r="F398">
        <f>_xlfn.XLOOKUP(C398,Products!$A:$A,Products!$D:$D,"")</f>
        <v>55.49</v>
      </c>
      <c r="G398" t="str">
        <f>_xlfn.XLOOKUP(C398,Products!$A:$A,Products!$E:$E,"")</f>
        <v>S005</v>
      </c>
      <c r="H398">
        <v>50</v>
      </c>
      <c r="I398">
        <v>90.54</v>
      </c>
      <c r="J398" t="s">
        <v>671</v>
      </c>
      <c r="K398" t="s">
        <v>466</v>
      </c>
      <c r="L398" t="str">
        <f xml:space="preserve"> _xlfn.XLOOKUP(K398,Locations!$A:$A,Locations!$D:$D,"")</f>
        <v>Southeast</v>
      </c>
      <c r="M398" t="str">
        <f xml:space="preserve"> _xlfn.XLOOKUP(K398,Locations!$A:$A,Locations!$C:$C,"")</f>
        <v>FL</v>
      </c>
      <c r="N398" t="s">
        <v>1088</v>
      </c>
      <c r="O398" t="s">
        <v>1824</v>
      </c>
      <c r="P398">
        <f t="shared" si="24"/>
        <v>4527</v>
      </c>
      <c r="Q398" s="4">
        <f>_xlfn.MAXIFS(Shipments!$B:$B, Shipments!$A:$A, A398)</f>
        <v>45897</v>
      </c>
      <c r="R398">
        <f>SUMIFS(Shipments!$D:$D, Shipments!$A:$A, A398)</f>
        <v>50</v>
      </c>
      <c r="S398">
        <f t="shared" si="25"/>
        <v>1</v>
      </c>
      <c r="T398">
        <f t="shared" si="26"/>
        <v>0</v>
      </c>
      <c r="U398">
        <f t="shared" si="27"/>
        <v>1752.5</v>
      </c>
    </row>
    <row r="399" spans="1:21" x14ac:dyDescent="0.35">
      <c r="A399">
        <v>10397</v>
      </c>
      <c r="B399" s="4" t="s">
        <v>599</v>
      </c>
      <c r="C399" t="s">
        <v>105</v>
      </c>
      <c r="D399" t="str">
        <f>_xlfn.XLOOKUP(C399,Products!$A:$A,Products!$B:$B,"")</f>
        <v>Product 51</v>
      </c>
      <c r="E399" t="str">
        <f>_xlfn.XLOOKUP(C399,Products!$A:$A,Products!$C:$C,"")</f>
        <v>Spare Parts</v>
      </c>
      <c r="F399">
        <f>_xlfn.XLOOKUP(C399,Products!$A:$A,Products!$D:$D,"")</f>
        <v>101.41</v>
      </c>
      <c r="G399" t="str">
        <f>_xlfn.XLOOKUP(C399,Products!$A:$A,Products!$E:$E,"")</f>
        <v>S005</v>
      </c>
      <c r="H399">
        <v>5</v>
      </c>
      <c r="I399">
        <v>137.36000000000001</v>
      </c>
      <c r="J399" t="s">
        <v>512</v>
      </c>
      <c r="K399" t="s">
        <v>472</v>
      </c>
      <c r="L399" t="str">
        <f xml:space="preserve"> _xlfn.XLOOKUP(K399,Locations!$A:$A,Locations!$D:$D,"")</f>
        <v>West</v>
      </c>
      <c r="M399" t="str">
        <f xml:space="preserve"> _xlfn.XLOOKUP(K399,Locations!$A:$A,Locations!$C:$C,"")</f>
        <v>WA</v>
      </c>
      <c r="N399" t="s">
        <v>1089</v>
      </c>
      <c r="O399" t="s">
        <v>1825</v>
      </c>
      <c r="P399">
        <f t="shared" si="24"/>
        <v>686.80000000000007</v>
      </c>
      <c r="Q399" s="4">
        <f>_xlfn.MAXIFS(Shipments!$B:$B, Shipments!$A:$A, A399)</f>
        <v>45869</v>
      </c>
      <c r="R399">
        <f>SUMIFS(Shipments!$D:$D, Shipments!$A:$A, A399)</f>
        <v>5</v>
      </c>
      <c r="S399">
        <f t="shared" si="25"/>
        <v>1</v>
      </c>
      <c r="T399">
        <f t="shared" si="26"/>
        <v>1</v>
      </c>
      <c r="U399">
        <f t="shared" si="27"/>
        <v>179.75000000000011</v>
      </c>
    </row>
    <row r="400" spans="1:21" x14ac:dyDescent="0.35">
      <c r="A400">
        <v>10398</v>
      </c>
      <c r="B400" s="4" t="s">
        <v>581</v>
      </c>
      <c r="C400" t="s">
        <v>101</v>
      </c>
      <c r="D400" t="str">
        <f>_xlfn.XLOOKUP(C400,Products!$A:$A,Products!$B:$B,"")</f>
        <v>Product 47</v>
      </c>
      <c r="E400" t="str">
        <f>_xlfn.XLOOKUP(C400,Products!$A:$A,Products!$C:$C,"")</f>
        <v>Spare Parts</v>
      </c>
      <c r="F400">
        <f>_xlfn.XLOOKUP(C400,Products!$A:$A,Products!$D:$D,"")</f>
        <v>130.85</v>
      </c>
      <c r="G400" t="str">
        <f>_xlfn.XLOOKUP(C400,Products!$A:$A,Products!$E:$E,"")</f>
        <v>S009</v>
      </c>
      <c r="H400">
        <v>50</v>
      </c>
      <c r="I400">
        <v>212.27</v>
      </c>
      <c r="J400" t="s">
        <v>604</v>
      </c>
      <c r="K400" t="s">
        <v>469</v>
      </c>
      <c r="L400" t="str">
        <f xml:space="preserve"> _xlfn.XLOOKUP(K400,Locations!$A:$A,Locations!$D:$D,"")</f>
        <v>Mountain</v>
      </c>
      <c r="M400" t="str">
        <f xml:space="preserve"> _xlfn.XLOOKUP(K400,Locations!$A:$A,Locations!$C:$C,"")</f>
        <v>IL</v>
      </c>
      <c r="N400" t="s">
        <v>1090</v>
      </c>
      <c r="O400" t="s">
        <v>1825</v>
      </c>
      <c r="P400">
        <f t="shared" si="24"/>
        <v>10613.5</v>
      </c>
      <c r="Q400" s="4">
        <f>_xlfn.MAXIFS(Shipments!$B:$B, Shipments!$A:$A, A400)</f>
        <v>45894</v>
      </c>
      <c r="R400">
        <f>SUMIFS(Shipments!$D:$D, Shipments!$A:$A, A400)</f>
        <v>50</v>
      </c>
      <c r="S400">
        <f t="shared" si="25"/>
        <v>1</v>
      </c>
      <c r="T400">
        <f t="shared" si="26"/>
        <v>0</v>
      </c>
      <c r="U400">
        <f t="shared" si="27"/>
        <v>4071</v>
      </c>
    </row>
    <row r="401" spans="1:21" x14ac:dyDescent="0.35">
      <c r="A401">
        <v>10399</v>
      </c>
      <c r="B401" s="4" t="s">
        <v>630</v>
      </c>
      <c r="C401" t="s">
        <v>250</v>
      </c>
      <c r="D401" t="str">
        <f>_xlfn.XLOOKUP(C401,Products!$A:$A,Products!$B:$B,"")</f>
        <v>Product 196</v>
      </c>
      <c r="E401" t="str">
        <f>_xlfn.XLOOKUP(C401,Products!$A:$A,Products!$C:$C,"")</f>
        <v>Components</v>
      </c>
      <c r="F401">
        <f>_xlfn.XLOOKUP(C401,Products!$A:$A,Products!$D:$D,"")</f>
        <v>10.6</v>
      </c>
      <c r="G401" t="str">
        <f>_xlfn.XLOOKUP(C401,Products!$A:$A,Products!$E:$E,"")</f>
        <v>S002</v>
      </c>
      <c r="H401">
        <v>100</v>
      </c>
      <c r="I401">
        <v>13.76</v>
      </c>
      <c r="J401" t="s">
        <v>575</v>
      </c>
      <c r="K401" t="s">
        <v>466</v>
      </c>
      <c r="L401" t="str">
        <f xml:space="preserve"> _xlfn.XLOOKUP(K401,Locations!$A:$A,Locations!$D:$D,"")</f>
        <v>Southeast</v>
      </c>
      <c r="M401" t="str">
        <f xml:space="preserve"> _xlfn.XLOOKUP(K401,Locations!$A:$A,Locations!$C:$C,"")</f>
        <v>FL</v>
      </c>
      <c r="N401" t="s">
        <v>1091</v>
      </c>
      <c r="O401" t="s">
        <v>1826</v>
      </c>
      <c r="P401">
        <f t="shared" si="24"/>
        <v>1376</v>
      </c>
      <c r="Q401" s="4">
        <f>_xlfn.MAXIFS(Shipments!$B:$B, Shipments!$A:$A, A401)</f>
        <v>45770</v>
      </c>
      <c r="R401">
        <f>SUMIFS(Shipments!$D:$D, Shipments!$A:$A, A401)</f>
        <v>100</v>
      </c>
      <c r="S401">
        <f t="shared" si="25"/>
        <v>1</v>
      </c>
      <c r="T401">
        <f t="shared" si="26"/>
        <v>0</v>
      </c>
      <c r="U401">
        <f t="shared" si="27"/>
        <v>316</v>
      </c>
    </row>
    <row r="402" spans="1:21" x14ac:dyDescent="0.35">
      <c r="A402">
        <v>10400</v>
      </c>
      <c r="B402" s="4" t="s">
        <v>625</v>
      </c>
      <c r="C402" t="s">
        <v>100</v>
      </c>
      <c r="D402" t="str">
        <f>_xlfn.XLOOKUP(C402,Products!$A:$A,Products!$B:$B,"")</f>
        <v>Product 46</v>
      </c>
      <c r="E402" t="str">
        <f>_xlfn.XLOOKUP(C402,Products!$A:$A,Products!$C:$C,"")</f>
        <v>Finished Goods</v>
      </c>
      <c r="F402">
        <f>_xlfn.XLOOKUP(C402,Products!$A:$A,Products!$D:$D,"")</f>
        <v>193.56</v>
      </c>
      <c r="G402" t="str">
        <f>_xlfn.XLOOKUP(C402,Products!$A:$A,Products!$E:$E,"")</f>
        <v>S015</v>
      </c>
      <c r="H402">
        <v>40</v>
      </c>
      <c r="I402">
        <v>265.58</v>
      </c>
      <c r="J402" t="s">
        <v>597</v>
      </c>
      <c r="K402" t="s">
        <v>473</v>
      </c>
      <c r="L402" t="str">
        <f xml:space="preserve"> _xlfn.XLOOKUP(K402,Locations!$A:$A,Locations!$D:$D,"")</f>
        <v>West</v>
      </c>
      <c r="M402" t="str">
        <f xml:space="preserve"> _xlfn.XLOOKUP(K402,Locations!$A:$A,Locations!$C:$C,"")</f>
        <v>CA</v>
      </c>
      <c r="N402" t="s">
        <v>1092</v>
      </c>
      <c r="O402" t="s">
        <v>1824</v>
      </c>
      <c r="P402">
        <f t="shared" si="24"/>
        <v>10623.199999999999</v>
      </c>
      <c r="Q402" s="4">
        <f>_xlfn.MAXIFS(Shipments!$B:$B, Shipments!$A:$A, A402)</f>
        <v>45877</v>
      </c>
      <c r="R402">
        <f>SUMIFS(Shipments!$D:$D, Shipments!$A:$A, A402)</f>
        <v>40</v>
      </c>
      <c r="S402">
        <f t="shared" si="25"/>
        <v>1</v>
      </c>
      <c r="T402">
        <f t="shared" si="26"/>
        <v>0</v>
      </c>
      <c r="U402">
        <f t="shared" si="27"/>
        <v>2880.7999999999993</v>
      </c>
    </row>
    <row r="403" spans="1:21" x14ac:dyDescent="0.35">
      <c r="A403">
        <v>10401</v>
      </c>
      <c r="B403" s="4" t="s">
        <v>601</v>
      </c>
      <c r="C403" t="s">
        <v>183</v>
      </c>
      <c r="D403" t="str">
        <f>_xlfn.XLOOKUP(C403,Products!$A:$A,Products!$B:$B,"")</f>
        <v>Product 129</v>
      </c>
      <c r="E403" t="str">
        <f>_xlfn.XLOOKUP(C403,Products!$A:$A,Products!$C:$C,"")</f>
        <v>Packaging</v>
      </c>
      <c r="F403">
        <f>_xlfn.XLOOKUP(C403,Products!$A:$A,Products!$D:$D,"")</f>
        <v>75.12</v>
      </c>
      <c r="G403" t="str">
        <f>_xlfn.XLOOKUP(C403,Products!$A:$A,Products!$E:$E,"")</f>
        <v>S015</v>
      </c>
      <c r="H403">
        <v>50</v>
      </c>
      <c r="I403">
        <v>122.49</v>
      </c>
      <c r="J403" t="s">
        <v>568</v>
      </c>
      <c r="K403" t="s">
        <v>468</v>
      </c>
      <c r="L403" t="str">
        <f xml:space="preserve"> _xlfn.XLOOKUP(K403,Locations!$A:$A,Locations!$D:$D,"")</f>
        <v>West</v>
      </c>
      <c r="M403" t="str">
        <f xml:space="preserve"> _xlfn.XLOOKUP(K403,Locations!$A:$A,Locations!$C:$C,"")</f>
        <v>WA</v>
      </c>
      <c r="N403" t="s">
        <v>1093</v>
      </c>
      <c r="O403" t="s">
        <v>1824</v>
      </c>
      <c r="P403">
        <f t="shared" si="24"/>
        <v>6124.5</v>
      </c>
      <c r="Q403" s="4">
        <f>_xlfn.MAXIFS(Shipments!$B:$B, Shipments!$A:$A, A403)</f>
        <v>45802</v>
      </c>
      <c r="R403">
        <f>SUMIFS(Shipments!$D:$D, Shipments!$A:$A, A403)</f>
        <v>50</v>
      </c>
      <c r="S403">
        <f t="shared" si="25"/>
        <v>1</v>
      </c>
      <c r="T403">
        <f t="shared" si="26"/>
        <v>0</v>
      </c>
      <c r="U403">
        <f t="shared" si="27"/>
        <v>2368.5</v>
      </c>
    </row>
    <row r="404" spans="1:21" x14ac:dyDescent="0.35">
      <c r="A404">
        <v>10402</v>
      </c>
      <c r="B404" s="4" t="s">
        <v>571</v>
      </c>
      <c r="C404" t="s">
        <v>107</v>
      </c>
      <c r="D404" t="str">
        <f>_xlfn.XLOOKUP(C404,Products!$A:$A,Products!$B:$B,"")</f>
        <v>Product 53</v>
      </c>
      <c r="E404" t="str">
        <f>_xlfn.XLOOKUP(C404,Products!$A:$A,Products!$C:$C,"")</f>
        <v>Spare Parts</v>
      </c>
      <c r="F404">
        <f>_xlfn.XLOOKUP(C404,Products!$A:$A,Products!$D:$D,"")</f>
        <v>198.62</v>
      </c>
      <c r="G404" t="str">
        <f>_xlfn.XLOOKUP(C404,Products!$A:$A,Products!$E:$E,"")</f>
        <v>S002</v>
      </c>
      <c r="H404">
        <v>75</v>
      </c>
      <c r="I404">
        <v>313.56</v>
      </c>
      <c r="J404" t="s">
        <v>636</v>
      </c>
      <c r="K404" t="s">
        <v>465</v>
      </c>
      <c r="L404" t="str">
        <f xml:space="preserve"> _xlfn.XLOOKUP(K404,Locations!$A:$A,Locations!$D:$D,"")</f>
        <v>Midwest</v>
      </c>
      <c r="M404" t="str">
        <f xml:space="preserve"> _xlfn.XLOOKUP(K404,Locations!$A:$A,Locations!$C:$C,"")</f>
        <v>IL</v>
      </c>
      <c r="N404" t="s">
        <v>1094</v>
      </c>
      <c r="O404" t="s">
        <v>1824</v>
      </c>
      <c r="P404">
        <f t="shared" si="24"/>
        <v>23517</v>
      </c>
      <c r="Q404" s="4">
        <f>_xlfn.MAXIFS(Shipments!$B:$B, Shipments!$A:$A, A404)</f>
        <v>45757</v>
      </c>
      <c r="R404">
        <f>SUMIFS(Shipments!$D:$D, Shipments!$A:$A, A404)</f>
        <v>75</v>
      </c>
      <c r="S404">
        <f t="shared" si="25"/>
        <v>1</v>
      </c>
      <c r="T404">
        <f t="shared" si="26"/>
        <v>1</v>
      </c>
      <c r="U404">
        <f t="shared" si="27"/>
        <v>8620.5</v>
      </c>
    </row>
    <row r="405" spans="1:21" x14ac:dyDescent="0.35">
      <c r="A405">
        <v>10403</v>
      </c>
      <c r="B405" s="4" t="s">
        <v>551</v>
      </c>
      <c r="C405" t="s">
        <v>65</v>
      </c>
      <c r="D405" t="str">
        <f>_xlfn.XLOOKUP(C405,Products!$A:$A,Products!$B:$B,"")</f>
        <v>Product 11</v>
      </c>
      <c r="E405" t="str">
        <f>_xlfn.XLOOKUP(C405,Products!$A:$A,Products!$C:$C,"")</f>
        <v>Raw Materials</v>
      </c>
      <c r="F405">
        <f>_xlfn.XLOOKUP(C405,Products!$A:$A,Products!$D:$D,"")</f>
        <v>84.62</v>
      </c>
      <c r="G405" t="str">
        <f>_xlfn.XLOOKUP(C405,Products!$A:$A,Products!$E:$E,"")</f>
        <v>S008</v>
      </c>
      <c r="H405">
        <v>75</v>
      </c>
      <c r="I405">
        <v>106.36</v>
      </c>
      <c r="J405" t="s">
        <v>673</v>
      </c>
      <c r="K405" t="s">
        <v>467</v>
      </c>
      <c r="L405" t="str">
        <f xml:space="preserve"> _xlfn.XLOOKUP(K405,Locations!$A:$A,Locations!$D:$D,"")</f>
        <v>Northeast</v>
      </c>
      <c r="M405" t="str">
        <f xml:space="preserve"> _xlfn.XLOOKUP(K405,Locations!$A:$A,Locations!$C:$C,"")</f>
        <v>NJ</v>
      </c>
      <c r="N405" t="s">
        <v>1095</v>
      </c>
      <c r="O405" t="s">
        <v>1824</v>
      </c>
      <c r="P405">
        <f t="shared" si="24"/>
        <v>7977</v>
      </c>
      <c r="Q405" s="4">
        <f>_xlfn.MAXIFS(Shipments!$B:$B, Shipments!$A:$A, A405)</f>
        <v>45876</v>
      </c>
      <c r="R405">
        <f>SUMIFS(Shipments!$D:$D, Shipments!$A:$A, A405)</f>
        <v>75</v>
      </c>
      <c r="S405">
        <f t="shared" si="25"/>
        <v>1</v>
      </c>
      <c r="T405">
        <f t="shared" si="26"/>
        <v>0</v>
      </c>
      <c r="U405">
        <f t="shared" si="27"/>
        <v>1630.5</v>
      </c>
    </row>
    <row r="406" spans="1:21" x14ac:dyDescent="0.35">
      <c r="A406">
        <v>10404</v>
      </c>
      <c r="B406" s="4" t="s">
        <v>673</v>
      </c>
      <c r="C406" t="s">
        <v>218</v>
      </c>
      <c r="D406" t="str">
        <f>_xlfn.XLOOKUP(C406,Products!$A:$A,Products!$B:$B,"")</f>
        <v>Product 164</v>
      </c>
      <c r="E406" t="str">
        <f>_xlfn.XLOOKUP(C406,Products!$A:$A,Products!$C:$C,"")</f>
        <v>Spare Parts</v>
      </c>
      <c r="F406">
        <f>_xlfn.XLOOKUP(C406,Products!$A:$A,Products!$D:$D,"")</f>
        <v>149.85</v>
      </c>
      <c r="G406" t="str">
        <f>_xlfn.XLOOKUP(C406,Products!$A:$A,Products!$E:$E,"")</f>
        <v>S006</v>
      </c>
      <c r="H406">
        <v>40</v>
      </c>
      <c r="I406">
        <v>265.87</v>
      </c>
      <c r="J406" t="s">
        <v>631</v>
      </c>
      <c r="K406" t="s">
        <v>472</v>
      </c>
      <c r="L406" t="str">
        <f xml:space="preserve"> _xlfn.XLOOKUP(K406,Locations!$A:$A,Locations!$D:$D,"")</f>
        <v>West</v>
      </c>
      <c r="M406" t="str">
        <f xml:space="preserve"> _xlfn.XLOOKUP(K406,Locations!$A:$A,Locations!$C:$C,"")</f>
        <v>WA</v>
      </c>
      <c r="N406" t="s">
        <v>1096</v>
      </c>
      <c r="O406" t="s">
        <v>1825</v>
      </c>
      <c r="P406">
        <f t="shared" si="24"/>
        <v>10634.8</v>
      </c>
      <c r="Q406" s="4">
        <f>_xlfn.MAXIFS(Shipments!$B:$B, Shipments!$A:$A, A406)</f>
        <v>45885</v>
      </c>
      <c r="R406">
        <f>SUMIFS(Shipments!$D:$D, Shipments!$A:$A, A406)</f>
        <v>40</v>
      </c>
      <c r="S406">
        <f t="shared" si="25"/>
        <v>1</v>
      </c>
      <c r="T406">
        <f t="shared" si="26"/>
        <v>0</v>
      </c>
      <c r="U406">
        <f t="shared" si="27"/>
        <v>4640.7999999999993</v>
      </c>
    </row>
    <row r="407" spans="1:21" x14ac:dyDescent="0.35">
      <c r="A407">
        <v>10405</v>
      </c>
      <c r="B407" s="4" t="s">
        <v>508</v>
      </c>
      <c r="C407" t="s">
        <v>175</v>
      </c>
      <c r="D407" t="str">
        <f>_xlfn.XLOOKUP(C407,Products!$A:$A,Products!$B:$B,"")</f>
        <v>Product 121</v>
      </c>
      <c r="E407" t="str">
        <f>_xlfn.XLOOKUP(C407,Products!$A:$A,Products!$C:$C,"")</f>
        <v>Spare Parts</v>
      </c>
      <c r="F407">
        <f>_xlfn.XLOOKUP(C407,Products!$A:$A,Products!$D:$D,"")</f>
        <v>136.82</v>
      </c>
      <c r="G407" t="str">
        <f>_xlfn.XLOOKUP(C407,Products!$A:$A,Products!$E:$E,"")</f>
        <v>S019</v>
      </c>
      <c r="H407">
        <v>15</v>
      </c>
      <c r="I407">
        <v>198.58</v>
      </c>
      <c r="J407" t="s">
        <v>675</v>
      </c>
      <c r="K407" t="s">
        <v>471</v>
      </c>
      <c r="L407" t="str">
        <f xml:space="preserve"> _xlfn.XLOOKUP(K407,Locations!$A:$A,Locations!$D:$D,"")</f>
        <v>Central</v>
      </c>
      <c r="M407" t="str">
        <f xml:space="preserve"> _xlfn.XLOOKUP(K407,Locations!$A:$A,Locations!$C:$C,"")</f>
        <v>TX</v>
      </c>
      <c r="N407" t="s">
        <v>1097</v>
      </c>
      <c r="O407" t="s">
        <v>1824</v>
      </c>
      <c r="P407">
        <f t="shared" si="24"/>
        <v>2978.7000000000003</v>
      </c>
      <c r="Q407" s="4">
        <f>_xlfn.MAXIFS(Shipments!$B:$B, Shipments!$A:$A, A407)</f>
        <v>45911</v>
      </c>
      <c r="R407">
        <f>SUMIFS(Shipments!$D:$D, Shipments!$A:$A, A407)</f>
        <v>15</v>
      </c>
      <c r="S407">
        <f t="shared" si="25"/>
        <v>1</v>
      </c>
      <c r="T407">
        <f t="shared" si="26"/>
        <v>1</v>
      </c>
      <c r="U407">
        <f t="shared" si="27"/>
        <v>926.40000000000055</v>
      </c>
    </row>
    <row r="408" spans="1:21" x14ac:dyDescent="0.35">
      <c r="A408">
        <v>10406</v>
      </c>
      <c r="B408" s="4" t="s">
        <v>559</v>
      </c>
      <c r="C408" t="s">
        <v>90</v>
      </c>
      <c r="D408" t="str">
        <f>_xlfn.XLOOKUP(C408,Products!$A:$A,Products!$B:$B,"")</f>
        <v>Product 36</v>
      </c>
      <c r="E408" t="str">
        <f>_xlfn.XLOOKUP(C408,Products!$A:$A,Products!$C:$C,"")</f>
        <v>Components</v>
      </c>
      <c r="F408">
        <f>_xlfn.XLOOKUP(C408,Products!$A:$A,Products!$D:$D,"")</f>
        <v>93.46</v>
      </c>
      <c r="G408" t="str">
        <f>_xlfn.XLOOKUP(C408,Products!$A:$A,Products!$E:$E,"")</f>
        <v>S018</v>
      </c>
      <c r="H408">
        <v>40</v>
      </c>
      <c r="I408">
        <v>137.54</v>
      </c>
      <c r="J408" t="s">
        <v>628</v>
      </c>
      <c r="K408" t="s">
        <v>464</v>
      </c>
      <c r="L408" t="str">
        <f xml:space="preserve"> _xlfn.XLOOKUP(K408,Locations!$A:$A,Locations!$D:$D,"")</f>
        <v>Central</v>
      </c>
      <c r="M408" t="str">
        <f xml:space="preserve"> _xlfn.XLOOKUP(K408,Locations!$A:$A,Locations!$C:$C,"")</f>
        <v>TX</v>
      </c>
      <c r="N408" t="s">
        <v>1098</v>
      </c>
      <c r="O408" t="s">
        <v>1824</v>
      </c>
      <c r="P408">
        <f t="shared" si="24"/>
        <v>5501.5999999999995</v>
      </c>
      <c r="Q408" s="4">
        <f>_xlfn.MAXIFS(Shipments!$B:$B, Shipments!$A:$A, A408)</f>
        <v>45876</v>
      </c>
      <c r="R408">
        <f>SUMIFS(Shipments!$D:$D, Shipments!$A:$A, A408)</f>
        <v>40</v>
      </c>
      <c r="S408">
        <f t="shared" si="25"/>
        <v>1</v>
      </c>
      <c r="T408">
        <f t="shared" si="26"/>
        <v>0</v>
      </c>
      <c r="U408">
        <f t="shared" si="27"/>
        <v>1763.1999999999998</v>
      </c>
    </row>
    <row r="409" spans="1:21" x14ac:dyDescent="0.35">
      <c r="A409">
        <v>10407</v>
      </c>
      <c r="B409" s="4" t="s">
        <v>623</v>
      </c>
      <c r="C409" t="s">
        <v>130</v>
      </c>
      <c r="D409" t="str">
        <f>_xlfn.XLOOKUP(C409,Products!$A:$A,Products!$B:$B,"")</f>
        <v>Product 76</v>
      </c>
      <c r="E409" t="str">
        <f>_xlfn.XLOOKUP(C409,Products!$A:$A,Products!$C:$C,"")</f>
        <v>Finished Goods</v>
      </c>
      <c r="F409">
        <f>_xlfn.XLOOKUP(C409,Products!$A:$A,Products!$D:$D,"")</f>
        <v>142.78</v>
      </c>
      <c r="G409" t="str">
        <f>_xlfn.XLOOKUP(C409,Products!$A:$A,Products!$E:$E,"")</f>
        <v>S010</v>
      </c>
      <c r="H409">
        <v>30</v>
      </c>
      <c r="I409">
        <v>251.18</v>
      </c>
      <c r="J409" t="s">
        <v>613</v>
      </c>
      <c r="K409" t="s">
        <v>467</v>
      </c>
      <c r="L409" t="str">
        <f xml:space="preserve"> _xlfn.XLOOKUP(K409,Locations!$A:$A,Locations!$D:$D,"")</f>
        <v>Northeast</v>
      </c>
      <c r="M409" t="str">
        <f xml:space="preserve"> _xlfn.XLOOKUP(K409,Locations!$A:$A,Locations!$C:$C,"")</f>
        <v>NJ</v>
      </c>
      <c r="N409" t="s">
        <v>1099</v>
      </c>
      <c r="O409" t="s">
        <v>1825</v>
      </c>
      <c r="P409">
        <f t="shared" si="24"/>
        <v>7535.4000000000005</v>
      </c>
      <c r="Q409" s="4">
        <f>_xlfn.MAXIFS(Shipments!$B:$B, Shipments!$A:$A, A409)</f>
        <v>45897</v>
      </c>
      <c r="R409">
        <f>SUMIFS(Shipments!$D:$D, Shipments!$A:$A, A409)</f>
        <v>30</v>
      </c>
      <c r="S409">
        <f t="shared" si="25"/>
        <v>1</v>
      </c>
      <c r="T409">
        <f t="shared" si="26"/>
        <v>1</v>
      </c>
      <c r="U409">
        <f t="shared" si="27"/>
        <v>3252.0000000000009</v>
      </c>
    </row>
    <row r="410" spans="1:21" x14ac:dyDescent="0.35">
      <c r="A410">
        <v>10408</v>
      </c>
      <c r="B410" s="4" t="s">
        <v>665</v>
      </c>
      <c r="C410" t="s">
        <v>105</v>
      </c>
      <c r="D410" t="str">
        <f>_xlfn.XLOOKUP(C410,Products!$A:$A,Products!$B:$B,"")</f>
        <v>Product 51</v>
      </c>
      <c r="E410" t="str">
        <f>_xlfn.XLOOKUP(C410,Products!$A:$A,Products!$C:$C,"")</f>
        <v>Spare Parts</v>
      </c>
      <c r="F410">
        <f>_xlfn.XLOOKUP(C410,Products!$A:$A,Products!$D:$D,"")</f>
        <v>101.41</v>
      </c>
      <c r="G410" t="str">
        <f>_xlfn.XLOOKUP(C410,Products!$A:$A,Products!$E:$E,"")</f>
        <v>S005</v>
      </c>
      <c r="H410">
        <v>100</v>
      </c>
      <c r="I410">
        <v>127.97</v>
      </c>
      <c r="J410" t="s">
        <v>539</v>
      </c>
      <c r="K410" t="s">
        <v>464</v>
      </c>
      <c r="L410" t="str">
        <f xml:space="preserve"> _xlfn.XLOOKUP(K410,Locations!$A:$A,Locations!$D:$D,"")</f>
        <v>Central</v>
      </c>
      <c r="M410" t="str">
        <f xml:space="preserve"> _xlfn.XLOOKUP(K410,Locations!$A:$A,Locations!$C:$C,"")</f>
        <v>TX</v>
      </c>
      <c r="N410" t="s">
        <v>1100</v>
      </c>
      <c r="O410" t="s">
        <v>1824</v>
      </c>
      <c r="P410">
        <f t="shared" si="24"/>
        <v>12797</v>
      </c>
      <c r="Q410" s="4">
        <f>_xlfn.MAXIFS(Shipments!$B:$B, Shipments!$A:$A, A410)</f>
        <v>45908</v>
      </c>
      <c r="R410">
        <f>SUMIFS(Shipments!$D:$D, Shipments!$A:$A, A410)</f>
        <v>100</v>
      </c>
      <c r="S410">
        <f t="shared" si="25"/>
        <v>1</v>
      </c>
      <c r="T410">
        <f t="shared" si="26"/>
        <v>0</v>
      </c>
      <c r="U410">
        <f t="shared" si="27"/>
        <v>2656</v>
      </c>
    </row>
    <row r="411" spans="1:21" x14ac:dyDescent="0.35">
      <c r="A411">
        <v>10409</v>
      </c>
      <c r="B411" s="4" t="s">
        <v>626</v>
      </c>
      <c r="C411" t="s">
        <v>227</v>
      </c>
      <c r="D411" t="str">
        <f>_xlfn.XLOOKUP(C411,Products!$A:$A,Products!$B:$B,"")</f>
        <v>Product 173</v>
      </c>
      <c r="E411" t="str">
        <f>_xlfn.XLOOKUP(C411,Products!$A:$A,Products!$C:$C,"")</f>
        <v>Raw Materials</v>
      </c>
      <c r="F411">
        <f>_xlfn.XLOOKUP(C411,Products!$A:$A,Products!$D:$D,"")</f>
        <v>132.25</v>
      </c>
      <c r="G411" t="str">
        <f>_xlfn.XLOOKUP(C411,Products!$A:$A,Products!$E:$E,"")</f>
        <v>S001</v>
      </c>
      <c r="H411">
        <v>50</v>
      </c>
      <c r="I411">
        <v>202.56</v>
      </c>
      <c r="J411" t="s">
        <v>514</v>
      </c>
      <c r="K411" t="s">
        <v>464</v>
      </c>
      <c r="L411" t="str">
        <f xml:space="preserve"> _xlfn.XLOOKUP(K411,Locations!$A:$A,Locations!$D:$D,"")</f>
        <v>Central</v>
      </c>
      <c r="M411" t="str">
        <f xml:space="preserve"> _xlfn.XLOOKUP(K411,Locations!$A:$A,Locations!$C:$C,"")</f>
        <v>TX</v>
      </c>
      <c r="N411" t="s">
        <v>1101</v>
      </c>
      <c r="O411" t="s">
        <v>1825</v>
      </c>
      <c r="P411">
        <f t="shared" si="24"/>
        <v>10128</v>
      </c>
      <c r="Q411" s="4">
        <f>_xlfn.MAXIFS(Shipments!$B:$B, Shipments!$A:$A, A411)</f>
        <v>45783</v>
      </c>
      <c r="R411">
        <f>SUMIFS(Shipments!$D:$D, Shipments!$A:$A, A411)</f>
        <v>50</v>
      </c>
      <c r="S411">
        <f t="shared" si="25"/>
        <v>1</v>
      </c>
      <c r="T411">
        <f t="shared" si="26"/>
        <v>1</v>
      </c>
      <c r="U411">
        <f t="shared" si="27"/>
        <v>3515.5</v>
      </c>
    </row>
    <row r="412" spans="1:21" x14ac:dyDescent="0.35">
      <c r="A412">
        <v>10410</v>
      </c>
      <c r="B412" s="4" t="s">
        <v>515</v>
      </c>
      <c r="C412" t="s">
        <v>156</v>
      </c>
      <c r="D412" t="str">
        <f>_xlfn.XLOOKUP(C412,Products!$A:$A,Products!$B:$B,"")</f>
        <v>Product 102</v>
      </c>
      <c r="E412" t="str">
        <f>_xlfn.XLOOKUP(C412,Products!$A:$A,Products!$C:$C,"")</f>
        <v>Finished Goods</v>
      </c>
      <c r="F412">
        <f>_xlfn.XLOOKUP(C412,Products!$A:$A,Products!$D:$D,"")</f>
        <v>132.87</v>
      </c>
      <c r="G412" t="str">
        <f>_xlfn.XLOOKUP(C412,Products!$A:$A,Products!$E:$E,"")</f>
        <v>S003</v>
      </c>
      <c r="H412">
        <v>25</v>
      </c>
      <c r="I412">
        <v>211.9</v>
      </c>
      <c r="J412" t="s">
        <v>606</v>
      </c>
      <c r="K412" t="s">
        <v>464</v>
      </c>
      <c r="L412" t="str">
        <f xml:space="preserve"> _xlfn.XLOOKUP(K412,Locations!$A:$A,Locations!$D:$D,"")</f>
        <v>Central</v>
      </c>
      <c r="M412" t="str">
        <f xml:space="preserve"> _xlfn.XLOOKUP(K412,Locations!$A:$A,Locations!$C:$C,"")</f>
        <v>TX</v>
      </c>
      <c r="N412" t="s">
        <v>1102</v>
      </c>
      <c r="O412" t="s">
        <v>1825</v>
      </c>
      <c r="P412">
        <f t="shared" si="24"/>
        <v>5297.5</v>
      </c>
      <c r="Q412" s="4">
        <f>_xlfn.MAXIFS(Shipments!$B:$B, Shipments!$A:$A, A412)</f>
        <v>45840</v>
      </c>
      <c r="R412">
        <f>SUMIFS(Shipments!$D:$D, Shipments!$A:$A, A412)</f>
        <v>25</v>
      </c>
      <c r="S412">
        <f t="shared" si="25"/>
        <v>1</v>
      </c>
      <c r="T412">
        <f t="shared" si="26"/>
        <v>1</v>
      </c>
      <c r="U412">
        <f t="shared" si="27"/>
        <v>1975.75</v>
      </c>
    </row>
    <row r="413" spans="1:21" x14ac:dyDescent="0.35">
      <c r="A413">
        <v>10411</v>
      </c>
      <c r="B413" s="4" t="s">
        <v>511</v>
      </c>
      <c r="C413" t="s">
        <v>226</v>
      </c>
      <c r="D413" t="str">
        <f>_xlfn.XLOOKUP(C413,Products!$A:$A,Products!$B:$B,"")</f>
        <v>Product 172</v>
      </c>
      <c r="E413" t="str">
        <f>_xlfn.XLOOKUP(C413,Products!$A:$A,Products!$C:$C,"")</f>
        <v>Raw Materials</v>
      </c>
      <c r="F413">
        <f>_xlfn.XLOOKUP(C413,Products!$A:$A,Products!$D:$D,"")</f>
        <v>190.83</v>
      </c>
      <c r="G413" t="str">
        <f>_xlfn.XLOOKUP(C413,Products!$A:$A,Products!$E:$E,"")</f>
        <v>S001</v>
      </c>
      <c r="H413">
        <v>50</v>
      </c>
      <c r="I413">
        <v>285.22000000000003</v>
      </c>
      <c r="J413" t="s">
        <v>569</v>
      </c>
      <c r="K413" t="s">
        <v>470</v>
      </c>
      <c r="L413" t="str">
        <f xml:space="preserve"> _xlfn.XLOOKUP(K413,Locations!$A:$A,Locations!$D:$D,"")</f>
        <v>Pacific</v>
      </c>
      <c r="M413" t="str">
        <f xml:space="preserve"> _xlfn.XLOOKUP(K413,Locations!$A:$A,Locations!$C:$C,"")</f>
        <v>FL</v>
      </c>
      <c r="N413" t="s">
        <v>1103</v>
      </c>
      <c r="O413" t="s">
        <v>1825</v>
      </c>
      <c r="P413">
        <f t="shared" si="24"/>
        <v>14261.000000000002</v>
      </c>
      <c r="Q413" s="4">
        <f>_xlfn.MAXIFS(Shipments!$B:$B, Shipments!$A:$A, A413)</f>
        <v>45777</v>
      </c>
      <c r="R413">
        <f>SUMIFS(Shipments!$D:$D, Shipments!$A:$A, A413)</f>
        <v>50</v>
      </c>
      <c r="S413">
        <f t="shared" si="25"/>
        <v>1</v>
      </c>
      <c r="T413">
        <f t="shared" si="26"/>
        <v>0</v>
      </c>
      <c r="U413">
        <f t="shared" si="27"/>
        <v>4719.5000000000018</v>
      </c>
    </row>
    <row r="414" spans="1:21" x14ac:dyDescent="0.35">
      <c r="A414">
        <v>10412</v>
      </c>
      <c r="B414" s="4" t="s">
        <v>633</v>
      </c>
      <c r="C414" t="s">
        <v>87</v>
      </c>
      <c r="D414" t="str">
        <f>_xlfn.XLOOKUP(C414,Products!$A:$A,Products!$B:$B,"")</f>
        <v>Product 33</v>
      </c>
      <c r="E414" t="str">
        <f>_xlfn.XLOOKUP(C414,Products!$A:$A,Products!$C:$C,"")</f>
        <v>Finished Goods</v>
      </c>
      <c r="F414">
        <f>_xlfn.XLOOKUP(C414,Products!$A:$A,Products!$D:$D,"")</f>
        <v>197.69</v>
      </c>
      <c r="G414" t="str">
        <f>_xlfn.XLOOKUP(C414,Products!$A:$A,Products!$E:$E,"")</f>
        <v>S009</v>
      </c>
      <c r="H414">
        <v>75</v>
      </c>
      <c r="I414">
        <v>320</v>
      </c>
      <c r="J414" t="s">
        <v>654</v>
      </c>
      <c r="K414" t="s">
        <v>468</v>
      </c>
      <c r="L414" t="str">
        <f xml:space="preserve"> _xlfn.XLOOKUP(K414,Locations!$A:$A,Locations!$D:$D,"")</f>
        <v>West</v>
      </c>
      <c r="M414" t="str">
        <f xml:space="preserve"> _xlfn.XLOOKUP(K414,Locations!$A:$A,Locations!$C:$C,"")</f>
        <v>WA</v>
      </c>
      <c r="N414" t="s">
        <v>1104</v>
      </c>
      <c r="O414" t="s">
        <v>1825</v>
      </c>
      <c r="P414">
        <f t="shared" si="24"/>
        <v>24000</v>
      </c>
      <c r="Q414" s="4">
        <f>_xlfn.MAXIFS(Shipments!$B:$B, Shipments!$A:$A, A414)</f>
        <v>45868</v>
      </c>
      <c r="R414">
        <f>SUMIFS(Shipments!$D:$D, Shipments!$A:$A, A414)</f>
        <v>75</v>
      </c>
      <c r="S414">
        <f t="shared" si="25"/>
        <v>1</v>
      </c>
      <c r="T414">
        <f t="shared" si="26"/>
        <v>0</v>
      </c>
      <c r="U414">
        <f t="shared" si="27"/>
        <v>9173.25</v>
      </c>
    </row>
    <row r="415" spans="1:21" x14ac:dyDescent="0.35">
      <c r="A415">
        <v>10413</v>
      </c>
      <c r="B415" s="4" t="s">
        <v>606</v>
      </c>
      <c r="C415" t="s">
        <v>65</v>
      </c>
      <c r="D415" t="str">
        <f>_xlfn.XLOOKUP(C415,Products!$A:$A,Products!$B:$B,"")</f>
        <v>Product 11</v>
      </c>
      <c r="E415" t="str">
        <f>_xlfn.XLOOKUP(C415,Products!$A:$A,Products!$C:$C,"")</f>
        <v>Raw Materials</v>
      </c>
      <c r="F415">
        <f>_xlfn.XLOOKUP(C415,Products!$A:$A,Products!$D:$D,"")</f>
        <v>84.62</v>
      </c>
      <c r="G415" t="str">
        <f>_xlfn.XLOOKUP(C415,Products!$A:$A,Products!$E:$E,"")</f>
        <v>S008</v>
      </c>
      <c r="H415">
        <v>15</v>
      </c>
      <c r="I415">
        <v>142.52000000000001</v>
      </c>
      <c r="J415" t="s">
        <v>608</v>
      </c>
      <c r="K415" t="s">
        <v>464</v>
      </c>
      <c r="L415" t="str">
        <f xml:space="preserve"> _xlfn.XLOOKUP(K415,Locations!$A:$A,Locations!$D:$D,"")</f>
        <v>Central</v>
      </c>
      <c r="M415" t="str">
        <f xml:space="preserve"> _xlfn.XLOOKUP(K415,Locations!$A:$A,Locations!$C:$C,"")</f>
        <v>TX</v>
      </c>
      <c r="N415" t="s">
        <v>1105</v>
      </c>
      <c r="O415" t="s">
        <v>1824</v>
      </c>
      <c r="P415">
        <f t="shared" si="24"/>
        <v>2137.8000000000002</v>
      </c>
      <c r="Q415" s="4">
        <f>_xlfn.MAXIFS(Shipments!$B:$B, Shipments!$A:$A, A415)</f>
        <v>45847</v>
      </c>
      <c r="R415">
        <f>SUMIFS(Shipments!$D:$D, Shipments!$A:$A, A415)</f>
        <v>15</v>
      </c>
      <c r="S415">
        <f t="shared" si="25"/>
        <v>1</v>
      </c>
      <c r="T415">
        <f t="shared" si="26"/>
        <v>1</v>
      </c>
      <c r="U415">
        <f t="shared" si="27"/>
        <v>868.5</v>
      </c>
    </row>
    <row r="416" spans="1:21" x14ac:dyDescent="0.35">
      <c r="A416">
        <v>10414</v>
      </c>
      <c r="B416" s="4" t="s">
        <v>666</v>
      </c>
      <c r="C416" t="s">
        <v>241</v>
      </c>
      <c r="D416" t="str">
        <f>_xlfn.XLOOKUP(C416,Products!$A:$A,Products!$B:$B,"")</f>
        <v>Product 187</v>
      </c>
      <c r="E416" t="str">
        <f>_xlfn.XLOOKUP(C416,Products!$A:$A,Products!$C:$C,"")</f>
        <v>Packaging</v>
      </c>
      <c r="F416">
        <f>_xlfn.XLOOKUP(C416,Products!$A:$A,Products!$D:$D,"")</f>
        <v>43.71</v>
      </c>
      <c r="G416" t="str">
        <f>_xlfn.XLOOKUP(C416,Products!$A:$A,Products!$E:$E,"")</f>
        <v>S001</v>
      </c>
      <c r="H416">
        <v>75</v>
      </c>
      <c r="I416">
        <v>71.69</v>
      </c>
      <c r="J416" t="s">
        <v>556</v>
      </c>
      <c r="K416" t="s">
        <v>470</v>
      </c>
      <c r="L416" t="str">
        <f xml:space="preserve"> _xlfn.XLOOKUP(K416,Locations!$A:$A,Locations!$D:$D,"")</f>
        <v>Pacific</v>
      </c>
      <c r="M416" t="str">
        <f xml:space="preserve"> _xlfn.XLOOKUP(K416,Locations!$A:$A,Locations!$C:$C,"")</f>
        <v>FL</v>
      </c>
      <c r="N416" t="s">
        <v>1106</v>
      </c>
      <c r="O416" t="s">
        <v>1826</v>
      </c>
      <c r="P416">
        <f t="shared" si="24"/>
        <v>5376.75</v>
      </c>
      <c r="Q416" s="4">
        <f>_xlfn.MAXIFS(Shipments!$B:$B, Shipments!$A:$A, A416)</f>
        <v>45829</v>
      </c>
      <c r="R416">
        <f>SUMIFS(Shipments!$D:$D, Shipments!$A:$A, A416)</f>
        <v>75</v>
      </c>
      <c r="S416">
        <f t="shared" si="25"/>
        <v>1</v>
      </c>
      <c r="T416">
        <f t="shared" si="26"/>
        <v>0</v>
      </c>
      <c r="U416">
        <f t="shared" si="27"/>
        <v>2098.5</v>
      </c>
    </row>
    <row r="417" spans="1:21" x14ac:dyDescent="0.35">
      <c r="A417">
        <v>10415</v>
      </c>
      <c r="B417" s="4" t="s">
        <v>665</v>
      </c>
      <c r="C417" t="s">
        <v>222</v>
      </c>
      <c r="D417" t="str">
        <f>_xlfn.XLOOKUP(C417,Products!$A:$A,Products!$B:$B,"")</f>
        <v>Product 168</v>
      </c>
      <c r="E417" t="str">
        <f>_xlfn.XLOOKUP(C417,Products!$A:$A,Products!$C:$C,"")</f>
        <v>Spare Parts</v>
      </c>
      <c r="F417">
        <f>_xlfn.XLOOKUP(C417,Products!$A:$A,Products!$D:$D,"")</f>
        <v>94.06</v>
      </c>
      <c r="G417" t="str">
        <f>_xlfn.XLOOKUP(C417,Products!$A:$A,Products!$E:$E,"")</f>
        <v>S011</v>
      </c>
      <c r="H417">
        <v>100</v>
      </c>
      <c r="I417">
        <v>124.77</v>
      </c>
      <c r="J417" t="s">
        <v>652</v>
      </c>
      <c r="K417" t="s">
        <v>469</v>
      </c>
      <c r="L417" t="str">
        <f xml:space="preserve"> _xlfn.XLOOKUP(K417,Locations!$A:$A,Locations!$D:$D,"")</f>
        <v>Mountain</v>
      </c>
      <c r="M417" t="str">
        <f xml:space="preserve"> _xlfn.XLOOKUP(K417,Locations!$A:$A,Locations!$C:$C,"")</f>
        <v>IL</v>
      </c>
      <c r="N417" t="s">
        <v>1107</v>
      </c>
      <c r="O417" t="s">
        <v>1824</v>
      </c>
      <c r="P417">
        <f t="shared" si="24"/>
        <v>12477</v>
      </c>
      <c r="Q417" s="4">
        <f>_xlfn.MAXIFS(Shipments!$B:$B, Shipments!$A:$A, A417)</f>
        <v>45914</v>
      </c>
      <c r="R417">
        <f>SUMIFS(Shipments!$D:$D, Shipments!$A:$A, A417)</f>
        <v>100</v>
      </c>
      <c r="S417">
        <f t="shared" si="25"/>
        <v>1</v>
      </c>
      <c r="T417">
        <f t="shared" si="26"/>
        <v>1</v>
      </c>
      <c r="U417">
        <f t="shared" si="27"/>
        <v>3071</v>
      </c>
    </row>
    <row r="418" spans="1:21" x14ac:dyDescent="0.35">
      <c r="A418">
        <v>10416</v>
      </c>
      <c r="B418" s="4" t="s">
        <v>616</v>
      </c>
      <c r="C418" t="s">
        <v>133</v>
      </c>
      <c r="D418" t="str">
        <f>_xlfn.XLOOKUP(C418,Products!$A:$A,Products!$B:$B,"")</f>
        <v>Product 79</v>
      </c>
      <c r="E418" t="str">
        <f>_xlfn.XLOOKUP(C418,Products!$A:$A,Products!$C:$C,"")</f>
        <v>Finished Goods</v>
      </c>
      <c r="F418">
        <f>_xlfn.XLOOKUP(C418,Products!$A:$A,Products!$D:$D,"")</f>
        <v>142.61000000000001</v>
      </c>
      <c r="G418" t="str">
        <f>_xlfn.XLOOKUP(C418,Products!$A:$A,Products!$E:$E,"")</f>
        <v>S004</v>
      </c>
      <c r="H418">
        <v>75</v>
      </c>
      <c r="I418">
        <v>246.32</v>
      </c>
      <c r="J418" t="s">
        <v>524</v>
      </c>
      <c r="K418" t="s">
        <v>464</v>
      </c>
      <c r="L418" t="str">
        <f xml:space="preserve"> _xlfn.XLOOKUP(K418,Locations!$A:$A,Locations!$D:$D,"")</f>
        <v>Central</v>
      </c>
      <c r="M418" t="str">
        <f xml:space="preserve"> _xlfn.XLOOKUP(K418,Locations!$A:$A,Locations!$C:$C,"")</f>
        <v>TX</v>
      </c>
      <c r="N418" t="s">
        <v>1108</v>
      </c>
      <c r="O418" t="s">
        <v>1826</v>
      </c>
      <c r="P418">
        <f t="shared" si="24"/>
        <v>18474</v>
      </c>
      <c r="Q418" s="4">
        <f>_xlfn.MAXIFS(Shipments!$B:$B, Shipments!$A:$A, A418)</f>
        <v>45929</v>
      </c>
      <c r="R418">
        <f>SUMIFS(Shipments!$D:$D, Shipments!$A:$A, A418)</f>
        <v>75</v>
      </c>
      <c r="S418">
        <f t="shared" si="25"/>
        <v>1</v>
      </c>
      <c r="T418">
        <f t="shared" si="26"/>
        <v>1</v>
      </c>
      <c r="U418">
        <f t="shared" si="27"/>
        <v>7778.2499999999982</v>
      </c>
    </row>
    <row r="419" spans="1:21" x14ac:dyDescent="0.35">
      <c r="A419">
        <v>10417</v>
      </c>
      <c r="B419" s="4" t="s">
        <v>540</v>
      </c>
      <c r="C419" t="s">
        <v>151</v>
      </c>
      <c r="D419" t="str">
        <f>_xlfn.XLOOKUP(C419,Products!$A:$A,Products!$B:$B,"")</f>
        <v>Product 97</v>
      </c>
      <c r="E419" t="str">
        <f>_xlfn.XLOOKUP(C419,Products!$A:$A,Products!$C:$C,"")</f>
        <v>Finished Goods</v>
      </c>
      <c r="F419">
        <f>_xlfn.XLOOKUP(C419,Products!$A:$A,Products!$D:$D,"")</f>
        <v>73.989999999999995</v>
      </c>
      <c r="G419" t="str">
        <f>_xlfn.XLOOKUP(C419,Products!$A:$A,Products!$E:$E,"")</f>
        <v>S006</v>
      </c>
      <c r="H419">
        <v>50</v>
      </c>
      <c r="I419">
        <v>90.54</v>
      </c>
      <c r="J419" t="s">
        <v>599</v>
      </c>
      <c r="K419" t="s">
        <v>470</v>
      </c>
      <c r="L419" t="str">
        <f xml:space="preserve"> _xlfn.XLOOKUP(K419,Locations!$A:$A,Locations!$D:$D,"")</f>
        <v>Pacific</v>
      </c>
      <c r="M419" t="str">
        <f xml:space="preserve"> _xlfn.XLOOKUP(K419,Locations!$A:$A,Locations!$C:$C,"")</f>
        <v>FL</v>
      </c>
      <c r="N419" t="s">
        <v>1109</v>
      </c>
      <c r="O419" t="s">
        <v>1824</v>
      </c>
      <c r="P419">
        <f t="shared" si="24"/>
        <v>4527</v>
      </c>
      <c r="Q419" s="4">
        <f>_xlfn.MAXIFS(Shipments!$B:$B, Shipments!$A:$A, A419)</f>
        <v>45858</v>
      </c>
      <c r="R419">
        <f>SUMIFS(Shipments!$D:$D, Shipments!$A:$A, A419)</f>
        <v>50</v>
      </c>
      <c r="S419">
        <f t="shared" si="25"/>
        <v>1</v>
      </c>
      <c r="T419">
        <f t="shared" si="26"/>
        <v>1</v>
      </c>
      <c r="U419">
        <f t="shared" si="27"/>
        <v>827.50000000000045</v>
      </c>
    </row>
    <row r="420" spans="1:21" x14ac:dyDescent="0.35">
      <c r="A420">
        <v>10418</v>
      </c>
      <c r="B420" s="4" t="s">
        <v>522</v>
      </c>
      <c r="C420" t="s">
        <v>174</v>
      </c>
      <c r="D420" t="str">
        <f>_xlfn.XLOOKUP(C420,Products!$A:$A,Products!$B:$B,"")</f>
        <v>Product 120</v>
      </c>
      <c r="E420" t="str">
        <f>_xlfn.XLOOKUP(C420,Products!$A:$A,Products!$C:$C,"")</f>
        <v>Raw Materials</v>
      </c>
      <c r="F420">
        <f>_xlfn.XLOOKUP(C420,Products!$A:$A,Products!$D:$D,"")</f>
        <v>184.19</v>
      </c>
      <c r="G420" t="str">
        <f>_xlfn.XLOOKUP(C420,Products!$A:$A,Products!$E:$E,"")</f>
        <v>S004</v>
      </c>
      <c r="H420">
        <v>10</v>
      </c>
      <c r="I420">
        <v>278.83999999999997</v>
      </c>
      <c r="J420" t="s">
        <v>531</v>
      </c>
      <c r="K420" t="s">
        <v>471</v>
      </c>
      <c r="L420" t="str">
        <f xml:space="preserve"> _xlfn.XLOOKUP(K420,Locations!$A:$A,Locations!$D:$D,"")</f>
        <v>Central</v>
      </c>
      <c r="M420" t="str">
        <f xml:space="preserve"> _xlfn.XLOOKUP(K420,Locations!$A:$A,Locations!$C:$C,"")</f>
        <v>TX</v>
      </c>
      <c r="N420" t="s">
        <v>1110</v>
      </c>
      <c r="O420" t="s">
        <v>1825</v>
      </c>
      <c r="P420">
        <f t="shared" si="24"/>
        <v>2788.3999999999996</v>
      </c>
      <c r="Q420" s="4">
        <f>_xlfn.MAXIFS(Shipments!$B:$B, Shipments!$A:$A, A420)</f>
        <v>45834</v>
      </c>
      <c r="R420">
        <f>SUMIFS(Shipments!$D:$D, Shipments!$A:$A, A420)</f>
        <v>10</v>
      </c>
      <c r="S420">
        <f t="shared" si="25"/>
        <v>1</v>
      </c>
      <c r="T420">
        <f t="shared" si="26"/>
        <v>1</v>
      </c>
      <c r="U420">
        <f t="shared" si="27"/>
        <v>946.49999999999955</v>
      </c>
    </row>
    <row r="421" spans="1:21" x14ac:dyDescent="0.35">
      <c r="A421">
        <v>10419</v>
      </c>
      <c r="B421" s="4" t="s">
        <v>668</v>
      </c>
      <c r="C421" t="s">
        <v>163</v>
      </c>
      <c r="D421" t="str">
        <f>_xlfn.XLOOKUP(C421,Products!$A:$A,Products!$B:$B,"")</f>
        <v>Product 109</v>
      </c>
      <c r="E421" t="str">
        <f>_xlfn.XLOOKUP(C421,Products!$A:$A,Products!$C:$C,"")</f>
        <v>Finished Goods</v>
      </c>
      <c r="F421">
        <f>_xlfn.XLOOKUP(C421,Products!$A:$A,Products!$D:$D,"")</f>
        <v>112.09</v>
      </c>
      <c r="G421" t="str">
        <f>_xlfn.XLOOKUP(C421,Products!$A:$A,Products!$E:$E,"")</f>
        <v>S002</v>
      </c>
      <c r="H421">
        <v>75</v>
      </c>
      <c r="I421">
        <v>142.58000000000001</v>
      </c>
      <c r="J421" t="s">
        <v>661</v>
      </c>
      <c r="K421" t="s">
        <v>469</v>
      </c>
      <c r="L421" t="str">
        <f xml:space="preserve"> _xlfn.XLOOKUP(K421,Locations!$A:$A,Locations!$D:$D,"")</f>
        <v>Mountain</v>
      </c>
      <c r="M421" t="str">
        <f xml:space="preserve"> _xlfn.XLOOKUP(K421,Locations!$A:$A,Locations!$C:$C,"")</f>
        <v>IL</v>
      </c>
      <c r="N421" t="s">
        <v>1111</v>
      </c>
      <c r="O421" t="s">
        <v>1825</v>
      </c>
      <c r="P421">
        <f t="shared" si="24"/>
        <v>10693.500000000002</v>
      </c>
      <c r="Q421" s="4">
        <f>_xlfn.MAXIFS(Shipments!$B:$B, Shipments!$A:$A, A421)</f>
        <v>45782</v>
      </c>
      <c r="R421">
        <f>SUMIFS(Shipments!$D:$D, Shipments!$A:$A, A421)</f>
        <v>75</v>
      </c>
      <c r="S421">
        <f t="shared" si="25"/>
        <v>1</v>
      </c>
      <c r="T421">
        <f t="shared" si="26"/>
        <v>0</v>
      </c>
      <c r="U421">
        <f t="shared" si="27"/>
        <v>2286.7500000000018</v>
      </c>
    </row>
    <row r="422" spans="1:21" x14ac:dyDescent="0.35">
      <c r="A422">
        <v>10420</v>
      </c>
      <c r="B422" s="4" t="s">
        <v>515</v>
      </c>
      <c r="C422" t="s">
        <v>197</v>
      </c>
      <c r="D422" t="str">
        <f>_xlfn.XLOOKUP(C422,Products!$A:$A,Products!$B:$B,"")</f>
        <v>Product 143</v>
      </c>
      <c r="E422" t="str">
        <f>_xlfn.XLOOKUP(C422,Products!$A:$A,Products!$C:$C,"")</f>
        <v>Raw Materials</v>
      </c>
      <c r="F422">
        <f>_xlfn.XLOOKUP(C422,Products!$A:$A,Products!$D:$D,"")</f>
        <v>85.66</v>
      </c>
      <c r="G422" t="str">
        <f>_xlfn.XLOOKUP(C422,Products!$A:$A,Products!$E:$E,"")</f>
        <v>S014</v>
      </c>
      <c r="H422">
        <v>5</v>
      </c>
      <c r="I422">
        <v>135.72999999999999</v>
      </c>
      <c r="J422" t="s">
        <v>664</v>
      </c>
      <c r="K422" t="s">
        <v>470</v>
      </c>
      <c r="L422" t="str">
        <f xml:space="preserve"> _xlfn.XLOOKUP(K422,Locations!$A:$A,Locations!$D:$D,"")</f>
        <v>Pacific</v>
      </c>
      <c r="M422" t="str">
        <f xml:space="preserve"> _xlfn.XLOOKUP(K422,Locations!$A:$A,Locations!$C:$C,"")</f>
        <v>FL</v>
      </c>
      <c r="N422" t="s">
        <v>1112</v>
      </c>
      <c r="O422" t="s">
        <v>1825</v>
      </c>
      <c r="P422">
        <f t="shared" si="24"/>
        <v>678.65</v>
      </c>
      <c r="Q422" s="4">
        <f>_xlfn.MAXIFS(Shipments!$B:$B, Shipments!$A:$A, A422)</f>
        <v>45837</v>
      </c>
      <c r="R422">
        <f>SUMIFS(Shipments!$D:$D, Shipments!$A:$A, A422)</f>
        <v>5</v>
      </c>
      <c r="S422">
        <f t="shared" si="25"/>
        <v>1</v>
      </c>
      <c r="T422">
        <f t="shared" si="26"/>
        <v>1</v>
      </c>
      <c r="U422">
        <f t="shared" si="27"/>
        <v>250.35000000000002</v>
      </c>
    </row>
    <row r="423" spans="1:21" x14ac:dyDescent="0.35">
      <c r="A423">
        <v>10421</v>
      </c>
      <c r="B423" s="4" t="s">
        <v>648</v>
      </c>
      <c r="C423" t="s">
        <v>178</v>
      </c>
      <c r="D423" t="str">
        <f>_xlfn.XLOOKUP(C423,Products!$A:$A,Products!$B:$B,"")</f>
        <v>Product 124</v>
      </c>
      <c r="E423" t="str">
        <f>_xlfn.XLOOKUP(C423,Products!$A:$A,Products!$C:$C,"")</f>
        <v>Components</v>
      </c>
      <c r="F423">
        <f>_xlfn.XLOOKUP(C423,Products!$A:$A,Products!$D:$D,"")</f>
        <v>162.77000000000001</v>
      </c>
      <c r="G423" t="str">
        <f>_xlfn.XLOOKUP(C423,Products!$A:$A,Products!$E:$E,"")</f>
        <v>S016</v>
      </c>
      <c r="H423">
        <v>15</v>
      </c>
      <c r="I423">
        <v>254.7</v>
      </c>
      <c r="J423" t="s">
        <v>657</v>
      </c>
      <c r="K423" t="s">
        <v>464</v>
      </c>
      <c r="L423" t="str">
        <f xml:space="preserve"> _xlfn.XLOOKUP(K423,Locations!$A:$A,Locations!$D:$D,"")</f>
        <v>Central</v>
      </c>
      <c r="M423" t="str">
        <f xml:space="preserve"> _xlfn.XLOOKUP(K423,Locations!$A:$A,Locations!$C:$C,"")</f>
        <v>TX</v>
      </c>
      <c r="N423" t="s">
        <v>1113</v>
      </c>
      <c r="O423" t="s">
        <v>1825</v>
      </c>
      <c r="P423">
        <f t="shared" si="24"/>
        <v>3820.5</v>
      </c>
      <c r="Q423" s="4">
        <f>_xlfn.MAXIFS(Shipments!$B:$B, Shipments!$A:$A, A423)</f>
        <v>45914</v>
      </c>
      <c r="R423">
        <f>SUMIFS(Shipments!$D:$D, Shipments!$A:$A, A423)</f>
        <v>15</v>
      </c>
      <c r="S423">
        <f t="shared" si="25"/>
        <v>1</v>
      </c>
      <c r="T423">
        <f t="shared" si="26"/>
        <v>0</v>
      </c>
      <c r="U423">
        <f t="shared" si="27"/>
        <v>1378.9499999999998</v>
      </c>
    </row>
    <row r="424" spans="1:21" x14ac:dyDescent="0.35">
      <c r="A424">
        <v>10422</v>
      </c>
      <c r="B424" s="4" t="s">
        <v>666</v>
      </c>
      <c r="C424" t="s">
        <v>98</v>
      </c>
      <c r="D424" t="str">
        <f>_xlfn.XLOOKUP(C424,Products!$A:$A,Products!$B:$B,"")</f>
        <v>Product 44</v>
      </c>
      <c r="E424" t="str">
        <f>_xlfn.XLOOKUP(C424,Products!$A:$A,Products!$C:$C,"")</f>
        <v>Finished Goods</v>
      </c>
      <c r="F424">
        <f>_xlfn.XLOOKUP(C424,Products!$A:$A,Products!$D:$D,"")</f>
        <v>83.28</v>
      </c>
      <c r="G424" t="str">
        <f>_xlfn.XLOOKUP(C424,Products!$A:$A,Products!$E:$E,"")</f>
        <v>S019</v>
      </c>
      <c r="H424">
        <v>100</v>
      </c>
      <c r="I424">
        <v>106.6</v>
      </c>
      <c r="J424" t="s">
        <v>685</v>
      </c>
      <c r="K424" t="s">
        <v>465</v>
      </c>
      <c r="L424" t="str">
        <f xml:space="preserve"> _xlfn.XLOOKUP(K424,Locations!$A:$A,Locations!$D:$D,"")</f>
        <v>Midwest</v>
      </c>
      <c r="M424" t="str">
        <f xml:space="preserve"> _xlfn.XLOOKUP(K424,Locations!$A:$A,Locations!$C:$C,"")</f>
        <v>IL</v>
      </c>
      <c r="N424" t="s">
        <v>1114</v>
      </c>
      <c r="O424" t="s">
        <v>1824</v>
      </c>
      <c r="P424">
        <f t="shared" si="24"/>
        <v>10660</v>
      </c>
      <c r="Q424" s="4">
        <f>_xlfn.MAXIFS(Shipments!$B:$B, Shipments!$A:$A, A424)</f>
        <v>45838</v>
      </c>
      <c r="R424">
        <f>SUMIFS(Shipments!$D:$D, Shipments!$A:$A, A424)</f>
        <v>100</v>
      </c>
      <c r="S424">
        <f t="shared" si="25"/>
        <v>1</v>
      </c>
      <c r="T424">
        <f t="shared" si="26"/>
        <v>0</v>
      </c>
      <c r="U424">
        <f t="shared" si="27"/>
        <v>2332</v>
      </c>
    </row>
    <row r="425" spans="1:21" x14ac:dyDescent="0.35">
      <c r="A425">
        <v>10423</v>
      </c>
      <c r="B425" s="4" t="s">
        <v>620</v>
      </c>
      <c r="C425" t="s">
        <v>247</v>
      </c>
      <c r="D425" t="str">
        <f>_xlfn.XLOOKUP(C425,Products!$A:$A,Products!$B:$B,"")</f>
        <v>Product 193</v>
      </c>
      <c r="E425" t="str">
        <f>_xlfn.XLOOKUP(C425,Products!$A:$A,Products!$C:$C,"")</f>
        <v>Packaging</v>
      </c>
      <c r="F425">
        <f>_xlfn.XLOOKUP(C425,Products!$A:$A,Products!$D:$D,"")</f>
        <v>186.71</v>
      </c>
      <c r="G425" t="str">
        <f>_xlfn.XLOOKUP(C425,Products!$A:$A,Products!$E:$E,"")</f>
        <v>S005</v>
      </c>
      <c r="H425">
        <v>30</v>
      </c>
      <c r="I425">
        <v>232.47</v>
      </c>
      <c r="J425" t="s">
        <v>553</v>
      </c>
      <c r="K425" t="s">
        <v>467</v>
      </c>
      <c r="L425" t="str">
        <f xml:space="preserve"> _xlfn.XLOOKUP(K425,Locations!$A:$A,Locations!$D:$D,"")</f>
        <v>Northeast</v>
      </c>
      <c r="M425" t="str">
        <f xml:space="preserve"> _xlfn.XLOOKUP(K425,Locations!$A:$A,Locations!$C:$C,"")</f>
        <v>NJ</v>
      </c>
      <c r="N425" t="s">
        <v>1115</v>
      </c>
      <c r="O425" t="s">
        <v>1824</v>
      </c>
      <c r="P425">
        <f t="shared" si="24"/>
        <v>6974.1</v>
      </c>
      <c r="Q425" s="4">
        <f>_xlfn.MAXIFS(Shipments!$B:$B, Shipments!$A:$A, A425)</f>
        <v>45922</v>
      </c>
      <c r="R425">
        <f>SUMIFS(Shipments!$D:$D, Shipments!$A:$A, A425)</f>
        <v>30</v>
      </c>
      <c r="S425">
        <f t="shared" si="25"/>
        <v>1</v>
      </c>
      <c r="T425">
        <f t="shared" si="26"/>
        <v>0</v>
      </c>
      <c r="U425">
        <f t="shared" si="27"/>
        <v>1372.8000000000002</v>
      </c>
    </row>
    <row r="426" spans="1:21" x14ac:dyDescent="0.35">
      <c r="A426">
        <v>10424</v>
      </c>
      <c r="B426" s="4" t="s">
        <v>622</v>
      </c>
      <c r="C426" t="s">
        <v>146</v>
      </c>
      <c r="D426" t="str">
        <f>_xlfn.XLOOKUP(C426,Products!$A:$A,Products!$B:$B,"")</f>
        <v>Product 92</v>
      </c>
      <c r="E426" t="str">
        <f>_xlfn.XLOOKUP(C426,Products!$A:$A,Products!$C:$C,"")</f>
        <v>Finished Goods</v>
      </c>
      <c r="F426">
        <f>_xlfn.XLOOKUP(C426,Products!$A:$A,Products!$D:$D,"")</f>
        <v>144.79</v>
      </c>
      <c r="G426" t="str">
        <f>_xlfn.XLOOKUP(C426,Products!$A:$A,Products!$E:$E,"")</f>
        <v>S016</v>
      </c>
      <c r="H426">
        <v>20</v>
      </c>
      <c r="I426">
        <v>211.04</v>
      </c>
      <c r="J426" t="s">
        <v>648</v>
      </c>
      <c r="K426" t="s">
        <v>469</v>
      </c>
      <c r="L426" t="str">
        <f xml:space="preserve"> _xlfn.XLOOKUP(K426,Locations!$A:$A,Locations!$D:$D,"")</f>
        <v>Mountain</v>
      </c>
      <c r="M426" t="str">
        <f xml:space="preserve"> _xlfn.XLOOKUP(K426,Locations!$A:$A,Locations!$C:$C,"")</f>
        <v>IL</v>
      </c>
      <c r="N426" t="s">
        <v>1116</v>
      </c>
      <c r="O426" t="s">
        <v>1824</v>
      </c>
      <c r="P426">
        <f t="shared" si="24"/>
        <v>4220.8</v>
      </c>
      <c r="Q426" s="4">
        <f>_xlfn.MAXIFS(Shipments!$B:$B, Shipments!$A:$A, A426)</f>
        <v>45907</v>
      </c>
      <c r="R426">
        <f>SUMIFS(Shipments!$D:$D, Shipments!$A:$A, A426)</f>
        <v>20</v>
      </c>
      <c r="S426">
        <f t="shared" si="25"/>
        <v>1</v>
      </c>
      <c r="T426">
        <f t="shared" si="26"/>
        <v>0</v>
      </c>
      <c r="U426">
        <f t="shared" si="27"/>
        <v>1325.0000000000005</v>
      </c>
    </row>
    <row r="427" spans="1:21" x14ac:dyDescent="0.35">
      <c r="A427">
        <v>10425</v>
      </c>
      <c r="B427" s="4" t="s">
        <v>622</v>
      </c>
      <c r="C427" t="s">
        <v>80</v>
      </c>
      <c r="D427" t="str">
        <f>_xlfn.XLOOKUP(C427,Products!$A:$A,Products!$B:$B,"")</f>
        <v>Product 26</v>
      </c>
      <c r="E427" t="str">
        <f>_xlfn.XLOOKUP(C427,Products!$A:$A,Products!$C:$C,"")</f>
        <v>Components</v>
      </c>
      <c r="F427">
        <f>_xlfn.XLOOKUP(C427,Products!$A:$A,Products!$D:$D,"")</f>
        <v>10.56</v>
      </c>
      <c r="G427" t="str">
        <f>_xlfn.XLOOKUP(C427,Products!$A:$A,Products!$E:$E,"")</f>
        <v>S001</v>
      </c>
      <c r="H427">
        <v>100</v>
      </c>
      <c r="I427">
        <v>18.670000000000002</v>
      </c>
      <c r="J427" t="s">
        <v>660</v>
      </c>
      <c r="K427" t="s">
        <v>472</v>
      </c>
      <c r="L427" t="str">
        <f xml:space="preserve"> _xlfn.XLOOKUP(K427,Locations!$A:$A,Locations!$D:$D,"")</f>
        <v>West</v>
      </c>
      <c r="M427" t="str">
        <f xml:space="preserve"> _xlfn.XLOOKUP(K427,Locations!$A:$A,Locations!$C:$C,"")</f>
        <v>WA</v>
      </c>
      <c r="N427" t="s">
        <v>1117</v>
      </c>
      <c r="O427" t="s">
        <v>1826</v>
      </c>
      <c r="P427">
        <f t="shared" si="24"/>
        <v>1867.0000000000002</v>
      </c>
      <c r="Q427" s="4">
        <f>_xlfn.MAXIFS(Shipments!$B:$B, Shipments!$A:$A, A427)</f>
        <v>45903</v>
      </c>
      <c r="R427">
        <f>SUMIFS(Shipments!$D:$D, Shipments!$A:$A, A427)</f>
        <v>100</v>
      </c>
      <c r="S427">
        <f t="shared" si="25"/>
        <v>1</v>
      </c>
      <c r="T427">
        <f t="shared" si="26"/>
        <v>1</v>
      </c>
      <c r="U427">
        <f t="shared" si="27"/>
        <v>811.00000000000023</v>
      </c>
    </row>
    <row r="428" spans="1:21" x14ac:dyDescent="0.35">
      <c r="A428">
        <v>10426</v>
      </c>
      <c r="B428" s="4" t="s">
        <v>539</v>
      </c>
      <c r="C428" t="s">
        <v>161</v>
      </c>
      <c r="D428" t="str">
        <f>_xlfn.XLOOKUP(C428,Products!$A:$A,Products!$B:$B,"")</f>
        <v>Product 107</v>
      </c>
      <c r="E428" t="str">
        <f>_xlfn.XLOOKUP(C428,Products!$A:$A,Products!$C:$C,"")</f>
        <v>Finished Goods</v>
      </c>
      <c r="F428">
        <f>_xlfn.XLOOKUP(C428,Products!$A:$A,Products!$D:$D,"")</f>
        <v>118.32</v>
      </c>
      <c r="G428" t="str">
        <f>_xlfn.XLOOKUP(C428,Products!$A:$A,Products!$E:$E,"")</f>
        <v>S012</v>
      </c>
      <c r="H428">
        <v>50</v>
      </c>
      <c r="I428">
        <v>191.3</v>
      </c>
      <c r="J428" t="s">
        <v>657</v>
      </c>
      <c r="K428" t="s">
        <v>469</v>
      </c>
      <c r="L428" t="str">
        <f xml:space="preserve"> _xlfn.XLOOKUP(K428,Locations!$A:$A,Locations!$D:$D,"")</f>
        <v>Mountain</v>
      </c>
      <c r="M428" t="str">
        <f xml:space="preserve"> _xlfn.XLOOKUP(K428,Locations!$A:$A,Locations!$C:$C,"")</f>
        <v>IL</v>
      </c>
      <c r="N428" t="s">
        <v>1118</v>
      </c>
      <c r="O428" t="s">
        <v>1825</v>
      </c>
      <c r="P428">
        <f t="shared" si="24"/>
        <v>9565</v>
      </c>
      <c r="Q428" s="4">
        <f>_xlfn.MAXIFS(Shipments!$B:$B, Shipments!$A:$A, A428)</f>
        <v>45913</v>
      </c>
      <c r="R428">
        <f>SUMIFS(Shipments!$D:$D, Shipments!$A:$A, A428)</f>
        <v>50</v>
      </c>
      <c r="S428">
        <f t="shared" si="25"/>
        <v>1</v>
      </c>
      <c r="T428">
        <f t="shared" si="26"/>
        <v>0</v>
      </c>
      <c r="U428">
        <f t="shared" si="27"/>
        <v>3649</v>
      </c>
    </row>
    <row r="429" spans="1:21" x14ac:dyDescent="0.35">
      <c r="A429">
        <v>10427</v>
      </c>
      <c r="B429" s="4" t="s">
        <v>602</v>
      </c>
      <c r="C429" t="s">
        <v>98</v>
      </c>
      <c r="D429" t="str">
        <f>_xlfn.XLOOKUP(C429,Products!$A:$A,Products!$B:$B,"")</f>
        <v>Product 44</v>
      </c>
      <c r="E429" t="str">
        <f>_xlfn.XLOOKUP(C429,Products!$A:$A,Products!$C:$C,"")</f>
        <v>Finished Goods</v>
      </c>
      <c r="F429">
        <f>_xlfn.XLOOKUP(C429,Products!$A:$A,Products!$D:$D,"")</f>
        <v>83.28</v>
      </c>
      <c r="G429" t="str">
        <f>_xlfn.XLOOKUP(C429,Products!$A:$A,Products!$E:$E,"")</f>
        <v>S019</v>
      </c>
      <c r="H429">
        <v>25</v>
      </c>
      <c r="I429">
        <v>114.89</v>
      </c>
      <c r="J429" t="s">
        <v>523</v>
      </c>
      <c r="K429" t="s">
        <v>466</v>
      </c>
      <c r="L429" t="str">
        <f xml:space="preserve"> _xlfn.XLOOKUP(K429,Locations!$A:$A,Locations!$D:$D,"")</f>
        <v>Southeast</v>
      </c>
      <c r="M429" t="str">
        <f xml:space="preserve"> _xlfn.XLOOKUP(K429,Locations!$A:$A,Locations!$C:$C,"")</f>
        <v>FL</v>
      </c>
      <c r="N429" t="s">
        <v>1119</v>
      </c>
      <c r="O429" t="s">
        <v>1825</v>
      </c>
      <c r="P429">
        <f t="shared" si="24"/>
        <v>2872.25</v>
      </c>
      <c r="Q429" s="4">
        <f>_xlfn.MAXIFS(Shipments!$B:$B, Shipments!$A:$A, A429)</f>
        <v>45864</v>
      </c>
      <c r="R429">
        <f>SUMIFS(Shipments!$D:$D, Shipments!$A:$A, A429)</f>
        <v>25</v>
      </c>
      <c r="S429">
        <f t="shared" si="25"/>
        <v>1</v>
      </c>
      <c r="T429">
        <f t="shared" si="26"/>
        <v>1</v>
      </c>
      <c r="U429">
        <f t="shared" si="27"/>
        <v>790.25</v>
      </c>
    </row>
    <row r="430" spans="1:21" x14ac:dyDescent="0.35">
      <c r="A430">
        <v>10428</v>
      </c>
      <c r="B430" s="4" t="s">
        <v>645</v>
      </c>
      <c r="C430" t="s">
        <v>91</v>
      </c>
      <c r="D430" t="str">
        <f>_xlfn.XLOOKUP(C430,Products!$A:$A,Products!$B:$B,"")</f>
        <v>Product 37</v>
      </c>
      <c r="E430" t="str">
        <f>_xlfn.XLOOKUP(C430,Products!$A:$A,Products!$C:$C,"")</f>
        <v>Raw Materials</v>
      </c>
      <c r="F430">
        <f>_xlfn.XLOOKUP(C430,Products!$A:$A,Products!$D:$D,"")</f>
        <v>192.67</v>
      </c>
      <c r="G430" t="str">
        <f>_xlfn.XLOOKUP(C430,Products!$A:$A,Products!$E:$E,"")</f>
        <v>S008</v>
      </c>
      <c r="H430">
        <v>15</v>
      </c>
      <c r="I430">
        <v>295.58</v>
      </c>
      <c r="J430" t="s">
        <v>684</v>
      </c>
      <c r="K430" t="s">
        <v>464</v>
      </c>
      <c r="L430" t="str">
        <f xml:space="preserve"> _xlfn.XLOOKUP(K430,Locations!$A:$A,Locations!$D:$D,"")</f>
        <v>Central</v>
      </c>
      <c r="M430" t="str">
        <f xml:space="preserve"> _xlfn.XLOOKUP(K430,Locations!$A:$A,Locations!$C:$C,"")</f>
        <v>TX</v>
      </c>
      <c r="N430" t="s">
        <v>1120</v>
      </c>
      <c r="O430" t="s">
        <v>1824</v>
      </c>
      <c r="P430">
        <f t="shared" si="24"/>
        <v>4433.7</v>
      </c>
      <c r="Q430" s="4">
        <f>_xlfn.MAXIFS(Shipments!$B:$B, Shipments!$A:$A, A430)</f>
        <v>45770</v>
      </c>
      <c r="R430">
        <f>SUMIFS(Shipments!$D:$D, Shipments!$A:$A, A430)</f>
        <v>15</v>
      </c>
      <c r="S430">
        <f t="shared" si="25"/>
        <v>1</v>
      </c>
      <c r="T430">
        <f t="shared" si="26"/>
        <v>1</v>
      </c>
      <c r="U430">
        <f t="shared" si="27"/>
        <v>1543.65</v>
      </c>
    </row>
    <row r="431" spans="1:21" x14ac:dyDescent="0.35">
      <c r="A431">
        <v>10429</v>
      </c>
      <c r="B431" s="4" t="s">
        <v>571</v>
      </c>
      <c r="C431" t="s">
        <v>238</v>
      </c>
      <c r="D431" t="str">
        <f>_xlfn.XLOOKUP(C431,Products!$A:$A,Products!$B:$B,"")</f>
        <v>Product 184</v>
      </c>
      <c r="E431" t="str">
        <f>_xlfn.XLOOKUP(C431,Products!$A:$A,Products!$C:$C,"")</f>
        <v>Packaging</v>
      </c>
      <c r="F431">
        <f>_xlfn.XLOOKUP(C431,Products!$A:$A,Products!$D:$D,"")</f>
        <v>99.26</v>
      </c>
      <c r="G431" t="str">
        <f>_xlfn.XLOOKUP(C431,Products!$A:$A,Products!$E:$E,"")</f>
        <v>S015</v>
      </c>
      <c r="H431">
        <v>30</v>
      </c>
      <c r="I431">
        <v>171.39</v>
      </c>
      <c r="J431" t="s">
        <v>636</v>
      </c>
      <c r="K431" t="s">
        <v>467</v>
      </c>
      <c r="L431" t="str">
        <f xml:space="preserve"> _xlfn.XLOOKUP(K431,Locations!$A:$A,Locations!$D:$D,"")</f>
        <v>Northeast</v>
      </c>
      <c r="M431" t="str">
        <f xml:space="preserve"> _xlfn.XLOOKUP(K431,Locations!$A:$A,Locations!$C:$C,"")</f>
        <v>NJ</v>
      </c>
      <c r="N431" t="s">
        <v>1121</v>
      </c>
      <c r="O431" t="s">
        <v>1825</v>
      </c>
      <c r="P431">
        <f t="shared" si="24"/>
        <v>5141.7</v>
      </c>
      <c r="Q431" s="4">
        <f>_xlfn.MAXIFS(Shipments!$B:$B, Shipments!$A:$A, A431)</f>
        <v>45758</v>
      </c>
      <c r="R431">
        <f>SUMIFS(Shipments!$D:$D, Shipments!$A:$A, A431)</f>
        <v>30</v>
      </c>
      <c r="S431">
        <f t="shared" si="25"/>
        <v>1</v>
      </c>
      <c r="T431">
        <f t="shared" si="26"/>
        <v>0</v>
      </c>
      <c r="U431">
        <f t="shared" si="27"/>
        <v>2163.8999999999996</v>
      </c>
    </row>
    <row r="432" spans="1:21" x14ac:dyDescent="0.35">
      <c r="A432">
        <v>10430</v>
      </c>
      <c r="B432" s="4" t="s">
        <v>658</v>
      </c>
      <c r="C432" t="s">
        <v>135</v>
      </c>
      <c r="D432" t="str">
        <f>_xlfn.XLOOKUP(C432,Products!$A:$A,Products!$B:$B,"")</f>
        <v>Product 81</v>
      </c>
      <c r="E432" t="str">
        <f>_xlfn.XLOOKUP(C432,Products!$A:$A,Products!$C:$C,"")</f>
        <v>Components</v>
      </c>
      <c r="F432">
        <f>_xlfn.XLOOKUP(C432,Products!$A:$A,Products!$D:$D,"")</f>
        <v>87.1</v>
      </c>
      <c r="G432" t="str">
        <f>_xlfn.XLOOKUP(C432,Products!$A:$A,Products!$E:$E,"")</f>
        <v>S014</v>
      </c>
      <c r="H432">
        <v>25</v>
      </c>
      <c r="I432">
        <v>147.94999999999999</v>
      </c>
      <c r="J432" t="s">
        <v>549</v>
      </c>
      <c r="K432" t="s">
        <v>464</v>
      </c>
      <c r="L432" t="str">
        <f xml:space="preserve"> _xlfn.XLOOKUP(K432,Locations!$A:$A,Locations!$D:$D,"")</f>
        <v>Central</v>
      </c>
      <c r="M432" t="str">
        <f xml:space="preserve"> _xlfn.XLOOKUP(K432,Locations!$A:$A,Locations!$C:$C,"")</f>
        <v>TX</v>
      </c>
      <c r="N432" t="s">
        <v>1122</v>
      </c>
      <c r="O432" t="s">
        <v>1825</v>
      </c>
      <c r="P432">
        <f t="shared" si="24"/>
        <v>3698.7499999999995</v>
      </c>
      <c r="Q432" s="4">
        <f>_xlfn.MAXIFS(Shipments!$B:$B, Shipments!$A:$A, A432)</f>
        <v>45786</v>
      </c>
      <c r="R432">
        <f>SUMIFS(Shipments!$D:$D, Shipments!$A:$A, A432)</f>
        <v>25</v>
      </c>
      <c r="S432">
        <f t="shared" si="25"/>
        <v>1</v>
      </c>
      <c r="T432">
        <f t="shared" si="26"/>
        <v>0</v>
      </c>
      <c r="U432">
        <f t="shared" si="27"/>
        <v>1521.2499999999995</v>
      </c>
    </row>
    <row r="433" spans="1:21" x14ac:dyDescent="0.35">
      <c r="A433">
        <v>10431</v>
      </c>
      <c r="B433" s="4" t="s">
        <v>529</v>
      </c>
      <c r="C433" t="s">
        <v>105</v>
      </c>
      <c r="D433" t="str">
        <f>_xlfn.XLOOKUP(C433,Products!$A:$A,Products!$B:$B,"")</f>
        <v>Product 51</v>
      </c>
      <c r="E433" t="str">
        <f>_xlfn.XLOOKUP(C433,Products!$A:$A,Products!$C:$C,"")</f>
        <v>Spare Parts</v>
      </c>
      <c r="F433">
        <f>_xlfn.XLOOKUP(C433,Products!$A:$A,Products!$D:$D,"")</f>
        <v>101.41</v>
      </c>
      <c r="G433" t="str">
        <f>_xlfn.XLOOKUP(C433,Products!$A:$A,Products!$E:$E,"")</f>
        <v>S005</v>
      </c>
      <c r="H433">
        <v>50</v>
      </c>
      <c r="I433">
        <v>126.72</v>
      </c>
      <c r="J433" t="s">
        <v>644</v>
      </c>
      <c r="K433" t="s">
        <v>464</v>
      </c>
      <c r="L433" t="str">
        <f xml:space="preserve"> _xlfn.XLOOKUP(K433,Locations!$A:$A,Locations!$D:$D,"")</f>
        <v>Central</v>
      </c>
      <c r="M433" t="str">
        <f xml:space="preserve"> _xlfn.XLOOKUP(K433,Locations!$A:$A,Locations!$C:$C,"")</f>
        <v>TX</v>
      </c>
      <c r="N433" t="s">
        <v>1123</v>
      </c>
      <c r="O433" t="s">
        <v>1824</v>
      </c>
      <c r="P433">
        <f t="shared" si="24"/>
        <v>6336</v>
      </c>
      <c r="Q433" s="4">
        <f>_xlfn.MAXIFS(Shipments!$B:$B, Shipments!$A:$A, A433)</f>
        <v>45824</v>
      </c>
      <c r="R433">
        <f>SUMIFS(Shipments!$D:$D, Shipments!$A:$A, A433)</f>
        <v>50</v>
      </c>
      <c r="S433">
        <f t="shared" si="25"/>
        <v>1</v>
      </c>
      <c r="T433">
        <f t="shared" si="26"/>
        <v>0</v>
      </c>
      <c r="U433">
        <f t="shared" si="27"/>
        <v>1265.5</v>
      </c>
    </row>
    <row r="434" spans="1:21" x14ac:dyDescent="0.35">
      <c r="A434">
        <v>10432</v>
      </c>
      <c r="B434" s="4" t="s">
        <v>611</v>
      </c>
      <c r="C434" t="s">
        <v>185</v>
      </c>
      <c r="D434" t="str">
        <f>_xlfn.XLOOKUP(C434,Products!$A:$A,Products!$B:$B,"")</f>
        <v>Product 131</v>
      </c>
      <c r="E434" t="str">
        <f>_xlfn.XLOOKUP(C434,Products!$A:$A,Products!$C:$C,"")</f>
        <v>Spare Parts</v>
      </c>
      <c r="F434">
        <f>_xlfn.XLOOKUP(C434,Products!$A:$A,Products!$D:$D,"")</f>
        <v>187.66</v>
      </c>
      <c r="G434" t="str">
        <f>_xlfn.XLOOKUP(C434,Products!$A:$A,Products!$E:$E,"")</f>
        <v>S007</v>
      </c>
      <c r="H434">
        <v>40</v>
      </c>
      <c r="I434">
        <v>318.83999999999997</v>
      </c>
      <c r="J434" t="s">
        <v>682</v>
      </c>
      <c r="K434" t="s">
        <v>465</v>
      </c>
      <c r="L434" t="str">
        <f xml:space="preserve"> _xlfn.XLOOKUP(K434,Locations!$A:$A,Locations!$D:$D,"")</f>
        <v>Midwest</v>
      </c>
      <c r="M434" t="str">
        <f xml:space="preserve"> _xlfn.XLOOKUP(K434,Locations!$A:$A,Locations!$C:$C,"")</f>
        <v>IL</v>
      </c>
      <c r="N434" t="s">
        <v>1124</v>
      </c>
      <c r="O434" t="s">
        <v>1825</v>
      </c>
      <c r="P434">
        <f t="shared" si="24"/>
        <v>12753.599999999999</v>
      </c>
      <c r="Q434" s="4">
        <f>_xlfn.MAXIFS(Shipments!$B:$B, Shipments!$A:$A, A434)</f>
        <v>45796</v>
      </c>
      <c r="R434">
        <f>SUMIFS(Shipments!$D:$D, Shipments!$A:$A, A434)</f>
        <v>40</v>
      </c>
      <c r="S434">
        <f t="shared" si="25"/>
        <v>1</v>
      </c>
      <c r="T434">
        <f t="shared" si="26"/>
        <v>1</v>
      </c>
      <c r="U434">
        <f t="shared" si="27"/>
        <v>5247.1999999999989</v>
      </c>
    </row>
    <row r="435" spans="1:21" x14ac:dyDescent="0.35">
      <c r="A435">
        <v>10433</v>
      </c>
      <c r="B435" s="4" t="s">
        <v>563</v>
      </c>
      <c r="C435" t="s">
        <v>208</v>
      </c>
      <c r="D435" t="str">
        <f>_xlfn.XLOOKUP(C435,Products!$A:$A,Products!$B:$B,"")</f>
        <v>Product 154</v>
      </c>
      <c r="E435" t="str">
        <f>_xlfn.XLOOKUP(C435,Products!$A:$A,Products!$C:$C,"")</f>
        <v>Components</v>
      </c>
      <c r="F435">
        <f>_xlfn.XLOOKUP(C435,Products!$A:$A,Products!$D:$D,"")</f>
        <v>44.67</v>
      </c>
      <c r="G435" t="str">
        <f>_xlfn.XLOOKUP(C435,Products!$A:$A,Products!$E:$E,"")</f>
        <v>S012</v>
      </c>
      <c r="H435">
        <v>100</v>
      </c>
      <c r="I435">
        <v>68.62</v>
      </c>
      <c r="J435" t="s">
        <v>662</v>
      </c>
      <c r="K435" t="s">
        <v>467</v>
      </c>
      <c r="L435" t="str">
        <f xml:space="preserve"> _xlfn.XLOOKUP(K435,Locations!$A:$A,Locations!$D:$D,"")</f>
        <v>Northeast</v>
      </c>
      <c r="M435" t="str">
        <f xml:space="preserve"> _xlfn.XLOOKUP(K435,Locations!$A:$A,Locations!$C:$C,"")</f>
        <v>NJ</v>
      </c>
      <c r="N435" t="s">
        <v>1125</v>
      </c>
      <c r="O435" t="s">
        <v>1825</v>
      </c>
      <c r="P435">
        <f t="shared" si="24"/>
        <v>6862</v>
      </c>
      <c r="Q435" s="4">
        <f>_xlfn.MAXIFS(Shipments!$B:$B, Shipments!$A:$A, A435)</f>
        <v>45856</v>
      </c>
      <c r="R435">
        <f>SUMIFS(Shipments!$D:$D, Shipments!$A:$A, A435)</f>
        <v>100</v>
      </c>
      <c r="S435">
        <f t="shared" si="25"/>
        <v>1</v>
      </c>
      <c r="T435">
        <f t="shared" si="26"/>
        <v>0</v>
      </c>
      <c r="U435">
        <f t="shared" si="27"/>
        <v>2395</v>
      </c>
    </row>
    <row r="436" spans="1:21" x14ac:dyDescent="0.35">
      <c r="A436">
        <v>10434</v>
      </c>
      <c r="B436" s="4" t="s">
        <v>674</v>
      </c>
      <c r="C436" t="s">
        <v>208</v>
      </c>
      <c r="D436" t="str">
        <f>_xlfn.XLOOKUP(C436,Products!$A:$A,Products!$B:$B,"")</f>
        <v>Product 154</v>
      </c>
      <c r="E436" t="str">
        <f>_xlfn.XLOOKUP(C436,Products!$A:$A,Products!$C:$C,"")</f>
        <v>Components</v>
      </c>
      <c r="F436">
        <f>_xlfn.XLOOKUP(C436,Products!$A:$A,Products!$D:$D,"")</f>
        <v>44.67</v>
      </c>
      <c r="G436" t="str">
        <f>_xlfn.XLOOKUP(C436,Products!$A:$A,Products!$E:$E,"")</f>
        <v>S012</v>
      </c>
      <c r="H436">
        <v>10</v>
      </c>
      <c r="I436">
        <v>58.02</v>
      </c>
      <c r="J436" t="s">
        <v>628</v>
      </c>
      <c r="K436" t="s">
        <v>471</v>
      </c>
      <c r="L436" t="str">
        <f xml:space="preserve"> _xlfn.XLOOKUP(K436,Locations!$A:$A,Locations!$D:$D,"")</f>
        <v>Central</v>
      </c>
      <c r="M436" t="str">
        <f xml:space="preserve"> _xlfn.XLOOKUP(K436,Locations!$A:$A,Locations!$C:$C,"")</f>
        <v>TX</v>
      </c>
      <c r="N436" t="s">
        <v>1126</v>
      </c>
      <c r="O436" t="s">
        <v>1826</v>
      </c>
      <c r="P436">
        <f t="shared" si="24"/>
        <v>580.20000000000005</v>
      </c>
      <c r="Q436" s="4">
        <f>_xlfn.MAXIFS(Shipments!$B:$B, Shipments!$A:$A, A436)</f>
        <v>45873</v>
      </c>
      <c r="R436">
        <f>SUMIFS(Shipments!$D:$D, Shipments!$A:$A, A436)</f>
        <v>10</v>
      </c>
      <c r="S436">
        <f t="shared" si="25"/>
        <v>1</v>
      </c>
      <c r="T436">
        <f t="shared" si="26"/>
        <v>1</v>
      </c>
      <c r="U436">
        <f t="shared" si="27"/>
        <v>133.5</v>
      </c>
    </row>
    <row r="437" spans="1:21" x14ac:dyDescent="0.35">
      <c r="A437">
        <v>10435</v>
      </c>
      <c r="B437" s="4" t="s">
        <v>611</v>
      </c>
      <c r="C437" t="s">
        <v>189</v>
      </c>
      <c r="D437" t="str">
        <f>_xlfn.XLOOKUP(C437,Products!$A:$A,Products!$B:$B,"")</f>
        <v>Product 135</v>
      </c>
      <c r="E437" t="str">
        <f>_xlfn.XLOOKUP(C437,Products!$A:$A,Products!$C:$C,"")</f>
        <v>Finished Goods</v>
      </c>
      <c r="F437">
        <f>_xlfn.XLOOKUP(C437,Products!$A:$A,Products!$D:$D,"")</f>
        <v>56.22</v>
      </c>
      <c r="G437" t="str">
        <f>_xlfn.XLOOKUP(C437,Products!$A:$A,Products!$E:$E,"")</f>
        <v>S009</v>
      </c>
      <c r="H437">
        <v>40</v>
      </c>
      <c r="I437">
        <v>99.7</v>
      </c>
      <c r="J437" t="s">
        <v>650</v>
      </c>
      <c r="K437" t="s">
        <v>466</v>
      </c>
      <c r="L437" t="str">
        <f xml:space="preserve"> _xlfn.XLOOKUP(K437,Locations!$A:$A,Locations!$D:$D,"")</f>
        <v>Southeast</v>
      </c>
      <c r="M437" t="str">
        <f xml:space="preserve"> _xlfn.XLOOKUP(K437,Locations!$A:$A,Locations!$C:$C,"")</f>
        <v>FL</v>
      </c>
      <c r="N437" t="s">
        <v>1127</v>
      </c>
      <c r="O437" t="s">
        <v>1825</v>
      </c>
      <c r="P437">
        <f t="shared" si="24"/>
        <v>3988</v>
      </c>
      <c r="Q437" s="4">
        <f>_xlfn.MAXIFS(Shipments!$B:$B, Shipments!$A:$A, A437)</f>
        <v>45794</v>
      </c>
      <c r="R437">
        <f>SUMIFS(Shipments!$D:$D, Shipments!$A:$A, A437)</f>
        <v>40</v>
      </c>
      <c r="S437">
        <f t="shared" si="25"/>
        <v>1</v>
      </c>
      <c r="T437">
        <f t="shared" si="26"/>
        <v>1</v>
      </c>
      <c r="U437">
        <f t="shared" si="27"/>
        <v>1739.1999999999998</v>
      </c>
    </row>
    <row r="438" spans="1:21" x14ac:dyDescent="0.35">
      <c r="A438">
        <v>10436</v>
      </c>
      <c r="B438" s="4" t="s">
        <v>675</v>
      </c>
      <c r="C438" t="s">
        <v>179</v>
      </c>
      <c r="D438" t="str">
        <f>_xlfn.XLOOKUP(C438,Products!$A:$A,Products!$B:$B,"")</f>
        <v>Product 125</v>
      </c>
      <c r="E438" t="str">
        <f>_xlfn.XLOOKUP(C438,Products!$A:$A,Products!$C:$C,"")</f>
        <v>Spare Parts</v>
      </c>
      <c r="F438">
        <f>_xlfn.XLOOKUP(C438,Products!$A:$A,Products!$D:$D,"")</f>
        <v>68.44</v>
      </c>
      <c r="G438" t="str">
        <f>_xlfn.XLOOKUP(C438,Products!$A:$A,Products!$E:$E,"")</f>
        <v>S015</v>
      </c>
      <c r="H438">
        <v>20</v>
      </c>
      <c r="I438">
        <v>100.92</v>
      </c>
      <c r="J438" t="s">
        <v>657</v>
      </c>
      <c r="K438" t="s">
        <v>472</v>
      </c>
      <c r="L438" t="str">
        <f xml:space="preserve"> _xlfn.XLOOKUP(K438,Locations!$A:$A,Locations!$D:$D,"")</f>
        <v>West</v>
      </c>
      <c r="M438" t="str">
        <f xml:space="preserve"> _xlfn.XLOOKUP(K438,Locations!$A:$A,Locations!$C:$C,"")</f>
        <v>WA</v>
      </c>
      <c r="N438" t="s">
        <v>1128</v>
      </c>
      <c r="O438" t="s">
        <v>1824</v>
      </c>
      <c r="P438">
        <f t="shared" si="24"/>
        <v>2018.4</v>
      </c>
      <c r="Q438" s="4">
        <f>_xlfn.MAXIFS(Shipments!$B:$B, Shipments!$A:$A, A438)</f>
        <v>45912</v>
      </c>
      <c r="R438">
        <f>SUMIFS(Shipments!$D:$D, Shipments!$A:$A, A438)</f>
        <v>20</v>
      </c>
      <c r="S438">
        <f t="shared" si="25"/>
        <v>1</v>
      </c>
      <c r="T438">
        <f t="shared" si="26"/>
        <v>1</v>
      </c>
      <c r="U438">
        <f t="shared" si="27"/>
        <v>649.60000000000014</v>
      </c>
    </row>
    <row r="439" spans="1:21" x14ac:dyDescent="0.35">
      <c r="A439">
        <v>10437</v>
      </c>
      <c r="B439" s="4" t="s">
        <v>649</v>
      </c>
      <c r="C439" t="s">
        <v>88</v>
      </c>
      <c r="D439" t="str">
        <f>_xlfn.XLOOKUP(C439,Products!$A:$A,Products!$B:$B,"")</f>
        <v>Product 34</v>
      </c>
      <c r="E439" t="str">
        <f>_xlfn.XLOOKUP(C439,Products!$A:$A,Products!$C:$C,"")</f>
        <v>Spare Parts</v>
      </c>
      <c r="F439">
        <f>_xlfn.XLOOKUP(C439,Products!$A:$A,Products!$D:$D,"")</f>
        <v>76.290000000000006</v>
      </c>
      <c r="G439" t="str">
        <f>_xlfn.XLOOKUP(C439,Products!$A:$A,Products!$E:$E,"")</f>
        <v>S016</v>
      </c>
      <c r="H439">
        <v>5</v>
      </c>
      <c r="I439">
        <v>125.16</v>
      </c>
      <c r="J439" t="s">
        <v>517</v>
      </c>
      <c r="K439" t="s">
        <v>464</v>
      </c>
      <c r="L439" t="str">
        <f xml:space="preserve"> _xlfn.XLOOKUP(K439,Locations!$A:$A,Locations!$D:$D,"")</f>
        <v>Central</v>
      </c>
      <c r="M439" t="str">
        <f xml:space="preserve"> _xlfn.XLOOKUP(K439,Locations!$A:$A,Locations!$C:$C,"")</f>
        <v>TX</v>
      </c>
      <c r="N439" t="s">
        <v>1129</v>
      </c>
      <c r="O439" t="s">
        <v>1825</v>
      </c>
      <c r="P439">
        <f t="shared" si="24"/>
        <v>625.79999999999995</v>
      </c>
      <c r="Q439" s="4">
        <f>_xlfn.MAXIFS(Shipments!$B:$B, Shipments!$A:$A, A439)</f>
        <v>45899</v>
      </c>
      <c r="R439">
        <f>SUMIFS(Shipments!$D:$D, Shipments!$A:$A, A439)</f>
        <v>5</v>
      </c>
      <c r="S439">
        <f t="shared" si="25"/>
        <v>1</v>
      </c>
      <c r="T439">
        <f t="shared" si="26"/>
        <v>0</v>
      </c>
      <c r="U439">
        <f t="shared" si="27"/>
        <v>244.34999999999991</v>
      </c>
    </row>
    <row r="440" spans="1:21" x14ac:dyDescent="0.35">
      <c r="A440">
        <v>10438</v>
      </c>
      <c r="B440" s="4" t="s">
        <v>584</v>
      </c>
      <c r="C440" t="s">
        <v>122</v>
      </c>
      <c r="D440" t="str">
        <f>_xlfn.XLOOKUP(C440,Products!$A:$A,Products!$B:$B,"")</f>
        <v>Product 68</v>
      </c>
      <c r="E440" t="str">
        <f>_xlfn.XLOOKUP(C440,Products!$A:$A,Products!$C:$C,"")</f>
        <v>Raw Materials</v>
      </c>
      <c r="F440">
        <f>_xlfn.XLOOKUP(C440,Products!$A:$A,Products!$D:$D,"")</f>
        <v>60.04</v>
      </c>
      <c r="G440" t="str">
        <f>_xlfn.XLOOKUP(C440,Products!$A:$A,Products!$E:$E,"")</f>
        <v>S019</v>
      </c>
      <c r="H440">
        <v>5</v>
      </c>
      <c r="I440">
        <v>97.52</v>
      </c>
      <c r="J440" t="s">
        <v>513</v>
      </c>
      <c r="K440" t="s">
        <v>469</v>
      </c>
      <c r="L440" t="str">
        <f xml:space="preserve"> _xlfn.XLOOKUP(K440,Locations!$A:$A,Locations!$D:$D,"")</f>
        <v>Mountain</v>
      </c>
      <c r="M440" t="str">
        <f xml:space="preserve"> _xlfn.XLOOKUP(K440,Locations!$A:$A,Locations!$C:$C,"")</f>
        <v>IL</v>
      </c>
      <c r="N440" t="s">
        <v>1130</v>
      </c>
      <c r="O440" t="s">
        <v>1824</v>
      </c>
      <c r="P440">
        <f t="shared" si="24"/>
        <v>487.59999999999997</v>
      </c>
      <c r="Q440" s="4">
        <f>_xlfn.MAXIFS(Shipments!$B:$B, Shipments!$A:$A, A440)</f>
        <v>45920</v>
      </c>
      <c r="R440">
        <f>SUMIFS(Shipments!$D:$D, Shipments!$A:$A, A440)</f>
        <v>5</v>
      </c>
      <c r="S440">
        <f t="shared" si="25"/>
        <v>1</v>
      </c>
      <c r="T440">
        <f t="shared" si="26"/>
        <v>1</v>
      </c>
      <c r="U440">
        <f t="shared" si="27"/>
        <v>187.39999999999998</v>
      </c>
    </row>
    <row r="441" spans="1:21" x14ac:dyDescent="0.35">
      <c r="A441">
        <v>10439</v>
      </c>
      <c r="B441" s="4" t="s">
        <v>558</v>
      </c>
      <c r="C441" t="s">
        <v>236</v>
      </c>
      <c r="D441" t="str">
        <f>_xlfn.XLOOKUP(C441,Products!$A:$A,Products!$B:$B,"")</f>
        <v>Product 182</v>
      </c>
      <c r="E441" t="str">
        <f>_xlfn.XLOOKUP(C441,Products!$A:$A,Products!$C:$C,"")</f>
        <v>Packaging</v>
      </c>
      <c r="F441">
        <f>_xlfn.XLOOKUP(C441,Products!$A:$A,Products!$D:$D,"")</f>
        <v>70.67</v>
      </c>
      <c r="G441" t="str">
        <f>_xlfn.XLOOKUP(C441,Products!$A:$A,Products!$E:$E,"")</f>
        <v>S016</v>
      </c>
      <c r="H441">
        <v>75</v>
      </c>
      <c r="I441">
        <v>111.13</v>
      </c>
      <c r="J441" t="s">
        <v>682</v>
      </c>
      <c r="K441" t="s">
        <v>470</v>
      </c>
      <c r="L441" t="str">
        <f xml:space="preserve"> _xlfn.XLOOKUP(K441,Locations!$A:$A,Locations!$D:$D,"")</f>
        <v>Pacific</v>
      </c>
      <c r="M441" t="str">
        <f xml:space="preserve"> _xlfn.XLOOKUP(K441,Locations!$A:$A,Locations!$C:$C,"")</f>
        <v>FL</v>
      </c>
      <c r="N441" t="s">
        <v>1131</v>
      </c>
      <c r="O441" t="s">
        <v>1824</v>
      </c>
      <c r="P441">
        <f t="shared" si="24"/>
        <v>8334.75</v>
      </c>
      <c r="Q441" s="4">
        <f>_xlfn.MAXIFS(Shipments!$B:$B, Shipments!$A:$A, A441)</f>
        <v>45797</v>
      </c>
      <c r="R441">
        <f>SUMIFS(Shipments!$D:$D, Shipments!$A:$A, A441)</f>
        <v>75</v>
      </c>
      <c r="S441">
        <f t="shared" si="25"/>
        <v>1</v>
      </c>
      <c r="T441">
        <f t="shared" si="26"/>
        <v>0</v>
      </c>
      <c r="U441">
        <f t="shared" si="27"/>
        <v>3034.5</v>
      </c>
    </row>
    <row r="442" spans="1:21" x14ac:dyDescent="0.35">
      <c r="A442">
        <v>10440</v>
      </c>
      <c r="B442" s="4" t="s">
        <v>660</v>
      </c>
      <c r="C442" t="s">
        <v>200</v>
      </c>
      <c r="D442" t="str">
        <f>_xlfn.XLOOKUP(C442,Products!$A:$A,Products!$B:$B,"")</f>
        <v>Product 146</v>
      </c>
      <c r="E442" t="str">
        <f>_xlfn.XLOOKUP(C442,Products!$A:$A,Products!$C:$C,"")</f>
        <v>Finished Goods</v>
      </c>
      <c r="F442">
        <f>_xlfn.XLOOKUP(C442,Products!$A:$A,Products!$D:$D,"")</f>
        <v>61.61</v>
      </c>
      <c r="G442" t="str">
        <f>_xlfn.XLOOKUP(C442,Products!$A:$A,Products!$E:$E,"")</f>
        <v>S013</v>
      </c>
      <c r="H442">
        <v>25</v>
      </c>
      <c r="I442">
        <v>85.66</v>
      </c>
      <c r="J442" t="s">
        <v>612</v>
      </c>
      <c r="K442" t="s">
        <v>466</v>
      </c>
      <c r="L442" t="str">
        <f xml:space="preserve"> _xlfn.XLOOKUP(K442,Locations!$A:$A,Locations!$D:$D,"")</f>
        <v>Southeast</v>
      </c>
      <c r="M442" t="str">
        <f xml:space="preserve"> _xlfn.XLOOKUP(K442,Locations!$A:$A,Locations!$C:$C,"")</f>
        <v>FL</v>
      </c>
      <c r="N442" t="s">
        <v>1132</v>
      </c>
      <c r="O442" t="s">
        <v>1826</v>
      </c>
      <c r="P442">
        <f t="shared" si="24"/>
        <v>2141.5</v>
      </c>
      <c r="Q442" s="4">
        <f>_xlfn.MAXIFS(Shipments!$B:$B, Shipments!$A:$A, A442)</f>
        <v>45904</v>
      </c>
      <c r="R442">
        <f>SUMIFS(Shipments!$D:$D, Shipments!$A:$A, A442)</f>
        <v>25</v>
      </c>
      <c r="S442">
        <f t="shared" si="25"/>
        <v>1</v>
      </c>
      <c r="T442">
        <f t="shared" si="26"/>
        <v>1</v>
      </c>
      <c r="U442">
        <f t="shared" si="27"/>
        <v>601.25</v>
      </c>
    </row>
    <row r="443" spans="1:21" x14ac:dyDescent="0.35">
      <c r="A443">
        <v>10441</v>
      </c>
      <c r="B443" s="4" t="s">
        <v>593</v>
      </c>
      <c r="C443" t="s">
        <v>56</v>
      </c>
      <c r="D443" t="str">
        <f>_xlfn.XLOOKUP(C443,Products!$A:$A,Products!$B:$B,"")</f>
        <v>Product 2</v>
      </c>
      <c r="E443" t="str">
        <f>_xlfn.XLOOKUP(C443,Products!$A:$A,Products!$C:$C,"")</f>
        <v>Raw Materials</v>
      </c>
      <c r="F443">
        <f>_xlfn.XLOOKUP(C443,Products!$A:$A,Products!$D:$D,"")</f>
        <v>104.71</v>
      </c>
      <c r="G443" t="str">
        <f>_xlfn.XLOOKUP(C443,Products!$A:$A,Products!$E:$E,"")</f>
        <v>S006</v>
      </c>
      <c r="H443">
        <v>15</v>
      </c>
      <c r="I443">
        <v>150.77000000000001</v>
      </c>
      <c r="J443" t="s">
        <v>581</v>
      </c>
      <c r="K443" t="s">
        <v>470</v>
      </c>
      <c r="L443" t="str">
        <f xml:space="preserve"> _xlfn.XLOOKUP(K443,Locations!$A:$A,Locations!$D:$D,"")</f>
        <v>Pacific</v>
      </c>
      <c r="M443" t="str">
        <f xml:space="preserve"> _xlfn.XLOOKUP(K443,Locations!$A:$A,Locations!$C:$C,"")</f>
        <v>FL</v>
      </c>
      <c r="N443" t="s">
        <v>1133</v>
      </c>
      <c r="O443" t="s">
        <v>1825</v>
      </c>
      <c r="P443">
        <f t="shared" si="24"/>
        <v>2261.5500000000002</v>
      </c>
      <c r="Q443" s="4">
        <f>_xlfn.MAXIFS(Shipments!$B:$B, Shipments!$A:$A, A443)</f>
        <v>45884</v>
      </c>
      <c r="R443">
        <f>SUMIFS(Shipments!$D:$D, Shipments!$A:$A, A443)</f>
        <v>15</v>
      </c>
      <c r="S443">
        <f t="shared" si="25"/>
        <v>1</v>
      </c>
      <c r="T443">
        <f t="shared" si="26"/>
        <v>0</v>
      </c>
      <c r="U443">
        <f t="shared" si="27"/>
        <v>690.90000000000032</v>
      </c>
    </row>
    <row r="444" spans="1:21" x14ac:dyDescent="0.35">
      <c r="A444">
        <v>10442</v>
      </c>
      <c r="B444" s="4" t="s">
        <v>627</v>
      </c>
      <c r="C444" t="s">
        <v>193</v>
      </c>
      <c r="D444" t="str">
        <f>_xlfn.XLOOKUP(C444,Products!$A:$A,Products!$B:$B,"")</f>
        <v>Product 139</v>
      </c>
      <c r="E444" t="str">
        <f>_xlfn.XLOOKUP(C444,Products!$A:$A,Products!$C:$C,"")</f>
        <v>Components</v>
      </c>
      <c r="F444">
        <f>_xlfn.XLOOKUP(C444,Products!$A:$A,Products!$D:$D,"")</f>
        <v>176.69</v>
      </c>
      <c r="G444" t="str">
        <f>_xlfn.XLOOKUP(C444,Products!$A:$A,Products!$E:$E,"")</f>
        <v>S014</v>
      </c>
      <c r="H444">
        <v>10</v>
      </c>
      <c r="I444">
        <v>256.35000000000002</v>
      </c>
      <c r="J444" t="s">
        <v>609</v>
      </c>
      <c r="K444" t="s">
        <v>466</v>
      </c>
      <c r="L444" t="str">
        <f xml:space="preserve"> _xlfn.XLOOKUP(K444,Locations!$A:$A,Locations!$D:$D,"")</f>
        <v>Southeast</v>
      </c>
      <c r="M444" t="str">
        <f xml:space="preserve"> _xlfn.XLOOKUP(K444,Locations!$A:$A,Locations!$C:$C,"")</f>
        <v>FL</v>
      </c>
      <c r="N444" t="s">
        <v>1134</v>
      </c>
      <c r="O444" t="s">
        <v>1825</v>
      </c>
      <c r="P444">
        <f t="shared" si="24"/>
        <v>2563.5</v>
      </c>
      <c r="Q444" s="4">
        <f>_xlfn.MAXIFS(Shipments!$B:$B, Shipments!$A:$A, A444)</f>
        <v>45813</v>
      </c>
      <c r="R444">
        <f>SUMIFS(Shipments!$D:$D, Shipments!$A:$A, A444)</f>
        <v>10</v>
      </c>
      <c r="S444">
        <f t="shared" si="25"/>
        <v>1</v>
      </c>
      <c r="T444">
        <f t="shared" si="26"/>
        <v>1</v>
      </c>
      <c r="U444">
        <f t="shared" si="27"/>
        <v>796.59999999999991</v>
      </c>
    </row>
    <row r="445" spans="1:21" x14ac:dyDescent="0.35">
      <c r="A445">
        <v>10443</v>
      </c>
      <c r="B445" s="4" t="s">
        <v>598</v>
      </c>
      <c r="C445" t="s">
        <v>197</v>
      </c>
      <c r="D445" t="str">
        <f>_xlfn.XLOOKUP(C445,Products!$A:$A,Products!$B:$B,"")</f>
        <v>Product 143</v>
      </c>
      <c r="E445" t="str">
        <f>_xlfn.XLOOKUP(C445,Products!$A:$A,Products!$C:$C,"")</f>
        <v>Raw Materials</v>
      </c>
      <c r="F445">
        <f>_xlfn.XLOOKUP(C445,Products!$A:$A,Products!$D:$D,"")</f>
        <v>85.66</v>
      </c>
      <c r="G445" t="str">
        <f>_xlfn.XLOOKUP(C445,Products!$A:$A,Products!$E:$E,"")</f>
        <v>S014</v>
      </c>
      <c r="H445">
        <v>30</v>
      </c>
      <c r="I445">
        <v>106.56</v>
      </c>
      <c r="J445" t="s">
        <v>576</v>
      </c>
      <c r="K445" t="s">
        <v>466</v>
      </c>
      <c r="L445" t="str">
        <f xml:space="preserve"> _xlfn.XLOOKUP(K445,Locations!$A:$A,Locations!$D:$D,"")</f>
        <v>Southeast</v>
      </c>
      <c r="M445" t="str">
        <f xml:space="preserve"> _xlfn.XLOOKUP(K445,Locations!$A:$A,Locations!$C:$C,"")</f>
        <v>FL</v>
      </c>
      <c r="N445" t="s">
        <v>1135</v>
      </c>
      <c r="O445" t="s">
        <v>1825</v>
      </c>
      <c r="P445">
        <f t="shared" si="24"/>
        <v>3196.8</v>
      </c>
      <c r="Q445" s="4">
        <f>_xlfn.MAXIFS(Shipments!$B:$B, Shipments!$A:$A, A445)</f>
        <v>45756</v>
      </c>
      <c r="R445">
        <f>SUMIFS(Shipments!$D:$D, Shipments!$A:$A, A445)</f>
        <v>30</v>
      </c>
      <c r="S445">
        <f t="shared" si="25"/>
        <v>1</v>
      </c>
      <c r="T445">
        <f t="shared" si="26"/>
        <v>1</v>
      </c>
      <c r="U445">
        <f t="shared" si="27"/>
        <v>627.00000000000045</v>
      </c>
    </row>
    <row r="446" spans="1:21" x14ac:dyDescent="0.35">
      <c r="A446">
        <v>10444</v>
      </c>
      <c r="B446" s="4" t="s">
        <v>589</v>
      </c>
      <c r="C446" t="s">
        <v>209</v>
      </c>
      <c r="D446" t="str">
        <f>_xlfn.XLOOKUP(C446,Products!$A:$A,Products!$B:$B,"")</f>
        <v>Product 155</v>
      </c>
      <c r="E446" t="str">
        <f>_xlfn.XLOOKUP(C446,Products!$A:$A,Products!$C:$C,"")</f>
        <v>Raw Materials</v>
      </c>
      <c r="F446">
        <f>_xlfn.XLOOKUP(C446,Products!$A:$A,Products!$D:$D,"")</f>
        <v>57.05</v>
      </c>
      <c r="G446" t="str">
        <f>_xlfn.XLOOKUP(C446,Products!$A:$A,Products!$E:$E,"")</f>
        <v>S004</v>
      </c>
      <c r="H446">
        <v>15</v>
      </c>
      <c r="I446">
        <v>85.99</v>
      </c>
      <c r="J446" t="s">
        <v>592</v>
      </c>
      <c r="K446" t="s">
        <v>466</v>
      </c>
      <c r="L446" t="str">
        <f xml:space="preserve"> _xlfn.XLOOKUP(K446,Locations!$A:$A,Locations!$D:$D,"")</f>
        <v>Southeast</v>
      </c>
      <c r="M446" t="str">
        <f xml:space="preserve"> _xlfn.XLOOKUP(K446,Locations!$A:$A,Locations!$C:$C,"")</f>
        <v>FL</v>
      </c>
      <c r="N446" t="s">
        <v>1136</v>
      </c>
      <c r="O446" t="s">
        <v>1824</v>
      </c>
      <c r="P446">
        <f t="shared" si="24"/>
        <v>1289.8499999999999</v>
      </c>
      <c r="Q446" s="4">
        <f>_xlfn.MAXIFS(Shipments!$B:$B, Shipments!$A:$A, A446)</f>
        <v>45766</v>
      </c>
      <c r="R446">
        <f>SUMIFS(Shipments!$D:$D, Shipments!$A:$A, A446)</f>
        <v>15</v>
      </c>
      <c r="S446">
        <f t="shared" si="25"/>
        <v>1</v>
      </c>
      <c r="T446">
        <f t="shared" si="26"/>
        <v>1</v>
      </c>
      <c r="U446">
        <f t="shared" si="27"/>
        <v>434.09999999999991</v>
      </c>
    </row>
    <row r="447" spans="1:21" x14ac:dyDescent="0.35">
      <c r="A447">
        <v>10445</v>
      </c>
      <c r="B447" s="4" t="s">
        <v>512</v>
      </c>
      <c r="C447" t="s">
        <v>108</v>
      </c>
      <c r="D447" t="str">
        <f>_xlfn.XLOOKUP(C447,Products!$A:$A,Products!$B:$B,"")</f>
        <v>Product 54</v>
      </c>
      <c r="E447" t="str">
        <f>_xlfn.XLOOKUP(C447,Products!$A:$A,Products!$C:$C,"")</f>
        <v>Finished Goods</v>
      </c>
      <c r="F447">
        <f>_xlfn.XLOOKUP(C447,Products!$A:$A,Products!$D:$D,"")</f>
        <v>48.82</v>
      </c>
      <c r="G447" t="str">
        <f>_xlfn.XLOOKUP(C447,Products!$A:$A,Products!$E:$E,"")</f>
        <v>S009</v>
      </c>
      <c r="H447">
        <v>10</v>
      </c>
      <c r="I447">
        <v>86.29</v>
      </c>
      <c r="J447" t="s">
        <v>577</v>
      </c>
      <c r="K447" t="s">
        <v>471</v>
      </c>
      <c r="L447" t="str">
        <f xml:space="preserve"> _xlfn.XLOOKUP(K447,Locations!$A:$A,Locations!$D:$D,"")</f>
        <v>Central</v>
      </c>
      <c r="M447" t="str">
        <f xml:space="preserve"> _xlfn.XLOOKUP(K447,Locations!$A:$A,Locations!$C:$C,"")</f>
        <v>TX</v>
      </c>
      <c r="N447" t="s">
        <v>1137</v>
      </c>
      <c r="O447" t="s">
        <v>1826</v>
      </c>
      <c r="P447">
        <f t="shared" si="24"/>
        <v>862.90000000000009</v>
      </c>
      <c r="Q447" s="4">
        <f>_xlfn.MAXIFS(Shipments!$B:$B, Shipments!$A:$A, A447)</f>
        <v>45870</v>
      </c>
      <c r="R447">
        <f>SUMIFS(Shipments!$D:$D, Shipments!$A:$A, A447)</f>
        <v>10</v>
      </c>
      <c r="S447">
        <f t="shared" si="25"/>
        <v>1</v>
      </c>
      <c r="T447">
        <f t="shared" si="26"/>
        <v>1</v>
      </c>
      <c r="U447">
        <f t="shared" si="27"/>
        <v>374.7000000000001</v>
      </c>
    </row>
    <row r="448" spans="1:21" x14ac:dyDescent="0.35">
      <c r="A448">
        <v>10446</v>
      </c>
      <c r="B448" s="4" t="s">
        <v>656</v>
      </c>
      <c r="C448" t="s">
        <v>200</v>
      </c>
      <c r="D448" t="str">
        <f>_xlfn.XLOOKUP(C448,Products!$A:$A,Products!$B:$B,"")</f>
        <v>Product 146</v>
      </c>
      <c r="E448" t="str">
        <f>_xlfn.XLOOKUP(C448,Products!$A:$A,Products!$C:$C,"")</f>
        <v>Finished Goods</v>
      </c>
      <c r="F448">
        <f>_xlfn.XLOOKUP(C448,Products!$A:$A,Products!$D:$D,"")</f>
        <v>61.61</v>
      </c>
      <c r="G448" t="str">
        <f>_xlfn.XLOOKUP(C448,Products!$A:$A,Products!$E:$E,"")</f>
        <v>S013</v>
      </c>
      <c r="H448">
        <v>75</v>
      </c>
      <c r="I448">
        <v>79.05</v>
      </c>
      <c r="J448" t="s">
        <v>561</v>
      </c>
      <c r="K448" t="s">
        <v>473</v>
      </c>
      <c r="L448" t="str">
        <f xml:space="preserve"> _xlfn.XLOOKUP(K448,Locations!$A:$A,Locations!$D:$D,"")</f>
        <v>West</v>
      </c>
      <c r="M448" t="str">
        <f xml:space="preserve"> _xlfn.XLOOKUP(K448,Locations!$A:$A,Locations!$C:$C,"")</f>
        <v>CA</v>
      </c>
      <c r="N448" t="s">
        <v>1138</v>
      </c>
      <c r="O448" t="s">
        <v>1825</v>
      </c>
      <c r="P448">
        <f t="shared" si="24"/>
        <v>5928.75</v>
      </c>
      <c r="Q448" s="4">
        <f>_xlfn.MAXIFS(Shipments!$B:$B, Shipments!$A:$A, A448)</f>
        <v>45845</v>
      </c>
      <c r="R448">
        <f>SUMIFS(Shipments!$D:$D, Shipments!$A:$A, A448)</f>
        <v>75</v>
      </c>
      <c r="S448">
        <f t="shared" si="25"/>
        <v>1</v>
      </c>
      <c r="T448">
        <f t="shared" si="26"/>
        <v>1</v>
      </c>
      <c r="U448">
        <f t="shared" si="27"/>
        <v>1308</v>
      </c>
    </row>
    <row r="449" spans="1:21" x14ac:dyDescent="0.35">
      <c r="A449">
        <v>10447</v>
      </c>
      <c r="B449" s="4" t="s">
        <v>590</v>
      </c>
      <c r="C449" t="s">
        <v>126</v>
      </c>
      <c r="D449" t="str">
        <f>_xlfn.XLOOKUP(C449,Products!$A:$A,Products!$B:$B,"")</f>
        <v>Product 72</v>
      </c>
      <c r="E449" t="str">
        <f>_xlfn.XLOOKUP(C449,Products!$A:$A,Products!$C:$C,"")</f>
        <v>Spare Parts</v>
      </c>
      <c r="F449">
        <f>_xlfn.XLOOKUP(C449,Products!$A:$A,Products!$D:$D,"")</f>
        <v>5.19</v>
      </c>
      <c r="G449" t="str">
        <f>_xlfn.XLOOKUP(C449,Products!$A:$A,Products!$E:$E,"")</f>
        <v>S006</v>
      </c>
      <c r="H449">
        <v>20</v>
      </c>
      <c r="I449">
        <v>9.0399999999999991</v>
      </c>
      <c r="J449" t="s">
        <v>653</v>
      </c>
      <c r="K449" t="s">
        <v>464</v>
      </c>
      <c r="L449" t="str">
        <f xml:space="preserve"> _xlfn.XLOOKUP(K449,Locations!$A:$A,Locations!$D:$D,"")</f>
        <v>Central</v>
      </c>
      <c r="M449" t="str">
        <f xml:space="preserve"> _xlfn.XLOOKUP(K449,Locations!$A:$A,Locations!$C:$C,"")</f>
        <v>TX</v>
      </c>
      <c r="N449" t="s">
        <v>1139</v>
      </c>
      <c r="O449" t="s">
        <v>1825</v>
      </c>
      <c r="P449">
        <f t="shared" si="24"/>
        <v>180.79999999999998</v>
      </c>
      <c r="Q449" s="4">
        <f>_xlfn.MAXIFS(Shipments!$B:$B, Shipments!$A:$A, A449)</f>
        <v>45824</v>
      </c>
      <c r="R449">
        <f>SUMIFS(Shipments!$D:$D, Shipments!$A:$A, A449)</f>
        <v>20</v>
      </c>
      <c r="S449">
        <f t="shared" si="25"/>
        <v>1</v>
      </c>
      <c r="T449">
        <f t="shared" si="26"/>
        <v>0</v>
      </c>
      <c r="U449">
        <f t="shared" si="27"/>
        <v>76.999999999999972</v>
      </c>
    </row>
    <row r="450" spans="1:21" x14ac:dyDescent="0.35">
      <c r="A450">
        <v>10448</v>
      </c>
      <c r="B450" s="4" t="s">
        <v>664</v>
      </c>
      <c r="C450" t="s">
        <v>119</v>
      </c>
      <c r="D450" t="str">
        <f>_xlfn.XLOOKUP(C450,Products!$A:$A,Products!$B:$B,"")</f>
        <v>Product 65</v>
      </c>
      <c r="E450" t="str">
        <f>_xlfn.XLOOKUP(C450,Products!$A:$A,Products!$C:$C,"")</f>
        <v>Spare Parts</v>
      </c>
      <c r="F450">
        <f>_xlfn.XLOOKUP(C450,Products!$A:$A,Products!$D:$D,"")</f>
        <v>107.71</v>
      </c>
      <c r="G450" t="str">
        <f>_xlfn.XLOOKUP(C450,Products!$A:$A,Products!$E:$E,"")</f>
        <v>S017</v>
      </c>
      <c r="H450">
        <v>25</v>
      </c>
      <c r="I450">
        <v>170.96</v>
      </c>
      <c r="J450" t="s">
        <v>656</v>
      </c>
      <c r="K450" t="s">
        <v>473</v>
      </c>
      <c r="L450" t="str">
        <f xml:space="preserve"> _xlfn.XLOOKUP(K450,Locations!$A:$A,Locations!$D:$D,"")</f>
        <v>West</v>
      </c>
      <c r="M450" t="str">
        <f xml:space="preserve"> _xlfn.XLOOKUP(K450,Locations!$A:$A,Locations!$C:$C,"")</f>
        <v>CA</v>
      </c>
      <c r="N450" t="s">
        <v>1140</v>
      </c>
      <c r="O450" t="s">
        <v>1824</v>
      </c>
      <c r="P450">
        <f t="shared" si="24"/>
        <v>4274</v>
      </c>
      <c r="Q450" s="4">
        <f>_xlfn.MAXIFS(Shipments!$B:$B, Shipments!$A:$A, A450)</f>
        <v>45844</v>
      </c>
      <c r="R450">
        <f>SUMIFS(Shipments!$D:$D, Shipments!$A:$A, A450)</f>
        <v>25</v>
      </c>
      <c r="S450">
        <f t="shared" si="25"/>
        <v>1</v>
      </c>
      <c r="T450">
        <f t="shared" si="26"/>
        <v>1</v>
      </c>
      <c r="U450">
        <f t="shared" si="27"/>
        <v>1581.25</v>
      </c>
    </row>
    <row r="451" spans="1:21" x14ac:dyDescent="0.35">
      <c r="A451">
        <v>10449</v>
      </c>
      <c r="B451" s="4" t="s">
        <v>674</v>
      </c>
      <c r="C451" t="s">
        <v>199</v>
      </c>
      <c r="D451" t="str">
        <f>_xlfn.XLOOKUP(C451,Products!$A:$A,Products!$B:$B,"")</f>
        <v>Product 145</v>
      </c>
      <c r="E451" t="str">
        <f>_xlfn.XLOOKUP(C451,Products!$A:$A,Products!$C:$C,"")</f>
        <v>Components</v>
      </c>
      <c r="F451">
        <f>_xlfn.XLOOKUP(C451,Products!$A:$A,Products!$D:$D,"")</f>
        <v>25.24</v>
      </c>
      <c r="G451" t="str">
        <f>_xlfn.XLOOKUP(C451,Products!$A:$A,Products!$E:$E,"")</f>
        <v>S008</v>
      </c>
      <c r="H451">
        <v>10</v>
      </c>
      <c r="I451">
        <v>44.76</v>
      </c>
      <c r="J451" t="s">
        <v>559</v>
      </c>
      <c r="K451" t="s">
        <v>470</v>
      </c>
      <c r="L451" t="str">
        <f xml:space="preserve"> _xlfn.XLOOKUP(K451,Locations!$A:$A,Locations!$D:$D,"")</f>
        <v>Pacific</v>
      </c>
      <c r="M451" t="str">
        <f xml:space="preserve"> _xlfn.XLOOKUP(K451,Locations!$A:$A,Locations!$C:$C,"")</f>
        <v>FL</v>
      </c>
      <c r="N451" t="s">
        <v>1141</v>
      </c>
      <c r="O451" t="s">
        <v>1824</v>
      </c>
      <c r="P451">
        <f t="shared" ref="P451:P514" si="28">H451*I451</f>
        <v>447.59999999999997</v>
      </c>
      <c r="Q451" s="4">
        <f>_xlfn.MAXIFS(Shipments!$B:$B, Shipments!$A:$A, A451)</f>
        <v>45875</v>
      </c>
      <c r="R451">
        <f>SUMIFS(Shipments!$D:$D, Shipments!$A:$A, A451)</f>
        <v>10</v>
      </c>
      <c r="S451">
        <f t="shared" ref="S451:S514" si="29">IF(H451=0,1,R451/H451)</f>
        <v>1</v>
      </c>
      <c r="T451">
        <f t="shared" ref="T451:T514" si="30">IF(Q451&lt;=DATEVALUE(J451),1,0)</f>
        <v>0</v>
      </c>
      <c r="U451">
        <f t="shared" ref="U451:U514" si="31">P451 - (H451*F451)</f>
        <v>195.2</v>
      </c>
    </row>
    <row r="452" spans="1:21" x14ac:dyDescent="0.35">
      <c r="A452">
        <v>10450</v>
      </c>
      <c r="B452" s="4" t="s">
        <v>569</v>
      </c>
      <c r="C452" t="s">
        <v>189</v>
      </c>
      <c r="D452" t="str">
        <f>_xlfn.XLOOKUP(C452,Products!$A:$A,Products!$B:$B,"")</f>
        <v>Product 135</v>
      </c>
      <c r="E452" t="str">
        <f>_xlfn.XLOOKUP(C452,Products!$A:$A,Products!$C:$C,"")</f>
        <v>Finished Goods</v>
      </c>
      <c r="F452">
        <f>_xlfn.XLOOKUP(C452,Products!$A:$A,Products!$D:$D,"")</f>
        <v>56.22</v>
      </c>
      <c r="G452" t="str">
        <f>_xlfn.XLOOKUP(C452,Products!$A:$A,Products!$E:$E,"")</f>
        <v>S009</v>
      </c>
      <c r="H452">
        <v>20</v>
      </c>
      <c r="I452">
        <v>68.739999999999995</v>
      </c>
      <c r="J452" t="s">
        <v>600</v>
      </c>
      <c r="K452" t="s">
        <v>467</v>
      </c>
      <c r="L452" t="str">
        <f xml:space="preserve"> _xlfn.XLOOKUP(K452,Locations!$A:$A,Locations!$D:$D,"")</f>
        <v>Northeast</v>
      </c>
      <c r="M452" t="str">
        <f xml:space="preserve"> _xlfn.XLOOKUP(K452,Locations!$A:$A,Locations!$C:$C,"")</f>
        <v>NJ</v>
      </c>
      <c r="N452" t="s">
        <v>1142</v>
      </c>
      <c r="O452" t="s">
        <v>1825</v>
      </c>
      <c r="P452">
        <f t="shared" si="28"/>
        <v>1374.8</v>
      </c>
      <c r="Q452" s="4">
        <f>_xlfn.MAXIFS(Shipments!$B:$B, Shipments!$A:$A, A452)</f>
        <v>45781</v>
      </c>
      <c r="R452">
        <f>SUMIFS(Shipments!$D:$D, Shipments!$A:$A, A452)</f>
        <v>20</v>
      </c>
      <c r="S452">
        <f t="shared" si="29"/>
        <v>1</v>
      </c>
      <c r="T452">
        <f t="shared" si="30"/>
        <v>0</v>
      </c>
      <c r="U452">
        <f t="shared" si="31"/>
        <v>250.39999999999986</v>
      </c>
    </row>
    <row r="453" spans="1:21" x14ac:dyDescent="0.35">
      <c r="A453">
        <v>10451</v>
      </c>
      <c r="B453" s="4" t="s">
        <v>606</v>
      </c>
      <c r="C453" t="s">
        <v>70</v>
      </c>
      <c r="D453" t="str">
        <f>_xlfn.XLOOKUP(C453,Products!$A:$A,Products!$B:$B,"")</f>
        <v>Product 16</v>
      </c>
      <c r="E453" t="str">
        <f>_xlfn.XLOOKUP(C453,Products!$A:$A,Products!$C:$C,"")</f>
        <v>Finished Goods</v>
      </c>
      <c r="F453">
        <f>_xlfn.XLOOKUP(C453,Products!$A:$A,Products!$D:$D,"")</f>
        <v>20.079999999999998</v>
      </c>
      <c r="G453" t="str">
        <f>_xlfn.XLOOKUP(C453,Products!$A:$A,Products!$E:$E,"")</f>
        <v>S009</v>
      </c>
      <c r="H453">
        <v>25</v>
      </c>
      <c r="I453">
        <v>34.39</v>
      </c>
      <c r="J453" t="s">
        <v>641</v>
      </c>
      <c r="K453" t="s">
        <v>464</v>
      </c>
      <c r="L453" t="str">
        <f xml:space="preserve"> _xlfn.XLOOKUP(K453,Locations!$A:$A,Locations!$D:$D,"")</f>
        <v>Central</v>
      </c>
      <c r="M453" t="str">
        <f xml:space="preserve"> _xlfn.XLOOKUP(K453,Locations!$A:$A,Locations!$C:$C,"")</f>
        <v>TX</v>
      </c>
      <c r="N453" t="s">
        <v>924</v>
      </c>
      <c r="O453" t="s">
        <v>1825</v>
      </c>
      <c r="P453">
        <f t="shared" si="28"/>
        <v>859.75</v>
      </c>
      <c r="Q453" s="4">
        <f>_xlfn.MAXIFS(Shipments!$B:$B, Shipments!$A:$A, A453)</f>
        <v>45843</v>
      </c>
      <c r="R453">
        <f>SUMIFS(Shipments!$D:$D, Shipments!$A:$A, A453)</f>
        <v>25</v>
      </c>
      <c r="S453">
        <f t="shared" si="29"/>
        <v>1</v>
      </c>
      <c r="T453">
        <f t="shared" si="30"/>
        <v>1</v>
      </c>
      <c r="U453">
        <f t="shared" si="31"/>
        <v>357.75000000000006</v>
      </c>
    </row>
    <row r="454" spans="1:21" x14ac:dyDescent="0.35">
      <c r="A454">
        <v>10452</v>
      </c>
      <c r="B454" s="4" t="s">
        <v>676</v>
      </c>
      <c r="C454" t="s">
        <v>112</v>
      </c>
      <c r="D454" t="str">
        <f>_xlfn.XLOOKUP(C454,Products!$A:$A,Products!$B:$B,"")</f>
        <v>Product 58</v>
      </c>
      <c r="E454" t="str">
        <f>_xlfn.XLOOKUP(C454,Products!$A:$A,Products!$C:$C,"")</f>
        <v>Spare Parts</v>
      </c>
      <c r="F454">
        <f>_xlfn.XLOOKUP(C454,Products!$A:$A,Products!$D:$D,"")</f>
        <v>48.03</v>
      </c>
      <c r="G454" t="str">
        <f>_xlfn.XLOOKUP(C454,Products!$A:$A,Products!$E:$E,"")</f>
        <v>S014</v>
      </c>
      <c r="H454">
        <v>100</v>
      </c>
      <c r="I454">
        <v>65.47</v>
      </c>
      <c r="J454" t="s">
        <v>640</v>
      </c>
      <c r="K454" t="s">
        <v>471</v>
      </c>
      <c r="L454" t="str">
        <f xml:space="preserve"> _xlfn.XLOOKUP(K454,Locations!$A:$A,Locations!$D:$D,"")</f>
        <v>Central</v>
      </c>
      <c r="M454" t="str">
        <f xml:space="preserve"> _xlfn.XLOOKUP(K454,Locations!$A:$A,Locations!$C:$C,"")</f>
        <v>TX</v>
      </c>
      <c r="N454" t="s">
        <v>1143</v>
      </c>
      <c r="O454" t="s">
        <v>1825</v>
      </c>
      <c r="P454">
        <f t="shared" si="28"/>
        <v>6547</v>
      </c>
      <c r="Q454" s="4">
        <f>_xlfn.MAXIFS(Shipments!$B:$B, Shipments!$A:$A, A454)</f>
        <v>45825</v>
      </c>
      <c r="R454">
        <f>SUMIFS(Shipments!$D:$D, Shipments!$A:$A, A454)</f>
        <v>100</v>
      </c>
      <c r="S454">
        <f t="shared" si="29"/>
        <v>1</v>
      </c>
      <c r="T454">
        <f t="shared" si="30"/>
        <v>1</v>
      </c>
      <c r="U454">
        <f t="shared" si="31"/>
        <v>1744</v>
      </c>
    </row>
    <row r="455" spans="1:21" x14ac:dyDescent="0.35">
      <c r="A455">
        <v>10453</v>
      </c>
      <c r="B455" s="4" t="s">
        <v>562</v>
      </c>
      <c r="C455" t="s">
        <v>212</v>
      </c>
      <c r="D455" t="str">
        <f>_xlfn.XLOOKUP(C455,Products!$A:$A,Products!$B:$B,"")</f>
        <v>Product 158</v>
      </c>
      <c r="E455" t="str">
        <f>_xlfn.XLOOKUP(C455,Products!$A:$A,Products!$C:$C,"")</f>
        <v>Packaging</v>
      </c>
      <c r="F455">
        <f>_xlfn.XLOOKUP(C455,Products!$A:$A,Products!$D:$D,"")</f>
        <v>68.3</v>
      </c>
      <c r="G455" t="str">
        <f>_xlfn.XLOOKUP(C455,Products!$A:$A,Products!$E:$E,"")</f>
        <v>S012</v>
      </c>
      <c r="H455">
        <v>50</v>
      </c>
      <c r="I455">
        <v>84.85</v>
      </c>
      <c r="J455" t="s">
        <v>547</v>
      </c>
      <c r="K455" t="s">
        <v>465</v>
      </c>
      <c r="L455" t="str">
        <f xml:space="preserve"> _xlfn.XLOOKUP(K455,Locations!$A:$A,Locations!$D:$D,"")</f>
        <v>Midwest</v>
      </c>
      <c r="M455" t="str">
        <f xml:space="preserve"> _xlfn.XLOOKUP(K455,Locations!$A:$A,Locations!$C:$C,"")</f>
        <v>IL</v>
      </c>
      <c r="N455" t="s">
        <v>1144</v>
      </c>
      <c r="O455" t="s">
        <v>1825</v>
      </c>
      <c r="P455">
        <f t="shared" si="28"/>
        <v>4242.5</v>
      </c>
      <c r="Q455" s="4">
        <f>_xlfn.MAXIFS(Shipments!$B:$B, Shipments!$A:$A, A455)</f>
        <v>45819</v>
      </c>
      <c r="R455">
        <f>SUMIFS(Shipments!$D:$D, Shipments!$A:$A, A455)</f>
        <v>50</v>
      </c>
      <c r="S455">
        <f t="shared" si="29"/>
        <v>1</v>
      </c>
      <c r="T455">
        <f t="shared" si="30"/>
        <v>0</v>
      </c>
      <c r="U455">
        <f t="shared" si="31"/>
        <v>827.5</v>
      </c>
    </row>
    <row r="456" spans="1:21" x14ac:dyDescent="0.35">
      <c r="A456">
        <v>10454</v>
      </c>
      <c r="B456" s="4" t="s">
        <v>553</v>
      </c>
      <c r="C456" t="s">
        <v>191</v>
      </c>
      <c r="D456" t="str">
        <f>_xlfn.XLOOKUP(C456,Products!$A:$A,Products!$B:$B,"")</f>
        <v>Product 137</v>
      </c>
      <c r="E456" t="str">
        <f>_xlfn.XLOOKUP(C456,Products!$A:$A,Products!$C:$C,"")</f>
        <v>Components</v>
      </c>
      <c r="F456">
        <f>_xlfn.XLOOKUP(C456,Products!$A:$A,Products!$D:$D,"")</f>
        <v>68.599999999999994</v>
      </c>
      <c r="G456" t="str">
        <f>_xlfn.XLOOKUP(C456,Products!$A:$A,Products!$E:$E,"")</f>
        <v>S011</v>
      </c>
      <c r="H456">
        <v>50</v>
      </c>
      <c r="I456">
        <v>89.89</v>
      </c>
      <c r="J456" t="s">
        <v>616</v>
      </c>
      <c r="K456" t="s">
        <v>469</v>
      </c>
      <c r="L456" t="str">
        <f xml:space="preserve"> _xlfn.XLOOKUP(K456,Locations!$A:$A,Locations!$D:$D,"")</f>
        <v>Mountain</v>
      </c>
      <c r="M456" t="str">
        <f xml:space="preserve"> _xlfn.XLOOKUP(K456,Locations!$A:$A,Locations!$C:$C,"")</f>
        <v>IL</v>
      </c>
      <c r="N456" t="s">
        <v>1145</v>
      </c>
      <c r="O456" t="s">
        <v>1825</v>
      </c>
      <c r="P456">
        <f t="shared" si="28"/>
        <v>4494.5</v>
      </c>
      <c r="Q456" s="4">
        <f>_xlfn.MAXIFS(Shipments!$B:$B, Shipments!$A:$A, A456)</f>
        <v>45924</v>
      </c>
      <c r="R456">
        <f>SUMIFS(Shipments!$D:$D, Shipments!$A:$A, A456)</f>
        <v>50</v>
      </c>
      <c r="S456">
        <f t="shared" si="29"/>
        <v>1</v>
      </c>
      <c r="T456">
        <f t="shared" si="30"/>
        <v>1</v>
      </c>
      <c r="U456">
        <f t="shared" si="31"/>
        <v>1064.5000000000005</v>
      </c>
    </row>
    <row r="457" spans="1:21" x14ac:dyDescent="0.35">
      <c r="A457">
        <v>10455</v>
      </c>
      <c r="B457" s="4" t="s">
        <v>594</v>
      </c>
      <c r="C457" t="s">
        <v>145</v>
      </c>
      <c r="D457" t="str">
        <f>_xlfn.XLOOKUP(C457,Products!$A:$A,Products!$B:$B,"")</f>
        <v>Product 91</v>
      </c>
      <c r="E457" t="str">
        <f>_xlfn.XLOOKUP(C457,Products!$A:$A,Products!$C:$C,"")</f>
        <v>Components</v>
      </c>
      <c r="F457">
        <f>_xlfn.XLOOKUP(C457,Products!$A:$A,Products!$D:$D,"")</f>
        <v>5.25</v>
      </c>
      <c r="G457" t="str">
        <f>_xlfn.XLOOKUP(C457,Products!$A:$A,Products!$E:$E,"")</f>
        <v>S008</v>
      </c>
      <c r="H457">
        <v>50</v>
      </c>
      <c r="I457">
        <v>6.83</v>
      </c>
      <c r="J457" t="s">
        <v>667</v>
      </c>
      <c r="K457" t="s">
        <v>471</v>
      </c>
      <c r="L457" t="str">
        <f xml:space="preserve"> _xlfn.XLOOKUP(K457,Locations!$A:$A,Locations!$D:$D,"")</f>
        <v>Central</v>
      </c>
      <c r="M457" t="str">
        <f xml:space="preserve"> _xlfn.XLOOKUP(K457,Locations!$A:$A,Locations!$C:$C,"")</f>
        <v>TX</v>
      </c>
      <c r="N457" t="s">
        <v>1146</v>
      </c>
      <c r="O457" t="s">
        <v>1825</v>
      </c>
      <c r="P457">
        <f t="shared" si="28"/>
        <v>341.5</v>
      </c>
      <c r="Q457" s="4">
        <f>_xlfn.MAXIFS(Shipments!$B:$B, Shipments!$A:$A, A457)</f>
        <v>45811</v>
      </c>
      <c r="R457">
        <f>SUMIFS(Shipments!$D:$D, Shipments!$A:$A, A457)</f>
        <v>50</v>
      </c>
      <c r="S457">
        <f t="shared" si="29"/>
        <v>1</v>
      </c>
      <c r="T457">
        <f t="shared" si="30"/>
        <v>0</v>
      </c>
      <c r="U457">
        <f t="shared" si="31"/>
        <v>79</v>
      </c>
    </row>
    <row r="458" spans="1:21" x14ac:dyDescent="0.35">
      <c r="A458">
        <v>10456</v>
      </c>
      <c r="B458" s="4" t="s">
        <v>600</v>
      </c>
      <c r="C458" t="s">
        <v>59</v>
      </c>
      <c r="D458" t="str">
        <f>_xlfn.XLOOKUP(C458,Products!$A:$A,Products!$B:$B,"")</f>
        <v>Product 5</v>
      </c>
      <c r="E458" t="str">
        <f>_xlfn.XLOOKUP(C458,Products!$A:$A,Products!$C:$C,"")</f>
        <v>Packaging</v>
      </c>
      <c r="F458">
        <f>_xlfn.XLOOKUP(C458,Products!$A:$A,Products!$D:$D,"")</f>
        <v>83.49</v>
      </c>
      <c r="G458" t="str">
        <f>_xlfn.XLOOKUP(C458,Products!$A:$A,Products!$E:$E,"")</f>
        <v>S010</v>
      </c>
      <c r="H458">
        <v>20</v>
      </c>
      <c r="I458">
        <v>126.31</v>
      </c>
      <c r="J458" t="s">
        <v>601</v>
      </c>
      <c r="K458" t="s">
        <v>472</v>
      </c>
      <c r="L458" t="str">
        <f xml:space="preserve"> _xlfn.XLOOKUP(K458,Locations!$A:$A,Locations!$D:$D,"")</f>
        <v>West</v>
      </c>
      <c r="M458" t="str">
        <f xml:space="preserve"> _xlfn.XLOOKUP(K458,Locations!$A:$A,Locations!$C:$C,"")</f>
        <v>WA</v>
      </c>
      <c r="N458" t="s">
        <v>1147</v>
      </c>
      <c r="O458" t="s">
        <v>1824</v>
      </c>
      <c r="P458">
        <f t="shared" si="28"/>
        <v>2526.1999999999998</v>
      </c>
      <c r="Q458" s="4">
        <f>_xlfn.MAXIFS(Shipments!$B:$B, Shipments!$A:$A, A458)</f>
        <v>45792</v>
      </c>
      <c r="R458">
        <f>SUMIFS(Shipments!$D:$D, Shipments!$A:$A, A458)</f>
        <v>20</v>
      </c>
      <c r="S458">
        <f t="shared" si="29"/>
        <v>1</v>
      </c>
      <c r="T458">
        <f t="shared" si="30"/>
        <v>0</v>
      </c>
      <c r="U458">
        <f t="shared" si="31"/>
        <v>856.39999999999986</v>
      </c>
    </row>
    <row r="459" spans="1:21" x14ac:dyDescent="0.35">
      <c r="A459">
        <v>10457</v>
      </c>
      <c r="B459" s="4" t="s">
        <v>527</v>
      </c>
      <c r="C459" t="s">
        <v>57</v>
      </c>
      <c r="D459" t="str">
        <f>_xlfn.XLOOKUP(C459,Products!$A:$A,Products!$B:$B,"")</f>
        <v>Product 3</v>
      </c>
      <c r="E459" t="str">
        <f>_xlfn.XLOOKUP(C459,Products!$A:$A,Products!$C:$C,"")</f>
        <v>Components</v>
      </c>
      <c r="F459">
        <f>_xlfn.XLOOKUP(C459,Products!$A:$A,Products!$D:$D,"")</f>
        <v>86.32</v>
      </c>
      <c r="G459" t="str">
        <f>_xlfn.XLOOKUP(C459,Products!$A:$A,Products!$E:$E,"")</f>
        <v>S003</v>
      </c>
      <c r="H459">
        <v>15</v>
      </c>
      <c r="I459">
        <v>106.37</v>
      </c>
      <c r="J459" t="s">
        <v>525</v>
      </c>
      <c r="K459" t="s">
        <v>470</v>
      </c>
      <c r="L459" t="str">
        <f xml:space="preserve"> _xlfn.XLOOKUP(K459,Locations!$A:$A,Locations!$D:$D,"")</f>
        <v>Pacific</v>
      </c>
      <c r="M459" t="str">
        <f xml:space="preserve"> _xlfn.XLOOKUP(K459,Locations!$A:$A,Locations!$C:$C,"")</f>
        <v>FL</v>
      </c>
      <c r="N459" t="s">
        <v>1148</v>
      </c>
      <c r="O459" t="s">
        <v>1824</v>
      </c>
      <c r="P459">
        <f t="shared" si="28"/>
        <v>1595.5500000000002</v>
      </c>
      <c r="Q459" s="4">
        <f>_xlfn.MAXIFS(Shipments!$B:$B, Shipments!$A:$A, A459)</f>
        <v>45860</v>
      </c>
      <c r="R459">
        <f>SUMIFS(Shipments!$D:$D, Shipments!$A:$A, A459)</f>
        <v>15</v>
      </c>
      <c r="S459">
        <f t="shared" si="29"/>
        <v>1</v>
      </c>
      <c r="T459">
        <f t="shared" si="30"/>
        <v>1</v>
      </c>
      <c r="U459">
        <f t="shared" si="31"/>
        <v>300.75000000000023</v>
      </c>
    </row>
    <row r="460" spans="1:21" x14ac:dyDescent="0.35">
      <c r="A460">
        <v>10458</v>
      </c>
      <c r="B460" s="4" t="s">
        <v>537</v>
      </c>
      <c r="C460" t="s">
        <v>210</v>
      </c>
      <c r="D460" t="str">
        <f>_xlfn.XLOOKUP(C460,Products!$A:$A,Products!$B:$B,"")</f>
        <v>Product 156</v>
      </c>
      <c r="E460" t="str">
        <f>_xlfn.XLOOKUP(C460,Products!$A:$A,Products!$C:$C,"")</f>
        <v>Components</v>
      </c>
      <c r="F460">
        <f>_xlfn.XLOOKUP(C460,Products!$A:$A,Products!$D:$D,"")</f>
        <v>148.87</v>
      </c>
      <c r="G460" t="str">
        <f>_xlfn.XLOOKUP(C460,Products!$A:$A,Products!$E:$E,"")</f>
        <v>S005</v>
      </c>
      <c r="H460">
        <v>100</v>
      </c>
      <c r="I460">
        <v>244.34</v>
      </c>
      <c r="J460" t="s">
        <v>531</v>
      </c>
      <c r="K460" t="s">
        <v>469</v>
      </c>
      <c r="L460" t="str">
        <f xml:space="preserve"> _xlfn.XLOOKUP(K460,Locations!$A:$A,Locations!$D:$D,"")</f>
        <v>Mountain</v>
      </c>
      <c r="M460" t="str">
        <f xml:space="preserve"> _xlfn.XLOOKUP(K460,Locations!$A:$A,Locations!$C:$C,"")</f>
        <v>IL</v>
      </c>
      <c r="N460" t="s">
        <v>1149</v>
      </c>
      <c r="O460" t="s">
        <v>1824</v>
      </c>
      <c r="P460">
        <f t="shared" si="28"/>
        <v>24434</v>
      </c>
      <c r="Q460" s="4">
        <f>_xlfn.MAXIFS(Shipments!$B:$B, Shipments!$A:$A, A460)</f>
        <v>45839</v>
      </c>
      <c r="R460">
        <f>SUMIFS(Shipments!$D:$D, Shipments!$A:$A, A460)</f>
        <v>100</v>
      </c>
      <c r="S460">
        <f t="shared" si="29"/>
        <v>1</v>
      </c>
      <c r="T460">
        <f t="shared" si="30"/>
        <v>0</v>
      </c>
      <c r="U460">
        <f t="shared" si="31"/>
        <v>9547</v>
      </c>
    </row>
    <row r="461" spans="1:21" x14ac:dyDescent="0.35">
      <c r="A461">
        <v>10459</v>
      </c>
      <c r="B461" s="4" t="s">
        <v>515</v>
      </c>
      <c r="C461" t="s">
        <v>174</v>
      </c>
      <c r="D461" t="str">
        <f>_xlfn.XLOOKUP(C461,Products!$A:$A,Products!$B:$B,"")</f>
        <v>Product 120</v>
      </c>
      <c r="E461" t="str">
        <f>_xlfn.XLOOKUP(C461,Products!$A:$A,Products!$C:$C,"")</f>
        <v>Raw Materials</v>
      </c>
      <c r="F461">
        <f>_xlfn.XLOOKUP(C461,Products!$A:$A,Products!$D:$D,"")</f>
        <v>184.19</v>
      </c>
      <c r="G461" t="str">
        <f>_xlfn.XLOOKUP(C461,Products!$A:$A,Products!$E:$E,"")</f>
        <v>S004</v>
      </c>
      <c r="H461">
        <v>15</v>
      </c>
      <c r="I461">
        <v>271.41000000000003</v>
      </c>
      <c r="J461" t="s">
        <v>639</v>
      </c>
      <c r="K461" t="s">
        <v>467</v>
      </c>
      <c r="L461" t="str">
        <f xml:space="preserve"> _xlfn.XLOOKUP(K461,Locations!$A:$A,Locations!$D:$D,"")</f>
        <v>Northeast</v>
      </c>
      <c r="M461" t="str">
        <f xml:space="preserve"> _xlfn.XLOOKUP(K461,Locations!$A:$A,Locations!$C:$C,"")</f>
        <v>NJ</v>
      </c>
      <c r="N461" t="s">
        <v>1069</v>
      </c>
      <c r="O461" t="s">
        <v>1825</v>
      </c>
      <c r="P461">
        <f t="shared" si="28"/>
        <v>4071.1500000000005</v>
      </c>
      <c r="Q461" s="4">
        <f>_xlfn.MAXIFS(Shipments!$B:$B, Shipments!$A:$A, A461)</f>
        <v>45835</v>
      </c>
      <c r="R461">
        <f>SUMIFS(Shipments!$D:$D, Shipments!$A:$A, A461)</f>
        <v>15</v>
      </c>
      <c r="S461">
        <f t="shared" si="29"/>
        <v>1</v>
      </c>
      <c r="T461">
        <f t="shared" si="30"/>
        <v>0</v>
      </c>
      <c r="U461">
        <f t="shared" si="31"/>
        <v>1308.3000000000006</v>
      </c>
    </row>
    <row r="462" spans="1:21" x14ac:dyDescent="0.35">
      <c r="A462">
        <v>10460</v>
      </c>
      <c r="B462" s="4" t="s">
        <v>630</v>
      </c>
      <c r="C462" t="s">
        <v>192</v>
      </c>
      <c r="D462" t="str">
        <f>_xlfn.XLOOKUP(C462,Products!$A:$A,Products!$B:$B,"")</f>
        <v>Product 138</v>
      </c>
      <c r="E462" t="str">
        <f>_xlfn.XLOOKUP(C462,Products!$A:$A,Products!$C:$C,"")</f>
        <v>Components</v>
      </c>
      <c r="F462">
        <f>_xlfn.XLOOKUP(C462,Products!$A:$A,Products!$D:$D,"")</f>
        <v>66.77</v>
      </c>
      <c r="G462" t="str">
        <f>_xlfn.XLOOKUP(C462,Products!$A:$A,Products!$E:$E,"")</f>
        <v>S016</v>
      </c>
      <c r="H462">
        <v>50</v>
      </c>
      <c r="I462">
        <v>81.53</v>
      </c>
      <c r="J462" t="s">
        <v>635</v>
      </c>
      <c r="K462" t="s">
        <v>473</v>
      </c>
      <c r="L462" t="str">
        <f xml:space="preserve"> _xlfn.XLOOKUP(K462,Locations!$A:$A,Locations!$D:$D,"")</f>
        <v>West</v>
      </c>
      <c r="M462" t="str">
        <f xml:space="preserve"> _xlfn.XLOOKUP(K462,Locations!$A:$A,Locations!$C:$C,"")</f>
        <v>CA</v>
      </c>
      <c r="N462" t="s">
        <v>1150</v>
      </c>
      <c r="O462" t="s">
        <v>1824</v>
      </c>
      <c r="P462">
        <f t="shared" si="28"/>
        <v>4076.5</v>
      </c>
      <c r="Q462" s="4">
        <f>_xlfn.MAXIFS(Shipments!$B:$B, Shipments!$A:$A, A462)</f>
        <v>45765</v>
      </c>
      <c r="R462">
        <f>SUMIFS(Shipments!$D:$D, Shipments!$A:$A, A462)</f>
        <v>50</v>
      </c>
      <c r="S462">
        <f t="shared" si="29"/>
        <v>1</v>
      </c>
      <c r="T462">
        <f t="shared" si="30"/>
        <v>1</v>
      </c>
      <c r="U462">
        <f t="shared" si="31"/>
        <v>738</v>
      </c>
    </row>
    <row r="463" spans="1:21" x14ac:dyDescent="0.35">
      <c r="A463">
        <v>10461</v>
      </c>
      <c r="B463" s="4" t="s">
        <v>543</v>
      </c>
      <c r="C463" t="s">
        <v>131</v>
      </c>
      <c r="D463" t="str">
        <f>_xlfn.XLOOKUP(C463,Products!$A:$A,Products!$B:$B,"")</f>
        <v>Product 77</v>
      </c>
      <c r="E463" t="str">
        <f>_xlfn.XLOOKUP(C463,Products!$A:$A,Products!$C:$C,"")</f>
        <v>Components</v>
      </c>
      <c r="F463">
        <f>_xlfn.XLOOKUP(C463,Products!$A:$A,Products!$D:$D,"")</f>
        <v>194.27</v>
      </c>
      <c r="G463" t="str">
        <f>_xlfn.XLOOKUP(C463,Products!$A:$A,Products!$E:$E,"")</f>
        <v>S014</v>
      </c>
      <c r="H463">
        <v>75</v>
      </c>
      <c r="I463">
        <v>265.89</v>
      </c>
      <c r="J463" t="s">
        <v>651</v>
      </c>
      <c r="K463" t="s">
        <v>464</v>
      </c>
      <c r="L463" t="str">
        <f xml:space="preserve"> _xlfn.XLOOKUP(K463,Locations!$A:$A,Locations!$D:$D,"")</f>
        <v>Central</v>
      </c>
      <c r="M463" t="str">
        <f xml:space="preserve"> _xlfn.XLOOKUP(K463,Locations!$A:$A,Locations!$C:$C,"")</f>
        <v>TX</v>
      </c>
      <c r="N463" t="s">
        <v>1151</v>
      </c>
      <c r="O463" t="s">
        <v>1826</v>
      </c>
      <c r="P463">
        <f t="shared" si="28"/>
        <v>19941.75</v>
      </c>
      <c r="Q463" s="4">
        <f>_xlfn.MAXIFS(Shipments!$B:$B, Shipments!$A:$A, A463)</f>
        <v>45923</v>
      </c>
      <c r="R463">
        <f>SUMIFS(Shipments!$D:$D, Shipments!$A:$A, A463)</f>
        <v>75</v>
      </c>
      <c r="S463">
        <f t="shared" si="29"/>
        <v>1</v>
      </c>
      <c r="T463">
        <f t="shared" si="30"/>
        <v>0</v>
      </c>
      <c r="U463">
        <f t="shared" si="31"/>
        <v>5371.5</v>
      </c>
    </row>
    <row r="464" spans="1:21" x14ac:dyDescent="0.35">
      <c r="A464">
        <v>10462</v>
      </c>
      <c r="B464" s="4" t="s">
        <v>591</v>
      </c>
      <c r="C464" t="s">
        <v>66</v>
      </c>
      <c r="D464" t="str">
        <f>_xlfn.XLOOKUP(C464,Products!$A:$A,Products!$B:$B,"")</f>
        <v>Product 12</v>
      </c>
      <c r="E464" t="str">
        <f>_xlfn.XLOOKUP(C464,Products!$A:$A,Products!$C:$C,"")</f>
        <v>Raw Materials</v>
      </c>
      <c r="F464">
        <f>_xlfn.XLOOKUP(C464,Products!$A:$A,Products!$D:$D,"")</f>
        <v>197.83</v>
      </c>
      <c r="G464" t="str">
        <f>_xlfn.XLOOKUP(C464,Products!$A:$A,Products!$E:$E,"")</f>
        <v>S020</v>
      </c>
      <c r="H464">
        <v>30</v>
      </c>
      <c r="I464">
        <v>289.33</v>
      </c>
      <c r="J464" t="s">
        <v>700</v>
      </c>
      <c r="K464" t="s">
        <v>473</v>
      </c>
      <c r="L464" t="str">
        <f xml:space="preserve"> _xlfn.XLOOKUP(K464,Locations!$A:$A,Locations!$D:$D,"")</f>
        <v>West</v>
      </c>
      <c r="M464" t="str">
        <f xml:space="preserve"> _xlfn.XLOOKUP(K464,Locations!$A:$A,Locations!$C:$C,"")</f>
        <v>CA</v>
      </c>
      <c r="N464" t="s">
        <v>1152</v>
      </c>
      <c r="O464" t="s">
        <v>1824</v>
      </c>
      <c r="P464">
        <f t="shared" si="28"/>
        <v>8679.9</v>
      </c>
      <c r="Q464" s="4">
        <f>_xlfn.MAXIFS(Shipments!$B:$B, Shipments!$A:$A, A464)</f>
        <v>45932</v>
      </c>
      <c r="R464">
        <f>SUMIFS(Shipments!$D:$D, Shipments!$A:$A, A464)</f>
        <v>30</v>
      </c>
      <c r="S464">
        <f t="shared" si="29"/>
        <v>1</v>
      </c>
      <c r="T464">
        <f t="shared" si="30"/>
        <v>1</v>
      </c>
      <c r="U464">
        <f t="shared" si="31"/>
        <v>2744.9999999999991</v>
      </c>
    </row>
    <row r="465" spans="1:21" x14ac:dyDescent="0.35">
      <c r="A465">
        <v>10463</v>
      </c>
      <c r="B465" s="4" t="s">
        <v>663</v>
      </c>
      <c r="C465" t="s">
        <v>124</v>
      </c>
      <c r="D465" t="str">
        <f>_xlfn.XLOOKUP(C465,Products!$A:$A,Products!$B:$B,"")</f>
        <v>Product 70</v>
      </c>
      <c r="E465" t="str">
        <f>_xlfn.XLOOKUP(C465,Products!$A:$A,Products!$C:$C,"")</f>
        <v>Raw Materials</v>
      </c>
      <c r="F465">
        <f>_xlfn.XLOOKUP(C465,Products!$A:$A,Products!$D:$D,"")</f>
        <v>7.19</v>
      </c>
      <c r="G465" t="str">
        <f>_xlfn.XLOOKUP(C465,Products!$A:$A,Products!$E:$E,"")</f>
        <v>S010</v>
      </c>
      <c r="H465">
        <v>20</v>
      </c>
      <c r="I465">
        <v>11.32</v>
      </c>
      <c r="J465" t="s">
        <v>647</v>
      </c>
      <c r="K465" t="s">
        <v>470</v>
      </c>
      <c r="L465" t="str">
        <f xml:space="preserve"> _xlfn.XLOOKUP(K465,Locations!$A:$A,Locations!$D:$D,"")</f>
        <v>Pacific</v>
      </c>
      <c r="M465" t="str">
        <f xml:space="preserve"> _xlfn.XLOOKUP(K465,Locations!$A:$A,Locations!$C:$C,"")</f>
        <v>FL</v>
      </c>
      <c r="N465" t="s">
        <v>1153</v>
      </c>
      <c r="O465" t="s">
        <v>1825</v>
      </c>
      <c r="P465">
        <f t="shared" si="28"/>
        <v>226.4</v>
      </c>
      <c r="Q465" s="4">
        <f>_xlfn.MAXIFS(Shipments!$B:$B, Shipments!$A:$A, A465)</f>
        <v>45890</v>
      </c>
      <c r="R465">
        <f>SUMIFS(Shipments!$D:$D, Shipments!$A:$A, A465)</f>
        <v>20</v>
      </c>
      <c r="S465">
        <f t="shared" si="29"/>
        <v>1</v>
      </c>
      <c r="T465">
        <f t="shared" si="30"/>
        <v>1</v>
      </c>
      <c r="U465">
        <f t="shared" si="31"/>
        <v>82.6</v>
      </c>
    </row>
    <row r="466" spans="1:21" x14ac:dyDescent="0.35">
      <c r="A466">
        <v>10464</v>
      </c>
      <c r="B466" s="4" t="s">
        <v>577</v>
      </c>
      <c r="C466" t="s">
        <v>176</v>
      </c>
      <c r="D466" t="str">
        <f>_xlfn.XLOOKUP(C466,Products!$A:$A,Products!$B:$B,"")</f>
        <v>Product 122</v>
      </c>
      <c r="E466" t="str">
        <f>_xlfn.XLOOKUP(C466,Products!$A:$A,Products!$C:$C,"")</f>
        <v>Components</v>
      </c>
      <c r="F466">
        <f>_xlfn.XLOOKUP(C466,Products!$A:$A,Products!$D:$D,"")</f>
        <v>181.04</v>
      </c>
      <c r="G466" t="str">
        <f>_xlfn.XLOOKUP(C466,Products!$A:$A,Products!$E:$E,"")</f>
        <v>S004</v>
      </c>
      <c r="H466">
        <v>100</v>
      </c>
      <c r="I466">
        <v>241.58</v>
      </c>
      <c r="J466" t="s">
        <v>559</v>
      </c>
      <c r="K466" t="s">
        <v>471</v>
      </c>
      <c r="L466" t="str">
        <f xml:space="preserve"> _xlfn.XLOOKUP(K466,Locations!$A:$A,Locations!$D:$D,"")</f>
        <v>Central</v>
      </c>
      <c r="M466" t="str">
        <f xml:space="preserve"> _xlfn.XLOOKUP(K466,Locations!$A:$A,Locations!$C:$C,"")</f>
        <v>TX</v>
      </c>
      <c r="N466" t="s">
        <v>1154</v>
      </c>
      <c r="O466" t="s">
        <v>1825</v>
      </c>
      <c r="P466">
        <f t="shared" si="28"/>
        <v>24158</v>
      </c>
      <c r="Q466" s="4">
        <f>_xlfn.MAXIFS(Shipments!$B:$B, Shipments!$A:$A, A466)</f>
        <v>45871</v>
      </c>
      <c r="R466">
        <f>SUMIFS(Shipments!$D:$D, Shipments!$A:$A, A466)</f>
        <v>100</v>
      </c>
      <c r="S466">
        <f t="shared" si="29"/>
        <v>1</v>
      </c>
      <c r="T466">
        <f t="shared" si="30"/>
        <v>1</v>
      </c>
      <c r="U466">
        <f t="shared" si="31"/>
        <v>6054</v>
      </c>
    </row>
    <row r="467" spans="1:21" x14ac:dyDescent="0.35">
      <c r="A467">
        <v>10465</v>
      </c>
      <c r="B467" s="4" t="s">
        <v>664</v>
      </c>
      <c r="C467" t="s">
        <v>144</v>
      </c>
      <c r="D467" t="str">
        <f>_xlfn.XLOOKUP(C467,Products!$A:$A,Products!$B:$B,"")</f>
        <v>Product 90</v>
      </c>
      <c r="E467" t="str">
        <f>_xlfn.XLOOKUP(C467,Products!$A:$A,Products!$C:$C,"")</f>
        <v>Packaging</v>
      </c>
      <c r="F467">
        <f>_xlfn.XLOOKUP(C467,Products!$A:$A,Products!$D:$D,"")</f>
        <v>120.1</v>
      </c>
      <c r="G467" t="str">
        <f>_xlfn.XLOOKUP(C467,Products!$A:$A,Products!$E:$E,"")</f>
        <v>S008</v>
      </c>
      <c r="H467">
        <v>100</v>
      </c>
      <c r="I467">
        <v>210.5</v>
      </c>
      <c r="J467" t="s">
        <v>656</v>
      </c>
      <c r="K467" t="s">
        <v>472</v>
      </c>
      <c r="L467" t="str">
        <f xml:space="preserve"> _xlfn.XLOOKUP(K467,Locations!$A:$A,Locations!$D:$D,"")</f>
        <v>West</v>
      </c>
      <c r="M467" t="str">
        <f xml:space="preserve"> _xlfn.XLOOKUP(K467,Locations!$A:$A,Locations!$C:$C,"")</f>
        <v>WA</v>
      </c>
      <c r="N467" t="s">
        <v>1155</v>
      </c>
      <c r="O467" t="s">
        <v>1825</v>
      </c>
      <c r="P467">
        <f t="shared" si="28"/>
        <v>21050</v>
      </c>
      <c r="Q467" s="4">
        <f>_xlfn.MAXIFS(Shipments!$B:$B, Shipments!$A:$A, A467)</f>
        <v>45848</v>
      </c>
      <c r="R467">
        <f>SUMIFS(Shipments!$D:$D, Shipments!$A:$A, A467)</f>
        <v>100</v>
      </c>
      <c r="S467">
        <f t="shared" si="29"/>
        <v>1</v>
      </c>
      <c r="T467">
        <f t="shared" si="30"/>
        <v>0</v>
      </c>
      <c r="U467">
        <f t="shared" si="31"/>
        <v>9040</v>
      </c>
    </row>
    <row r="468" spans="1:21" x14ac:dyDescent="0.35">
      <c r="A468">
        <v>10466</v>
      </c>
      <c r="B468" s="4" t="s">
        <v>595</v>
      </c>
      <c r="C468" t="s">
        <v>166</v>
      </c>
      <c r="D468" t="str">
        <f>_xlfn.XLOOKUP(C468,Products!$A:$A,Products!$B:$B,"")</f>
        <v>Product 112</v>
      </c>
      <c r="E468" t="str">
        <f>_xlfn.XLOOKUP(C468,Products!$A:$A,Products!$C:$C,"")</f>
        <v>Finished Goods</v>
      </c>
      <c r="F468">
        <f>_xlfn.XLOOKUP(C468,Products!$A:$A,Products!$D:$D,"")</f>
        <v>97.22</v>
      </c>
      <c r="G468" t="str">
        <f>_xlfn.XLOOKUP(C468,Products!$A:$A,Products!$E:$E,"")</f>
        <v>S020</v>
      </c>
      <c r="H468">
        <v>5</v>
      </c>
      <c r="I468">
        <v>121.85</v>
      </c>
      <c r="J468" t="s">
        <v>602</v>
      </c>
      <c r="K468" t="s">
        <v>471</v>
      </c>
      <c r="L468" t="str">
        <f xml:space="preserve"> _xlfn.XLOOKUP(K468,Locations!$A:$A,Locations!$D:$D,"")</f>
        <v>Central</v>
      </c>
      <c r="M468" t="str">
        <f xml:space="preserve"> _xlfn.XLOOKUP(K468,Locations!$A:$A,Locations!$C:$C,"")</f>
        <v>TX</v>
      </c>
      <c r="N468" t="s">
        <v>1156</v>
      </c>
      <c r="O468" t="s">
        <v>1824</v>
      </c>
      <c r="P468">
        <f t="shared" si="28"/>
        <v>609.25</v>
      </c>
      <c r="Q468" s="4">
        <f>_xlfn.MAXIFS(Shipments!$B:$B, Shipments!$A:$A, A468)</f>
        <v>45862</v>
      </c>
      <c r="R468">
        <f>SUMIFS(Shipments!$D:$D, Shipments!$A:$A, A468)</f>
        <v>5</v>
      </c>
      <c r="S468">
        <f t="shared" si="29"/>
        <v>1</v>
      </c>
      <c r="T468">
        <f t="shared" si="30"/>
        <v>1</v>
      </c>
      <c r="U468">
        <f t="shared" si="31"/>
        <v>123.14999999999998</v>
      </c>
    </row>
    <row r="469" spans="1:21" x14ac:dyDescent="0.35">
      <c r="A469">
        <v>10467</v>
      </c>
      <c r="B469" s="4" t="s">
        <v>613</v>
      </c>
      <c r="C469" t="s">
        <v>68</v>
      </c>
      <c r="D469" t="str">
        <f>_xlfn.XLOOKUP(C469,Products!$A:$A,Products!$B:$B,"")</f>
        <v>Product 14</v>
      </c>
      <c r="E469" t="str">
        <f>_xlfn.XLOOKUP(C469,Products!$A:$A,Products!$C:$C,"")</f>
        <v>Components</v>
      </c>
      <c r="F469">
        <f>_xlfn.XLOOKUP(C469,Products!$A:$A,Products!$D:$D,"")</f>
        <v>183.53</v>
      </c>
      <c r="G469" t="str">
        <f>_xlfn.XLOOKUP(C469,Products!$A:$A,Products!$E:$E,"")</f>
        <v>S004</v>
      </c>
      <c r="H469">
        <v>5</v>
      </c>
      <c r="I469">
        <v>310.58999999999997</v>
      </c>
      <c r="J469" t="s">
        <v>570</v>
      </c>
      <c r="K469" t="s">
        <v>470</v>
      </c>
      <c r="L469" t="str">
        <f xml:space="preserve"> _xlfn.XLOOKUP(K469,Locations!$A:$A,Locations!$D:$D,"")</f>
        <v>Pacific</v>
      </c>
      <c r="M469" t="str">
        <f xml:space="preserve"> _xlfn.XLOOKUP(K469,Locations!$A:$A,Locations!$C:$C,"")</f>
        <v>FL</v>
      </c>
      <c r="N469" t="s">
        <v>1157</v>
      </c>
      <c r="O469" t="s">
        <v>1824</v>
      </c>
      <c r="P469">
        <f t="shared" si="28"/>
        <v>1552.9499999999998</v>
      </c>
      <c r="Q469" s="4">
        <f>_xlfn.MAXIFS(Shipments!$B:$B, Shipments!$A:$A, A469)</f>
        <v>45899</v>
      </c>
      <c r="R469">
        <f>SUMIFS(Shipments!$D:$D, Shipments!$A:$A, A469)</f>
        <v>5</v>
      </c>
      <c r="S469">
        <f t="shared" si="29"/>
        <v>1</v>
      </c>
      <c r="T469">
        <f t="shared" si="30"/>
        <v>1</v>
      </c>
      <c r="U469">
        <f t="shared" si="31"/>
        <v>635.29999999999984</v>
      </c>
    </row>
    <row r="470" spans="1:21" x14ac:dyDescent="0.35">
      <c r="A470">
        <v>10468</v>
      </c>
      <c r="B470" s="4" t="s">
        <v>667</v>
      </c>
      <c r="C470" t="s">
        <v>191</v>
      </c>
      <c r="D470" t="str">
        <f>_xlfn.XLOOKUP(C470,Products!$A:$A,Products!$B:$B,"")</f>
        <v>Product 137</v>
      </c>
      <c r="E470" t="str">
        <f>_xlfn.XLOOKUP(C470,Products!$A:$A,Products!$C:$C,"")</f>
        <v>Components</v>
      </c>
      <c r="F470">
        <f>_xlfn.XLOOKUP(C470,Products!$A:$A,Products!$D:$D,"")</f>
        <v>68.599999999999994</v>
      </c>
      <c r="G470" t="str">
        <f>_xlfn.XLOOKUP(C470,Products!$A:$A,Products!$E:$E,"")</f>
        <v>S011</v>
      </c>
      <c r="H470">
        <v>30</v>
      </c>
      <c r="I470">
        <v>108.58</v>
      </c>
      <c r="J470" t="s">
        <v>562</v>
      </c>
      <c r="K470" t="s">
        <v>465</v>
      </c>
      <c r="L470" t="str">
        <f xml:space="preserve"> _xlfn.XLOOKUP(K470,Locations!$A:$A,Locations!$D:$D,"")</f>
        <v>Midwest</v>
      </c>
      <c r="M470" t="str">
        <f xml:space="preserve"> _xlfn.XLOOKUP(K470,Locations!$A:$A,Locations!$C:$C,"")</f>
        <v>IL</v>
      </c>
      <c r="N470" t="s">
        <v>1158</v>
      </c>
      <c r="O470" t="s">
        <v>1824</v>
      </c>
      <c r="P470">
        <f t="shared" si="28"/>
        <v>3257.4</v>
      </c>
      <c r="Q470" s="4">
        <f>_xlfn.MAXIFS(Shipments!$B:$B, Shipments!$A:$A, A470)</f>
        <v>45813</v>
      </c>
      <c r="R470">
        <f>SUMIFS(Shipments!$D:$D, Shipments!$A:$A, A470)</f>
        <v>30</v>
      </c>
      <c r="S470">
        <f t="shared" si="29"/>
        <v>1</v>
      </c>
      <c r="T470">
        <f t="shared" si="30"/>
        <v>0</v>
      </c>
      <c r="U470">
        <f t="shared" si="31"/>
        <v>1199.4000000000001</v>
      </c>
    </row>
    <row r="471" spans="1:21" x14ac:dyDescent="0.35">
      <c r="A471">
        <v>10469</v>
      </c>
      <c r="B471" s="4" t="s">
        <v>521</v>
      </c>
      <c r="C471" t="s">
        <v>67</v>
      </c>
      <c r="D471" t="str">
        <f>_xlfn.XLOOKUP(C471,Products!$A:$A,Products!$B:$B,"")</f>
        <v>Product 13</v>
      </c>
      <c r="E471" t="str">
        <f>_xlfn.XLOOKUP(C471,Products!$A:$A,Products!$C:$C,"")</f>
        <v>Finished Goods</v>
      </c>
      <c r="F471">
        <f>_xlfn.XLOOKUP(C471,Products!$A:$A,Products!$D:$D,"")</f>
        <v>48.85</v>
      </c>
      <c r="G471" t="str">
        <f>_xlfn.XLOOKUP(C471,Products!$A:$A,Products!$E:$E,"")</f>
        <v>S018</v>
      </c>
      <c r="H471">
        <v>5</v>
      </c>
      <c r="I471">
        <v>69.209999999999994</v>
      </c>
      <c r="J471" t="s">
        <v>678</v>
      </c>
      <c r="K471" t="s">
        <v>464</v>
      </c>
      <c r="L471" t="str">
        <f xml:space="preserve"> _xlfn.XLOOKUP(K471,Locations!$A:$A,Locations!$D:$D,"")</f>
        <v>Central</v>
      </c>
      <c r="M471" t="str">
        <f xml:space="preserve"> _xlfn.XLOOKUP(K471,Locations!$A:$A,Locations!$C:$C,"")</f>
        <v>TX</v>
      </c>
      <c r="N471" t="s">
        <v>1159</v>
      </c>
      <c r="O471" t="s">
        <v>1824</v>
      </c>
      <c r="P471">
        <f t="shared" si="28"/>
        <v>346.04999999999995</v>
      </c>
      <c r="Q471" s="4">
        <f>_xlfn.MAXIFS(Shipments!$B:$B, Shipments!$A:$A, A471)</f>
        <v>45879</v>
      </c>
      <c r="R471">
        <f>SUMIFS(Shipments!$D:$D, Shipments!$A:$A, A471)</f>
        <v>5</v>
      </c>
      <c r="S471">
        <f t="shared" si="29"/>
        <v>1</v>
      </c>
      <c r="T471">
        <f t="shared" si="30"/>
        <v>1</v>
      </c>
      <c r="U471">
        <f t="shared" si="31"/>
        <v>101.79999999999995</v>
      </c>
    </row>
    <row r="472" spans="1:21" x14ac:dyDescent="0.35">
      <c r="A472">
        <v>10470</v>
      </c>
      <c r="B472" s="4" t="s">
        <v>631</v>
      </c>
      <c r="C472" t="s">
        <v>238</v>
      </c>
      <c r="D472" t="str">
        <f>_xlfn.XLOOKUP(C472,Products!$A:$A,Products!$B:$B,"")</f>
        <v>Product 184</v>
      </c>
      <c r="E472" t="str">
        <f>_xlfn.XLOOKUP(C472,Products!$A:$A,Products!$C:$C,"")</f>
        <v>Packaging</v>
      </c>
      <c r="F472">
        <f>_xlfn.XLOOKUP(C472,Products!$A:$A,Products!$D:$D,"")</f>
        <v>99.26</v>
      </c>
      <c r="G472" t="str">
        <f>_xlfn.XLOOKUP(C472,Products!$A:$A,Products!$E:$E,"")</f>
        <v>S015</v>
      </c>
      <c r="H472">
        <v>30</v>
      </c>
      <c r="I472">
        <v>148.91</v>
      </c>
      <c r="J472" t="s">
        <v>649</v>
      </c>
      <c r="K472" t="s">
        <v>465</v>
      </c>
      <c r="L472" t="str">
        <f xml:space="preserve"> _xlfn.XLOOKUP(K472,Locations!$A:$A,Locations!$D:$D,"")</f>
        <v>Midwest</v>
      </c>
      <c r="M472" t="str">
        <f xml:space="preserve"> _xlfn.XLOOKUP(K472,Locations!$A:$A,Locations!$C:$C,"")</f>
        <v>IL</v>
      </c>
      <c r="N472" t="s">
        <v>1160</v>
      </c>
      <c r="O472" t="s">
        <v>1825</v>
      </c>
      <c r="P472">
        <f t="shared" si="28"/>
        <v>4467.3</v>
      </c>
      <c r="Q472" s="4">
        <f>_xlfn.MAXIFS(Shipments!$B:$B, Shipments!$A:$A, A472)</f>
        <v>45895</v>
      </c>
      <c r="R472">
        <f>SUMIFS(Shipments!$D:$D, Shipments!$A:$A, A472)</f>
        <v>30</v>
      </c>
      <c r="S472">
        <f t="shared" si="29"/>
        <v>1</v>
      </c>
      <c r="T472">
        <f t="shared" si="30"/>
        <v>0</v>
      </c>
      <c r="U472">
        <f t="shared" si="31"/>
        <v>1489.5</v>
      </c>
    </row>
    <row r="473" spans="1:21" x14ac:dyDescent="0.35">
      <c r="A473">
        <v>10471</v>
      </c>
      <c r="B473" s="4" t="s">
        <v>677</v>
      </c>
      <c r="C473" t="s">
        <v>216</v>
      </c>
      <c r="D473" t="str">
        <f>_xlfn.XLOOKUP(C473,Products!$A:$A,Products!$B:$B,"")</f>
        <v>Product 162</v>
      </c>
      <c r="E473" t="str">
        <f>_xlfn.XLOOKUP(C473,Products!$A:$A,Products!$C:$C,"")</f>
        <v>Spare Parts</v>
      </c>
      <c r="F473">
        <f>_xlfn.XLOOKUP(C473,Products!$A:$A,Products!$D:$D,"")</f>
        <v>116.98</v>
      </c>
      <c r="G473" t="str">
        <f>_xlfn.XLOOKUP(C473,Products!$A:$A,Products!$E:$E,"")</f>
        <v>S010</v>
      </c>
      <c r="H473">
        <v>10</v>
      </c>
      <c r="I473">
        <v>146.54</v>
      </c>
      <c r="J473" t="s">
        <v>572</v>
      </c>
      <c r="K473" t="s">
        <v>466</v>
      </c>
      <c r="L473" t="str">
        <f xml:space="preserve"> _xlfn.XLOOKUP(K473,Locations!$A:$A,Locations!$D:$D,"")</f>
        <v>Southeast</v>
      </c>
      <c r="M473" t="str">
        <f xml:space="preserve"> _xlfn.XLOOKUP(K473,Locations!$A:$A,Locations!$C:$C,"")</f>
        <v>FL</v>
      </c>
      <c r="N473" t="s">
        <v>1161</v>
      </c>
      <c r="O473" t="s">
        <v>1826</v>
      </c>
      <c r="P473">
        <f t="shared" si="28"/>
        <v>1465.3999999999999</v>
      </c>
      <c r="Q473" s="4">
        <f>_xlfn.MAXIFS(Shipments!$B:$B, Shipments!$A:$A, A473)</f>
        <v>45758</v>
      </c>
      <c r="R473">
        <f>SUMIFS(Shipments!$D:$D, Shipments!$A:$A, A473)</f>
        <v>10</v>
      </c>
      <c r="S473">
        <f t="shared" si="29"/>
        <v>1</v>
      </c>
      <c r="T473">
        <f t="shared" si="30"/>
        <v>1</v>
      </c>
      <c r="U473">
        <f t="shared" si="31"/>
        <v>295.59999999999991</v>
      </c>
    </row>
    <row r="474" spans="1:21" x14ac:dyDescent="0.35">
      <c r="A474">
        <v>10472</v>
      </c>
      <c r="B474" s="4" t="s">
        <v>553</v>
      </c>
      <c r="C474" t="s">
        <v>245</v>
      </c>
      <c r="D474" t="str">
        <f>_xlfn.XLOOKUP(C474,Products!$A:$A,Products!$B:$B,"")</f>
        <v>Product 191</v>
      </c>
      <c r="E474" t="str">
        <f>_xlfn.XLOOKUP(C474,Products!$A:$A,Products!$C:$C,"")</f>
        <v>Components</v>
      </c>
      <c r="F474">
        <f>_xlfn.XLOOKUP(C474,Products!$A:$A,Products!$D:$D,"")</f>
        <v>92.34</v>
      </c>
      <c r="G474" t="str">
        <f>_xlfn.XLOOKUP(C474,Products!$A:$A,Products!$E:$E,"")</f>
        <v>S012</v>
      </c>
      <c r="H474">
        <v>5</v>
      </c>
      <c r="I474">
        <v>131.41</v>
      </c>
      <c r="J474" t="s">
        <v>616</v>
      </c>
      <c r="K474" t="s">
        <v>466</v>
      </c>
      <c r="L474" t="str">
        <f xml:space="preserve"> _xlfn.XLOOKUP(K474,Locations!$A:$A,Locations!$D:$D,"")</f>
        <v>Southeast</v>
      </c>
      <c r="M474" t="str">
        <f xml:space="preserve"> _xlfn.XLOOKUP(K474,Locations!$A:$A,Locations!$C:$C,"")</f>
        <v>FL</v>
      </c>
      <c r="N474" t="s">
        <v>1162</v>
      </c>
      <c r="O474" t="s">
        <v>1824</v>
      </c>
      <c r="P474">
        <f t="shared" si="28"/>
        <v>657.05</v>
      </c>
      <c r="Q474" s="4">
        <f>_xlfn.MAXIFS(Shipments!$B:$B, Shipments!$A:$A, A474)</f>
        <v>45925</v>
      </c>
      <c r="R474">
        <f>SUMIFS(Shipments!$D:$D, Shipments!$A:$A, A474)</f>
        <v>5</v>
      </c>
      <c r="S474">
        <f t="shared" si="29"/>
        <v>1</v>
      </c>
      <c r="T474">
        <f t="shared" si="30"/>
        <v>0</v>
      </c>
      <c r="U474">
        <f t="shared" si="31"/>
        <v>195.34999999999991</v>
      </c>
    </row>
    <row r="475" spans="1:21" x14ac:dyDescent="0.35">
      <c r="A475">
        <v>10473</v>
      </c>
      <c r="B475" s="4" t="s">
        <v>670</v>
      </c>
      <c r="C475" t="s">
        <v>84</v>
      </c>
      <c r="D475" t="str">
        <f>_xlfn.XLOOKUP(C475,Products!$A:$A,Products!$B:$B,"")</f>
        <v>Product 30</v>
      </c>
      <c r="E475" t="str">
        <f>_xlfn.XLOOKUP(C475,Products!$A:$A,Products!$C:$C,"")</f>
        <v>Finished Goods</v>
      </c>
      <c r="F475">
        <f>_xlfn.XLOOKUP(C475,Products!$A:$A,Products!$D:$D,"")</f>
        <v>126.01</v>
      </c>
      <c r="G475" t="str">
        <f>_xlfn.XLOOKUP(C475,Products!$A:$A,Products!$E:$E,"")</f>
        <v>S006</v>
      </c>
      <c r="H475">
        <v>5</v>
      </c>
      <c r="I475">
        <v>223.52</v>
      </c>
      <c r="J475" t="s">
        <v>550</v>
      </c>
      <c r="K475" t="s">
        <v>470</v>
      </c>
      <c r="L475" t="str">
        <f xml:space="preserve"> _xlfn.XLOOKUP(K475,Locations!$A:$A,Locations!$D:$D,"")</f>
        <v>Pacific</v>
      </c>
      <c r="M475" t="str">
        <f xml:space="preserve"> _xlfn.XLOOKUP(K475,Locations!$A:$A,Locations!$C:$C,"")</f>
        <v>FL</v>
      </c>
      <c r="N475" t="s">
        <v>1163</v>
      </c>
      <c r="O475" t="s">
        <v>1825</v>
      </c>
      <c r="P475">
        <f t="shared" si="28"/>
        <v>1117.6000000000001</v>
      </c>
      <c r="Q475" s="4">
        <f>_xlfn.MAXIFS(Shipments!$B:$B, Shipments!$A:$A, A475)</f>
        <v>45766</v>
      </c>
      <c r="R475">
        <f>SUMIFS(Shipments!$D:$D, Shipments!$A:$A, A475)</f>
        <v>5</v>
      </c>
      <c r="S475">
        <f t="shared" si="29"/>
        <v>1</v>
      </c>
      <c r="T475">
        <f t="shared" si="30"/>
        <v>0</v>
      </c>
      <c r="U475">
        <f t="shared" si="31"/>
        <v>487.55000000000007</v>
      </c>
    </row>
    <row r="476" spans="1:21" x14ac:dyDescent="0.35">
      <c r="A476">
        <v>10474</v>
      </c>
      <c r="B476" s="4" t="s">
        <v>623</v>
      </c>
      <c r="C476" t="s">
        <v>71</v>
      </c>
      <c r="D476" t="str">
        <f>_xlfn.XLOOKUP(C476,Products!$A:$A,Products!$B:$B,"")</f>
        <v>Product 17</v>
      </c>
      <c r="E476" t="str">
        <f>_xlfn.XLOOKUP(C476,Products!$A:$A,Products!$C:$C,"")</f>
        <v>Finished Goods</v>
      </c>
      <c r="F476">
        <f>_xlfn.XLOOKUP(C476,Products!$A:$A,Products!$D:$D,"")</f>
        <v>93.8</v>
      </c>
      <c r="G476" t="str">
        <f>_xlfn.XLOOKUP(C476,Products!$A:$A,Products!$E:$E,"")</f>
        <v>S004</v>
      </c>
      <c r="H476">
        <v>75</v>
      </c>
      <c r="I476">
        <v>157.66</v>
      </c>
      <c r="J476" t="s">
        <v>517</v>
      </c>
      <c r="K476" t="s">
        <v>467</v>
      </c>
      <c r="L476" t="str">
        <f xml:space="preserve"> _xlfn.XLOOKUP(K476,Locations!$A:$A,Locations!$D:$D,"")</f>
        <v>Northeast</v>
      </c>
      <c r="M476" t="str">
        <f xml:space="preserve"> _xlfn.XLOOKUP(K476,Locations!$A:$A,Locations!$C:$C,"")</f>
        <v>NJ</v>
      </c>
      <c r="N476" t="s">
        <v>1164</v>
      </c>
      <c r="O476" t="s">
        <v>1825</v>
      </c>
      <c r="P476">
        <f t="shared" si="28"/>
        <v>11824.5</v>
      </c>
      <c r="Q476" s="4">
        <f>_xlfn.MAXIFS(Shipments!$B:$B, Shipments!$A:$A, A476)</f>
        <v>45897</v>
      </c>
      <c r="R476">
        <f>SUMIFS(Shipments!$D:$D, Shipments!$A:$A, A476)</f>
        <v>75</v>
      </c>
      <c r="S476">
        <f t="shared" si="29"/>
        <v>1</v>
      </c>
      <c r="T476">
        <f t="shared" si="30"/>
        <v>1</v>
      </c>
      <c r="U476">
        <f t="shared" si="31"/>
        <v>4789.5</v>
      </c>
    </row>
    <row r="477" spans="1:21" x14ac:dyDescent="0.35">
      <c r="A477">
        <v>10475</v>
      </c>
      <c r="B477" s="4" t="s">
        <v>540</v>
      </c>
      <c r="C477" t="s">
        <v>140</v>
      </c>
      <c r="D477" t="str">
        <f>_xlfn.XLOOKUP(C477,Products!$A:$A,Products!$B:$B,"")</f>
        <v>Product 86</v>
      </c>
      <c r="E477" t="str">
        <f>_xlfn.XLOOKUP(C477,Products!$A:$A,Products!$C:$C,"")</f>
        <v>Raw Materials</v>
      </c>
      <c r="F477">
        <f>_xlfn.XLOOKUP(C477,Products!$A:$A,Products!$D:$D,"")</f>
        <v>188.13</v>
      </c>
      <c r="G477" t="str">
        <f>_xlfn.XLOOKUP(C477,Products!$A:$A,Products!$E:$E,"")</f>
        <v>S006</v>
      </c>
      <c r="H477">
        <v>40</v>
      </c>
      <c r="I477">
        <v>260.57</v>
      </c>
      <c r="J477" t="s">
        <v>599</v>
      </c>
      <c r="K477" t="s">
        <v>466</v>
      </c>
      <c r="L477" t="str">
        <f xml:space="preserve"> _xlfn.XLOOKUP(K477,Locations!$A:$A,Locations!$D:$D,"")</f>
        <v>Southeast</v>
      </c>
      <c r="M477" t="str">
        <f xml:space="preserve"> _xlfn.XLOOKUP(K477,Locations!$A:$A,Locations!$C:$C,"")</f>
        <v>FL</v>
      </c>
      <c r="N477" t="s">
        <v>1165</v>
      </c>
      <c r="O477" t="s">
        <v>1825</v>
      </c>
      <c r="P477">
        <f t="shared" si="28"/>
        <v>10422.799999999999</v>
      </c>
      <c r="Q477" s="4">
        <f>_xlfn.MAXIFS(Shipments!$B:$B, Shipments!$A:$A, A477)</f>
        <v>45861</v>
      </c>
      <c r="R477">
        <f>SUMIFS(Shipments!$D:$D, Shipments!$A:$A, A477)</f>
        <v>40</v>
      </c>
      <c r="S477">
        <f t="shared" si="29"/>
        <v>1</v>
      </c>
      <c r="T477">
        <f t="shared" si="30"/>
        <v>0</v>
      </c>
      <c r="U477">
        <f t="shared" si="31"/>
        <v>2897.5999999999995</v>
      </c>
    </row>
    <row r="478" spans="1:21" x14ac:dyDescent="0.35">
      <c r="A478">
        <v>10476</v>
      </c>
      <c r="B478" s="4" t="s">
        <v>516</v>
      </c>
      <c r="C478" t="s">
        <v>69</v>
      </c>
      <c r="D478" t="str">
        <f>_xlfn.XLOOKUP(C478,Products!$A:$A,Products!$B:$B,"")</f>
        <v>Product 15</v>
      </c>
      <c r="E478" t="str">
        <f>_xlfn.XLOOKUP(C478,Products!$A:$A,Products!$C:$C,"")</f>
        <v>Finished Goods</v>
      </c>
      <c r="F478">
        <f>_xlfn.XLOOKUP(C478,Products!$A:$A,Products!$D:$D,"")</f>
        <v>183.84</v>
      </c>
      <c r="G478" t="str">
        <f>_xlfn.XLOOKUP(C478,Products!$A:$A,Products!$E:$E,"")</f>
        <v>S004</v>
      </c>
      <c r="H478">
        <v>40</v>
      </c>
      <c r="I478">
        <v>242.97</v>
      </c>
      <c r="J478" t="s">
        <v>535</v>
      </c>
      <c r="K478" t="s">
        <v>470</v>
      </c>
      <c r="L478" t="str">
        <f xml:space="preserve"> _xlfn.XLOOKUP(K478,Locations!$A:$A,Locations!$D:$D,"")</f>
        <v>Pacific</v>
      </c>
      <c r="M478" t="str">
        <f xml:space="preserve"> _xlfn.XLOOKUP(K478,Locations!$A:$A,Locations!$C:$C,"")</f>
        <v>FL</v>
      </c>
      <c r="N478" t="s">
        <v>1166</v>
      </c>
      <c r="O478" t="s">
        <v>1825</v>
      </c>
      <c r="P478">
        <f t="shared" si="28"/>
        <v>9718.7999999999993</v>
      </c>
      <c r="Q478" s="4">
        <f>_xlfn.MAXIFS(Shipments!$B:$B, Shipments!$A:$A, A478)</f>
        <v>45807</v>
      </c>
      <c r="R478">
        <f>SUMIFS(Shipments!$D:$D, Shipments!$A:$A, A478)</f>
        <v>40</v>
      </c>
      <c r="S478">
        <f t="shared" si="29"/>
        <v>1</v>
      </c>
      <c r="T478">
        <f t="shared" si="30"/>
        <v>0</v>
      </c>
      <c r="U478">
        <f t="shared" si="31"/>
        <v>2365.1999999999989</v>
      </c>
    </row>
    <row r="479" spans="1:21" x14ac:dyDescent="0.35">
      <c r="A479">
        <v>10477</v>
      </c>
      <c r="B479" s="4" t="s">
        <v>632</v>
      </c>
      <c r="C479" t="s">
        <v>107</v>
      </c>
      <c r="D479" t="str">
        <f>_xlfn.XLOOKUP(C479,Products!$A:$A,Products!$B:$B,"")</f>
        <v>Product 53</v>
      </c>
      <c r="E479" t="str">
        <f>_xlfn.XLOOKUP(C479,Products!$A:$A,Products!$C:$C,"")</f>
        <v>Spare Parts</v>
      </c>
      <c r="F479">
        <f>_xlfn.XLOOKUP(C479,Products!$A:$A,Products!$D:$D,"")</f>
        <v>198.62</v>
      </c>
      <c r="G479" t="str">
        <f>_xlfn.XLOOKUP(C479,Products!$A:$A,Products!$E:$E,"")</f>
        <v>S002</v>
      </c>
      <c r="H479">
        <v>40</v>
      </c>
      <c r="I479">
        <v>262.18</v>
      </c>
      <c r="J479" t="s">
        <v>563</v>
      </c>
      <c r="K479" t="s">
        <v>471</v>
      </c>
      <c r="L479" t="str">
        <f xml:space="preserve"> _xlfn.XLOOKUP(K479,Locations!$A:$A,Locations!$D:$D,"")</f>
        <v>Central</v>
      </c>
      <c r="M479" t="str">
        <f xml:space="preserve"> _xlfn.XLOOKUP(K479,Locations!$A:$A,Locations!$C:$C,"")</f>
        <v>TX</v>
      </c>
      <c r="N479" t="s">
        <v>1167</v>
      </c>
      <c r="O479" t="s">
        <v>1825</v>
      </c>
      <c r="P479">
        <f t="shared" si="28"/>
        <v>10487.2</v>
      </c>
      <c r="Q479" s="4">
        <f>_xlfn.MAXIFS(Shipments!$B:$B, Shipments!$A:$A, A479)</f>
        <v>45852</v>
      </c>
      <c r="R479">
        <f>SUMIFS(Shipments!$D:$D, Shipments!$A:$A, A479)</f>
        <v>40</v>
      </c>
      <c r="S479">
        <f t="shared" si="29"/>
        <v>1</v>
      </c>
      <c r="T479">
        <f t="shared" si="30"/>
        <v>0</v>
      </c>
      <c r="U479">
        <f t="shared" si="31"/>
        <v>2542.4000000000005</v>
      </c>
    </row>
    <row r="480" spans="1:21" x14ac:dyDescent="0.35">
      <c r="A480">
        <v>10478</v>
      </c>
      <c r="B480" s="4" t="s">
        <v>671</v>
      </c>
      <c r="C480" t="s">
        <v>189</v>
      </c>
      <c r="D480" t="str">
        <f>_xlfn.XLOOKUP(C480,Products!$A:$A,Products!$B:$B,"")</f>
        <v>Product 135</v>
      </c>
      <c r="E480" t="str">
        <f>_xlfn.XLOOKUP(C480,Products!$A:$A,Products!$C:$C,"")</f>
        <v>Finished Goods</v>
      </c>
      <c r="F480">
        <f>_xlfn.XLOOKUP(C480,Products!$A:$A,Products!$D:$D,"")</f>
        <v>56.22</v>
      </c>
      <c r="G480" t="str">
        <f>_xlfn.XLOOKUP(C480,Products!$A:$A,Products!$E:$E,"")</f>
        <v>S009</v>
      </c>
      <c r="H480">
        <v>100</v>
      </c>
      <c r="I480">
        <v>85.55</v>
      </c>
      <c r="J480" t="s">
        <v>649</v>
      </c>
      <c r="K480" t="s">
        <v>470</v>
      </c>
      <c r="L480" t="str">
        <f xml:space="preserve"> _xlfn.XLOOKUP(K480,Locations!$A:$A,Locations!$D:$D,"")</f>
        <v>Pacific</v>
      </c>
      <c r="M480" t="str">
        <f xml:space="preserve"> _xlfn.XLOOKUP(K480,Locations!$A:$A,Locations!$C:$C,"")</f>
        <v>FL</v>
      </c>
      <c r="N480" t="s">
        <v>1168</v>
      </c>
      <c r="O480" t="s">
        <v>1825</v>
      </c>
      <c r="P480">
        <f t="shared" si="28"/>
        <v>8555</v>
      </c>
      <c r="Q480" s="4">
        <f>_xlfn.MAXIFS(Shipments!$B:$B, Shipments!$A:$A, A480)</f>
        <v>45896</v>
      </c>
      <c r="R480">
        <f>SUMIFS(Shipments!$D:$D, Shipments!$A:$A, A480)</f>
        <v>100</v>
      </c>
      <c r="S480">
        <f t="shared" si="29"/>
        <v>1</v>
      </c>
      <c r="T480">
        <f t="shared" si="30"/>
        <v>0</v>
      </c>
      <c r="U480">
        <f t="shared" si="31"/>
        <v>2933</v>
      </c>
    </row>
    <row r="481" spans="1:21" x14ac:dyDescent="0.35">
      <c r="A481">
        <v>10479</v>
      </c>
      <c r="B481" s="4" t="s">
        <v>678</v>
      </c>
      <c r="C481" t="s">
        <v>98</v>
      </c>
      <c r="D481" t="str">
        <f>_xlfn.XLOOKUP(C481,Products!$A:$A,Products!$B:$B,"")</f>
        <v>Product 44</v>
      </c>
      <c r="E481" t="str">
        <f>_xlfn.XLOOKUP(C481,Products!$A:$A,Products!$C:$C,"")</f>
        <v>Finished Goods</v>
      </c>
      <c r="F481">
        <f>_xlfn.XLOOKUP(C481,Products!$A:$A,Products!$D:$D,"")</f>
        <v>83.28</v>
      </c>
      <c r="G481" t="str">
        <f>_xlfn.XLOOKUP(C481,Products!$A:$A,Products!$E:$E,"")</f>
        <v>S019</v>
      </c>
      <c r="H481">
        <v>100</v>
      </c>
      <c r="I481">
        <v>115.53</v>
      </c>
      <c r="J481" t="s">
        <v>631</v>
      </c>
      <c r="K481" t="s">
        <v>468</v>
      </c>
      <c r="L481" t="str">
        <f xml:space="preserve"> _xlfn.XLOOKUP(K481,Locations!$A:$A,Locations!$D:$D,"")</f>
        <v>West</v>
      </c>
      <c r="M481" t="str">
        <f xml:space="preserve"> _xlfn.XLOOKUP(K481,Locations!$A:$A,Locations!$C:$C,"")</f>
        <v>WA</v>
      </c>
      <c r="N481" t="s">
        <v>1169</v>
      </c>
      <c r="O481" t="s">
        <v>1825</v>
      </c>
      <c r="P481">
        <f t="shared" si="28"/>
        <v>11553</v>
      </c>
      <c r="Q481" s="4">
        <f>_xlfn.MAXIFS(Shipments!$B:$B, Shipments!$A:$A, A481)</f>
        <v>45884</v>
      </c>
      <c r="R481">
        <f>SUMIFS(Shipments!$D:$D, Shipments!$A:$A, A481)</f>
        <v>100</v>
      </c>
      <c r="S481">
        <f t="shared" si="29"/>
        <v>1</v>
      </c>
      <c r="T481">
        <f t="shared" si="30"/>
        <v>1</v>
      </c>
      <c r="U481">
        <f t="shared" si="31"/>
        <v>3225</v>
      </c>
    </row>
    <row r="482" spans="1:21" x14ac:dyDescent="0.35">
      <c r="A482">
        <v>10480</v>
      </c>
      <c r="B482" s="4" t="s">
        <v>540</v>
      </c>
      <c r="C482" t="s">
        <v>105</v>
      </c>
      <c r="D482" t="str">
        <f>_xlfn.XLOOKUP(C482,Products!$A:$A,Products!$B:$B,"")</f>
        <v>Product 51</v>
      </c>
      <c r="E482" t="str">
        <f>_xlfn.XLOOKUP(C482,Products!$A:$A,Products!$C:$C,"")</f>
        <v>Spare Parts</v>
      </c>
      <c r="F482">
        <f>_xlfn.XLOOKUP(C482,Products!$A:$A,Products!$D:$D,"")</f>
        <v>101.41</v>
      </c>
      <c r="G482" t="str">
        <f>_xlfn.XLOOKUP(C482,Products!$A:$A,Products!$E:$E,"")</f>
        <v>S005</v>
      </c>
      <c r="H482">
        <v>30</v>
      </c>
      <c r="I482">
        <v>156.6</v>
      </c>
      <c r="J482" t="s">
        <v>642</v>
      </c>
      <c r="K482" t="s">
        <v>471</v>
      </c>
      <c r="L482" t="str">
        <f xml:space="preserve"> _xlfn.XLOOKUP(K482,Locations!$A:$A,Locations!$D:$D,"")</f>
        <v>Central</v>
      </c>
      <c r="M482" t="str">
        <f xml:space="preserve"> _xlfn.XLOOKUP(K482,Locations!$A:$A,Locations!$C:$C,"")</f>
        <v>TX</v>
      </c>
      <c r="N482" t="s">
        <v>1040</v>
      </c>
      <c r="O482" t="s">
        <v>1824</v>
      </c>
      <c r="P482">
        <f t="shared" si="28"/>
        <v>4698</v>
      </c>
      <c r="Q482" s="4">
        <f>_xlfn.MAXIFS(Shipments!$B:$B, Shipments!$A:$A, A482)</f>
        <v>45854</v>
      </c>
      <c r="R482">
        <f>SUMIFS(Shipments!$D:$D, Shipments!$A:$A, A482)</f>
        <v>30</v>
      </c>
      <c r="S482">
        <f t="shared" si="29"/>
        <v>1</v>
      </c>
      <c r="T482">
        <f t="shared" si="30"/>
        <v>1</v>
      </c>
      <c r="U482">
        <f t="shared" si="31"/>
        <v>1655.7000000000003</v>
      </c>
    </row>
    <row r="483" spans="1:21" x14ac:dyDescent="0.35">
      <c r="A483">
        <v>10481</v>
      </c>
      <c r="B483" s="4" t="s">
        <v>658</v>
      </c>
      <c r="C483" t="s">
        <v>183</v>
      </c>
      <c r="D483" t="str">
        <f>_xlfn.XLOOKUP(C483,Products!$A:$A,Products!$B:$B,"")</f>
        <v>Product 129</v>
      </c>
      <c r="E483" t="str">
        <f>_xlfn.XLOOKUP(C483,Products!$A:$A,Products!$C:$C,"")</f>
        <v>Packaging</v>
      </c>
      <c r="F483">
        <f>_xlfn.XLOOKUP(C483,Products!$A:$A,Products!$D:$D,"")</f>
        <v>75.12</v>
      </c>
      <c r="G483" t="str">
        <f>_xlfn.XLOOKUP(C483,Products!$A:$A,Products!$E:$E,"")</f>
        <v>S015</v>
      </c>
      <c r="H483">
        <v>100</v>
      </c>
      <c r="I483">
        <v>111.15</v>
      </c>
      <c r="J483" t="s">
        <v>520</v>
      </c>
      <c r="K483" t="s">
        <v>464</v>
      </c>
      <c r="L483" t="str">
        <f xml:space="preserve"> _xlfn.XLOOKUP(K483,Locations!$A:$A,Locations!$D:$D,"")</f>
        <v>Central</v>
      </c>
      <c r="M483" t="str">
        <f xml:space="preserve"> _xlfn.XLOOKUP(K483,Locations!$A:$A,Locations!$C:$C,"")</f>
        <v>TX</v>
      </c>
      <c r="N483" t="s">
        <v>1170</v>
      </c>
      <c r="O483" t="s">
        <v>1825</v>
      </c>
      <c r="P483">
        <f t="shared" si="28"/>
        <v>11115</v>
      </c>
      <c r="Q483" s="4">
        <f>_xlfn.MAXIFS(Shipments!$B:$B, Shipments!$A:$A, A483)</f>
        <v>45787</v>
      </c>
      <c r="R483">
        <f>SUMIFS(Shipments!$D:$D, Shipments!$A:$A, A483)</f>
        <v>100</v>
      </c>
      <c r="S483">
        <f t="shared" si="29"/>
        <v>1</v>
      </c>
      <c r="T483">
        <f t="shared" si="30"/>
        <v>0</v>
      </c>
      <c r="U483">
        <f t="shared" si="31"/>
        <v>3603</v>
      </c>
    </row>
    <row r="484" spans="1:21" x14ac:dyDescent="0.35">
      <c r="A484">
        <v>10482</v>
      </c>
      <c r="B484" s="4" t="s">
        <v>540</v>
      </c>
      <c r="C484" t="s">
        <v>69</v>
      </c>
      <c r="D484" t="str">
        <f>_xlfn.XLOOKUP(C484,Products!$A:$A,Products!$B:$B,"")</f>
        <v>Product 15</v>
      </c>
      <c r="E484" t="str">
        <f>_xlfn.XLOOKUP(C484,Products!$A:$A,Products!$C:$C,"")</f>
        <v>Finished Goods</v>
      </c>
      <c r="F484">
        <f>_xlfn.XLOOKUP(C484,Products!$A:$A,Products!$D:$D,"")</f>
        <v>183.84</v>
      </c>
      <c r="G484" t="str">
        <f>_xlfn.XLOOKUP(C484,Products!$A:$A,Products!$E:$E,"")</f>
        <v>S004</v>
      </c>
      <c r="H484">
        <v>25</v>
      </c>
      <c r="I484">
        <v>283.27999999999997</v>
      </c>
      <c r="J484" t="s">
        <v>509</v>
      </c>
      <c r="K484" t="s">
        <v>471</v>
      </c>
      <c r="L484" t="str">
        <f xml:space="preserve"> _xlfn.XLOOKUP(K484,Locations!$A:$A,Locations!$D:$D,"")</f>
        <v>Central</v>
      </c>
      <c r="M484" t="str">
        <f xml:space="preserve"> _xlfn.XLOOKUP(K484,Locations!$A:$A,Locations!$C:$C,"")</f>
        <v>TX</v>
      </c>
      <c r="N484" t="s">
        <v>1171</v>
      </c>
      <c r="O484" t="s">
        <v>1825</v>
      </c>
      <c r="P484">
        <f t="shared" si="28"/>
        <v>7081.9999999999991</v>
      </c>
      <c r="Q484" s="4">
        <f>_xlfn.MAXIFS(Shipments!$B:$B, Shipments!$A:$A, A484)</f>
        <v>45856</v>
      </c>
      <c r="R484">
        <f>SUMIFS(Shipments!$D:$D, Shipments!$A:$A, A484)</f>
        <v>25</v>
      </c>
      <c r="S484">
        <f t="shared" si="29"/>
        <v>1</v>
      </c>
      <c r="T484">
        <f t="shared" si="30"/>
        <v>1</v>
      </c>
      <c r="U484">
        <f t="shared" si="31"/>
        <v>2485.9999999999991</v>
      </c>
    </row>
    <row r="485" spans="1:21" x14ac:dyDescent="0.35">
      <c r="A485">
        <v>10483</v>
      </c>
      <c r="B485" s="4" t="s">
        <v>532</v>
      </c>
      <c r="C485" t="s">
        <v>56</v>
      </c>
      <c r="D485" t="str">
        <f>_xlfn.XLOOKUP(C485,Products!$A:$A,Products!$B:$B,"")</f>
        <v>Product 2</v>
      </c>
      <c r="E485" t="str">
        <f>_xlfn.XLOOKUP(C485,Products!$A:$A,Products!$C:$C,"")</f>
        <v>Raw Materials</v>
      </c>
      <c r="F485">
        <f>_xlfn.XLOOKUP(C485,Products!$A:$A,Products!$D:$D,"")</f>
        <v>104.71</v>
      </c>
      <c r="G485" t="str">
        <f>_xlfn.XLOOKUP(C485,Products!$A:$A,Products!$E:$E,"")</f>
        <v>S006</v>
      </c>
      <c r="H485">
        <v>5</v>
      </c>
      <c r="I485">
        <v>137.4</v>
      </c>
      <c r="J485" t="s">
        <v>644</v>
      </c>
      <c r="K485" t="s">
        <v>466</v>
      </c>
      <c r="L485" t="str">
        <f xml:space="preserve"> _xlfn.XLOOKUP(K485,Locations!$A:$A,Locations!$D:$D,"")</f>
        <v>Southeast</v>
      </c>
      <c r="M485" t="str">
        <f xml:space="preserve"> _xlfn.XLOOKUP(K485,Locations!$A:$A,Locations!$C:$C,"")</f>
        <v>FL</v>
      </c>
      <c r="N485" t="s">
        <v>1172</v>
      </c>
      <c r="O485" t="s">
        <v>1825</v>
      </c>
      <c r="P485">
        <f t="shared" si="28"/>
        <v>687</v>
      </c>
      <c r="Q485" s="4">
        <f>_xlfn.MAXIFS(Shipments!$B:$B, Shipments!$A:$A, A485)</f>
        <v>45824</v>
      </c>
      <c r="R485">
        <f>SUMIFS(Shipments!$D:$D, Shipments!$A:$A, A485)</f>
        <v>5</v>
      </c>
      <c r="S485">
        <f t="shared" si="29"/>
        <v>1</v>
      </c>
      <c r="T485">
        <f t="shared" si="30"/>
        <v>0</v>
      </c>
      <c r="U485">
        <f t="shared" si="31"/>
        <v>163.45000000000005</v>
      </c>
    </row>
    <row r="486" spans="1:21" x14ac:dyDescent="0.35">
      <c r="A486">
        <v>10484</v>
      </c>
      <c r="B486" s="4" t="s">
        <v>667</v>
      </c>
      <c r="C486" t="s">
        <v>223</v>
      </c>
      <c r="D486" t="str">
        <f>_xlfn.XLOOKUP(C486,Products!$A:$A,Products!$B:$B,"")</f>
        <v>Product 169</v>
      </c>
      <c r="E486" t="str">
        <f>_xlfn.XLOOKUP(C486,Products!$A:$A,Products!$C:$C,"")</f>
        <v>Raw Materials</v>
      </c>
      <c r="F486">
        <f>_xlfn.XLOOKUP(C486,Products!$A:$A,Products!$D:$D,"")</f>
        <v>156.38999999999999</v>
      </c>
      <c r="G486" t="str">
        <f>_xlfn.XLOOKUP(C486,Products!$A:$A,Products!$E:$E,"")</f>
        <v>S018</v>
      </c>
      <c r="H486">
        <v>30</v>
      </c>
      <c r="I486">
        <v>220.54</v>
      </c>
      <c r="J486" t="s">
        <v>547</v>
      </c>
      <c r="K486" t="s">
        <v>468</v>
      </c>
      <c r="L486" t="str">
        <f xml:space="preserve"> _xlfn.XLOOKUP(K486,Locations!$A:$A,Locations!$D:$D,"")</f>
        <v>West</v>
      </c>
      <c r="M486" t="str">
        <f xml:space="preserve"> _xlfn.XLOOKUP(K486,Locations!$A:$A,Locations!$C:$C,"")</f>
        <v>WA</v>
      </c>
      <c r="N486" t="s">
        <v>1173</v>
      </c>
      <c r="O486" t="s">
        <v>1825</v>
      </c>
      <c r="P486">
        <f t="shared" si="28"/>
        <v>6616.2</v>
      </c>
      <c r="Q486" s="4">
        <f>_xlfn.MAXIFS(Shipments!$B:$B, Shipments!$A:$A, A486)</f>
        <v>45821</v>
      </c>
      <c r="R486">
        <f>SUMIFS(Shipments!$D:$D, Shipments!$A:$A, A486)</f>
        <v>30</v>
      </c>
      <c r="S486">
        <f t="shared" si="29"/>
        <v>1</v>
      </c>
      <c r="T486">
        <f t="shared" si="30"/>
        <v>0</v>
      </c>
      <c r="U486">
        <f t="shared" si="31"/>
        <v>1924.5</v>
      </c>
    </row>
    <row r="487" spans="1:21" x14ac:dyDescent="0.35">
      <c r="A487">
        <v>10485</v>
      </c>
      <c r="B487" s="4" t="s">
        <v>525</v>
      </c>
      <c r="C487" t="s">
        <v>133</v>
      </c>
      <c r="D487" t="str">
        <f>_xlfn.XLOOKUP(C487,Products!$A:$A,Products!$B:$B,"")</f>
        <v>Product 79</v>
      </c>
      <c r="E487" t="str">
        <f>_xlfn.XLOOKUP(C487,Products!$A:$A,Products!$C:$C,"")</f>
        <v>Finished Goods</v>
      </c>
      <c r="F487">
        <f>_xlfn.XLOOKUP(C487,Products!$A:$A,Products!$D:$D,"")</f>
        <v>142.61000000000001</v>
      </c>
      <c r="G487" t="str">
        <f>_xlfn.XLOOKUP(C487,Products!$A:$A,Products!$E:$E,"")</f>
        <v>S004</v>
      </c>
      <c r="H487">
        <v>30</v>
      </c>
      <c r="I487">
        <v>225.32</v>
      </c>
      <c r="J487" t="s">
        <v>577</v>
      </c>
      <c r="K487" t="s">
        <v>471</v>
      </c>
      <c r="L487" t="str">
        <f xml:space="preserve"> _xlfn.XLOOKUP(K487,Locations!$A:$A,Locations!$D:$D,"")</f>
        <v>Central</v>
      </c>
      <c r="M487" t="str">
        <f xml:space="preserve"> _xlfn.XLOOKUP(K487,Locations!$A:$A,Locations!$C:$C,"")</f>
        <v>TX</v>
      </c>
      <c r="N487" t="s">
        <v>1174</v>
      </c>
      <c r="O487" t="s">
        <v>1824</v>
      </c>
      <c r="P487">
        <f t="shared" si="28"/>
        <v>6759.5999999999995</v>
      </c>
      <c r="Q487" s="4">
        <f>_xlfn.MAXIFS(Shipments!$B:$B, Shipments!$A:$A, A487)</f>
        <v>45875</v>
      </c>
      <c r="R487">
        <f>SUMIFS(Shipments!$D:$D, Shipments!$A:$A, A487)</f>
        <v>30</v>
      </c>
      <c r="S487">
        <f t="shared" si="29"/>
        <v>1</v>
      </c>
      <c r="T487">
        <f t="shared" si="30"/>
        <v>0</v>
      </c>
      <c r="U487">
        <f t="shared" si="31"/>
        <v>2481.2999999999993</v>
      </c>
    </row>
    <row r="488" spans="1:21" x14ac:dyDescent="0.35">
      <c r="A488">
        <v>10486</v>
      </c>
      <c r="B488" s="4" t="s">
        <v>647</v>
      </c>
      <c r="C488" t="s">
        <v>117</v>
      </c>
      <c r="D488" t="str">
        <f>_xlfn.XLOOKUP(C488,Products!$A:$A,Products!$B:$B,"")</f>
        <v>Product 63</v>
      </c>
      <c r="E488" t="str">
        <f>_xlfn.XLOOKUP(C488,Products!$A:$A,Products!$C:$C,"")</f>
        <v>Raw Materials</v>
      </c>
      <c r="F488">
        <f>_xlfn.XLOOKUP(C488,Products!$A:$A,Products!$D:$D,"")</f>
        <v>3.18</v>
      </c>
      <c r="G488" t="str">
        <f>_xlfn.XLOOKUP(C488,Products!$A:$A,Products!$E:$E,"")</f>
        <v>S013</v>
      </c>
      <c r="H488">
        <v>75</v>
      </c>
      <c r="I488">
        <v>3.99</v>
      </c>
      <c r="J488" t="s">
        <v>623</v>
      </c>
      <c r="K488" t="s">
        <v>472</v>
      </c>
      <c r="L488" t="str">
        <f xml:space="preserve"> _xlfn.XLOOKUP(K488,Locations!$A:$A,Locations!$D:$D,"")</f>
        <v>West</v>
      </c>
      <c r="M488" t="str">
        <f xml:space="preserve"> _xlfn.XLOOKUP(K488,Locations!$A:$A,Locations!$C:$C,"")</f>
        <v>WA</v>
      </c>
      <c r="N488" t="s">
        <v>1175</v>
      </c>
      <c r="O488" t="s">
        <v>1825</v>
      </c>
      <c r="P488">
        <f t="shared" si="28"/>
        <v>299.25</v>
      </c>
      <c r="Q488" s="4">
        <f>_xlfn.MAXIFS(Shipments!$B:$B, Shipments!$A:$A, A488)</f>
        <v>45895</v>
      </c>
      <c r="R488">
        <f>SUMIFS(Shipments!$D:$D, Shipments!$A:$A, A488)</f>
        <v>75</v>
      </c>
      <c r="S488">
        <f t="shared" si="29"/>
        <v>1</v>
      </c>
      <c r="T488">
        <f t="shared" si="30"/>
        <v>1</v>
      </c>
      <c r="U488">
        <f t="shared" si="31"/>
        <v>60.75</v>
      </c>
    </row>
    <row r="489" spans="1:21" x14ac:dyDescent="0.35">
      <c r="A489">
        <v>10487</v>
      </c>
      <c r="B489" s="4" t="s">
        <v>660</v>
      </c>
      <c r="C489" t="s">
        <v>191</v>
      </c>
      <c r="D489" t="str">
        <f>_xlfn.XLOOKUP(C489,Products!$A:$A,Products!$B:$B,"")</f>
        <v>Product 137</v>
      </c>
      <c r="E489" t="str">
        <f>_xlfn.XLOOKUP(C489,Products!$A:$A,Products!$C:$C,"")</f>
        <v>Components</v>
      </c>
      <c r="F489">
        <f>_xlfn.XLOOKUP(C489,Products!$A:$A,Products!$D:$D,"")</f>
        <v>68.599999999999994</v>
      </c>
      <c r="G489" t="str">
        <f>_xlfn.XLOOKUP(C489,Products!$A:$A,Products!$E:$E,"")</f>
        <v>S011</v>
      </c>
      <c r="H489">
        <v>100</v>
      </c>
      <c r="I489">
        <v>92.87</v>
      </c>
      <c r="J489" t="s">
        <v>683</v>
      </c>
      <c r="K489" t="s">
        <v>466</v>
      </c>
      <c r="L489" t="str">
        <f xml:space="preserve"> _xlfn.XLOOKUP(K489,Locations!$A:$A,Locations!$D:$D,"")</f>
        <v>Southeast</v>
      </c>
      <c r="M489" t="str">
        <f xml:space="preserve"> _xlfn.XLOOKUP(K489,Locations!$A:$A,Locations!$C:$C,"")</f>
        <v>FL</v>
      </c>
      <c r="N489" t="s">
        <v>1176</v>
      </c>
      <c r="O489" t="s">
        <v>1824</v>
      </c>
      <c r="P489">
        <f t="shared" si="28"/>
        <v>9287</v>
      </c>
      <c r="Q489" s="4">
        <f>_xlfn.MAXIFS(Shipments!$B:$B, Shipments!$A:$A, A489)</f>
        <v>45909</v>
      </c>
      <c r="R489">
        <f>SUMIFS(Shipments!$D:$D, Shipments!$A:$A, A489)</f>
        <v>100</v>
      </c>
      <c r="S489">
        <f t="shared" si="29"/>
        <v>1</v>
      </c>
      <c r="T489">
        <f t="shared" si="30"/>
        <v>0</v>
      </c>
      <c r="U489">
        <f t="shared" si="31"/>
        <v>2427.0000000000009</v>
      </c>
    </row>
    <row r="490" spans="1:21" x14ac:dyDescent="0.35">
      <c r="A490">
        <v>10488</v>
      </c>
      <c r="B490" s="4" t="s">
        <v>594</v>
      </c>
      <c r="C490" t="s">
        <v>130</v>
      </c>
      <c r="D490" t="str">
        <f>_xlfn.XLOOKUP(C490,Products!$A:$A,Products!$B:$B,"")</f>
        <v>Product 76</v>
      </c>
      <c r="E490" t="str">
        <f>_xlfn.XLOOKUP(C490,Products!$A:$A,Products!$C:$C,"")</f>
        <v>Finished Goods</v>
      </c>
      <c r="F490">
        <f>_xlfn.XLOOKUP(C490,Products!$A:$A,Products!$D:$D,"")</f>
        <v>142.78</v>
      </c>
      <c r="G490" t="str">
        <f>_xlfn.XLOOKUP(C490,Products!$A:$A,Products!$E:$E,"")</f>
        <v>S010</v>
      </c>
      <c r="H490">
        <v>30</v>
      </c>
      <c r="I490">
        <v>219.98</v>
      </c>
      <c r="J490" t="s">
        <v>610</v>
      </c>
      <c r="K490" t="s">
        <v>469</v>
      </c>
      <c r="L490" t="str">
        <f xml:space="preserve"> _xlfn.XLOOKUP(K490,Locations!$A:$A,Locations!$D:$D,"")</f>
        <v>Mountain</v>
      </c>
      <c r="M490" t="str">
        <f xml:space="preserve"> _xlfn.XLOOKUP(K490,Locations!$A:$A,Locations!$C:$C,"")</f>
        <v>IL</v>
      </c>
      <c r="N490" t="s">
        <v>961</v>
      </c>
      <c r="O490" t="s">
        <v>1825</v>
      </c>
      <c r="P490">
        <f t="shared" si="28"/>
        <v>6599.4</v>
      </c>
      <c r="Q490" s="4">
        <f>_xlfn.MAXIFS(Shipments!$B:$B, Shipments!$A:$A, A490)</f>
        <v>45808</v>
      </c>
      <c r="R490">
        <f>SUMIFS(Shipments!$D:$D, Shipments!$A:$A, A490)</f>
        <v>30</v>
      </c>
      <c r="S490">
        <f t="shared" si="29"/>
        <v>1</v>
      </c>
      <c r="T490">
        <f t="shared" si="30"/>
        <v>0</v>
      </c>
      <c r="U490">
        <f t="shared" si="31"/>
        <v>2316</v>
      </c>
    </row>
    <row r="491" spans="1:21" x14ac:dyDescent="0.35">
      <c r="A491">
        <v>10489</v>
      </c>
      <c r="B491" s="4" t="s">
        <v>616</v>
      </c>
      <c r="C491" t="s">
        <v>167</v>
      </c>
      <c r="D491" t="str">
        <f>_xlfn.XLOOKUP(C491,Products!$A:$A,Products!$B:$B,"")</f>
        <v>Product 113</v>
      </c>
      <c r="E491" t="str">
        <f>_xlfn.XLOOKUP(C491,Products!$A:$A,Products!$C:$C,"")</f>
        <v>Finished Goods</v>
      </c>
      <c r="F491">
        <f>_xlfn.XLOOKUP(C491,Products!$A:$A,Products!$D:$D,"")</f>
        <v>185.64</v>
      </c>
      <c r="G491" t="str">
        <f>_xlfn.XLOOKUP(C491,Products!$A:$A,Products!$E:$E,"")</f>
        <v>S014</v>
      </c>
      <c r="H491">
        <v>40</v>
      </c>
      <c r="I491">
        <v>316.55</v>
      </c>
      <c r="J491" t="s">
        <v>695</v>
      </c>
      <c r="K491" t="s">
        <v>466</v>
      </c>
      <c r="L491" t="str">
        <f xml:space="preserve"> _xlfn.XLOOKUP(K491,Locations!$A:$A,Locations!$D:$D,"")</f>
        <v>Southeast</v>
      </c>
      <c r="M491" t="str">
        <f xml:space="preserve"> _xlfn.XLOOKUP(K491,Locations!$A:$A,Locations!$C:$C,"")</f>
        <v>FL</v>
      </c>
      <c r="N491" t="s">
        <v>1177</v>
      </c>
      <c r="O491" t="s">
        <v>1825</v>
      </c>
      <c r="P491">
        <f t="shared" si="28"/>
        <v>12662</v>
      </c>
      <c r="Q491" s="4">
        <f>_xlfn.MAXIFS(Shipments!$B:$B, Shipments!$A:$A, A491)</f>
        <v>45931</v>
      </c>
      <c r="R491">
        <f>SUMIFS(Shipments!$D:$D, Shipments!$A:$A, A491)</f>
        <v>40</v>
      </c>
      <c r="S491">
        <f t="shared" si="29"/>
        <v>1</v>
      </c>
      <c r="T491">
        <f t="shared" si="30"/>
        <v>1</v>
      </c>
      <c r="U491">
        <f t="shared" si="31"/>
        <v>5236.4000000000005</v>
      </c>
    </row>
    <row r="492" spans="1:21" x14ac:dyDescent="0.35">
      <c r="A492">
        <v>10490</v>
      </c>
      <c r="B492" s="4" t="s">
        <v>617</v>
      </c>
      <c r="C492" t="s">
        <v>220</v>
      </c>
      <c r="D492" t="str">
        <f>_xlfn.XLOOKUP(C492,Products!$A:$A,Products!$B:$B,"")</f>
        <v>Product 166</v>
      </c>
      <c r="E492" t="str">
        <f>_xlfn.XLOOKUP(C492,Products!$A:$A,Products!$C:$C,"")</f>
        <v>Finished Goods</v>
      </c>
      <c r="F492">
        <f>_xlfn.XLOOKUP(C492,Products!$A:$A,Products!$D:$D,"")</f>
        <v>41.68</v>
      </c>
      <c r="G492" t="str">
        <f>_xlfn.XLOOKUP(C492,Products!$A:$A,Products!$E:$E,"")</f>
        <v>S012</v>
      </c>
      <c r="H492">
        <v>10</v>
      </c>
      <c r="I492">
        <v>51.68</v>
      </c>
      <c r="J492" t="s">
        <v>600</v>
      </c>
      <c r="K492" t="s">
        <v>472</v>
      </c>
      <c r="L492" t="str">
        <f xml:space="preserve"> _xlfn.XLOOKUP(K492,Locations!$A:$A,Locations!$D:$D,"")</f>
        <v>West</v>
      </c>
      <c r="M492" t="str">
        <f xml:space="preserve"> _xlfn.XLOOKUP(K492,Locations!$A:$A,Locations!$C:$C,"")</f>
        <v>WA</v>
      </c>
      <c r="N492" t="s">
        <v>1178</v>
      </c>
      <c r="O492" t="s">
        <v>1825</v>
      </c>
      <c r="P492">
        <f t="shared" si="28"/>
        <v>516.79999999999995</v>
      </c>
      <c r="Q492" s="4">
        <f>_xlfn.MAXIFS(Shipments!$B:$B, Shipments!$A:$A, A492)</f>
        <v>45782</v>
      </c>
      <c r="R492">
        <f>SUMIFS(Shipments!$D:$D, Shipments!$A:$A, A492)</f>
        <v>10</v>
      </c>
      <c r="S492">
        <f t="shared" si="29"/>
        <v>1</v>
      </c>
      <c r="T492">
        <f t="shared" si="30"/>
        <v>0</v>
      </c>
      <c r="U492">
        <f t="shared" si="31"/>
        <v>99.999999999999943</v>
      </c>
    </row>
    <row r="493" spans="1:21" x14ac:dyDescent="0.35">
      <c r="A493">
        <v>10491</v>
      </c>
      <c r="B493" s="4" t="s">
        <v>555</v>
      </c>
      <c r="C493" t="s">
        <v>177</v>
      </c>
      <c r="D493" t="str">
        <f>_xlfn.XLOOKUP(C493,Products!$A:$A,Products!$B:$B,"")</f>
        <v>Product 123</v>
      </c>
      <c r="E493" t="str">
        <f>_xlfn.XLOOKUP(C493,Products!$A:$A,Products!$C:$C,"")</f>
        <v>Packaging</v>
      </c>
      <c r="F493">
        <f>_xlfn.XLOOKUP(C493,Products!$A:$A,Products!$D:$D,"")</f>
        <v>122.29</v>
      </c>
      <c r="G493" t="str">
        <f>_xlfn.XLOOKUP(C493,Products!$A:$A,Products!$E:$E,"")</f>
        <v>S009</v>
      </c>
      <c r="H493">
        <v>20</v>
      </c>
      <c r="I493">
        <v>188.38</v>
      </c>
      <c r="J493" t="s">
        <v>698</v>
      </c>
      <c r="K493" t="s">
        <v>464</v>
      </c>
      <c r="L493" t="str">
        <f xml:space="preserve"> _xlfn.XLOOKUP(K493,Locations!$A:$A,Locations!$D:$D,"")</f>
        <v>Central</v>
      </c>
      <c r="M493" t="str">
        <f xml:space="preserve"> _xlfn.XLOOKUP(K493,Locations!$A:$A,Locations!$C:$C,"")</f>
        <v>TX</v>
      </c>
      <c r="N493" t="s">
        <v>1179</v>
      </c>
      <c r="O493" t="s">
        <v>1825</v>
      </c>
      <c r="P493">
        <f t="shared" si="28"/>
        <v>3767.6</v>
      </c>
      <c r="Q493" s="4">
        <f>_xlfn.MAXIFS(Shipments!$B:$B, Shipments!$A:$A, A493)</f>
        <v>45934</v>
      </c>
      <c r="R493">
        <f>SUMIFS(Shipments!$D:$D, Shipments!$A:$A, A493)</f>
        <v>20</v>
      </c>
      <c r="S493">
        <f t="shared" si="29"/>
        <v>1</v>
      </c>
      <c r="T493">
        <f t="shared" si="30"/>
        <v>0</v>
      </c>
      <c r="U493">
        <f t="shared" si="31"/>
        <v>1321.7999999999997</v>
      </c>
    </row>
    <row r="494" spans="1:21" x14ac:dyDescent="0.35">
      <c r="A494">
        <v>10492</v>
      </c>
      <c r="B494" s="4" t="s">
        <v>654</v>
      </c>
      <c r="C494" t="s">
        <v>118</v>
      </c>
      <c r="D494" t="str">
        <f>_xlfn.XLOOKUP(C494,Products!$A:$A,Products!$B:$B,"")</f>
        <v>Product 64</v>
      </c>
      <c r="E494" t="str">
        <f>_xlfn.XLOOKUP(C494,Products!$A:$A,Products!$C:$C,"")</f>
        <v>Raw Materials</v>
      </c>
      <c r="F494">
        <f>_xlfn.XLOOKUP(C494,Products!$A:$A,Products!$D:$D,"")</f>
        <v>74.41</v>
      </c>
      <c r="G494" t="str">
        <f>_xlfn.XLOOKUP(C494,Products!$A:$A,Products!$E:$E,"")</f>
        <v>S011</v>
      </c>
      <c r="H494">
        <v>15</v>
      </c>
      <c r="I494">
        <v>131.19</v>
      </c>
      <c r="J494" t="s">
        <v>551</v>
      </c>
      <c r="K494" t="s">
        <v>467</v>
      </c>
      <c r="L494" t="str">
        <f xml:space="preserve"> _xlfn.XLOOKUP(K494,Locations!$A:$A,Locations!$D:$D,"")</f>
        <v>Northeast</v>
      </c>
      <c r="M494" t="str">
        <f xml:space="preserve"> _xlfn.XLOOKUP(K494,Locations!$A:$A,Locations!$C:$C,"")</f>
        <v>NJ</v>
      </c>
      <c r="N494" t="s">
        <v>1180</v>
      </c>
      <c r="O494" t="s">
        <v>1825</v>
      </c>
      <c r="P494">
        <f t="shared" si="28"/>
        <v>1967.85</v>
      </c>
      <c r="Q494" s="4">
        <f>_xlfn.MAXIFS(Shipments!$B:$B, Shipments!$A:$A, A494)</f>
        <v>45873</v>
      </c>
      <c r="R494">
        <f>SUMIFS(Shipments!$D:$D, Shipments!$A:$A, A494)</f>
        <v>15</v>
      </c>
      <c r="S494">
        <f t="shared" si="29"/>
        <v>1</v>
      </c>
      <c r="T494">
        <f t="shared" si="30"/>
        <v>0</v>
      </c>
      <c r="U494">
        <f t="shared" si="31"/>
        <v>851.7</v>
      </c>
    </row>
    <row r="495" spans="1:21" x14ac:dyDescent="0.35">
      <c r="A495">
        <v>10493</v>
      </c>
      <c r="B495" s="4" t="s">
        <v>579</v>
      </c>
      <c r="C495" t="s">
        <v>124</v>
      </c>
      <c r="D495" t="str">
        <f>_xlfn.XLOOKUP(C495,Products!$A:$A,Products!$B:$B,"")</f>
        <v>Product 70</v>
      </c>
      <c r="E495" t="str">
        <f>_xlfn.XLOOKUP(C495,Products!$A:$A,Products!$C:$C,"")</f>
        <v>Raw Materials</v>
      </c>
      <c r="F495">
        <f>_xlfn.XLOOKUP(C495,Products!$A:$A,Products!$D:$D,"")</f>
        <v>7.19</v>
      </c>
      <c r="G495" t="str">
        <f>_xlfn.XLOOKUP(C495,Products!$A:$A,Products!$E:$E,"")</f>
        <v>S010</v>
      </c>
      <c r="H495">
        <v>10</v>
      </c>
      <c r="I495">
        <v>9.7100000000000009</v>
      </c>
      <c r="J495" t="s">
        <v>515</v>
      </c>
      <c r="K495" t="s">
        <v>469</v>
      </c>
      <c r="L495" t="str">
        <f xml:space="preserve"> _xlfn.XLOOKUP(K495,Locations!$A:$A,Locations!$D:$D,"")</f>
        <v>Mountain</v>
      </c>
      <c r="M495" t="str">
        <f xml:space="preserve"> _xlfn.XLOOKUP(K495,Locations!$A:$A,Locations!$C:$C,"")</f>
        <v>IL</v>
      </c>
      <c r="N495" t="s">
        <v>1181</v>
      </c>
      <c r="O495" t="s">
        <v>1825</v>
      </c>
      <c r="P495">
        <f t="shared" si="28"/>
        <v>97.100000000000009</v>
      </c>
      <c r="Q495" s="4">
        <f>_xlfn.MAXIFS(Shipments!$B:$B, Shipments!$A:$A, A495)</f>
        <v>45830</v>
      </c>
      <c r="R495">
        <f>SUMIFS(Shipments!$D:$D, Shipments!$A:$A, A495)</f>
        <v>10</v>
      </c>
      <c r="S495">
        <f t="shared" si="29"/>
        <v>1</v>
      </c>
      <c r="T495">
        <f t="shared" si="30"/>
        <v>1</v>
      </c>
      <c r="U495">
        <f t="shared" si="31"/>
        <v>25.200000000000003</v>
      </c>
    </row>
    <row r="496" spans="1:21" x14ac:dyDescent="0.35">
      <c r="A496">
        <v>10494</v>
      </c>
      <c r="B496" s="4" t="s">
        <v>656</v>
      </c>
      <c r="C496" t="s">
        <v>211</v>
      </c>
      <c r="D496" t="str">
        <f>_xlfn.XLOOKUP(C496,Products!$A:$A,Products!$B:$B,"")</f>
        <v>Product 157</v>
      </c>
      <c r="E496" t="str">
        <f>_xlfn.XLOOKUP(C496,Products!$A:$A,Products!$C:$C,"")</f>
        <v>Spare Parts</v>
      </c>
      <c r="F496">
        <f>_xlfn.XLOOKUP(C496,Products!$A:$A,Products!$D:$D,"")</f>
        <v>112.83</v>
      </c>
      <c r="G496" t="str">
        <f>_xlfn.XLOOKUP(C496,Products!$A:$A,Products!$E:$E,"")</f>
        <v>S019</v>
      </c>
      <c r="H496">
        <v>50</v>
      </c>
      <c r="I496">
        <v>164.97</v>
      </c>
      <c r="J496" t="s">
        <v>563</v>
      </c>
      <c r="K496" t="s">
        <v>470</v>
      </c>
      <c r="L496" t="str">
        <f xml:space="preserve"> _xlfn.XLOOKUP(K496,Locations!$A:$A,Locations!$D:$D,"")</f>
        <v>Pacific</v>
      </c>
      <c r="M496" t="str">
        <f xml:space="preserve"> _xlfn.XLOOKUP(K496,Locations!$A:$A,Locations!$C:$C,"")</f>
        <v>FL</v>
      </c>
      <c r="N496" t="s">
        <v>1182</v>
      </c>
      <c r="O496" t="s">
        <v>1825</v>
      </c>
      <c r="P496">
        <f t="shared" si="28"/>
        <v>8248.5</v>
      </c>
      <c r="Q496" s="4">
        <f>_xlfn.MAXIFS(Shipments!$B:$B, Shipments!$A:$A, A496)</f>
        <v>45851</v>
      </c>
      <c r="R496">
        <f>SUMIFS(Shipments!$D:$D, Shipments!$A:$A, A496)</f>
        <v>50</v>
      </c>
      <c r="S496">
        <f t="shared" si="29"/>
        <v>1</v>
      </c>
      <c r="T496">
        <f t="shared" si="30"/>
        <v>1</v>
      </c>
      <c r="U496">
        <f t="shared" si="31"/>
        <v>2607</v>
      </c>
    </row>
    <row r="497" spans="1:21" x14ac:dyDescent="0.35">
      <c r="A497">
        <v>10495</v>
      </c>
      <c r="B497" s="4" t="s">
        <v>513</v>
      </c>
      <c r="C497" t="s">
        <v>186</v>
      </c>
      <c r="D497" t="str">
        <f>_xlfn.XLOOKUP(C497,Products!$A:$A,Products!$B:$B,"")</f>
        <v>Product 132</v>
      </c>
      <c r="E497" t="str">
        <f>_xlfn.XLOOKUP(C497,Products!$A:$A,Products!$C:$C,"")</f>
        <v>Finished Goods</v>
      </c>
      <c r="F497">
        <f>_xlfn.XLOOKUP(C497,Products!$A:$A,Products!$D:$D,"")</f>
        <v>181.79</v>
      </c>
      <c r="G497" t="str">
        <f>_xlfn.XLOOKUP(C497,Products!$A:$A,Products!$E:$E,"")</f>
        <v>S004</v>
      </c>
      <c r="H497">
        <v>25</v>
      </c>
      <c r="I497">
        <v>282.02</v>
      </c>
      <c r="J497" t="s">
        <v>669</v>
      </c>
      <c r="K497" t="s">
        <v>464</v>
      </c>
      <c r="L497" t="str">
        <f xml:space="preserve"> _xlfn.XLOOKUP(K497,Locations!$A:$A,Locations!$D:$D,"")</f>
        <v>Central</v>
      </c>
      <c r="M497" t="str">
        <f xml:space="preserve"> _xlfn.XLOOKUP(K497,Locations!$A:$A,Locations!$C:$C,"")</f>
        <v>TX</v>
      </c>
      <c r="N497" t="s">
        <v>1183</v>
      </c>
      <c r="O497" t="s">
        <v>1825</v>
      </c>
      <c r="P497">
        <f t="shared" si="28"/>
        <v>7050.5</v>
      </c>
      <c r="Q497" s="4">
        <f>_xlfn.MAXIFS(Shipments!$B:$B, Shipments!$A:$A, A497)</f>
        <v>45922</v>
      </c>
      <c r="R497">
        <f>SUMIFS(Shipments!$D:$D, Shipments!$A:$A, A497)</f>
        <v>25</v>
      </c>
      <c r="S497">
        <f t="shared" si="29"/>
        <v>1</v>
      </c>
      <c r="T497">
        <f t="shared" si="30"/>
        <v>1</v>
      </c>
      <c r="U497">
        <f t="shared" si="31"/>
        <v>2505.75</v>
      </c>
    </row>
    <row r="498" spans="1:21" x14ac:dyDescent="0.35">
      <c r="A498">
        <v>10496</v>
      </c>
      <c r="B498" s="4" t="s">
        <v>627</v>
      </c>
      <c r="C498" t="s">
        <v>88</v>
      </c>
      <c r="D498" t="str">
        <f>_xlfn.XLOOKUP(C498,Products!$A:$A,Products!$B:$B,"")</f>
        <v>Product 34</v>
      </c>
      <c r="E498" t="str">
        <f>_xlfn.XLOOKUP(C498,Products!$A:$A,Products!$C:$C,"")</f>
        <v>Spare Parts</v>
      </c>
      <c r="F498">
        <f>_xlfn.XLOOKUP(C498,Products!$A:$A,Products!$D:$D,"")</f>
        <v>76.290000000000006</v>
      </c>
      <c r="G498" t="str">
        <f>_xlfn.XLOOKUP(C498,Products!$A:$A,Products!$E:$E,"")</f>
        <v>S016</v>
      </c>
      <c r="H498">
        <v>40</v>
      </c>
      <c r="I498">
        <v>104.26</v>
      </c>
      <c r="J498" t="s">
        <v>605</v>
      </c>
      <c r="K498" t="s">
        <v>473</v>
      </c>
      <c r="L498" t="str">
        <f xml:space="preserve"> _xlfn.XLOOKUP(K498,Locations!$A:$A,Locations!$D:$D,"")</f>
        <v>West</v>
      </c>
      <c r="M498" t="str">
        <f xml:space="preserve"> _xlfn.XLOOKUP(K498,Locations!$A:$A,Locations!$C:$C,"")</f>
        <v>CA</v>
      </c>
      <c r="N498" t="s">
        <v>1184</v>
      </c>
      <c r="O498" t="s">
        <v>1824</v>
      </c>
      <c r="P498">
        <f t="shared" si="28"/>
        <v>4170.4000000000005</v>
      </c>
      <c r="Q498" s="4">
        <f>_xlfn.MAXIFS(Shipments!$B:$B, Shipments!$A:$A, A498)</f>
        <v>45811</v>
      </c>
      <c r="R498">
        <f>SUMIFS(Shipments!$D:$D, Shipments!$A:$A, A498)</f>
        <v>40</v>
      </c>
      <c r="S498">
        <f t="shared" si="29"/>
        <v>1</v>
      </c>
      <c r="T498">
        <f t="shared" si="30"/>
        <v>1</v>
      </c>
      <c r="U498">
        <f t="shared" si="31"/>
        <v>1118.8000000000002</v>
      </c>
    </row>
    <row r="499" spans="1:21" x14ac:dyDescent="0.35">
      <c r="A499">
        <v>10497</v>
      </c>
      <c r="B499" s="4" t="s">
        <v>626</v>
      </c>
      <c r="C499" t="s">
        <v>228</v>
      </c>
      <c r="D499" t="str">
        <f>_xlfn.XLOOKUP(C499,Products!$A:$A,Products!$B:$B,"")</f>
        <v>Product 174</v>
      </c>
      <c r="E499" t="str">
        <f>_xlfn.XLOOKUP(C499,Products!$A:$A,Products!$C:$C,"")</f>
        <v>Components</v>
      </c>
      <c r="F499">
        <f>_xlfn.XLOOKUP(C499,Products!$A:$A,Products!$D:$D,"")</f>
        <v>155.03</v>
      </c>
      <c r="G499" t="str">
        <f>_xlfn.XLOOKUP(C499,Products!$A:$A,Products!$E:$E,"")</f>
        <v>S015</v>
      </c>
      <c r="H499">
        <v>75</v>
      </c>
      <c r="I499">
        <v>236.77</v>
      </c>
      <c r="J499" t="s">
        <v>661</v>
      </c>
      <c r="K499" t="s">
        <v>468</v>
      </c>
      <c r="L499" t="str">
        <f xml:space="preserve"> _xlfn.XLOOKUP(K499,Locations!$A:$A,Locations!$D:$D,"")</f>
        <v>West</v>
      </c>
      <c r="M499" t="str">
        <f xml:space="preserve"> _xlfn.XLOOKUP(K499,Locations!$A:$A,Locations!$C:$C,"")</f>
        <v>WA</v>
      </c>
      <c r="N499" t="s">
        <v>1185</v>
      </c>
      <c r="O499" t="s">
        <v>1824</v>
      </c>
      <c r="P499">
        <f t="shared" si="28"/>
        <v>17757.75</v>
      </c>
      <c r="Q499" s="4">
        <f>_xlfn.MAXIFS(Shipments!$B:$B, Shipments!$A:$A, A499)</f>
        <v>45778</v>
      </c>
      <c r="R499">
        <f>SUMIFS(Shipments!$D:$D, Shipments!$A:$A, A499)</f>
        <v>75</v>
      </c>
      <c r="S499">
        <f t="shared" si="29"/>
        <v>1</v>
      </c>
      <c r="T499">
        <f t="shared" si="30"/>
        <v>1</v>
      </c>
      <c r="U499">
        <f t="shared" si="31"/>
        <v>6130.5</v>
      </c>
    </row>
    <row r="500" spans="1:21" x14ac:dyDescent="0.35">
      <c r="A500">
        <v>10498</v>
      </c>
      <c r="B500" s="4" t="s">
        <v>547</v>
      </c>
      <c r="C500" t="s">
        <v>194</v>
      </c>
      <c r="D500" t="str">
        <f>_xlfn.XLOOKUP(C500,Products!$A:$A,Products!$B:$B,"")</f>
        <v>Product 140</v>
      </c>
      <c r="E500" t="str">
        <f>_xlfn.XLOOKUP(C500,Products!$A:$A,Products!$C:$C,"")</f>
        <v>Packaging</v>
      </c>
      <c r="F500">
        <f>_xlfn.XLOOKUP(C500,Products!$A:$A,Products!$D:$D,"")</f>
        <v>164.82</v>
      </c>
      <c r="G500" t="str">
        <f>_xlfn.XLOOKUP(C500,Products!$A:$A,Products!$E:$E,"")</f>
        <v>S014</v>
      </c>
      <c r="H500">
        <v>15</v>
      </c>
      <c r="I500">
        <v>258.72000000000003</v>
      </c>
      <c r="J500" t="s">
        <v>552</v>
      </c>
      <c r="K500" t="s">
        <v>472</v>
      </c>
      <c r="L500" t="str">
        <f xml:space="preserve"> _xlfn.XLOOKUP(K500,Locations!$A:$A,Locations!$D:$D,"")</f>
        <v>West</v>
      </c>
      <c r="M500" t="str">
        <f xml:space="preserve"> _xlfn.XLOOKUP(K500,Locations!$A:$A,Locations!$C:$C,"")</f>
        <v>WA</v>
      </c>
      <c r="N500" t="s">
        <v>1186</v>
      </c>
      <c r="O500" t="s">
        <v>1825</v>
      </c>
      <c r="P500">
        <f t="shared" si="28"/>
        <v>3880.8</v>
      </c>
      <c r="Q500" s="4">
        <f>_xlfn.MAXIFS(Shipments!$B:$B, Shipments!$A:$A, A500)</f>
        <v>45827</v>
      </c>
      <c r="R500">
        <f>SUMIFS(Shipments!$D:$D, Shipments!$A:$A, A500)</f>
        <v>15</v>
      </c>
      <c r="S500">
        <f t="shared" si="29"/>
        <v>1</v>
      </c>
      <c r="T500">
        <f t="shared" si="30"/>
        <v>1</v>
      </c>
      <c r="U500">
        <f t="shared" si="31"/>
        <v>1408.5000000000005</v>
      </c>
    </row>
    <row r="501" spans="1:21" x14ac:dyDescent="0.35">
      <c r="A501">
        <v>10499</v>
      </c>
      <c r="B501" s="4" t="s">
        <v>562</v>
      </c>
      <c r="C501" t="s">
        <v>181</v>
      </c>
      <c r="D501" t="str">
        <f>_xlfn.XLOOKUP(C501,Products!$A:$A,Products!$B:$B,"")</f>
        <v>Product 127</v>
      </c>
      <c r="E501" t="str">
        <f>_xlfn.XLOOKUP(C501,Products!$A:$A,Products!$C:$C,"")</f>
        <v>Finished Goods</v>
      </c>
      <c r="F501">
        <f>_xlfn.XLOOKUP(C501,Products!$A:$A,Products!$D:$D,"")</f>
        <v>79.2</v>
      </c>
      <c r="G501" t="str">
        <f>_xlfn.XLOOKUP(C501,Products!$A:$A,Products!$E:$E,"")</f>
        <v>S004</v>
      </c>
      <c r="H501">
        <v>10</v>
      </c>
      <c r="I501">
        <v>123</v>
      </c>
      <c r="J501" t="s">
        <v>624</v>
      </c>
      <c r="K501" t="s">
        <v>472</v>
      </c>
      <c r="L501" t="str">
        <f xml:space="preserve"> _xlfn.XLOOKUP(K501,Locations!$A:$A,Locations!$D:$D,"")</f>
        <v>West</v>
      </c>
      <c r="M501" t="str">
        <f xml:space="preserve"> _xlfn.XLOOKUP(K501,Locations!$A:$A,Locations!$C:$C,"")</f>
        <v>WA</v>
      </c>
      <c r="N501" t="s">
        <v>1187</v>
      </c>
      <c r="O501" t="s">
        <v>1824</v>
      </c>
      <c r="P501">
        <f t="shared" si="28"/>
        <v>1230</v>
      </c>
      <c r="Q501" s="4">
        <f>_xlfn.MAXIFS(Shipments!$B:$B, Shipments!$A:$A, A501)</f>
        <v>45814</v>
      </c>
      <c r="R501">
        <f>SUMIFS(Shipments!$D:$D, Shipments!$A:$A, A501)</f>
        <v>10</v>
      </c>
      <c r="S501">
        <f t="shared" si="29"/>
        <v>1</v>
      </c>
      <c r="T501">
        <f t="shared" si="30"/>
        <v>1</v>
      </c>
      <c r="U501">
        <f t="shared" si="31"/>
        <v>438</v>
      </c>
    </row>
    <row r="502" spans="1:21" x14ac:dyDescent="0.35">
      <c r="A502">
        <v>10500</v>
      </c>
      <c r="B502" s="4" t="s">
        <v>538</v>
      </c>
      <c r="C502" t="s">
        <v>70</v>
      </c>
      <c r="D502" t="str">
        <f>_xlfn.XLOOKUP(C502,Products!$A:$A,Products!$B:$B,"")</f>
        <v>Product 16</v>
      </c>
      <c r="E502" t="str">
        <f>_xlfn.XLOOKUP(C502,Products!$A:$A,Products!$C:$C,"")</f>
        <v>Finished Goods</v>
      </c>
      <c r="F502">
        <f>_xlfn.XLOOKUP(C502,Products!$A:$A,Products!$D:$D,"")</f>
        <v>20.079999999999998</v>
      </c>
      <c r="G502" t="str">
        <f>_xlfn.XLOOKUP(C502,Products!$A:$A,Products!$E:$E,"")</f>
        <v>S009</v>
      </c>
      <c r="H502">
        <v>40</v>
      </c>
      <c r="I502">
        <v>36</v>
      </c>
      <c r="J502" t="s">
        <v>677</v>
      </c>
      <c r="K502" t="s">
        <v>467</v>
      </c>
      <c r="L502" t="str">
        <f xml:space="preserve"> _xlfn.XLOOKUP(K502,Locations!$A:$A,Locations!$D:$D,"")</f>
        <v>Northeast</v>
      </c>
      <c r="M502" t="str">
        <f xml:space="preserve"> _xlfn.XLOOKUP(K502,Locations!$A:$A,Locations!$C:$C,"")</f>
        <v>NJ</v>
      </c>
      <c r="N502" t="s">
        <v>1188</v>
      </c>
      <c r="O502" t="s">
        <v>1824</v>
      </c>
      <c r="P502">
        <f t="shared" si="28"/>
        <v>1440</v>
      </c>
      <c r="Q502" s="4">
        <f>_xlfn.MAXIFS(Shipments!$B:$B, Shipments!$A:$A, A502)</f>
        <v>45755</v>
      </c>
      <c r="R502">
        <f>SUMIFS(Shipments!$D:$D, Shipments!$A:$A, A502)</f>
        <v>40</v>
      </c>
      <c r="S502">
        <f t="shared" si="29"/>
        <v>1</v>
      </c>
      <c r="T502">
        <f t="shared" si="30"/>
        <v>1</v>
      </c>
      <c r="U502">
        <f t="shared" si="31"/>
        <v>636.80000000000007</v>
      </c>
    </row>
    <row r="503" spans="1:21" x14ac:dyDescent="0.35">
      <c r="A503">
        <v>10501</v>
      </c>
      <c r="B503" s="4" t="s">
        <v>667</v>
      </c>
      <c r="C503" t="s">
        <v>168</v>
      </c>
      <c r="D503" t="str">
        <f>_xlfn.XLOOKUP(C503,Products!$A:$A,Products!$B:$B,"")</f>
        <v>Product 114</v>
      </c>
      <c r="E503" t="str">
        <f>_xlfn.XLOOKUP(C503,Products!$A:$A,Products!$C:$C,"")</f>
        <v>Finished Goods</v>
      </c>
      <c r="F503">
        <f>_xlfn.XLOOKUP(C503,Products!$A:$A,Products!$D:$D,"")</f>
        <v>41.28</v>
      </c>
      <c r="G503" t="str">
        <f>_xlfn.XLOOKUP(C503,Products!$A:$A,Products!$E:$E,"")</f>
        <v>S008</v>
      </c>
      <c r="H503">
        <v>75</v>
      </c>
      <c r="I503">
        <v>58.07</v>
      </c>
      <c r="J503" t="s">
        <v>562</v>
      </c>
      <c r="K503" t="s">
        <v>470</v>
      </c>
      <c r="L503" t="str">
        <f xml:space="preserve"> _xlfn.XLOOKUP(K503,Locations!$A:$A,Locations!$D:$D,"")</f>
        <v>Pacific</v>
      </c>
      <c r="M503" t="str">
        <f xml:space="preserve"> _xlfn.XLOOKUP(K503,Locations!$A:$A,Locations!$C:$C,"")</f>
        <v>FL</v>
      </c>
      <c r="N503" t="s">
        <v>1189</v>
      </c>
      <c r="O503" t="s">
        <v>1824</v>
      </c>
      <c r="P503">
        <f t="shared" si="28"/>
        <v>4355.25</v>
      </c>
      <c r="Q503" s="4">
        <f>_xlfn.MAXIFS(Shipments!$B:$B, Shipments!$A:$A, A503)</f>
        <v>45812</v>
      </c>
      <c r="R503">
        <f>SUMIFS(Shipments!$D:$D, Shipments!$A:$A, A503)</f>
        <v>75</v>
      </c>
      <c r="S503">
        <f t="shared" si="29"/>
        <v>1</v>
      </c>
      <c r="T503">
        <f t="shared" si="30"/>
        <v>1</v>
      </c>
      <c r="U503">
        <f t="shared" si="31"/>
        <v>1259.25</v>
      </c>
    </row>
    <row r="504" spans="1:21" x14ac:dyDescent="0.35">
      <c r="A504">
        <v>10502</v>
      </c>
      <c r="B504" s="4" t="s">
        <v>586</v>
      </c>
      <c r="C504" t="s">
        <v>67</v>
      </c>
      <c r="D504" t="str">
        <f>_xlfn.XLOOKUP(C504,Products!$A:$A,Products!$B:$B,"")</f>
        <v>Product 13</v>
      </c>
      <c r="E504" t="str">
        <f>_xlfn.XLOOKUP(C504,Products!$A:$A,Products!$C:$C,"")</f>
        <v>Finished Goods</v>
      </c>
      <c r="F504">
        <f>_xlfn.XLOOKUP(C504,Products!$A:$A,Products!$D:$D,"")</f>
        <v>48.85</v>
      </c>
      <c r="G504" t="str">
        <f>_xlfn.XLOOKUP(C504,Products!$A:$A,Products!$E:$E,"")</f>
        <v>S018</v>
      </c>
      <c r="H504">
        <v>25</v>
      </c>
      <c r="I504">
        <v>80.489999999999995</v>
      </c>
      <c r="J504" t="s">
        <v>516</v>
      </c>
      <c r="K504" t="s">
        <v>468</v>
      </c>
      <c r="L504" t="str">
        <f xml:space="preserve"> _xlfn.XLOOKUP(K504,Locations!$A:$A,Locations!$D:$D,"")</f>
        <v>West</v>
      </c>
      <c r="M504" t="str">
        <f xml:space="preserve"> _xlfn.XLOOKUP(K504,Locations!$A:$A,Locations!$C:$C,"")</f>
        <v>WA</v>
      </c>
      <c r="N504" t="s">
        <v>1190</v>
      </c>
      <c r="O504" t="s">
        <v>1824</v>
      </c>
      <c r="P504">
        <f t="shared" si="28"/>
        <v>2012.2499999999998</v>
      </c>
      <c r="Q504" s="4">
        <f>_xlfn.MAXIFS(Shipments!$B:$B, Shipments!$A:$A, A504)</f>
        <v>45803</v>
      </c>
      <c r="R504">
        <f>SUMIFS(Shipments!$D:$D, Shipments!$A:$A, A504)</f>
        <v>25</v>
      </c>
      <c r="S504">
        <f t="shared" si="29"/>
        <v>1</v>
      </c>
      <c r="T504">
        <f t="shared" si="30"/>
        <v>1</v>
      </c>
      <c r="U504">
        <f t="shared" si="31"/>
        <v>790.99999999999977</v>
      </c>
    </row>
    <row r="505" spans="1:21" x14ac:dyDescent="0.35">
      <c r="A505">
        <v>10503</v>
      </c>
      <c r="B505" s="4" t="s">
        <v>579</v>
      </c>
      <c r="C505" t="s">
        <v>106</v>
      </c>
      <c r="D505" t="str">
        <f>_xlfn.XLOOKUP(C505,Products!$A:$A,Products!$B:$B,"")</f>
        <v>Product 52</v>
      </c>
      <c r="E505" t="str">
        <f>_xlfn.XLOOKUP(C505,Products!$A:$A,Products!$C:$C,"")</f>
        <v>Finished Goods</v>
      </c>
      <c r="F505">
        <f>_xlfn.XLOOKUP(C505,Products!$A:$A,Products!$D:$D,"")</f>
        <v>15.35</v>
      </c>
      <c r="G505" t="str">
        <f>_xlfn.XLOOKUP(C505,Products!$A:$A,Products!$E:$E,"")</f>
        <v>S013</v>
      </c>
      <c r="H505">
        <v>75</v>
      </c>
      <c r="I505">
        <v>21.31</v>
      </c>
      <c r="J505" t="s">
        <v>639</v>
      </c>
      <c r="K505" t="s">
        <v>466</v>
      </c>
      <c r="L505" t="str">
        <f xml:space="preserve"> _xlfn.XLOOKUP(K505,Locations!$A:$A,Locations!$D:$D,"")</f>
        <v>Southeast</v>
      </c>
      <c r="M505" t="str">
        <f xml:space="preserve"> _xlfn.XLOOKUP(K505,Locations!$A:$A,Locations!$C:$C,"")</f>
        <v>FL</v>
      </c>
      <c r="N505" t="s">
        <v>1191</v>
      </c>
      <c r="O505" t="s">
        <v>1824</v>
      </c>
      <c r="P505">
        <f t="shared" si="28"/>
        <v>1598.25</v>
      </c>
      <c r="Q505" s="4">
        <f>_xlfn.MAXIFS(Shipments!$B:$B, Shipments!$A:$A, A505)</f>
        <v>45830</v>
      </c>
      <c r="R505">
        <f>SUMIFS(Shipments!$D:$D, Shipments!$A:$A, A505)</f>
        <v>75</v>
      </c>
      <c r="S505">
        <f t="shared" si="29"/>
        <v>1</v>
      </c>
      <c r="T505">
        <f t="shared" si="30"/>
        <v>1</v>
      </c>
      <c r="U505">
        <f t="shared" si="31"/>
        <v>447</v>
      </c>
    </row>
    <row r="506" spans="1:21" x14ac:dyDescent="0.35">
      <c r="A506">
        <v>10504</v>
      </c>
      <c r="B506" s="4" t="s">
        <v>679</v>
      </c>
      <c r="C506" t="s">
        <v>78</v>
      </c>
      <c r="D506" t="str">
        <f>_xlfn.XLOOKUP(C506,Products!$A:$A,Products!$B:$B,"")</f>
        <v>Product 24</v>
      </c>
      <c r="E506" t="str">
        <f>_xlfn.XLOOKUP(C506,Products!$A:$A,Products!$C:$C,"")</f>
        <v>Finished Goods</v>
      </c>
      <c r="F506">
        <f>_xlfn.XLOOKUP(C506,Products!$A:$A,Products!$D:$D,"")</f>
        <v>161.94</v>
      </c>
      <c r="G506" t="str">
        <f>_xlfn.XLOOKUP(C506,Products!$A:$A,Products!$E:$E,"")</f>
        <v>S005</v>
      </c>
      <c r="H506">
        <v>5</v>
      </c>
      <c r="I506">
        <v>263.02999999999997</v>
      </c>
      <c r="J506" t="s">
        <v>639</v>
      </c>
      <c r="K506" t="s">
        <v>470</v>
      </c>
      <c r="L506" t="str">
        <f xml:space="preserve"> _xlfn.XLOOKUP(K506,Locations!$A:$A,Locations!$D:$D,"")</f>
        <v>Pacific</v>
      </c>
      <c r="M506" t="str">
        <f xml:space="preserve"> _xlfn.XLOOKUP(K506,Locations!$A:$A,Locations!$C:$C,"")</f>
        <v>FL</v>
      </c>
      <c r="N506" t="s">
        <v>1192</v>
      </c>
      <c r="O506" t="s">
        <v>1824</v>
      </c>
      <c r="P506">
        <f t="shared" si="28"/>
        <v>1315.1499999999999</v>
      </c>
      <c r="Q506" s="4">
        <f>_xlfn.MAXIFS(Shipments!$B:$B, Shipments!$A:$A, A506)</f>
        <v>45833</v>
      </c>
      <c r="R506">
        <f>SUMIFS(Shipments!$D:$D, Shipments!$A:$A, A506)</f>
        <v>5</v>
      </c>
      <c r="S506">
        <f t="shared" si="29"/>
        <v>1</v>
      </c>
      <c r="T506">
        <f t="shared" si="30"/>
        <v>0</v>
      </c>
      <c r="U506">
        <f t="shared" si="31"/>
        <v>505.44999999999982</v>
      </c>
    </row>
    <row r="507" spans="1:21" x14ac:dyDescent="0.35">
      <c r="A507">
        <v>10505</v>
      </c>
      <c r="B507" s="4" t="s">
        <v>599</v>
      </c>
      <c r="C507" t="s">
        <v>242</v>
      </c>
      <c r="D507" t="str">
        <f>_xlfn.XLOOKUP(C507,Products!$A:$A,Products!$B:$B,"")</f>
        <v>Product 188</v>
      </c>
      <c r="E507" t="str">
        <f>_xlfn.XLOOKUP(C507,Products!$A:$A,Products!$C:$C,"")</f>
        <v>Components</v>
      </c>
      <c r="F507">
        <f>_xlfn.XLOOKUP(C507,Products!$A:$A,Products!$D:$D,"")</f>
        <v>85.4</v>
      </c>
      <c r="G507" t="str">
        <f>_xlfn.XLOOKUP(C507,Products!$A:$A,Products!$E:$E,"")</f>
        <v>S015</v>
      </c>
      <c r="H507">
        <v>15</v>
      </c>
      <c r="I507">
        <v>111.88</v>
      </c>
      <c r="J507" t="s">
        <v>633</v>
      </c>
      <c r="K507" t="s">
        <v>468</v>
      </c>
      <c r="L507" t="str">
        <f xml:space="preserve"> _xlfn.XLOOKUP(K507,Locations!$A:$A,Locations!$D:$D,"")</f>
        <v>West</v>
      </c>
      <c r="M507" t="str">
        <f xml:space="preserve"> _xlfn.XLOOKUP(K507,Locations!$A:$A,Locations!$C:$C,"")</f>
        <v>WA</v>
      </c>
      <c r="N507" t="s">
        <v>1193</v>
      </c>
      <c r="O507" t="s">
        <v>1824</v>
      </c>
      <c r="P507">
        <f t="shared" si="28"/>
        <v>1678.1999999999998</v>
      </c>
      <c r="Q507" s="4">
        <f>_xlfn.MAXIFS(Shipments!$B:$B, Shipments!$A:$A, A507)</f>
        <v>45866</v>
      </c>
      <c r="R507">
        <f>SUMIFS(Shipments!$D:$D, Shipments!$A:$A, A507)</f>
        <v>15</v>
      </c>
      <c r="S507">
        <f t="shared" si="29"/>
        <v>1</v>
      </c>
      <c r="T507">
        <f t="shared" si="30"/>
        <v>1</v>
      </c>
      <c r="U507">
        <f t="shared" si="31"/>
        <v>397.19999999999982</v>
      </c>
    </row>
    <row r="508" spans="1:21" x14ac:dyDescent="0.35">
      <c r="A508">
        <v>10506</v>
      </c>
      <c r="B508" s="4" t="s">
        <v>680</v>
      </c>
      <c r="C508" t="s">
        <v>109</v>
      </c>
      <c r="D508" t="str">
        <f>_xlfn.XLOOKUP(C508,Products!$A:$A,Products!$B:$B,"")</f>
        <v>Product 55</v>
      </c>
      <c r="E508" t="str">
        <f>_xlfn.XLOOKUP(C508,Products!$A:$A,Products!$C:$C,"")</f>
        <v>Raw Materials</v>
      </c>
      <c r="F508">
        <f>_xlfn.XLOOKUP(C508,Products!$A:$A,Products!$D:$D,"")</f>
        <v>76.11</v>
      </c>
      <c r="G508" t="str">
        <f>_xlfn.XLOOKUP(C508,Products!$A:$A,Products!$E:$E,"")</f>
        <v>S016</v>
      </c>
      <c r="H508">
        <v>50</v>
      </c>
      <c r="I508">
        <v>116.43</v>
      </c>
      <c r="J508" t="s">
        <v>668</v>
      </c>
      <c r="K508" t="s">
        <v>465</v>
      </c>
      <c r="L508" t="str">
        <f xml:space="preserve"> _xlfn.XLOOKUP(K508,Locations!$A:$A,Locations!$D:$D,"")</f>
        <v>Midwest</v>
      </c>
      <c r="M508" t="str">
        <f xml:space="preserve"> _xlfn.XLOOKUP(K508,Locations!$A:$A,Locations!$C:$C,"")</f>
        <v>IL</v>
      </c>
      <c r="N508" t="s">
        <v>1194</v>
      </c>
      <c r="O508" t="s">
        <v>1825</v>
      </c>
      <c r="P508">
        <f t="shared" si="28"/>
        <v>5821.5</v>
      </c>
      <c r="Q508" s="4">
        <f>_xlfn.MAXIFS(Shipments!$B:$B, Shipments!$A:$A, A508)</f>
        <v>45776</v>
      </c>
      <c r="R508">
        <f>SUMIFS(Shipments!$D:$D, Shipments!$A:$A, A508)</f>
        <v>50</v>
      </c>
      <c r="S508">
        <f t="shared" si="29"/>
        <v>1</v>
      </c>
      <c r="T508">
        <f t="shared" si="30"/>
        <v>0</v>
      </c>
      <c r="U508">
        <f t="shared" si="31"/>
        <v>2016</v>
      </c>
    </row>
    <row r="509" spans="1:21" x14ac:dyDescent="0.35">
      <c r="A509">
        <v>10507</v>
      </c>
      <c r="B509" s="4" t="s">
        <v>624</v>
      </c>
      <c r="C509" t="s">
        <v>70</v>
      </c>
      <c r="D509" t="str">
        <f>_xlfn.XLOOKUP(C509,Products!$A:$A,Products!$B:$B,"")</f>
        <v>Product 16</v>
      </c>
      <c r="E509" t="str">
        <f>_xlfn.XLOOKUP(C509,Products!$A:$A,Products!$C:$C,"")</f>
        <v>Finished Goods</v>
      </c>
      <c r="F509">
        <f>_xlfn.XLOOKUP(C509,Products!$A:$A,Products!$D:$D,"")</f>
        <v>20.079999999999998</v>
      </c>
      <c r="G509" t="str">
        <f>_xlfn.XLOOKUP(C509,Products!$A:$A,Products!$E:$E,"")</f>
        <v>S009</v>
      </c>
      <c r="H509">
        <v>25</v>
      </c>
      <c r="I509">
        <v>33.78</v>
      </c>
      <c r="J509" t="s">
        <v>637</v>
      </c>
      <c r="K509" t="s">
        <v>469</v>
      </c>
      <c r="L509" t="str">
        <f xml:space="preserve"> _xlfn.XLOOKUP(K509,Locations!$A:$A,Locations!$D:$D,"")</f>
        <v>Mountain</v>
      </c>
      <c r="M509" t="str">
        <f xml:space="preserve"> _xlfn.XLOOKUP(K509,Locations!$A:$A,Locations!$C:$C,"")</f>
        <v>IL</v>
      </c>
      <c r="N509" t="s">
        <v>1195</v>
      </c>
      <c r="O509" t="s">
        <v>1825</v>
      </c>
      <c r="P509">
        <f t="shared" si="28"/>
        <v>844.5</v>
      </c>
      <c r="Q509" s="4">
        <f>_xlfn.MAXIFS(Shipments!$B:$B, Shipments!$A:$A, A509)</f>
        <v>45821</v>
      </c>
      <c r="R509">
        <f>SUMIFS(Shipments!$D:$D, Shipments!$A:$A, A509)</f>
        <v>25</v>
      </c>
      <c r="S509">
        <f t="shared" si="29"/>
        <v>1</v>
      </c>
      <c r="T509">
        <f t="shared" si="30"/>
        <v>1</v>
      </c>
      <c r="U509">
        <f t="shared" si="31"/>
        <v>342.50000000000006</v>
      </c>
    </row>
    <row r="510" spans="1:21" x14ac:dyDescent="0.35">
      <c r="A510">
        <v>10508</v>
      </c>
      <c r="B510" s="4" t="s">
        <v>569</v>
      </c>
      <c r="C510" t="s">
        <v>227</v>
      </c>
      <c r="D510" t="str">
        <f>_xlfn.XLOOKUP(C510,Products!$A:$A,Products!$B:$B,"")</f>
        <v>Product 173</v>
      </c>
      <c r="E510" t="str">
        <f>_xlfn.XLOOKUP(C510,Products!$A:$A,Products!$C:$C,"")</f>
        <v>Raw Materials</v>
      </c>
      <c r="F510">
        <f>_xlfn.XLOOKUP(C510,Products!$A:$A,Products!$D:$D,"")</f>
        <v>132.25</v>
      </c>
      <c r="G510" t="str">
        <f>_xlfn.XLOOKUP(C510,Products!$A:$A,Products!$E:$E,"")</f>
        <v>S001</v>
      </c>
      <c r="H510">
        <v>75</v>
      </c>
      <c r="I510">
        <v>210.02</v>
      </c>
      <c r="J510" t="s">
        <v>514</v>
      </c>
      <c r="K510" t="s">
        <v>469</v>
      </c>
      <c r="L510" t="str">
        <f xml:space="preserve"> _xlfn.XLOOKUP(K510,Locations!$A:$A,Locations!$D:$D,"")</f>
        <v>Mountain</v>
      </c>
      <c r="M510" t="str">
        <f xml:space="preserve"> _xlfn.XLOOKUP(K510,Locations!$A:$A,Locations!$C:$C,"")</f>
        <v>IL</v>
      </c>
      <c r="N510" t="s">
        <v>1196</v>
      </c>
      <c r="O510" t="s">
        <v>1825</v>
      </c>
      <c r="P510">
        <f t="shared" si="28"/>
        <v>15751.5</v>
      </c>
      <c r="Q510" s="4">
        <f>_xlfn.MAXIFS(Shipments!$B:$B, Shipments!$A:$A, A510)</f>
        <v>45783</v>
      </c>
      <c r="R510">
        <f>SUMIFS(Shipments!$D:$D, Shipments!$A:$A, A510)</f>
        <v>75</v>
      </c>
      <c r="S510">
        <f t="shared" si="29"/>
        <v>1</v>
      </c>
      <c r="T510">
        <f t="shared" si="30"/>
        <v>1</v>
      </c>
      <c r="U510">
        <f t="shared" si="31"/>
        <v>5832.75</v>
      </c>
    </row>
    <row r="511" spans="1:21" x14ac:dyDescent="0.35">
      <c r="A511">
        <v>10509</v>
      </c>
      <c r="B511" s="4" t="s">
        <v>563</v>
      </c>
      <c r="C511" t="s">
        <v>181</v>
      </c>
      <c r="D511" t="str">
        <f>_xlfn.XLOOKUP(C511,Products!$A:$A,Products!$B:$B,"")</f>
        <v>Product 127</v>
      </c>
      <c r="E511" t="str">
        <f>_xlfn.XLOOKUP(C511,Products!$A:$A,Products!$C:$C,"")</f>
        <v>Finished Goods</v>
      </c>
      <c r="F511">
        <f>_xlfn.XLOOKUP(C511,Products!$A:$A,Products!$D:$D,"")</f>
        <v>79.2</v>
      </c>
      <c r="G511" t="str">
        <f>_xlfn.XLOOKUP(C511,Products!$A:$A,Products!$E:$E,"")</f>
        <v>S004</v>
      </c>
      <c r="H511">
        <v>20</v>
      </c>
      <c r="I511">
        <v>110.67</v>
      </c>
      <c r="J511" t="s">
        <v>662</v>
      </c>
      <c r="K511" t="s">
        <v>469</v>
      </c>
      <c r="L511" t="str">
        <f xml:space="preserve"> _xlfn.XLOOKUP(K511,Locations!$A:$A,Locations!$D:$D,"")</f>
        <v>Mountain</v>
      </c>
      <c r="M511" t="str">
        <f xml:space="preserve"> _xlfn.XLOOKUP(K511,Locations!$A:$A,Locations!$C:$C,"")</f>
        <v>IL</v>
      </c>
      <c r="N511" t="s">
        <v>1197</v>
      </c>
      <c r="O511" t="s">
        <v>1824</v>
      </c>
      <c r="P511">
        <f t="shared" si="28"/>
        <v>2213.4</v>
      </c>
      <c r="Q511" s="4">
        <f>_xlfn.MAXIFS(Shipments!$B:$B, Shipments!$A:$A, A511)</f>
        <v>45854</v>
      </c>
      <c r="R511">
        <f>SUMIFS(Shipments!$D:$D, Shipments!$A:$A, A511)</f>
        <v>20</v>
      </c>
      <c r="S511">
        <f t="shared" si="29"/>
        <v>1</v>
      </c>
      <c r="T511">
        <f t="shared" si="30"/>
        <v>0</v>
      </c>
      <c r="U511">
        <f t="shared" si="31"/>
        <v>629.40000000000009</v>
      </c>
    </row>
    <row r="512" spans="1:21" x14ac:dyDescent="0.35">
      <c r="A512">
        <v>10510</v>
      </c>
      <c r="B512" s="4" t="s">
        <v>681</v>
      </c>
      <c r="C512" t="s">
        <v>60</v>
      </c>
      <c r="D512" t="str">
        <f>_xlfn.XLOOKUP(C512,Products!$A:$A,Products!$B:$B,"")</f>
        <v>Product 6</v>
      </c>
      <c r="E512" t="str">
        <f>_xlfn.XLOOKUP(C512,Products!$A:$A,Products!$C:$C,"")</f>
        <v>Components</v>
      </c>
      <c r="F512">
        <f>_xlfn.XLOOKUP(C512,Products!$A:$A,Products!$D:$D,"")</f>
        <v>97.24</v>
      </c>
      <c r="G512" t="str">
        <f>_xlfn.XLOOKUP(C512,Products!$A:$A,Products!$E:$E,"")</f>
        <v>S010</v>
      </c>
      <c r="H512">
        <v>10</v>
      </c>
      <c r="I512">
        <v>157.28</v>
      </c>
      <c r="J512" t="s">
        <v>535</v>
      </c>
      <c r="K512" t="s">
        <v>466</v>
      </c>
      <c r="L512" t="str">
        <f xml:space="preserve"> _xlfn.XLOOKUP(K512,Locations!$A:$A,Locations!$D:$D,"")</f>
        <v>Southeast</v>
      </c>
      <c r="M512" t="str">
        <f xml:space="preserve"> _xlfn.XLOOKUP(K512,Locations!$A:$A,Locations!$C:$C,"")</f>
        <v>FL</v>
      </c>
      <c r="N512" t="s">
        <v>1198</v>
      </c>
      <c r="O512" t="s">
        <v>1824</v>
      </c>
      <c r="P512">
        <f t="shared" si="28"/>
        <v>1572.8</v>
      </c>
      <c r="Q512" s="4">
        <f>_xlfn.MAXIFS(Shipments!$B:$B, Shipments!$A:$A, A512)</f>
        <v>45806</v>
      </c>
      <c r="R512">
        <f>SUMIFS(Shipments!$D:$D, Shipments!$A:$A, A512)</f>
        <v>10</v>
      </c>
      <c r="S512">
        <f t="shared" si="29"/>
        <v>1</v>
      </c>
      <c r="T512">
        <f t="shared" si="30"/>
        <v>1</v>
      </c>
      <c r="U512">
        <f t="shared" si="31"/>
        <v>600.4</v>
      </c>
    </row>
    <row r="513" spans="1:21" x14ac:dyDescent="0.35">
      <c r="A513">
        <v>10511</v>
      </c>
      <c r="B513" s="4" t="s">
        <v>609</v>
      </c>
      <c r="C513" t="s">
        <v>195</v>
      </c>
      <c r="D513" t="str">
        <f>_xlfn.XLOOKUP(C513,Products!$A:$A,Products!$B:$B,"")</f>
        <v>Product 141</v>
      </c>
      <c r="E513" t="str">
        <f>_xlfn.XLOOKUP(C513,Products!$A:$A,Products!$C:$C,"")</f>
        <v>Packaging</v>
      </c>
      <c r="F513">
        <f>_xlfn.XLOOKUP(C513,Products!$A:$A,Products!$D:$D,"")</f>
        <v>142.51</v>
      </c>
      <c r="G513" t="str">
        <f>_xlfn.XLOOKUP(C513,Products!$A:$A,Products!$E:$E,"")</f>
        <v>S006</v>
      </c>
      <c r="H513">
        <v>50</v>
      </c>
      <c r="I513">
        <v>178.99</v>
      </c>
      <c r="J513" t="s">
        <v>590</v>
      </c>
      <c r="K513" t="s">
        <v>466</v>
      </c>
      <c r="L513" t="str">
        <f xml:space="preserve"> _xlfn.XLOOKUP(K513,Locations!$A:$A,Locations!$D:$D,"")</f>
        <v>Southeast</v>
      </c>
      <c r="M513" t="str">
        <f xml:space="preserve"> _xlfn.XLOOKUP(K513,Locations!$A:$A,Locations!$C:$C,"")</f>
        <v>FL</v>
      </c>
      <c r="N513" t="s">
        <v>1199</v>
      </c>
      <c r="O513" t="s">
        <v>1825</v>
      </c>
      <c r="P513">
        <f t="shared" si="28"/>
        <v>8949.5</v>
      </c>
      <c r="Q513" s="4">
        <f>_xlfn.MAXIFS(Shipments!$B:$B, Shipments!$A:$A, A513)</f>
        <v>45818</v>
      </c>
      <c r="R513">
        <f>SUMIFS(Shipments!$D:$D, Shipments!$A:$A, A513)</f>
        <v>50</v>
      </c>
      <c r="S513">
        <f t="shared" si="29"/>
        <v>1</v>
      </c>
      <c r="T513">
        <f t="shared" si="30"/>
        <v>0</v>
      </c>
      <c r="U513">
        <f t="shared" si="31"/>
        <v>1824</v>
      </c>
    </row>
    <row r="514" spans="1:21" x14ac:dyDescent="0.35">
      <c r="A514">
        <v>10512</v>
      </c>
      <c r="B514" s="4" t="s">
        <v>633</v>
      </c>
      <c r="C514" t="s">
        <v>254</v>
      </c>
      <c r="D514" t="str">
        <f>_xlfn.XLOOKUP(C514,Products!$A:$A,Products!$B:$B,"")</f>
        <v>Product 200</v>
      </c>
      <c r="E514" t="str">
        <f>_xlfn.XLOOKUP(C514,Products!$A:$A,Products!$C:$C,"")</f>
        <v>Components</v>
      </c>
      <c r="F514">
        <f>_xlfn.XLOOKUP(C514,Products!$A:$A,Products!$D:$D,"")</f>
        <v>9.19</v>
      </c>
      <c r="G514" t="str">
        <f>_xlfn.XLOOKUP(C514,Products!$A:$A,Products!$E:$E,"")</f>
        <v>S018</v>
      </c>
      <c r="H514">
        <v>25</v>
      </c>
      <c r="I514">
        <v>13.64</v>
      </c>
      <c r="J514" t="s">
        <v>674</v>
      </c>
      <c r="K514" t="s">
        <v>472</v>
      </c>
      <c r="L514" t="str">
        <f xml:space="preserve"> _xlfn.XLOOKUP(K514,Locations!$A:$A,Locations!$D:$D,"")</f>
        <v>West</v>
      </c>
      <c r="M514" t="str">
        <f xml:space="preserve"> _xlfn.XLOOKUP(K514,Locations!$A:$A,Locations!$C:$C,"")</f>
        <v>WA</v>
      </c>
      <c r="N514" t="s">
        <v>1200</v>
      </c>
      <c r="O514" t="s">
        <v>1824</v>
      </c>
      <c r="P514">
        <f t="shared" si="28"/>
        <v>341</v>
      </c>
      <c r="Q514" s="4">
        <f>_xlfn.MAXIFS(Shipments!$B:$B, Shipments!$A:$A, A514)</f>
        <v>45868</v>
      </c>
      <c r="R514">
        <f>SUMIFS(Shipments!$D:$D, Shipments!$A:$A, A514)</f>
        <v>25</v>
      </c>
      <c r="S514">
        <f t="shared" si="29"/>
        <v>1</v>
      </c>
      <c r="T514">
        <f t="shared" si="30"/>
        <v>1</v>
      </c>
      <c r="U514">
        <f t="shared" si="31"/>
        <v>111.25</v>
      </c>
    </row>
    <row r="515" spans="1:21" x14ac:dyDescent="0.35">
      <c r="A515">
        <v>10513</v>
      </c>
      <c r="B515" s="4" t="s">
        <v>551</v>
      </c>
      <c r="C515" t="s">
        <v>188</v>
      </c>
      <c r="D515" t="str">
        <f>_xlfn.XLOOKUP(C515,Products!$A:$A,Products!$B:$B,"")</f>
        <v>Product 134</v>
      </c>
      <c r="E515" t="str">
        <f>_xlfn.XLOOKUP(C515,Products!$A:$A,Products!$C:$C,"")</f>
        <v>Finished Goods</v>
      </c>
      <c r="F515">
        <f>_xlfn.XLOOKUP(C515,Products!$A:$A,Products!$D:$D,"")</f>
        <v>127.66</v>
      </c>
      <c r="G515" t="str">
        <f>_xlfn.XLOOKUP(C515,Products!$A:$A,Products!$E:$E,"")</f>
        <v>S016</v>
      </c>
      <c r="H515">
        <v>25</v>
      </c>
      <c r="I515">
        <v>181.73</v>
      </c>
      <c r="J515" t="s">
        <v>521</v>
      </c>
      <c r="K515" t="s">
        <v>469</v>
      </c>
      <c r="L515" t="str">
        <f xml:space="preserve"> _xlfn.XLOOKUP(K515,Locations!$A:$A,Locations!$D:$D,"")</f>
        <v>Mountain</v>
      </c>
      <c r="M515" t="str">
        <f xml:space="preserve"> _xlfn.XLOOKUP(K515,Locations!$A:$A,Locations!$C:$C,"")</f>
        <v>IL</v>
      </c>
      <c r="N515" t="s">
        <v>1201</v>
      </c>
      <c r="O515" t="s">
        <v>1824</v>
      </c>
      <c r="P515">
        <f t="shared" ref="P515:P578" si="32">H515*I515</f>
        <v>4543.25</v>
      </c>
      <c r="Q515" s="4">
        <f>_xlfn.MAXIFS(Shipments!$B:$B, Shipments!$A:$A, A515)</f>
        <v>45880</v>
      </c>
      <c r="R515">
        <f>SUMIFS(Shipments!$D:$D, Shipments!$A:$A, A515)</f>
        <v>25</v>
      </c>
      <c r="S515">
        <f t="shared" ref="S515:S578" si="33">IF(H515=0,1,R515/H515)</f>
        <v>1</v>
      </c>
      <c r="T515">
        <f t="shared" ref="T515:T578" si="34">IF(Q515&lt;=DATEVALUE(J515),1,0)</f>
        <v>0</v>
      </c>
      <c r="U515">
        <f t="shared" ref="U515:U578" si="35">P515 - (H515*F515)</f>
        <v>1351.75</v>
      </c>
    </row>
    <row r="516" spans="1:21" x14ac:dyDescent="0.35">
      <c r="A516">
        <v>10514</v>
      </c>
      <c r="B516" s="4" t="s">
        <v>646</v>
      </c>
      <c r="C516" t="s">
        <v>149</v>
      </c>
      <c r="D516" t="str">
        <f>_xlfn.XLOOKUP(C516,Products!$A:$A,Products!$B:$B,"")</f>
        <v>Product 95</v>
      </c>
      <c r="E516" t="str">
        <f>_xlfn.XLOOKUP(C516,Products!$A:$A,Products!$C:$C,"")</f>
        <v>Components</v>
      </c>
      <c r="F516">
        <f>_xlfn.XLOOKUP(C516,Products!$A:$A,Products!$D:$D,"")</f>
        <v>46.65</v>
      </c>
      <c r="G516" t="str">
        <f>_xlfn.XLOOKUP(C516,Products!$A:$A,Products!$E:$E,"")</f>
        <v>S009</v>
      </c>
      <c r="H516">
        <v>5</v>
      </c>
      <c r="I516">
        <v>71.63</v>
      </c>
      <c r="J516" t="s">
        <v>541</v>
      </c>
      <c r="K516" t="s">
        <v>470</v>
      </c>
      <c r="L516" t="str">
        <f xml:space="preserve"> _xlfn.XLOOKUP(K516,Locations!$A:$A,Locations!$D:$D,"")</f>
        <v>Pacific</v>
      </c>
      <c r="M516" t="str">
        <f xml:space="preserve"> _xlfn.XLOOKUP(K516,Locations!$A:$A,Locations!$C:$C,"")</f>
        <v>FL</v>
      </c>
      <c r="N516" t="s">
        <v>1202</v>
      </c>
      <c r="O516" t="s">
        <v>1825</v>
      </c>
      <c r="P516">
        <f t="shared" si="32"/>
        <v>358.15</v>
      </c>
      <c r="Q516" s="4">
        <f>_xlfn.MAXIFS(Shipments!$B:$B, Shipments!$A:$A, A516)</f>
        <v>45848</v>
      </c>
      <c r="R516">
        <f>SUMIFS(Shipments!$D:$D, Shipments!$A:$A, A516)</f>
        <v>5</v>
      </c>
      <c r="S516">
        <f t="shared" si="33"/>
        <v>1</v>
      </c>
      <c r="T516">
        <f t="shared" si="34"/>
        <v>1</v>
      </c>
      <c r="U516">
        <f t="shared" si="35"/>
        <v>124.89999999999998</v>
      </c>
    </row>
    <row r="517" spans="1:21" x14ac:dyDescent="0.35">
      <c r="A517">
        <v>10515</v>
      </c>
      <c r="B517" s="4" t="s">
        <v>611</v>
      </c>
      <c r="C517" t="s">
        <v>216</v>
      </c>
      <c r="D517" t="str">
        <f>_xlfn.XLOOKUP(C517,Products!$A:$A,Products!$B:$B,"")</f>
        <v>Product 162</v>
      </c>
      <c r="E517" t="str">
        <f>_xlfn.XLOOKUP(C517,Products!$A:$A,Products!$C:$C,"")</f>
        <v>Spare Parts</v>
      </c>
      <c r="F517">
        <f>_xlfn.XLOOKUP(C517,Products!$A:$A,Products!$D:$D,"")</f>
        <v>116.98</v>
      </c>
      <c r="G517" t="str">
        <f>_xlfn.XLOOKUP(C517,Products!$A:$A,Products!$E:$E,"")</f>
        <v>S010</v>
      </c>
      <c r="H517">
        <v>75</v>
      </c>
      <c r="I517">
        <v>174.18</v>
      </c>
      <c r="J517" t="s">
        <v>682</v>
      </c>
      <c r="K517" t="s">
        <v>466</v>
      </c>
      <c r="L517" t="str">
        <f xml:space="preserve"> _xlfn.XLOOKUP(K517,Locations!$A:$A,Locations!$D:$D,"")</f>
        <v>Southeast</v>
      </c>
      <c r="M517" t="str">
        <f xml:space="preserve"> _xlfn.XLOOKUP(K517,Locations!$A:$A,Locations!$C:$C,"")</f>
        <v>FL</v>
      </c>
      <c r="N517" t="s">
        <v>1203</v>
      </c>
      <c r="O517" t="s">
        <v>1825</v>
      </c>
      <c r="P517">
        <f t="shared" si="32"/>
        <v>13063.5</v>
      </c>
      <c r="Q517" s="4">
        <f>_xlfn.MAXIFS(Shipments!$B:$B, Shipments!$A:$A, A517)</f>
        <v>45797</v>
      </c>
      <c r="R517">
        <f>SUMIFS(Shipments!$D:$D, Shipments!$A:$A, A517)</f>
        <v>75</v>
      </c>
      <c r="S517">
        <f t="shared" si="33"/>
        <v>1</v>
      </c>
      <c r="T517">
        <f t="shared" si="34"/>
        <v>0</v>
      </c>
      <c r="U517">
        <f t="shared" si="35"/>
        <v>4290</v>
      </c>
    </row>
    <row r="518" spans="1:21" x14ac:dyDescent="0.35">
      <c r="A518">
        <v>10516</v>
      </c>
      <c r="B518" s="4" t="s">
        <v>513</v>
      </c>
      <c r="C518" t="s">
        <v>178</v>
      </c>
      <c r="D518" t="str">
        <f>_xlfn.XLOOKUP(C518,Products!$A:$A,Products!$B:$B,"")</f>
        <v>Product 124</v>
      </c>
      <c r="E518" t="str">
        <f>_xlfn.XLOOKUP(C518,Products!$A:$A,Products!$C:$C,"")</f>
        <v>Components</v>
      </c>
      <c r="F518">
        <f>_xlfn.XLOOKUP(C518,Products!$A:$A,Products!$D:$D,"")</f>
        <v>162.77000000000001</v>
      </c>
      <c r="G518" t="str">
        <f>_xlfn.XLOOKUP(C518,Products!$A:$A,Products!$E:$E,"")</f>
        <v>S016</v>
      </c>
      <c r="H518">
        <v>10</v>
      </c>
      <c r="I518">
        <v>226.87</v>
      </c>
      <c r="J518" t="s">
        <v>651</v>
      </c>
      <c r="K518" t="s">
        <v>464</v>
      </c>
      <c r="L518" t="str">
        <f xml:space="preserve"> _xlfn.XLOOKUP(K518,Locations!$A:$A,Locations!$D:$D,"")</f>
        <v>Central</v>
      </c>
      <c r="M518" t="str">
        <f xml:space="preserve"> _xlfn.XLOOKUP(K518,Locations!$A:$A,Locations!$C:$C,"")</f>
        <v>TX</v>
      </c>
      <c r="N518" t="s">
        <v>1204</v>
      </c>
      <c r="O518" t="s">
        <v>1825</v>
      </c>
      <c r="P518">
        <f t="shared" si="32"/>
        <v>2268.6999999999998</v>
      </c>
      <c r="Q518" s="4">
        <f>_xlfn.MAXIFS(Shipments!$B:$B, Shipments!$A:$A, A518)</f>
        <v>45923</v>
      </c>
      <c r="R518">
        <f>SUMIFS(Shipments!$D:$D, Shipments!$A:$A, A518)</f>
        <v>10</v>
      </c>
      <c r="S518">
        <f t="shared" si="33"/>
        <v>1</v>
      </c>
      <c r="T518">
        <f t="shared" si="34"/>
        <v>0</v>
      </c>
      <c r="U518">
        <f t="shared" si="35"/>
        <v>640.99999999999977</v>
      </c>
    </row>
    <row r="519" spans="1:21" x14ac:dyDescent="0.35">
      <c r="A519">
        <v>10517</v>
      </c>
      <c r="B519" s="4" t="s">
        <v>648</v>
      </c>
      <c r="C519" t="s">
        <v>146</v>
      </c>
      <c r="D519" t="str">
        <f>_xlfn.XLOOKUP(C519,Products!$A:$A,Products!$B:$B,"")</f>
        <v>Product 92</v>
      </c>
      <c r="E519" t="str">
        <f>_xlfn.XLOOKUP(C519,Products!$A:$A,Products!$C:$C,"")</f>
        <v>Finished Goods</v>
      </c>
      <c r="F519">
        <f>_xlfn.XLOOKUP(C519,Products!$A:$A,Products!$D:$D,"")</f>
        <v>144.79</v>
      </c>
      <c r="G519" t="str">
        <f>_xlfn.XLOOKUP(C519,Products!$A:$A,Products!$E:$E,"")</f>
        <v>S016</v>
      </c>
      <c r="H519">
        <v>5</v>
      </c>
      <c r="I519">
        <v>201.82</v>
      </c>
      <c r="J519" t="s">
        <v>657</v>
      </c>
      <c r="K519" t="s">
        <v>473</v>
      </c>
      <c r="L519" t="str">
        <f xml:space="preserve"> _xlfn.XLOOKUP(K519,Locations!$A:$A,Locations!$D:$D,"")</f>
        <v>West</v>
      </c>
      <c r="M519" t="str">
        <f xml:space="preserve"> _xlfn.XLOOKUP(K519,Locations!$A:$A,Locations!$C:$C,"")</f>
        <v>CA</v>
      </c>
      <c r="N519" t="s">
        <v>1205</v>
      </c>
      <c r="O519" t="s">
        <v>1825</v>
      </c>
      <c r="P519">
        <f t="shared" si="32"/>
        <v>1009.0999999999999</v>
      </c>
      <c r="Q519" s="4">
        <f>_xlfn.MAXIFS(Shipments!$B:$B, Shipments!$A:$A, A519)</f>
        <v>45914</v>
      </c>
      <c r="R519">
        <f>SUMIFS(Shipments!$D:$D, Shipments!$A:$A, A519)</f>
        <v>5</v>
      </c>
      <c r="S519">
        <f t="shared" si="33"/>
        <v>1</v>
      </c>
      <c r="T519">
        <f t="shared" si="34"/>
        <v>0</v>
      </c>
      <c r="U519">
        <f t="shared" si="35"/>
        <v>285.14999999999998</v>
      </c>
    </row>
    <row r="520" spans="1:21" x14ac:dyDescent="0.35">
      <c r="A520">
        <v>10518</v>
      </c>
      <c r="B520" s="4" t="s">
        <v>566</v>
      </c>
      <c r="C520" t="s">
        <v>162</v>
      </c>
      <c r="D520" t="str">
        <f>_xlfn.XLOOKUP(C520,Products!$A:$A,Products!$B:$B,"")</f>
        <v>Product 108</v>
      </c>
      <c r="E520" t="str">
        <f>_xlfn.XLOOKUP(C520,Products!$A:$A,Products!$C:$C,"")</f>
        <v>Components</v>
      </c>
      <c r="F520">
        <f>_xlfn.XLOOKUP(C520,Products!$A:$A,Products!$D:$D,"")</f>
        <v>189.75</v>
      </c>
      <c r="G520" t="str">
        <f>_xlfn.XLOOKUP(C520,Products!$A:$A,Products!$E:$E,"")</f>
        <v>S018</v>
      </c>
      <c r="H520">
        <v>50</v>
      </c>
      <c r="I520">
        <v>248.74</v>
      </c>
      <c r="J520" t="s">
        <v>576</v>
      </c>
      <c r="K520" t="s">
        <v>471</v>
      </c>
      <c r="L520" t="str">
        <f xml:space="preserve"> _xlfn.XLOOKUP(K520,Locations!$A:$A,Locations!$D:$D,"")</f>
        <v>Central</v>
      </c>
      <c r="M520" t="str">
        <f xml:space="preserve"> _xlfn.XLOOKUP(K520,Locations!$A:$A,Locations!$C:$C,"")</f>
        <v>TX</v>
      </c>
      <c r="N520" t="s">
        <v>1206</v>
      </c>
      <c r="O520" t="s">
        <v>1825</v>
      </c>
      <c r="P520">
        <f t="shared" si="32"/>
        <v>12437</v>
      </c>
      <c r="Q520" s="4">
        <f>_xlfn.MAXIFS(Shipments!$B:$B, Shipments!$A:$A, A520)</f>
        <v>45758</v>
      </c>
      <c r="R520">
        <f>SUMIFS(Shipments!$D:$D, Shipments!$A:$A, A520)</f>
        <v>50</v>
      </c>
      <c r="S520">
        <f t="shared" si="33"/>
        <v>1</v>
      </c>
      <c r="T520">
        <f t="shared" si="34"/>
        <v>0</v>
      </c>
      <c r="U520">
        <f t="shared" si="35"/>
        <v>2949.5</v>
      </c>
    </row>
    <row r="521" spans="1:21" x14ac:dyDescent="0.35">
      <c r="A521">
        <v>10519</v>
      </c>
      <c r="B521" s="4" t="s">
        <v>581</v>
      </c>
      <c r="C521" t="s">
        <v>98</v>
      </c>
      <c r="D521" t="str">
        <f>_xlfn.XLOOKUP(C521,Products!$A:$A,Products!$B:$B,"")</f>
        <v>Product 44</v>
      </c>
      <c r="E521" t="str">
        <f>_xlfn.XLOOKUP(C521,Products!$A:$A,Products!$C:$C,"")</f>
        <v>Finished Goods</v>
      </c>
      <c r="F521">
        <f>_xlfn.XLOOKUP(C521,Products!$A:$A,Products!$D:$D,"")</f>
        <v>83.28</v>
      </c>
      <c r="G521" t="str">
        <f>_xlfn.XLOOKUP(C521,Products!$A:$A,Products!$E:$E,"")</f>
        <v>S019</v>
      </c>
      <c r="H521">
        <v>5</v>
      </c>
      <c r="I521">
        <v>140.22999999999999</v>
      </c>
      <c r="J521" t="s">
        <v>604</v>
      </c>
      <c r="K521" t="s">
        <v>470</v>
      </c>
      <c r="L521" t="str">
        <f xml:space="preserve"> _xlfn.XLOOKUP(K521,Locations!$A:$A,Locations!$D:$D,"")</f>
        <v>Pacific</v>
      </c>
      <c r="M521" t="str">
        <f xml:space="preserve"> _xlfn.XLOOKUP(K521,Locations!$A:$A,Locations!$C:$C,"")</f>
        <v>FL</v>
      </c>
      <c r="N521" t="s">
        <v>1207</v>
      </c>
      <c r="O521" t="s">
        <v>1825</v>
      </c>
      <c r="P521">
        <f t="shared" si="32"/>
        <v>701.15</v>
      </c>
      <c r="Q521" s="4">
        <f>_xlfn.MAXIFS(Shipments!$B:$B, Shipments!$A:$A, A521)</f>
        <v>45894</v>
      </c>
      <c r="R521">
        <f>SUMIFS(Shipments!$D:$D, Shipments!$A:$A, A521)</f>
        <v>5</v>
      </c>
      <c r="S521">
        <f t="shared" si="33"/>
        <v>1</v>
      </c>
      <c r="T521">
        <f t="shared" si="34"/>
        <v>0</v>
      </c>
      <c r="U521">
        <f t="shared" si="35"/>
        <v>284.75</v>
      </c>
    </row>
    <row r="522" spans="1:21" x14ac:dyDescent="0.35">
      <c r="A522">
        <v>10520</v>
      </c>
      <c r="B522" s="4" t="s">
        <v>663</v>
      </c>
      <c r="C522" t="s">
        <v>154</v>
      </c>
      <c r="D522" t="str">
        <f>_xlfn.XLOOKUP(C522,Products!$A:$A,Products!$B:$B,"")</f>
        <v>Product 100</v>
      </c>
      <c r="E522" t="str">
        <f>_xlfn.XLOOKUP(C522,Products!$A:$A,Products!$C:$C,"")</f>
        <v>Spare Parts</v>
      </c>
      <c r="F522">
        <f>_xlfn.XLOOKUP(C522,Products!$A:$A,Products!$D:$D,"")</f>
        <v>46.64</v>
      </c>
      <c r="G522" t="str">
        <f>_xlfn.XLOOKUP(C522,Products!$A:$A,Products!$E:$E,"")</f>
        <v>S017</v>
      </c>
      <c r="H522">
        <v>75</v>
      </c>
      <c r="I522">
        <v>68.38</v>
      </c>
      <c r="J522" t="s">
        <v>647</v>
      </c>
      <c r="K522" t="s">
        <v>466</v>
      </c>
      <c r="L522" t="str">
        <f xml:space="preserve"> _xlfn.XLOOKUP(K522,Locations!$A:$A,Locations!$D:$D,"")</f>
        <v>Southeast</v>
      </c>
      <c r="M522" t="str">
        <f xml:space="preserve"> _xlfn.XLOOKUP(K522,Locations!$A:$A,Locations!$C:$C,"")</f>
        <v>FL</v>
      </c>
      <c r="N522" t="s">
        <v>1208</v>
      </c>
      <c r="O522" t="s">
        <v>1825</v>
      </c>
      <c r="P522">
        <f t="shared" si="32"/>
        <v>5128.5</v>
      </c>
      <c r="Q522" s="4">
        <f>_xlfn.MAXIFS(Shipments!$B:$B, Shipments!$A:$A, A522)</f>
        <v>45893</v>
      </c>
      <c r="R522">
        <f>SUMIFS(Shipments!$D:$D, Shipments!$A:$A, A522)</f>
        <v>75</v>
      </c>
      <c r="S522">
        <f t="shared" si="33"/>
        <v>1</v>
      </c>
      <c r="T522">
        <f t="shared" si="34"/>
        <v>0</v>
      </c>
      <c r="U522">
        <f t="shared" si="35"/>
        <v>1630.5</v>
      </c>
    </row>
    <row r="523" spans="1:21" x14ac:dyDescent="0.35">
      <c r="A523">
        <v>10521</v>
      </c>
      <c r="B523" s="4" t="s">
        <v>590</v>
      </c>
      <c r="C523" t="s">
        <v>130</v>
      </c>
      <c r="D523" t="str">
        <f>_xlfn.XLOOKUP(C523,Products!$A:$A,Products!$B:$B,"")</f>
        <v>Product 76</v>
      </c>
      <c r="E523" t="str">
        <f>_xlfn.XLOOKUP(C523,Products!$A:$A,Products!$C:$C,"")</f>
        <v>Finished Goods</v>
      </c>
      <c r="F523">
        <f>_xlfn.XLOOKUP(C523,Products!$A:$A,Products!$D:$D,"")</f>
        <v>142.78</v>
      </c>
      <c r="G523" t="str">
        <f>_xlfn.XLOOKUP(C523,Products!$A:$A,Products!$E:$E,"")</f>
        <v>S010</v>
      </c>
      <c r="H523">
        <v>15</v>
      </c>
      <c r="I523">
        <v>241</v>
      </c>
      <c r="J523" t="s">
        <v>644</v>
      </c>
      <c r="K523" t="s">
        <v>469</v>
      </c>
      <c r="L523" t="str">
        <f xml:space="preserve"> _xlfn.XLOOKUP(K523,Locations!$A:$A,Locations!$D:$D,"")</f>
        <v>Mountain</v>
      </c>
      <c r="M523" t="str">
        <f xml:space="preserve"> _xlfn.XLOOKUP(K523,Locations!$A:$A,Locations!$C:$C,"")</f>
        <v>IL</v>
      </c>
      <c r="N523" t="s">
        <v>1209</v>
      </c>
      <c r="O523" t="s">
        <v>1825</v>
      </c>
      <c r="P523">
        <f t="shared" si="32"/>
        <v>3615</v>
      </c>
      <c r="Q523" s="4">
        <f>_xlfn.MAXIFS(Shipments!$B:$B, Shipments!$A:$A, A523)</f>
        <v>45820</v>
      </c>
      <c r="R523">
        <f>SUMIFS(Shipments!$D:$D, Shipments!$A:$A, A523)</f>
        <v>15</v>
      </c>
      <c r="S523">
        <f t="shared" si="33"/>
        <v>1</v>
      </c>
      <c r="T523">
        <f t="shared" si="34"/>
        <v>0</v>
      </c>
      <c r="U523">
        <f t="shared" si="35"/>
        <v>1473.3000000000002</v>
      </c>
    </row>
    <row r="524" spans="1:21" x14ac:dyDescent="0.35">
      <c r="A524">
        <v>10522</v>
      </c>
      <c r="B524" s="4" t="s">
        <v>673</v>
      </c>
      <c r="C524" t="s">
        <v>107</v>
      </c>
      <c r="D524" t="str">
        <f>_xlfn.XLOOKUP(C524,Products!$A:$A,Products!$B:$B,"")</f>
        <v>Product 53</v>
      </c>
      <c r="E524" t="str">
        <f>_xlfn.XLOOKUP(C524,Products!$A:$A,Products!$C:$C,"")</f>
        <v>Spare Parts</v>
      </c>
      <c r="F524">
        <f>_xlfn.XLOOKUP(C524,Products!$A:$A,Products!$D:$D,"")</f>
        <v>198.62</v>
      </c>
      <c r="G524" t="str">
        <f>_xlfn.XLOOKUP(C524,Products!$A:$A,Products!$E:$E,"")</f>
        <v>S002</v>
      </c>
      <c r="H524">
        <v>20</v>
      </c>
      <c r="I524">
        <v>278.54000000000002</v>
      </c>
      <c r="J524" t="s">
        <v>631</v>
      </c>
      <c r="K524" t="s">
        <v>470</v>
      </c>
      <c r="L524" t="str">
        <f xml:space="preserve"> _xlfn.XLOOKUP(K524,Locations!$A:$A,Locations!$D:$D,"")</f>
        <v>Pacific</v>
      </c>
      <c r="M524" t="str">
        <f xml:space="preserve"> _xlfn.XLOOKUP(K524,Locations!$A:$A,Locations!$C:$C,"")</f>
        <v>FL</v>
      </c>
      <c r="N524" t="s">
        <v>1210</v>
      </c>
      <c r="O524" t="s">
        <v>1825</v>
      </c>
      <c r="P524">
        <f t="shared" si="32"/>
        <v>5570.8</v>
      </c>
      <c r="Q524" s="4">
        <f>_xlfn.MAXIFS(Shipments!$B:$B, Shipments!$A:$A, A524)</f>
        <v>45885</v>
      </c>
      <c r="R524">
        <f>SUMIFS(Shipments!$D:$D, Shipments!$A:$A, A524)</f>
        <v>20</v>
      </c>
      <c r="S524">
        <f t="shared" si="33"/>
        <v>1</v>
      </c>
      <c r="T524">
        <f t="shared" si="34"/>
        <v>0</v>
      </c>
      <c r="U524">
        <f t="shared" si="35"/>
        <v>1598.4</v>
      </c>
    </row>
    <row r="525" spans="1:21" x14ac:dyDescent="0.35">
      <c r="A525">
        <v>10523</v>
      </c>
      <c r="B525" s="4" t="s">
        <v>682</v>
      </c>
      <c r="C525" t="s">
        <v>84</v>
      </c>
      <c r="D525" t="str">
        <f>_xlfn.XLOOKUP(C525,Products!$A:$A,Products!$B:$B,"")</f>
        <v>Product 30</v>
      </c>
      <c r="E525" t="str">
        <f>_xlfn.XLOOKUP(C525,Products!$A:$A,Products!$C:$C,"")</f>
        <v>Finished Goods</v>
      </c>
      <c r="F525">
        <f>_xlfn.XLOOKUP(C525,Products!$A:$A,Products!$D:$D,"")</f>
        <v>126.01</v>
      </c>
      <c r="G525" t="str">
        <f>_xlfn.XLOOKUP(C525,Products!$A:$A,Products!$E:$E,"")</f>
        <v>S006</v>
      </c>
      <c r="H525">
        <v>40</v>
      </c>
      <c r="I525">
        <v>190.39</v>
      </c>
      <c r="J525" t="s">
        <v>614</v>
      </c>
      <c r="K525" t="s">
        <v>468</v>
      </c>
      <c r="L525" t="str">
        <f xml:space="preserve"> _xlfn.XLOOKUP(K525,Locations!$A:$A,Locations!$D:$D,"")</f>
        <v>West</v>
      </c>
      <c r="M525" t="str">
        <f xml:space="preserve"> _xlfn.XLOOKUP(K525,Locations!$A:$A,Locations!$C:$C,"")</f>
        <v>WA</v>
      </c>
      <c r="N525" t="s">
        <v>1211</v>
      </c>
      <c r="O525" t="s">
        <v>1825</v>
      </c>
      <c r="P525">
        <f t="shared" si="32"/>
        <v>7615.5999999999995</v>
      </c>
      <c r="Q525" s="4">
        <f>_xlfn.MAXIFS(Shipments!$B:$B, Shipments!$A:$A, A525)</f>
        <v>45797</v>
      </c>
      <c r="R525">
        <f>SUMIFS(Shipments!$D:$D, Shipments!$A:$A, A525)</f>
        <v>40</v>
      </c>
      <c r="S525">
        <f t="shared" si="33"/>
        <v>1</v>
      </c>
      <c r="T525">
        <f t="shared" si="34"/>
        <v>1</v>
      </c>
      <c r="U525">
        <f t="shared" si="35"/>
        <v>2575.1999999999989</v>
      </c>
    </row>
    <row r="526" spans="1:21" x14ac:dyDescent="0.35">
      <c r="A526">
        <v>10524</v>
      </c>
      <c r="B526" s="4" t="s">
        <v>622</v>
      </c>
      <c r="C526" t="s">
        <v>210</v>
      </c>
      <c r="D526" t="str">
        <f>_xlfn.XLOOKUP(C526,Products!$A:$A,Products!$B:$B,"")</f>
        <v>Product 156</v>
      </c>
      <c r="E526" t="str">
        <f>_xlfn.XLOOKUP(C526,Products!$A:$A,Products!$C:$C,"")</f>
        <v>Components</v>
      </c>
      <c r="F526">
        <f>_xlfn.XLOOKUP(C526,Products!$A:$A,Products!$D:$D,"")</f>
        <v>148.87</v>
      </c>
      <c r="G526" t="str">
        <f>_xlfn.XLOOKUP(C526,Products!$A:$A,Products!$E:$E,"")</f>
        <v>S005</v>
      </c>
      <c r="H526">
        <v>15</v>
      </c>
      <c r="I526">
        <v>236.61</v>
      </c>
      <c r="J526" t="s">
        <v>539</v>
      </c>
      <c r="K526" t="s">
        <v>471</v>
      </c>
      <c r="L526" t="str">
        <f xml:space="preserve"> _xlfn.XLOOKUP(K526,Locations!$A:$A,Locations!$D:$D,"")</f>
        <v>Central</v>
      </c>
      <c r="M526" t="str">
        <f xml:space="preserve"> _xlfn.XLOOKUP(K526,Locations!$A:$A,Locations!$C:$C,"")</f>
        <v>TX</v>
      </c>
      <c r="N526" t="s">
        <v>1212</v>
      </c>
      <c r="O526" t="s">
        <v>1824</v>
      </c>
      <c r="P526">
        <f t="shared" si="32"/>
        <v>3549.15</v>
      </c>
      <c r="Q526" s="4">
        <f>_xlfn.MAXIFS(Shipments!$B:$B, Shipments!$A:$A, A526)</f>
        <v>45909</v>
      </c>
      <c r="R526">
        <f>SUMIFS(Shipments!$D:$D, Shipments!$A:$A, A526)</f>
        <v>15</v>
      </c>
      <c r="S526">
        <f t="shared" si="33"/>
        <v>1</v>
      </c>
      <c r="T526">
        <f t="shared" si="34"/>
        <v>0</v>
      </c>
      <c r="U526">
        <f t="shared" si="35"/>
        <v>1316.1</v>
      </c>
    </row>
    <row r="527" spans="1:21" x14ac:dyDescent="0.35">
      <c r="A527">
        <v>10525</v>
      </c>
      <c r="B527" s="4" t="s">
        <v>538</v>
      </c>
      <c r="C527" t="s">
        <v>82</v>
      </c>
      <c r="D527" t="str">
        <f>_xlfn.XLOOKUP(C527,Products!$A:$A,Products!$B:$B,"")</f>
        <v>Product 28</v>
      </c>
      <c r="E527" t="str">
        <f>_xlfn.XLOOKUP(C527,Products!$A:$A,Products!$C:$C,"")</f>
        <v>Components</v>
      </c>
      <c r="F527">
        <f>_xlfn.XLOOKUP(C527,Products!$A:$A,Products!$D:$D,"")</f>
        <v>196.16</v>
      </c>
      <c r="G527" t="str">
        <f>_xlfn.XLOOKUP(C527,Products!$A:$A,Products!$E:$E,"")</f>
        <v>S020</v>
      </c>
      <c r="H527">
        <v>15</v>
      </c>
      <c r="I527">
        <v>314.36</v>
      </c>
      <c r="J527" t="s">
        <v>677</v>
      </c>
      <c r="K527" t="s">
        <v>472</v>
      </c>
      <c r="L527" t="str">
        <f xml:space="preserve"> _xlfn.XLOOKUP(K527,Locations!$A:$A,Locations!$D:$D,"")</f>
        <v>West</v>
      </c>
      <c r="M527" t="str">
        <f xml:space="preserve"> _xlfn.XLOOKUP(K527,Locations!$A:$A,Locations!$C:$C,"")</f>
        <v>WA</v>
      </c>
      <c r="N527" t="s">
        <v>1213</v>
      </c>
      <c r="O527" t="s">
        <v>1825</v>
      </c>
      <c r="P527">
        <f t="shared" si="32"/>
        <v>4715.4000000000005</v>
      </c>
      <c r="Q527" s="4">
        <f>_xlfn.MAXIFS(Shipments!$B:$B, Shipments!$A:$A, A527)</f>
        <v>45756</v>
      </c>
      <c r="R527">
        <f>SUMIFS(Shipments!$D:$D, Shipments!$A:$A, A527)</f>
        <v>15</v>
      </c>
      <c r="S527">
        <f t="shared" si="33"/>
        <v>1</v>
      </c>
      <c r="T527">
        <f t="shared" si="34"/>
        <v>0</v>
      </c>
      <c r="U527">
        <f t="shared" si="35"/>
        <v>1773.0000000000005</v>
      </c>
    </row>
    <row r="528" spans="1:21" x14ac:dyDescent="0.35">
      <c r="A528">
        <v>10526</v>
      </c>
      <c r="B528" s="4" t="s">
        <v>556</v>
      </c>
      <c r="C528" t="s">
        <v>152</v>
      </c>
      <c r="D528" t="str">
        <f>_xlfn.XLOOKUP(C528,Products!$A:$A,Products!$B:$B,"")</f>
        <v>Product 98</v>
      </c>
      <c r="E528" t="str">
        <f>_xlfn.XLOOKUP(C528,Products!$A:$A,Products!$C:$C,"")</f>
        <v>Finished Goods</v>
      </c>
      <c r="F528">
        <f>_xlfn.XLOOKUP(C528,Products!$A:$A,Products!$D:$D,"")</f>
        <v>108.91</v>
      </c>
      <c r="G528" t="str">
        <f>_xlfn.XLOOKUP(C528,Products!$A:$A,Products!$E:$E,"")</f>
        <v>S007</v>
      </c>
      <c r="H528">
        <v>100</v>
      </c>
      <c r="I528">
        <v>136.37</v>
      </c>
      <c r="J528" t="s">
        <v>639</v>
      </c>
      <c r="K528" t="s">
        <v>472</v>
      </c>
      <c r="L528" t="str">
        <f xml:space="preserve"> _xlfn.XLOOKUP(K528,Locations!$A:$A,Locations!$D:$D,"")</f>
        <v>West</v>
      </c>
      <c r="M528" t="str">
        <f xml:space="preserve"> _xlfn.XLOOKUP(K528,Locations!$A:$A,Locations!$C:$C,"")</f>
        <v>WA</v>
      </c>
      <c r="N528" t="s">
        <v>1214</v>
      </c>
      <c r="O528" t="s">
        <v>1825</v>
      </c>
      <c r="P528">
        <f t="shared" si="32"/>
        <v>13637</v>
      </c>
      <c r="Q528" s="4">
        <f>_xlfn.MAXIFS(Shipments!$B:$B, Shipments!$A:$A, A528)</f>
        <v>45833</v>
      </c>
      <c r="R528">
        <f>SUMIFS(Shipments!$D:$D, Shipments!$A:$A, A528)</f>
        <v>100</v>
      </c>
      <c r="S528">
        <f t="shared" si="33"/>
        <v>1</v>
      </c>
      <c r="T528">
        <f t="shared" si="34"/>
        <v>0</v>
      </c>
      <c r="U528">
        <f t="shared" si="35"/>
        <v>2746</v>
      </c>
    </row>
    <row r="529" spans="1:21" x14ac:dyDescent="0.35">
      <c r="A529">
        <v>10527</v>
      </c>
      <c r="B529" s="4" t="s">
        <v>565</v>
      </c>
      <c r="C529" t="s">
        <v>153</v>
      </c>
      <c r="D529" t="str">
        <f>_xlfn.XLOOKUP(C529,Products!$A:$A,Products!$B:$B,"")</f>
        <v>Product 99</v>
      </c>
      <c r="E529" t="str">
        <f>_xlfn.XLOOKUP(C529,Products!$A:$A,Products!$C:$C,"")</f>
        <v>Packaging</v>
      </c>
      <c r="F529">
        <f>_xlfn.XLOOKUP(C529,Products!$A:$A,Products!$D:$D,"")</f>
        <v>114.48</v>
      </c>
      <c r="G529" t="str">
        <f>_xlfn.XLOOKUP(C529,Products!$A:$A,Products!$E:$E,"")</f>
        <v>S008</v>
      </c>
      <c r="H529">
        <v>15</v>
      </c>
      <c r="I529">
        <v>140.69999999999999</v>
      </c>
      <c r="J529" t="s">
        <v>640</v>
      </c>
      <c r="K529" t="s">
        <v>473</v>
      </c>
      <c r="L529" t="str">
        <f xml:space="preserve"> _xlfn.XLOOKUP(K529,Locations!$A:$A,Locations!$D:$D,"")</f>
        <v>West</v>
      </c>
      <c r="M529" t="str">
        <f xml:space="preserve"> _xlfn.XLOOKUP(K529,Locations!$A:$A,Locations!$C:$C,"")</f>
        <v>CA</v>
      </c>
      <c r="N529" t="s">
        <v>1215</v>
      </c>
      <c r="O529" t="s">
        <v>1825</v>
      </c>
      <c r="P529">
        <f t="shared" si="32"/>
        <v>2110.5</v>
      </c>
      <c r="Q529" s="4">
        <f>_xlfn.MAXIFS(Shipments!$B:$B, Shipments!$A:$A, A529)</f>
        <v>45824</v>
      </c>
      <c r="R529">
        <f>SUMIFS(Shipments!$D:$D, Shipments!$A:$A, A529)</f>
        <v>15</v>
      </c>
      <c r="S529">
        <f t="shared" si="33"/>
        <v>1</v>
      </c>
      <c r="T529">
        <f t="shared" si="34"/>
        <v>1</v>
      </c>
      <c r="U529">
        <f t="shared" si="35"/>
        <v>393.29999999999995</v>
      </c>
    </row>
    <row r="530" spans="1:21" x14ac:dyDescent="0.35">
      <c r="A530">
        <v>10528</v>
      </c>
      <c r="B530" s="4" t="s">
        <v>637</v>
      </c>
      <c r="C530" t="s">
        <v>240</v>
      </c>
      <c r="D530" t="str">
        <f>_xlfn.XLOOKUP(C530,Products!$A:$A,Products!$B:$B,"")</f>
        <v>Product 186</v>
      </c>
      <c r="E530" t="str">
        <f>_xlfn.XLOOKUP(C530,Products!$A:$A,Products!$C:$C,"")</f>
        <v>Finished Goods</v>
      </c>
      <c r="F530">
        <f>_xlfn.XLOOKUP(C530,Products!$A:$A,Products!$D:$D,"")</f>
        <v>73.36</v>
      </c>
      <c r="G530" t="str">
        <f>_xlfn.XLOOKUP(C530,Products!$A:$A,Products!$E:$E,"")</f>
        <v>S009</v>
      </c>
      <c r="H530">
        <v>10</v>
      </c>
      <c r="I530">
        <v>109.45</v>
      </c>
      <c r="J530" t="s">
        <v>679</v>
      </c>
      <c r="K530" t="s">
        <v>468</v>
      </c>
      <c r="L530" t="str">
        <f xml:space="preserve"> _xlfn.XLOOKUP(K530,Locations!$A:$A,Locations!$D:$D,"")</f>
        <v>West</v>
      </c>
      <c r="M530" t="str">
        <f xml:space="preserve"> _xlfn.XLOOKUP(K530,Locations!$A:$A,Locations!$C:$C,"")</f>
        <v>WA</v>
      </c>
      <c r="N530" t="s">
        <v>1216</v>
      </c>
      <c r="O530" t="s">
        <v>1824</v>
      </c>
      <c r="P530">
        <f t="shared" si="32"/>
        <v>1094.5</v>
      </c>
      <c r="Q530" s="4">
        <f>_xlfn.MAXIFS(Shipments!$B:$B, Shipments!$A:$A, A530)</f>
        <v>45825</v>
      </c>
      <c r="R530">
        <f>SUMIFS(Shipments!$D:$D, Shipments!$A:$A, A530)</f>
        <v>10</v>
      </c>
      <c r="S530">
        <f t="shared" si="33"/>
        <v>1</v>
      </c>
      <c r="T530">
        <f t="shared" si="34"/>
        <v>0</v>
      </c>
      <c r="U530">
        <f t="shared" si="35"/>
        <v>360.9</v>
      </c>
    </row>
    <row r="531" spans="1:21" x14ac:dyDescent="0.35">
      <c r="A531">
        <v>10529</v>
      </c>
      <c r="B531" s="4" t="s">
        <v>609</v>
      </c>
      <c r="C531" t="s">
        <v>110</v>
      </c>
      <c r="D531" t="str">
        <f>_xlfn.XLOOKUP(C531,Products!$A:$A,Products!$B:$B,"")</f>
        <v>Product 56</v>
      </c>
      <c r="E531" t="str">
        <f>_xlfn.XLOOKUP(C531,Products!$A:$A,Products!$C:$C,"")</f>
        <v>Spare Parts</v>
      </c>
      <c r="F531">
        <f>_xlfn.XLOOKUP(C531,Products!$A:$A,Products!$D:$D,"")</f>
        <v>44.37</v>
      </c>
      <c r="G531" t="str">
        <f>_xlfn.XLOOKUP(C531,Products!$A:$A,Products!$E:$E,"")</f>
        <v>S003</v>
      </c>
      <c r="H531">
        <v>50</v>
      </c>
      <c r="I531">
        <v>65.069999999999993</v>
      </c>
      <c r="J531" t="s">
        <v>690</v>
      </c>
      <c r="K531" t="s">
        <v>470</v>
      </c>
      <c r="L531" t="str">
        <f xml:space="preserve"> _xlfn.XLOOKUP(K531,Locations!$A:$A,Locations!$D:$D,"")</f>
        <v>Pacific</v>
      </c>
      <c r="M531" t="str">
        <f xml:space="preserve"> _xlfn.XLOOKUP(K531,Locations!$A:$A,Locations!$C:$C,"")</f>
        <v>FL</v>
      </c>
      <c r="N531" t="s">
        <v>1217</v>
      </c>
      <c r="O531" t="s">
        <v>1824</v>
      </c>
      <c r="P531">
        <f t="shared" si="32"/>
        <v>3253.4999999999995</v>
      </c>
      <c r="Q531" s="4">
        <f>_xlfn.MAXIFS(Shipments!$B:$B, Shipments!$A:$A, A531)</f>
        <v>45816</v>
      </c>
      <c r="R531">
        <f>SUMIFS(Shipments!$D:$D, Shipments!$A:$A, A531)</f>
        <v>50</v>
      </c>
      <c r="S531">
        <f t="shared" si="33"/>
        <v>1</v>
      </c>
      <c r="T531">
        <f t="shared" si="34"/>
        <v>0</v>
      </c>
      <c r="U531">
        <f t="shared" si="35"/>
        <v>1034.9999999999995</v>
      </c>
    </row>
    <row r="532" spans="1:21" x14ac:dyDescent="0.35">
      <c r="A532">
        <v>10530</v>
      </c>
      <c r="B532" s="4" t="s">
        <v>612</v>
      </c>
      <c r="C532" t="s">
        <v>91</v>
      </c>
      <c r="D532" t="str">
        <f>_xlfn.XLOOKUP(C532,Products!$A:$A,Products!$B:$B,"")</f>
        <v>Product 37</v>
      </c>
      <c r="E532" t="str">
        <f>_xlfn.XLOOKUP(C532,Products!$A:$A,Products!$C:$C,"")</f>
        <v>Raw Materials</v>
      </c>
      <c r="F532">
        <f>_xlfn.XLOOKUP(C532,Products!$A:$A,Products!$D:$D,"")</f>
        <v>192.67</v>
      </c>
      <c r="G532" t="str">
        <f>_xlfn.XLOOKUP(C532,Products!$A:$A,Products!$E:$E,"")</f>
        <v>S008</v>
      </c>
      <c r="H532">
        <v>10</v>
      </c>
      <c r="I532">
        <v>316.26</v>
      </c>
      <c r="J532" t="s">
        <v>683</v>
      </c>
      <c r="K532" t="s">
        <v>471</v>
      </c>
      <c r="L532" t="str">
        <f xml:space="preserve"> _xlfn.XLOOKUP(K532,Locations!$A:$A,Locations!$D:$D,"")</f>
        <v>Central</v>
      </c>
      <c r="M532" t="str">
        <f xml:space="preserve"> _xlfn.XLOOKUP(K532,Locations!$A:$A,Locations!$C:$C,"")</f>
        <v>TX</v>
      </c>
      <c r="N532" t="s">
        <v>1218</v>
      </c>
      <c r="O532" t="s">
        <v>1825</v>
      </c>
      <c r="P532">
        <f t="shared" si="32"/>
        <v>3162.6</v>
      </c>
      <c r="Q532" s="4">
        <f>_xlfn.MAXIFS(Shipments!$B:$B, Shipments!$A:$A, A532)</f>
        <v>45908</v>
      </c>
      <c r="R532">
        <f>SUMIFS(Shipments!$D:$D, Shipments!$A:$A, A532)</f>
        <v>10</v>
      </c>
      <c r="S532">
        <f t="shared" si="33"/>
        <v>1</v>
      </c>
      <c r="T532">
        <f t="shared" si="34"/>
        <v>1</v>
      </c>
      <c r="U532">
        <f t="shared" si="35"/>
        <v>1235.9000000000001</v>
      </c>
    </row>
    <row r="533" spans="1:21" x14ac:dyDescent="0.35">
      <c r="A533">
        <v>10531</v>
      </c>
      <c r="B533" s="4" t="s">
        <v>516</v>
      </c>
      <c r="C533" t="s">
        <v>79</v>
      </c>
      <c r="D533" t="str">
        <f>_xlfn.XLOOKUP(C533,Products!$A:$A,Products!$B:$B,"")</f>
        <v>Product 25</v>
      </c>
      <c r="E533" t="str">
        <f>_xlfn.XLOOKUP(C533,Products!$A:$A,Products!$C:$C,"")</f>
        <v>Raw Materials</v>
      </c>
      <c r="F533">
        <f>_xlfn.XLOOKUP(C533,Products!$A:$A,Products!$D:$D,"")</f>
        <v>179.21</v>
      </c>
      <c r="G533" t="str">
        <f>_xlfn.XLOOKUP(C533,Products!$A:$A,Products!$E:$E,"")</f>
        <v>S015</v>
      </c>
      <c r="H533">
        <v>50</v>
      </c>
      <c r="I533">
        <v>221.76</v>
      </c>
      <c r="J533" t="s">
        <v>667</v>
      </c>
      <c r="K533" t="s">
        <v>472</v>
      </c>
      <c r="L533" t="str">
        <f xml:space="preserve"> _xlfn.XLOOKUP(K533,Locations!$A:$A,Locations!$D:$D,"")</f>
        <v>West</v>
      </c>
      <c r="M533" t="str">
        <f xml:space="preserve"> _xlfn.XLOOKUP(K533,Locations!$A:$A,Locations!$C:$C,"")</f>
        <v>WA</v>
      </c>
      <c r="N533" t="s">
        <v>1219</v>
      </c>
      <c r="O533" t="s">
        <v>1825</v>
      </c>
      <c r="P533">
        <f t="shared" si="32"/>
        <v>11088</v>
      </c>
      <c r="Q533" s="4">
        <f>_xlfn.MAXIFS(Shipments!$B:$B, Shipments!$A:$A, A533)</f>
        <v>45810</v>
      </c>
      <c r="R533">
        <f>SUMIFS(Shipments!$D:$D, Shipments!$A:$A, A533)</f>
        <v>50</v>
      </c>
      <c r="S533">
        <f t="shared" si="33"/>
        <v>1</v>
      </c>
      <c r="T533">
        <f t="shared" si="34"/>
        <v>1</v>
      </c>
      <c r="U533">
        <f t="shared" si="35"/>
        <v>2127.5</v>
      </c>
    </row>
    <row r="534" spans="1:21" x14ac:dyDescent="0.35">
      <c r="A534">
        <v>10532</v>
      </c>
      <c r="B534" s="4" t="s">
        <v>671</v>
      </c>
      <c r="C534" t="s">
        <v>247</v>
      </c>
      <c r="D534" t="str">
        <f>_xlfn.XLOOKUP(C534,Products!$A:$A,Products!$B:$B,"")</f>
        <v>Product 193</v>
      </c>
      <c r="E534" t="str">
        <f>_xlfn.XLOOKUP(C534,Products!$A:$A,Products!$C:$C,"")</f>
        <v>Packaging</v>
      </c>
      <c r="F534">
        <f>_xlfn.XLOOKUP(C534,Products!$A:$A,Products!$D:$D,"")</f>
        <v>186.71</v>
      </c>
      <c r="G534" t="str">
        <f>_xlfn.XLOOKUP(C534,Products!$A:$A,Products!$E:$E,"")</f>
        <v>S005</v>
      </c>
      <c r="H534">
        <v>10</v>
      </c>
      <c r="I534">
        <v>228.74</v>
      </c>
      <c r="J534" t="s">
        <v>623</v>
      </c>
      <c r="K534" t="s">
        <v>468</v>
      </c>
      <c r="L534" t="str">
        <f xml:space="preserve"> _xlfn.XLOOKUP(K534,Locations!$A:$A,Locations!$D:$D,"")</f>
        <v>West</v>
      </c>
      <c r="M534" t="str">
        <f xml:space="preserve"> _xlfn.XLOOKUP(K534,Locations!$A:$A,Locations!$C:$C,"")</f>
        <v>WA</v>
      </c>
      <c r="N534" t="s">
        <v>1220</v>
      </c>
      <c r="O534" t="s">
        <v>1824</v>
      </c>
      <c r="P534">
        <f t="shared" si="32"/>
        <v>2287.4</v>
      </c>
      <c r="Q534" s="4">
        <f>_xlfn.MAXIFS(Shipments!$B:$B, Shipments!$A:$A, A534)</f>
        <v>45899</v>
      </c>
      <c r="R534">
        <f>SUMIFS(Shipments!$D:$D, Shipments!$A:$A, A534)</f>
        <v>10</v>
      </c>
      <c r="S534">
        <f t="shared" si="33"/>
        <v>1</v>
      </c>
      <c r="T534">
        <f t="shared" si="34"/>
        <v>0</v>
      </c>
      <c r="U534">
        <f t="shared" si="35"/>
        <v>420.29999999999995</v>
      </c>
    </row>
    <row r="535" spans="1:21" x14ac:dyDescent="0.35">
      <c r="A535">
        <v>10533</v>
      </c>
      <c r="B535" s="4" t="s">
        <v>683</v>
      </c>
      <c r="C535" t="s">
        <v>136</v>
      </c>
      <c r="D535" t="str">
        <f>_xlfn.XLOOKUP(C535,Products!$A:$A,Products!$B:$B,"")</f>
        <v>Product 82</v>
      </c>
      <c r="E535" t="str">
        <f>_xlfn.XLOOKUP(C535,Products!$A:$A,Products!$C:$C,"")</f>
        <v>Raw Materials</v>
      </c>
      <c r="F535">
        <f>_xlfn.XLOOKUP(C535,Products!$A:$A,Products!$D:$D,"")</f>
        <v>174.83</v>
      </c>
      <c r="G535" t="str">
        <f>_xlfn.XLOOKUP(C535,Products!$A:$A,Products!$E:$E,"")</f>
        <v>S015</v>
      </c>
      <c r="H535">
        <v>5</v>
      </c>
      <c r="I535">
        <v>275.19</v>
      </c>
      <c r="J535" t="s">
        <v>584</v>
      </c>
      <c r="K535" t="s">
        <v>468</v>
      </c>
      <c r="L535" t="str">
        <f xml:space="preserve"> _xlfn.XLOOKUP(K535,Locations!$A:$A,Locations!$D:$D,"")</f>
        <v>West</v>
      </c>
      <c r="M535" t="str">
        <f xml:space="preserve"> _xlfn.XLOOKUP(K535,Locations!$A:$A,Locations!$C:$C,"")</f>
        <v>WA</v>
      </c>
      <c r="N535" t="s">
        <v>1221</v>
      </c>
      <c r="O535" t="s">
        <v>1824</v>
      </c>
      <c r="P535">
        <f t="shared" si="32"/>
        <v>1375.95</v>
      </c>
      <c r="Q535" s="4">
        <f>_xlfn.MAXIFS(Shipments!$B:$B, Shipments!$A:$A, A535)</f>
        <v>45913</v>
      </c>
      <c r="R535">
        <f>SUMIFS(Shipments!$D:$D, Shipments!$A:$A, A535)</f>
        <v>5</v>
      </c>
      <c r="S535">
        <f t="shared" si="33"/>
        <v>1</v>
      </c>
      <c r="T535">
        <f t="shared" si="34"/>
        <v>1</v>
      </c>
      <c r="U535">
        <f t="shared" si="35"/>
        <v>501.79999999999995</v>
      </c>
    </row>
    <row r="536" spans="1:21" x14ac:dyDescent="0.35">
      <c r="A536">
        <v>10534</v>
      </c>
      <c r="B536" s="4" t="s">
        <v>640</v>
      </c>
      <c r="C536" t="s">
        <v>83</v>
      </c>
      <c r="D536" t="str">
        <f>_xlfn.XLOOKUP(C536,Products!$A:$A,Products!$B:$B,"")</f>
        <v>Product 29</v>
      </c>
      <c r="E536" t="str">
        <f>_xlfn.XLOOKUP(C536,Products!$A:$A,Products!$C:$C,"")</f>
        <v>Spare Parts</v>
      </c>
      <c r="F536">
        <f>_xlfn.XLOOKUP(C536,Products!$A:$A,Products!$D:$D,"")</f>
        <v>108.82</v>
      </c>
      <c r="G536" t="str">
        <f>_xlfn.XLOOKUP(C536,Products!$A:$A,Products!$E:$E,"")</f>
        <v>S015</v>
      </c>
      <c r="H536">
        <v>20</v>
      </c>
      <c r="I536">
        <v>195.15</v>
      </c>
      <c r="J536" t="s">
        <v>556</v>
      </c>
      <c r="K536" t="s">
        <v>466</v>
      </c>
      <c r="L536" t="str">
        <f xml:space="preserve"> _xlfn.XLOOKUP(K536,Locations!$A:$A,Locations!$D:$D,"")</f>
        <v>Southeast</v>
      </c>
      <c r="M536" t="str">
        <f xml:space="preserve"> _xlfn.XLOOKUP(K536,Locations!$A:$A,Locations!$C:$C,"")</f>
        <v>FL</v>
      </c>
      <c r="N536" t="s">
        <v>1222</v>
      </c>
      <c r="O536" t="s">
        <v>1824</v>
      </c>
      <c r="P536">
        <f t="shared" si="32"/>
        <v>3903</v>
      </c>
      <c r="Q536" s="4">
        <f>_xlfn.MAXIFS(Shipments!$B:$B, Shipments!$A:$A, A536)</f>
        <v>45833</v>
      </c>
      <c r="R536">
        <f>SUMIFS(Shipments!$D:$D, Shipments!$A:$A, A536)</f>
        <v>20</v>
      </c>
      <c r="S536">
        <f t="shared" si="33"/>
        <v>1</v>
      </c>
      <c r="T536">
        <f t="shared" si="34"/>
        <v>0</v>
      </c>
      <c r="U536">
        <f t="shared" si="35"/>
        <v>1726.6000000000004</v>
      </c>
    </row>
    <row r="537" spans="1:21" x14ac:dyDescent="0.35">
      <c r="A537">
        <v>10535</v>
      </c>
      <c r="B537" s="4" t="s">
        <v>566</v>
      </c>
      <c r="C537" t="s">
        <v>74</v>
      </c>
      <c r="D537" t="str">
        <f>_xlfn.XLOOKUP(C537,Products!$A:$A,Products!$B:$B,"")</f>
        <v>Product 20</v>
      </c>
      <c r="E537" t="str">
        <f>_xlfn.XLOOKUP(C537,Products!$A:$A,Products!$C:$C,"")</f>
        <v>Packaging</v>
      </c>
      <c r="F537">
        <f>_xlfn.XLOOKUP(C537,Products!$A:$A,Products!$D:$D,"")</f>
        <v>11.37</v>
      </c>
      <c r="G537" t="str">
        <f>_xlfn.XLOOKUP(C537,Products!$A:$A,Products!$E:$E,"")</f>
        <v>S018</v>
      </c>
      <c r="H537">
        <v>50</v>
      </c>
      <c r="I537">
        <v>18.7</v>
      </c>
      <c r="J537" t="s">
        <v>589</v>
      </c>
      <c r="K537" t="s">
        <v>468</v>
      </c>
      <c r="L537" t="str">
        <f xml:space="preserve"> _xlfn.XLOOKUP(K537,Locations!$A:$A,Locations!$D:$D,"")</f>
        <v>West</v>
      </c>
      <c r="M537" t="str">
        <f xml:space="preserve"> _xlfn.XLOOKUP(K537,Locations!$A:$A,Locations!$C:$C,"")</f>
        <v>WA</v>
      </c>
      <c r="N537" t="s">
        <v>1223</v>
      </c>
      <c r="O537" t="s">
        <v>1824</v>
      </c>
      <c r="P537">
        <f t="shared" si="32"/>
        <v>935</v>
      </c>
      <c r="Q537" s="4">
        <f>_xlfn.MAXIFS(Shipments!$B:$B, Shipments!$A:$A, A537)</f>
        <v>45765</v>
      </c>
      <c r="R537">
        <f>SUMIFS(Shipments!$D:$D, Shipments!$A:$A, A537)</f>
        <v>50</v>
      </c>
      <c r="S537">
        <f t="shared" si="33"/>
        <v>1</v>
      </c>
      <c r="T537">
        <f t="shared" si="34"/>
        <v>0</v>
      </c>
      <c r="U537">
        <f t="shared" si="35"/>
        <v>366.5</v>
      </c>
    </row>
    <row r="538" spans="1:21" x14ac:dyDescent="0.35">
      <c r="A538">
        <v>10536</v>
      </c>
      <c r="B538" s="4" t="s">
        <v>543</v>
      </c>
      <c r="C538" t="s">
        <v>100</v>
      </c>
      <c r="D538" t="str">
        <f>_xlfn.XLOOKUP(C538,Products!$A:$A,Products!$B:$B,"")</f>
        <v>Product 46</v>
      </c>
      <c r="E538" t="str">
        <f>_xlfn.XLOOKUP(C538,Products!$A:$A,Products!$C:$C,"")</f>
        <v>Finished Goods</v>
      </c>
      <c r="F538">
        <f>_xlfn.XLOOKUP(C538,Products!$A:$A,Products!$D:$D,"")</f>
        <v>193.56</v>
      </c>
      <c r="G538" t="str">
        <f>_xlfn.XLOOKUP(C538,Products!$A:$A,Products!$E:$E,"")</f>
        <v>S015</v>
      </c>
      <c r="H538">
        <v>10</v>
      </c>
      <c r="I538">
        <v>266.44</v>
      </c>
      <c r="J538" t="s">
        <v>651</v>
      </c>
      <c r="K538" t="s">
        <v>469</v>
      </c>
      <c r="L538" t="str">
        <f xml:space="preserve"> _xlfn.XLOOKUP(K538,Locations!$A:$A,Locations!$D:$D,"")</f>
        <v>Mountain</v>
      </c>
      <c r="M538" t="str">
        <f xml:space="preserve"> _xlfn.XLOOKUP(K538,Locations!$A:$A,Locations!$C:$C,"")</f>
        <v>IL</v>
      </c>
      <c r="N538" t="s">
        <v>1224</v>
      </c>
      <c r="O538" t="s">
        <v>1825</v>
      </c>
      <c r="P538">
        <f t="shared" si="32"/>
        <v>2664.4</v>
      </c>
      <c r="Q538" s="4">
        <f>_xlfn.MAXIFS(Shipments!$B:$B, Shipments!$A:$A, A538)</f>
        <v>45922</v>
      </c>
      <c r="R538">
        <f>SUMIFS(Shipments!$D:$D, Shipments!$A:$A, A538)</f>
        <v>10</v>
      </c>
      <c r="S538">
        <f t="shared" si="33"/>
        <v>1</v>
      </c>
      <c r="T538">
        <f t="shared" si="34"/>
        <v>1</v>
      </c>
      <c r="U538">
        <f t="shared" si="35"/>
        <v>728.80000000000018</v>
      </c>
    </row>
    <row r="539" spans="1:21" x14ac:dyDescent="0.35">
      <c r="A539">
        <v>10537</v>
      </c>
      <c r="B539" s="4" t="s">
        <v>626</v>
      </c>
      <c r="C539" t="s">
        <v>196</v>
      </c>
      <c r="D539" t="str">
        <f>_xlfn.XLOOKUP(C539,Products!$A:$A,Products!$B:$B,"")</f>
        <v>Product 142</v>
      </c>
      <c r="E539" t="str">
        <f>_xlfn.XLOOKUP(C539,Products!$A:$A,Products!$C:$C,"")</f>
        <v>Packaging</v>
      </c>
      <c r="F539">
        <f>_xlfn.XLOOKUP(C539,Products!$A:$A,Products!$D:$D,"")</f>
        <v>191.95</v>
      </c>
      <c r="G539" t="str">
        <f>_xlfn.XLOOKUP(C539,Products!$A:$A,Products!$E:$E,"")</f>
        <v>S018</v>
      </c>
      <c r="H539">
        <v>100</v>
      </c>
      <c r="I539">
        <v>246.47</v>
      </c>
      <c r="J539" t="s">
        <v>658</v>
      </c>
      <c r="K539" t="s">
        <v>473</v>
      </c>
      <c r="L539" t="str">
        <f xml:space="preserve"> _xlfn.XLOOKUP(K539,Locations!$A:$A,Locations!$D:$D,"")</f>
        <v>West</v>
      </c>
      <c r="M539" t="str">
        <f xml:space="preserve"> _xlfn.XLOOKUP(K539,Locations!$A:$A,Locations!$C:$C,"")</f>
        <v>CA</v>
      </c>
      <c r="N539" t="s">
        <v>1225</v>
      </c>
      <c r="O539" t="s">
        <v>1825</v>
      </c>
      <c r="P539">
        <f t="shared" si="32"/>
        <v>24647</v>
      </c>
      <c r="Q539" s="4">
        <f>_xlfn.MAXIFS(Shipments!$B:$B, Shipments!$A:$A, A539)</f>
        <v>45781</v>
      </c>
      <c r="R539">
        <f>SUMIFS(Shipments!$D:$D, Shipments!$A:$A, A539)</f>
        <v>100</v>
      </c>
      <c r="S539">
        <f t="shared" si="33"/>
        <v>1</v>
      </c>
      <c r="T539">
        <f t="shared" si="34"/>
        <v>1</v>
      </c>
      <c r="U539">
        <f t="shared" si="35"/>
        <v>5452</v>
      </c>
    </row>
    <row r="540" spans="1:21" x14ac:dyDescent="0.35">
      <c r="A540">
        <v>10538</v>
      </c>
      <c r="B540" s="4" t="s">
        <v>521</v>
      </c>
      <c r="C540" t="s">
        <v>124</v>
      </c>
      <c r="D540" t="str">
        <f>_xlfn.XLOOKUP(C540,Products!$A:$A,Products!$B:$B,"")</f>
        <v>Product 70</v>
      </c>
      <c r="E540" t="str">
        <f>_xlfn.XLOOKUP(C540,Products!$A:$A,Products!$C:$C,"")</f>
        <v>Raw Materials</v>
      </c>
      <c r="F540">
        <f>_xlfn.XLOOKUP(C540,Products!$A:$A,Products!$D:$D,"")</f>
        <v>7.19</v>
      </c>
      <c r="G540" t="str">
        <f>_xlfn.XLOOKUP(C540,Products!$A:$A,Products!$E:$E,"")</f>
        <v>S010</v>
      </c>
      <c r="H540">
        <v>25</v>
      </c>
      <c r="I540">
        <v>10.09</v>
      </c>
      <c r="J540" t="s">
        <v>672</v>
      </c>
      <c r="K540" t="s">
        <v>472</v>
      </c>
      <c r="L540" t="str">
        <f xml:space="preserve"> _xlfn.XLOOKUP(K540,Locations!$A:$A,Locations!$D:$D,"")</f>
        <v>West</v>
      </c>
      <c r="M540" t="str">
        <f xml:space="preserve"> _xlfn.XLOOKUP(K540,Locations!$A:$A,Locations!$C:$C,"")</f>
        <v>WA</v>
      </c>
      <c r="N540" t="s">
        <v>1226</v>
      </c>
      <c r="O540" t="s">
        <v>1824</v>
      </c>
      <c r="P540">
        <f t="shared" si="32"/>
        <v>252.25</v>
      </c>
      <c r="Q540" s="4">
        <f>_xlfn.MAXIFS(Shipments!$B:$B, Shipments!$A:$A, A540)</f>
        <v>45881</v>
      </c>
      <c r="R540">
        <f>SUMIFS(Shipments!$D:$D, Shipments!$A:$A, A540)</f>
        <v>25</v>
      </c>
      <c r="S540">
        <f t="shared" si="33"/>
        <v>1</v>
      </c>
      <c r="T540">
        <f t="shared" si="34"/>
        <v>0</v>
      </c>
      <c r="U540">
        <f t="shared" si="35"/>
        <v>72.5</v>
      </c>
    </row>
    <row r="541" spans="1:21" x14ac:dyDescent="0.35">
      <c r="A541">
        <v>10539</v>
      </c>
      <c r="B541" s="4" t="s">
        <v>630</v>
      </c>
      <c r="C541" t="s">
        <v>117</v>
      </c>
      <c r="D541" t="str">
        <f>_xlfn.XLOOKUP(C541,Products!$A:$A,Products!$B:$B,"")</f>
        <v>Product 63</v>
      </c>
      <c r="E541" t="str">
        <f>_xlfn.XLOOKUP(C541,Products!$A:$A,Products!$C:$C,"")</f>
        <v>Raw Materials</v>
      </c>
      <c r="F541">
        <f>_xlfn.XLOOKUP(C541,Products!$A:$A,Products!$D:$D,"")</f>
        <v>3.18</v>
      </c>
      <c r="G541" t="str">
        <f>_xlfn.XLOOKUP(C541,Products!$A:$A,Products!$E:$E,"")</f>
        <v>S013</v>
      </c>
      <c r="H541">
        <v>5</v>
      </c>
      <c r="I541">
        <v>4.2699999999999996</v>
      </c>
      <c r="J541" t="s">
        <v>530</v>
      </c>
      <c r="K541" t="s">
        <v>467</v>
      </c>
      <c r="L541" t="str">
        <f xml:space="preserve"> _xlfn.XLOOKUP(K541,Locations!$A:$A,Locations!$D:$D,"")</f>
        <v>Northeast</v>
      </c>
      <c r="M541" t="str">
        <f xml:space="preserve"> _xlfn.XLOOKUP(K541,Locations!$A:$A,Locations!$C:$C,"")</f>
        <v>NJ</v>
      </c>
      <c r="N541" t="s">
        <v>854</v>
      </c>
      <c r="O541" t="s">
        <v>1826</v>
      </c>
      <c r="P541">
        <f t="shared" si="32"/>
        <v>21.349999999999998</v>
      </c>
      <c r="Q541" s="4">
        <f>_xlfn.MAXIFS(Shipments!$B:$B, Shipments!$A:$A, A541)</f>
        <v>45772</v>
      </c>
      <c r="R541">
        <f>SUMIFS(Shipments!$D:$D, Shipments!$A:$A, A541)</f>
        <v>5</v>
      </c>
      <c r="S541">
        <f t="shared" si="33"/>
        <v>1</v>
      </c>
      <c r="T541">
        <f t="shared" si="34"/>
        <v>0</v>
      </c>
      <c r="U541">
        <f t="shared" si="35"/>
        <v>5.4499999999999975</v>
      </c>
    </row>
    <row r="542" spans="1:21" x14ac:dyDescent="0.35">
      <c r="A542">
        <v>10540</v>
      </c>
      <c r="B542" s="4" t="s">
        <v>581</v>
      </c>
      <c r="C542" t="s">
        <v>205</v>
      </c>
      <c r="D542" t="str">
        <f>_xlfn.XLOOKUP(C542,Products!$A:$A,Products!$B:$B,"")</f>
        <v>Product 151</v>
      </c>
      <c r="E542" t="str">
        <f>_xlfn.XLOOKUP(C542,Products!$A:$A,Products!$C:$C,"")</f>
        <v>Components</v>
      </c>
      <c r="F542">
        <f>_xlfn.XLOOKUP(C542,Products!$A:$A,Products!$D:$D,"")</f>
        <v>113.78</v>
      </c>
      <c r="G542" t="str">
        <f>_xlfn.XLOOKUP(C542,Products!$A:$A,Products!$E:$E,"")</f>
        <v>S002</v>
      </c>
      <c r="H542">
        <v>40</v>
      </c>
      <c r="I542">
        <v>159.85</v>
      </c>
      <c r="J542" t="s">
        <v>647</v>
      </c>
      <c r="K542" t="s">
        <v>467</v>
      </c>
      <c r="L542" t="str">
        <f xml:space="preserve"> _xlfn.XLOOKUP(K542,Locations!$A:$A,Locations!$D:$D,"")</f>
        <v>Northeast</v>
      </c>
      <c r="M542" t="str">
        <f xml:space="preserve"> _xlfn.XLOOKUP(K542,Locations!$A:$A,Locations!$C:$C,"")</f>
        <v>NJ</v>
      </c>
      <c r="N542" t="s">
        <v>1227</v>
      </c>
      <c r="O542" t="s">
        <v>1824</v>
      </c>
      <c r="P542">
        <f t="shared" si="32"/>
        <v>6394</v>
      </c>
      <c r="Q542" s="4">
        <f>_xlfn.MAXIFS(Shipments!$B:$B, Shipments!$A:$A, A542)</f>
        <v>45891</v>
      </c>
      <c r="R542">
        <f>SUMIFS(Shipments!$D:$D, Shipments!$A:$A, A542)</f>
        <v>40</v>
      </c>
      <c r="S542">
        <f t="shared" si="33"/>
        <v>1</v>
      </c>
      <c r="T542">
        <f t="shared" si="34"/>
        <v>0</v>
      </c>
      <c r="U542">
        <f t="shared" si="35"/>
        <v>1842.8000000000002</v>
      </c>
    </row>
    <row r="543" spans="1:21" x14ac:dyDescent="0.35">
      <c r="A543">
        <v>10541</v>
      </c>
      <c r="B543" s="4" t="s">
        <v>518</v>
      </c>
      <c r="C543" t="s">
        <v>146</v>
      </c>
      <c r="D543" t="str">
        <f>_xlfn.XLOOKUP(C543,Products!$A:$A,Products!$B:$B,"")</f>
        <v>Product 92</v>
      </c>
      <c r="E543" t="str">
        <f>_xlfn.XLOOKUP(C543,Products!$A:$A,Products!$C:$C,"")</f>
        <v>Finished Goods</v>
      </c>
      <c r="F543">
        <f>_xlfn.XLOOKUP(C543,Products!$A:$A,Products!$D:$D,"")</f>
        <v>144.79</v>
      </c>
      <c r="G543" t="str">
        <f>_xlfn.XLOOKUP(C543,Products!$A:$A,Products!$E:$E,"")</f>
        <v>S016</v>
      </c>
      <c r="H543">
        <v>30</v>
      </c>
      <c r="I543">
        <v>245.81</v>
      </c>
      <c r="J543" t="s">
        <v>604</v>
      </c>
      <c r="K543" t="s">
        <v>464</v>
      </c>
      <c r="L543" t="str">
        <f xml:space="preserve"> _xlfn.XLOOKUP(K543,Locations!$A:$A,Locations!$D:$D,"")</f>
        <v>Central</v>
      </c>
      <c r="M543" t="str">
        <f xml:space="preserve"> _xlfn.XLOOKUP(K543,Locations!$A:$A,Locations!$C:$C,"")</f>
        <v>TX</v>
      </c>
      <c r="N543" t="s">
        <v>1228</v>
      </c>
      <c r="O543" t="s">
        <v>1824</v>
      </c>
      <c r="P543">
        <f t="shared" si="32"/>
        <v>7374.3</v>
      </c>
      <c r="Q543" s="4">
        <f>_xlfn.MAXIFS(Shipments!$B:$B, Shipments!$A:$A, A543)</f>
        <v>45896</v>
      </c>
      <c r="R543">
        <f>SUMIFS(Shipments!$D:$D, Shipments!$A:$A, A543)</f>
        <v>30</v>
      </c>
      <c r="S543">
        <f t="shared" si="33"/>
        <v>1</v>
      </c>
      <c r="T543">
        <f t="shared" si="34"/>
        <v>0</v>
      </c>
      <c r="U543">
        <f t="shared" si="35"/>
        <v>3030.6000000000004</v>
      </c>
    </row>
    <row r="544" spans="1:21" x14ac:dyDescent="0.35">
      <c r="A544">
        <v>10542</v>
      </c>
      <c r="B544" s="4" t="s">
        <v>610</v>
      </c>
      <c r="C544" t="s">
        <v>66</v>
      </c>
      <c r="D544" t="str">
        <f>_xlfn.XLOOKUP(C544,Products!$A:$A,Products!$B:$B,"")</f>
        <v>Product 12</v>
      </c>
      <c r="E544" t="str">
        <f>_xlfn.XLOOKUP(C544,Products!$A:$A,Products!$C:$C,"")</f>
        <v>Raw Materials</v>
      </c>
      <c r="F544">
        <f>_xlfn.XLOOKUP(C544,Products!$A:$A,Products!$D:$D,"")</f>
        <v>197.83</v>
      </c>
      <c r="G544" t="str">
        <f>_xlfn.XLOOKUP(C544,Products!$A:$A,Products!$E:$E,"")</f>
        <v>S020</v>
      </c>
      <c r="H544">
        <v>75</v>
      </c>
      <c r="I544">
        <v>300.83999999999997</v>
      </c>
      <c r="J544" t="s">
        <v>627</v>
      </c>
      <c r="K544" t="s">
        <v>468</v>
      </c>
      <c r="L544" t="str">
        <f xml:space="preserve"> _xlfn.XLOOKUP(K544,Locations!$A:$A,Locations!$D:$D,"")</f>
        <v>West</v>
      </c>
      <c r="M544" t="str">
        <f xml:space="preserve"> _xlfn.XLOOKUP(K544,Locations!$A:$A,Locations!$C:$C,"")</f>
        <v>WA</v>
      </c>
      <c r="N544" t="s">
        <v>1229</v>
      </c>
      <c r="O544" t="s">
        <v>1825</v>
      </c>
      <c r="P544">
        <f t="shared" si="32"/>
        <v>22562.999999999996</v>
      </c>
      <c r="Q544" s="4">
        <f>_xlfn.MAXIFS(Shipments!$B:$B, Shipments!$A:$A, A544)</f>
        <v>45806</v>
      </c>
      <c r="R544">
        <f>SUMIFS(Shipments!$D:$D, Shipments!$A:$A, A544)</f>
        <v>75</v>
      </c>
      <c r="S544">
        <f t="shared" si="33"/>
        <v>1</v>
      </c>
      <c r="T544">
        <f t="shared" si="34"/>
        <v>1</v>
      </c>
      <c r="U544">
        <f t="shared" si="35"/>
        <v>7725.7499999999945</v>
      </c>
    </row>
    <row r="545" spans="1:21" x14ac:dyDescent="0.35">
      <c r="A545">
        <v>10543</v>
      </c>
      <c r="B545" s="4" t="s">
        <v>614</v>
      </c>
      <c r="C545" t="s">
        <v>109</v>
      </c>
      <c r="D545" t="str">
        <f>_xlfn.XLOOKUP(C545,Products!$A:$A,Products!$B:$B,"")</f>
        <v>Product 55</v>
      </c>
      <c r="E545" t="str">
        <f>_xlfn.XLOOKUP(C545,Products!$A:$A,Products!$C:$C,"")</f>
        <v>Raw Materials</v>
      </c>
      <c r="F545">
        <f>_xlfn.XLOOKUP(C545,Products!$A:$A,Products!$D:$D,"")</f>
        <v>76.11</v>
      </c>
      <c r="G545" t="str">
        <f>_xlfn.XLOOKUP(C545,Products!$A:$A,Products!$E:$E,"")</f>
        <v>S016</v>
      </c>
      <c r="H545">
        <v>10</v>
      </c>
      <c r="I545">
        <v>109.08</v>
      </c>
      <c r="J545" t="s">
        <v>586</v>
      </c>
      <c r="K545" t="s">
        <v>467</v>
      </c>
      <c r="L545" t="str">
        <f xml:space="preserve"> _xlfn.XLOOKUP(K545,Locations!$A:$A,Locations!$D:$D,"")</f>
        <v>Northeast</v>
      </c>
      <c r="M545" t="str">
        <f xml:space="preserve"> _xlfn.XLOOKUP(K545,Locations!$A:$A,Locations!$C:$C,"")</f>
        <v>NJ</v>
      </c>
      <c r="N545" t="s">
        <v>1230</v>
      </c>
      <c r="O545" t="s">
        <v>1825</v>
      </c>
      <c r="P545">
        <f t="shared" si="32"/>
        <v>1090.8</v>
      </c>
      <c r="Q545" s="4">
        <f>_xlfn.MAXIFS(Shipments!$B:$B, Shipments!$A:$A, A545)</f>
        <v>45799</v>
      </c>
      <c r="R545">
        <f>SUMIFS(Shipments!$D:$D, Shipments!$A:$A, A545)</f>
        <v>10</v>
      </c>
      <c r="S545">
        <f t="shared" si="33"/>
        <v>1</v>
      </c>
      <c r="T545">
        <f t="shared" si="34"/>
        <v>0</v>
      </c>
      <c r="U545">
        <f t="shared" si="35"/>
        <v>329.69999999999993</v>
      </c>
    </row>
    <row r="546" spans="1:21" x14ac:dyDescent="0.35">
      <c r="A546">
        <v>10544</v>
      </c>
      <c r="B546" s="4" t="s">
        <v>556</v>
      </c>
      <c r="C546" t="s">
        <v>208</v>
      </c>
      <c r="D546" t="str">
        <f>_xlfn.XLOOKUP(C546,Products!$A:$A,Products!$B:$B,"")</f>
        <v>Product 154</v>
      </c>
      <c r="E546" t="str">
        <f>_xlfn.XLOOKUP(C546,Products!$A:$A,Products!$C:$C,"")</f>
        <v>Components</v>
      </c>
      <c r="F546">
        <f>_xlfn.XLOOKUP(C546,Products!$A:$A,Products!$D:$D,"")</f>
        <v>44.67</v>
      </c>
      <c r="G546" t="str">
        <f>_xlfn.XLOOKUP(C546,Products!$A:$A,Products!$E:$E,"")</f>
        <v>S012</v>
      </c>
      <c r="H546">
        <v>5</v>
      </c>
      <c r="I546">
        <v>64.5</v>
      </c>
      <c r="J546" t="s">
        <v>537</v>
      </c>
      <c r="K546" t="s">
        <v>464</v>
      </c>
      <c r="L546" t="str">
        <f xml:space="preserve"> _xlfn.XLOOKUP(K546,Locations!$A:$A,Locations!$D:$D,"")</f>
        <v>Central</v>
      </c>
      <c r="M546" t="str">
        <f xml:space="preserve"> _xlfn.XLOOKUP(K546,Locations!$A:$A,Locations!$C:$C,"")</f>
        <v>TX</v>
      </c>
      <c r="N546" t="s">
        <v>1231</v>
      </c>
      <c r="O546" t="s">
        <v>1825</v>
      </c>
      <c r="P546">
        <f t="shared" si="32"/>
        <v>322.5</v>
      </c>
      <c r="Q546" s="4">
        <f>_xlfn.MAXIFS(Shipments!$B:$B, Shipments!$A:$A, A546)</f>
        <v>45834</v>
      </c>
      <c r="R546">
        <f>SUMIFS(Shipments!$D:$D, Shipments!$A:$A, A546)</f>
        <v>5</v>
      </c>
      <c r="S546">
        <f t="shared" si="33"/>
        <v>1</v>
      </c>
      <c r="T546">
        <f t="shared" si="34"/>
        <v>0</v>
      </c>
      <c r="U546">
        <f t="shared" si="35"/>
        <v>99.149999999999977</v>
      </c>
    </row>
    <row r="547" spans="1:21" x14ac:dyDescent="0.35">
      <c r="A547">
        <v>10545</v>
      </c>
      <c r="B547" s="4" t="s">
        <v>622</v>
      </c>
      <c r="C547" t="s">
        <v>57</v>
      </c>
      <c r="D547" t="str">
        <f>_xlfn.XLOOKUP(C547,Products!$A:$A,Products!$B:$B,"")</f>
        <v>Product 3</v>
      </c>
      <c r="E547" t="str">
        <f>_xlfn.XLOOKUP(C547,Products!$A:$A,Products!$C:$C,"")</f>
        <v>Components</v>
      </c>
      <c r="F547">
        <f>_xlfn.XLOOKUP(C547,Products!$A:$A,Products!$D:$D,"")</f>
        <v>86.32</v>
      </c>
      <c r="G547" t="str">
        <f>_xlfn.XLOOKUP(C547,Products!$A:$A,Products!$E:$E,"")</f>
        <v>S003</v>
      </c>
      <c r="H547">
        <v>30</v>
      </c>
      <c r="I547">
        <v>104.19</v>
      </c>
      <c r="J547" t="s">
        <v>665</v>
      </c>
      <c r="K547" t="s">
        <v>469</v>
      </c>
      <c r="L547" t="str">
        <f xml:space="preserve"> _xlfn.XLOOKUP(K547,Locations!$A:$A,Locations!$D:$D,"")</f>
        <v>Mountain</v>
      </c>
      <c r="M547" t="str">
        <f xml:space="preserve"> _xlfn.XLOOKUP(K547,Locations!$A:$A,Locations!$C:$C,"")</f>
        <v>IL</v>
      </c>
      <c r="N547" t="s">
        <v>1232</v>
      </c>
      <c r="O547" t="s">
        <v>1824</v>
      </c>
      <c r="P547">
        <f t="shared" si="32"/>
        <v>3125.7</v>
      </c>
      <c r="Q547" s="4">
        <f>_xlfn.MAXIFS(Shipments!$B:$B, Shipments!$A:$A, A547)</f>
        <v>45904</v>
      </c>
      <c r="R547">
        <f>SUMIFS(Shipments!$D:$D, Shipments!$A:$A, A547)</f>
        <v>30</v>
      </c>
      <c r="S547">
        <f t="shared" si="33"/>
        <v>1</v>
      </c>
      <c r="T547">
        <f t="shared" si="34"/>
        <v>1</v>
      </c>
      <c r="U547">
        <f t="shared" si="35"/>
        <v>536.09999999999991</v>
      </c>
    </row>
    <row r="548" spans="1:21" x14ac:dyDescent="0.35">
      <c r="A548">
        <v>10546</v>
      </c>
      <c r="B548" s="4" t="s">
        <v>586</v>
      </c>
      <c r="C548" t="s">
        <v>90</v>
      </c>
      <c r="D548" t="str">
        <f>_xlfn.XLOOKUP(C548,Products!$A:$A,Products!$B:$B,"")</f>
        <v>Product 36</v>
      </c>
      <c r="E548" t="str">
        <f>_xlfn.XLOOKUP(C548,Products!$A:$A,Products!$C:$C,"")</f>
        <v>Components</v>
      </c>
      <c r="F548">
        <f>_xlfn.XLOOKUP(C548,Products!$A:$A,Products!$D:$D,"")</f>
        <v>93.46</v>
      </c>
      <c r="G548" t="str">
        <f>_xlfn.XLOOKUP(C548,Products!$A:$A,Products!$E:$E,"")</f>
        <v>S018</v>
      </c>
      <c r="H548">
        <v>100</v>
      </c>
      <c r="I548">
        <v>129.88</v>
      </c>
      <c r="J548" t="s">
        <v>557</v>
      </c>
      <c r="K548" t="s">
        <v>466</v>
      </c>
      <c r="L548" t="str">
        <f xml:space="preserve"> _xlfn.XLOOKUP(K548,Locations!$A:$A,Locations!$D:$D,"")</f>
        <v>Southeast</v>
      </c>
      <c r="M548" t="str">
        <f xml:space="preserve"> _xlfn.XLOOKUP(K548,Locations!$A:$A,Locations!$C:$C,"")</f>
        <v>FL</v>
      </c>
      <c r="N548" t="s">
        <v>1064</v>
      </c>
      <c r="O548" t="s">
        <v>1824</v>
      </c>
      <c r="P548">
        <f t="shared" si="32"/>
        <v>12988</v>
      </c>
      <c r="Q548" s="4">
        <f>_xlfn.MAXIFS(Shipments!$B:$B, Shipments!$A:$A, A548)</f>
        <v>45804</v>
      </c>
      <c r="R548">
        <f>SUMIFS(Shipments!$D:$D, Shipments!$A:$A, A548)</f>
        <v>100</v>
      </c>
      <c r="S548">
        <f t="shared" si="33"/>
        <v>1</v>
      </c>
      <c r="T548">
        <f t="shared" si="34"/>
        <v>0</v>
      </c>
      <c r="U548">
        <f t="shared" si="35"/>
        <v>3642</v>
      </c>
    </row>
    <row r="549" spans="1:21" x14ac:dyDescent="0.35">
      <c r="A549">
        <v>10547</v>
      </c>
      <c r="B549" s="4" t="s">
        <v>616</v>
      </c>
      <c r="C549" t="s">
        <v>131</v>
      </c>
      <c r="D549" t="str">
        <f>_xlfn.XLOOKUP(C549,Products!$A:$A,Products!$B:$B,"")</f>
        <v>Product 77</v>
      </c>
      <c r="E549" t="str">
        <f>_xlfn.XLOOKUP(C549,Products!$A:$A,Products!$C:$C,"")</f>
        <v>Components</v>
      </c>
      <c r="F549">
        <f>_xlfn.XLOOKUP(C549,Products!$A:$A,Products!$D:$D,"")</f>
        <v>194.27</v>
      </c>
      <c r="G549" t="str">
        <f>_xlfn.XLOOKUP(C549,Products!$A:$A,Products!$E:$E,"")</f>
        <v>S014</v>
      </c>
      <c r="H549">
        <v>75</v>
      </c>
      <c r="I549">
        <v>234.06</v>
      </c>
      <c r="J549" t="s">
        <v>695</v>
      </c>
      <c r="K549" t="s">
        <v>467</v>
      </c>
      <c r="L549" t="str">
        <f xml:space="preserve"> _xlfn.XLOOKUP(K549,Locations!$A:$A,Locations!$D:$D,"")</f>
        <v>Northeast</v>
      </c>
      <c r="M549" t="str">
        <f xml:space="preserve"> _xlfn.XLOOKUP(K549,Locations!$A:$A,Locations!$C:$C,"")</f>
        <v>NJ</v>
      </c>
      <c r="N549" t="s">
        <v>1233</v>
      </c>
      <c r="O549" t="s">
        <v>1824</v>
      </c>
      <c r="P549">
        <f t="shared" si="32"/>
        <v>17554.5</v>
      </c>
      <c r="Q549" s="4">
        <f>_xlfn.MAXIFS(Shipments!$B:$B, Shipments!$A:$A, A549)</f>
        <v>45935</v>
      </c>
      <c r="R549">
        <f>SUMIFS(Shipments!$D:$D, Shipments!$A:$A, A549)</f>
        <v>75</v>
      </c>
      <c r="S549">
        <f t="shared" si="33"/>
        <v>1</v>
      </c>
      <c r="T549">
        <f t="shared" si="34"/>
        <v>0</v>
      </c>
      <c r="U549">
        <f t="shared" si="35"/>
        <v>2984.25</v>
      </c>
    </row>
    <row r="550" spans="1:21" x14ac:dyDescent="0.35">
      <c r="A550">
        <v>10548</v>
      </c>
      <c r="B550" s="4" t="s">
        <v>627</v>
      </c>
      <c r="C550" t="s">
        <v>72</v>
      </c>
      <c r="D550" t="str">
        <f>_xlfn.XLOOKUP(C550,Products!$A:$A,Products!$B:$B,"")</f>
        <v>Product 18</v>
      </c>
      <c r="E550" t="str">
        <f>_xlfn.XLOOKUP(C550,Products!$A:$A,Products!$C:$C,"")</f>
        <v>Components</v>
      </c>
      <c r="F550">
        <f>_xlfn.XLOOKUP(C550,Products!$A:$A,Products!$D:$D,"")</f>
        <v>101.44</v>
      </c>
      <c r="G550" t="str">
        <f>_xlfn.XLOOKUP(C550,Products!$A:$A,Products!$E:$E,"")</f>
        <v>S013</v>
      </c>
      <c r="H550">
        <v>25</v>
      </c>
      <c r="I550">
        <v>177.7</v>
      </c>
      <c r="J550" t="s">
        <v>667</v>
      </c>
      <c r="K550" t="s">
        <v>465</v>
      </c>
      <c r="L550" t="str">
        <f xml:space="preserve"> _xlfn.XLOOKUP(K550,Locations!$A:$A,Locations!$D:$D,"")</f>
        <v>Midwest</v>
      </c>
      <c r="M550" t="str">
        <f xml:space="preserve"> _xlfn.XLOOKUP(K550,Locations!$A:$A,Locations!$C:$C,"")</f>
        <v>IL</v>
      </c>
      <c r="N550" t="s">
        <v>1234</v>
      </c>
      <c r="O550" t="s">
        <v>1824</v>
      </c>
      <c r="P550">
        <f t="shared" si="32"/>
        <v>4442.5</v>
      </c>
      <c r="Q550" s="4">
        <f>_xlfn.MAXIFS(Shipments!$B:$B, Shipments!$A:$A, A550)</f>
        <v>45810</v>
      </c>
      <c r="R550">
        <f>SUMIFS(Shipments!$D:$D, Shipments!$A:$A, A550)</f>
        <v>25</v>
      </c>
      <c r="S550">
        <f t="shared" si="33"/>
        <v>1</v>
      </c>
      <c r="T550">
        <f t="shared" si="34"/>
        <v>1</v>
      </c>
      <c r="U550">
        <f t="shared" si="35"/>
        <v>1906.5</v>
      </c>
    </row>
    <row r="551" spans="1:21" x14ac:dyDescent="0.35">
      <c r="A551">
        <v>10549</v>
      </c>
      <c r="B551" s="4" t="s">
        <v>603</v>
      </c>
      <c r="C551" t="s">
        <v>99</v>
      </c>
      <c r="D551" t="str">
        <f>_xlfn.XLOOKUP(C551,Products!$A:$A,Products!$B:$B,"")</f>
        <v>Product 45</v>
      </c>
      <c r="E551" t="str">
        <f>_xlfn.XLOOKUP(C551,Products!$A:$A,Products!$C:$C,"")</f>
        <v>Components</v>
      </c>
      <c r="F551">
        <f>_xlfn.XLOOKUP(C551,Products!$A:$A,Products!$D:$D,"")</f>
        <v>39.82</v>
      </c>
      <c r="G551" t="str">
        <f>_xlfn.XLOOKUP(C551,Products!$A:$A,Products!$E:$E,"")</f>
        <v>S006</v>
      </c>
      <c r="H551">
        <v>30</v>
      </c>
      <c r="I551">
        <v>50.18</v>
      </c>
      <c r="J551" t="s">
        <v>623</v>
      </c>
      <c r="K551" t="s">
        <v>471</v>
      </c>
      <c r="L551" t="str">
        <f xml:space="preserve"> _xlfn.XLOOKUP(K551,Locations!$A:$A,Locations!$D:$D,"")</f>
        <v>Central</v>
      </c>
      <c r="M551" t="str">
        <f xml:space="preserve"> _xlfn.XLOOKUP(K551,Locations!$A:$A,Locations!$C:$C,"")</f>
        <v>TX</v>
      </c>
      <c r="N551" t="s">
        <v>1235</v>
      </c>
      <c r="O551" t="s">
        <v>1826</v>
      </c>
      <c r="P551">
        <f t="shared" si="32"/>
        <v>1505.4</v>
      </c>
      <c r="Q551" s="4">
        <f>_xlfn.MAXIFS(Shipments!$B:$B, Shipments!$A:$A, A551)</f>
        <v>45895</v>
      </c>
      <c r="R551">
        <f>SUMIFS(Shipments!$D:$D, Shipments!$A:$A, A551)</f>
        <v>30</v>
      </c>
      <c r="S551">
        <f t="shared" si="33"/>
        <v>1</v>
      </c>
      <c r="T551">
        <f t="shared" si="34"/>
        <v>1</v>
      </c>
      <c r="U551">
        <f t="shared" si="35"/>
        <v>310.80000000000018</v>
      </c>
    </row>
    <row r="552" spans="1:21" x14ac:dyDescent="0.35">
      <c r="A552">
        <v>10550</v>
      </c>
      <c r="B552" s="4" t="s">
        <v>542</v>
      </c>
      <c r="C552" t="s">
        <v>146</v>
      </c>
      <c r="D552" t="str">
        <f>_xlfn.XLOOKUP(C552,Products!$A:$A,Products!$B:$B,"")</f>
        <v>Product 92</v>
      </c>
      <c r="E552" t="str">
        <f>_xlfn.XLOOKUP(C552,Products!$A:$A,Products!$C:$C,"")</f>
        <v>Finished Goods</v>
      </c>
      <c r="F552">
        <f>_xlfn.XLOOKUP(C552,Products!$A:$A,Products!$D:$D,"")</f>
        <v>144.79</v>
      </c>
      <c r="G552" t="str">
        <f>_xlfn.XLOOKUP(C552,Products!$A:$A,Products!$E:$E,"")</f>
        <v>S016</v>
      </c>
      <c r="H552">
        <v>15</v>
      </c>
      <c r="I552">
        <v>250.64</v>
      </c>
      <c r="J552" t="s">
        <v>513</v>
      </c>
      <c r="K552" t="s">
        <v>466</v>
      </c>
      <c r="L552" t="str">
        <f xml:space="preserve"> _xlfn.XLOOKUP(K552,Locations!$A:$A,Locations!$D:$D,"")</f>
        <v>Southeast</v>
      </c>
      <c r="M552" t="str">
        <f xml:space="preserve"> _xlfn.XLOOKUP(K552,Locations!$A:$A,Locations!$C:$C,"")</f>
        <v>FL</v>
      </c>
      <c r="N552" t="s">
        <v>1236</v>
      </c>
      <c r="O552" t="s">
        <v>1824</v>
      </c>
      <c r="P552">
        <f t="shared" si="32"/>
        <v>3759.6</v>
      </c>
      <c r="Q552" s="4">
        <f>_xlfn.MAXIFS(Shipments!$B:$B, Shipments!$A:$A, A552)</f>
        <v>45920</v>
      </c>
      <c r="R552">
        <f>SUMIFS(Shipments!$D:$D, Shipments!$A:$A, A552)</f>
        <v>15</v>
      </c>
      <c r="S552">
        <f t="shared" si="33"/>
        <v>1</v>
      </c>
      <c r="T552">
        <f t="shared" si="34"/>
        <v>1</v>
      </c>
      <c r="U552">
        <f t="shared" si="35"/>
        <v>1587.75</v>
      </c>
    </row>
    <row r="553" spans="1:21" x14ac:dyDescent="0.35">
      <c r="A553">
        <v>10551</v>
      </c>
      <c r="B553" s="4" t="s">
        <v>641</v>
      </c>
      <c r="C553" t="s">
        <v>239</v>
      </c>
      <c r="D553" t="str">
        <f>_xlfn.XLOOKUP(C553,Products!$A:$A,Products!$B:$B,"")</f>
        <v>Product 185</v>
      </c>
      <c r="E553" t="str">
        <f>_xlfn.XLOOKUP(C553,Products!$A:$A,Products!$C:$C,"")</f>
        <v>Packaging</v>
      </c>
      <c r="F553">
        <f>_xlfn.XLOOKUP(C553,Products!$A:$A,Products!$D:$D,"")</f>
        <v>55.49</v>
      </c>
      <c r="G553" t="str">
        <f>_xlfn.XLOOKUP(C553,Products!$A:$A,Products!$E:$E,"")</f>
        <v>S005</v>
      </c>
      <c r="H553">
        <v>20</v>
      </c>
      <c r="I553">
        <v>68.42</v>
      </c>
      <c r="J553" t="s">
        <v>632</v>
      </c>
      <c r="K553" t="s">
        <v>471</v>
      </c>
      <c r="L553" t="str">
        <f xml:space="preserve"> _xlfn.XLOOKUP(K553,Locations!$A:$A,Locations!$D:$D,"")</f>
        <v>Central</v>
      </c>
      <c r="M553" t="str">
        <f xml:space="preserve"> _xlfn.XLOOKUP(K553,Locations!$A:$A,Locations!$C:$C,"")</f>
        <v>TX</v>
      </c>
      <c r="N553" t="s">
        <v>1237</v>
      </c>
      <c r="O553" t="s">
        <v>1825</v>
      </c>
      <c r="P553">
        <f t="shared" si="32"/>
        <v>1368.4</v>
      </c>
      <c r="Q553" s="4">
        <f>_xlfn.MAXIFS(Shipments!$B:$B, Shipments!$A:$A, A553)</f>
        <v>45846</v>
      </c>
      <c r="R553">
        <f>SUMIFS(Shipments!$D:$D, Shipments!$A:$A, A553)</f>
        <v>20</v>
      </c>
      <c r="S553">
        <f t="shared" si="33"/>
        <v>1</v>
      </c>
      <c r="T553">
        <f t="shared" si="34"/>
        <v>1</v>
      </c>
      <c r="U553">
        <f t="shared" si="35"/>
        <v>258.60000000000014</v>
      </c>
    </row>
    <row r="554" spans="1:21" x14ac:dyDescent="0.35">
      <c r="A554">
        <v>10552</v>
      </c>
      <c r="B554" s="4" t="s">
        <v>608</v>
      </c>
      <c r="C554" t="s">
        <v>181</v>
      </c>
      <c r="D554" t="str">
        <f>_xlfn.XLOOKUP(C554,Products!$A:$A,Products!$B:$B,"")</f>
        <v>Product 127</v>
      </c>
      <c r="E554" t="str">
        <f>_xlfn.XLOOKUP(C554,Products!$A:$A,Products!$C:$C,"")</f>
        <v>Finished Goods</v>
      </c>
      <c r="F554">
        <f>_xlfn.XLOOKUP(C554,Products!$A:$A,Products!$D:$D,"")</f>
        <v>79.2</v>
      </c>
      <c r="G554" t="str">
        <f>_xlfn.XLOOKUP(C554,Products!$A:$A,Products!$E:$E,"")</f>
        <v>S004</v>
      </c>
      <c r="H554">
        <v>15</v>
      </c>
      <c r="I554">
        <v>122.85</v>
      </c>
      <c r="J554" t="s">
        <v>688</v>
      </c>
      <c r="K554" t="s">
        <v>473</v>
      </c>
      <c r="L554" t="str">
        <f xml:space="preserve"> _xlfn.XLOOKUP(K554,Locations!$A:$A,Locations!$D:$D,"")</f>
        <v>West</v>
      </c>
      <c r="M554" t="str">
        <f xml:space="preserve"> _xlfn.XLOOKUP(K554,Locations!$A:$A,Locations!$C:$C,"")</f>
        <v>CA</v>
      </c>
      <c r="N554" t="s">
        <v>1238</v>
      </c>
      <c r="O554" t="s">
        <v>1824</v>
      </c>
      <c r="P554">
        <f t="shared" si="32"/>
        <v>1842.75</v>
      </c>
      <c r="Q554" s="4">
        <f>_xlfn.MAXIFS(Shipments!$B:$B, Shipments!$A:$A, A554)</f>
        <v>45850</v>
      </c>
      <c r="R554">
        <f>SUMIFS(Shipments!$D:$D, Shipments!$A:$A, A554)</f>
        <v>15</v>
      </c>
      <c r="S554">
        <f t="shared" si="33"/>
        <v>1</v>
      </c>
      <c r="T554">
        <f t="shared" si="34"/>
        <v>1</v>
      </c>
      <c r="U554">
        <f t="shared" si="35"/>
        <v>654.75</v>
      </c>
    </row>
    <row r="555" spans="1:21" x14ac:dyDescent="0.35">
      <c r="A555">
        <v>10553</v>
      </c>
      <c r="B555" s="4" t="s">
        <v>553</v>
      </c>
      <c r="C555" t="s">
        <v>127</v>
      </c>
      <c r="D555" t="str">
        <f>_xlfn.XLOOKUP(C555,Products!$A:$A,Products!$B:$B,"")</f>
        <v>Product 73</v>
      </c>
      <c r="E555" t="str">
        <f>_xlfn.XLOOKUP(C555,Products!$A:$A,Products!$C:$C,"")</f>
        <v>Spare Parts</v>
      </c>
      <c r="F555">
        <f>_xlfn.XLOOKUP(C555,Products!$A:$A,Products!$D:$D,"")</f>
        <v>27.14</v>
      </c>
      <c r="G555" t="str">
        <f>_xlfn.XLOOKUP(C555,Products!$A:$A,Products!$E:$E,"")</f>
        <v>S017</v>
      </c>
      <c r="H555">
        <v>20</v>
      </c>
      <c r="I555">
        <v>34.25</v>
      </c>
      <c r="J555" t="s">
        <v>695</v>
      </c>
      <c r="K555" t="s">
        <v>466</v>
      </c>
      <c r="L555" t="str">
        <f xml:space="preserve"> _xlfn.XLOOKUP(K555,Locations!$A:$A,Locations!$D:$D,"")</f>
        <v>Southeast</v>
      </c>
      <c r="M555" t="str">
        <f xml:space="preserve"> _xlfn.XLOOKUP(K555,Locations!$A:$A,Locations!$C:$C,"")</f>
        <v>FL</v>
      </c>
      <c r="N555" t="s">
        <v>1239</v>
      </c>
      <c r="O555" t="s">
        <v>1825</v>
      </c>
      <c r="P555">
        <f t="shared" si="32"/>
        <v>685</v>
      </c>
      <c r="Q555" s="4">
        <f>_xlfn.MAXIFS(Shipments!$B:$B, Shipments!$A:$A, A555)</f>
        <v>45932</v>
      </c>
      <c r="R555">
        <f>SUMIFS(Shipments!$D:$D, Shipments!$A:$A, A555)</f>
        <v>20</v>
      </c>
      <c r="S555">
        <f t="shared" si="33"/>
        <v>1</v>
      </c>
      <c r="T555">
        <f t="shared" si="34"/>
        <v>0</v>
      </c>
      <c r="U555">
        <f t="shared" si="35"/>
        <v>142.20000000000005</v>
      </c>
    </row>
    <row r="556" spans="1:21" x14ac:dyDescent="0.35">
      <c r="A556">
        <v>10554</v>
      </c>
      <c r="B556" s="4" t="s">
        <v>564</v>
      </c>
      <c r="C556" t="s">
        <v>122</v>
      </c>
      <c r="D556" t="str">
        <f>_xlfn.XLOOKUP(C556,Products!$A:$A,Products!$B:$B,"")</f>
        <v>Product 68</v>
      </c>
      <c r="E556" t="str">
        <f>_xlfn.XLOOKUP(C556,Products!$A:$A,Products!$C:$C,"")</f>
        <v>Raw Materials</v>
      </c>
      <c r="F556">
        <f>_xlfn.XLOOKUP(C556,Products!$A:$A,Products!$D:$D,"")</f>
        <v>60.04</v>
      </c>
      <c r="G556" t="str">
        <f>_xlfn.XLOOKUP(C556,Products!$A:$A,Products!$E:$E,"")</f>
        <v>S019</v>
      </c>
      <c r="H556">
        <v>30</v>
      </c>
      <c r="I556">
        <v>76.25</v>
      </c>
      <c r="J556" t="s">
        <v>611</v>
      </c>
      <c r="K556" t="s">
        <v>473</v>
      </c>
      <c r="L556" t="str">
        <f xml:space="preserve"> _xlfn.XLOOKUP(K556,Locations!$A:$A,Locations!$D:$D,"")</f>
        <v>West</v>
      </c>
      <c r="M556" t="str">
        <f xml:space="preserve"> _xlfn.XLOOKUP(K556,Locations!$A:$A,Locations!$C:$C,"")</f>
        <v>CA</v>
      </c>
      <c r="N556" t="s">
        <v>1240</v>
      </c>
      <c r="O556" t="s">
        <v>1825</v>
      </c>
      <c r="P556">
        <f t="shared" si="32"/>
        <v>2287.5</v>
      </c>
      <c r="Q556" s="4">
        <f>_xlfn.MAXIFS(Shipments!$B:$B, Shipments!$A:$A, A556)</f>
        <v>45791</v>
      </c>
      <c r="R556">
        <f>SUMIFS(Shipments!$D:$D, Shipments!$A:$A, A556)</f>
        <v>30</v>
      </c>
      <c r="S556">
        <f t="shared" si="33"/>
        <v>1</v>
      </c>
      <c r="T556">
        <f t="shared" si="34"/>
        <v>1</v>
      </c>
      <c r="U556">
        <f t="shared" si="35"/>
        <v>486.29999999999995</v>
      </c>
    </row>
    <row r="557" spans="1:21" x14ac:dyDescent="0.35">
      <c r="A557">
        <v>10555</v>
      </c>
      <c r="B557" s="4" t="s">
        <v>614</v>
      </c>
      <c r="C557" t="s">
        <v>186</v>
      </c>
      <c r="D557" t="str">
        <f>_xlfn.XLOOKUP(C557,Products!$A:$A,Products!$B:$B,"")</f>
        <v>Product 132</v>
      </c>
      <c r="E557" t="str">
        <f>_xlfn.XLOOKUP(C557,Products!$A:$A,Products!$C:$C,"")</f>
        <v>Finished Goods</v>
      </c>
      <c r="F557">
        <f>_xlfn.XLOOKUP(C557,Products!$A:$A,Products!$D:$D,"")</f>
        <v>181.79</v>
      </c>
      <c r="G557" t="str">
        <f>_xlfn.XLOOKUP(C557,Products!$A:$A,Products!$E:$E,"")</f>
        <v>S004</v>
      </c>
      <c r="H557">
        <v>5</v>
      </c>
      <c r="I557">
        <v>244.86</v>
      </c>
      <c r="J557" t="s">
        <v>586</v>
      </c>
      <c r="K557" t="s">
        <v>472</v>
      </c>
      <c r="L557" t="str">
        <f xml:space="preserve"> _xlfn.XLOOKUP(K557,Locations!$A:$A,Locations!$D:$D,"")</f>
        <v>West</v>
      </c>
      <c r="M557" t="str">
        <f xml:space="preserve"> _xlfn.XLOOKUP(K557,Locations!$A:$A,Locations!$C:$C,"")</f>
        <v>WA</v>
      </c>
      <c r="N557" t="s">
        <v>1241</v>
      </c>
      <c r="O557" t="s">
        <v>1824</v>
      </c>
      <c r="P557">
        <f t="shared" si="32"/>
        <v>1224.3000000000002</v>
      </c>
      <c r="Q557" s="4">
        <f>_xlfn.MAXIFS(Shipments!$B:$B, Shipments!$A:$A, A557)</f>
        <v>45798</v>
      </c>
      <c r="R557">
        <f>SUMIFS(Shipments!$D:$D, Shipments!$A:$A, A557)</f>
        <v>5</v>
      </c>
      <c r="S557">
        <f t="shared" si="33"/>
        <v>1</v>
      </c>
      <c r="T557">
        <f t="shared" si="34"/>
        <v>1</v>
      </c>
      <c r="U557">
        <f t="shared" si="35"/>
        <v>315.35000000000025</v>
      </c>
    </row>
    <row r="558" spans="1:21" x14ac:dyDescent="0.35">
      <c r="A558">
        <v>10556</v>
      </c>
      <c r="B558" s="4" t="s">
        <v>555</v>
      </c>
      <c r="C558" t="s">
        <v>209</v>
      </c>
      <c r="D558" t="str">
        <f>_xlfn.XLOOKUP(C558,Products!$A:$A,Products!$B:$B,"")</f>
        <v>Product 155</v>
      </c>
      <c r="E558" t="str">
        <f>_xlfn.XLOOKUP(C558,Products!$A:$A,Products!$C:$C,"")</f>
        <v>Raw Materials</v>
      </c>
      <c r="F558">
        <f>_xlfn.XLOOKUP(C558,Products!$A:$A,Products!$D:$D,"")</f>
        <v>57.05</v>
      </c>
      <c r="G558" t="str">
        <f>_xlfn.XLOOKUP(C558,Products!$A:$A,Products!$E:$E,"")</f>
        <v>S004</v>
      </c>
      <c r="H558">
        <v>10</v>
      </c>
      <c r="I558">
        <v>69.84</v>
      </c>
      <c r="J558" t="s">
        <v>696</v>
      </c>
      <c r="K558" t="s">
        <v>468</v>
      </c>
      <c r="L558" t="str">
        <f xml:space="preserve"> _xlfn.XLOOKUP(K558,Locations!$A:$A,Locations!$D:$D,"")</f>
        <v>West</v>
      </c>
      <c r="M558" t="str">
        <f xml:space="preserve"> _xlfn.XLOOKUP(K558,Locations!$A:$A,Locations!$C:$C,"")</f>
        <v>WA</v>
      </c>
      <c r="N558" t="s">
        <v>1242</v>
      </c>
      <c r="O558" t="s">
        <v>1825</v>
      </c>
      <c r="P558">
        <f t="shared" si="32"/>
        <v>698.40000000000009</v>
      </c>
      <c r="Q558" s="4">
        <f>_xlfn.MAXIFS(Shipments!$B:$B, Shipments!$A:$A, A558)</f>
        <v>45935</v>
      </c>
      <c r="R558">
        <f>SUMIFS(Shipments!$D:$D, Shipments!$A:$A, A558)</f>
        <v>10</v>
      </c>
      <c r="S558">
        <f t="shared" si="33"/>
        <v>1</v>
      </c>
      <c r="T558">
        <f t="shared" si="34"/>
        <v>1</v>
      </c>
      <c r="U558">
        <f t="shared" si="35"/>
        <v>127.90000000000009</v>
      </c>
    </row>
    <row r="559" spans="1:21" x14ac:dyDescent="0.35">
      <c r="A559">
        <v>10557</v>
      </c>
      <c r="B559" s="4" t="s">
        <v>518</v>
      </c>
      <c r="C559" t="s">
        <v>209</v>
      </c>
      <c r="D559" t="str">
        <f>_xlfn.XLOOKUP(C559,Products!$A:$A,Products!$B:$B,"")</f>
        <v>Product 155</v>
      </c>
      <c r="E559" t="str">
        <f>_xlfn.XLOOKUP(C559,Products!$A:$A,Products!$C:$C,"")</f>
        <v>Raw Materials</v>
      </c>
      <c r="F559">
        <f>_xlfn.XLOOKUP(C559,Products!$A:$A,Products!$D:$D,"")</f>
        <v>57.05</v>
      </c>
      <c r="G559" t="str">
        <f>_xlfn.XLOOKUP(C559,Products!$A:$A,Products!$E:$E,"")</f>
        <v>S004</v>
      </c>
      <c r="H559">
        <v>100</v>
      </c>
      <c r="I559">
        <v>98.96</v>
      </c>
      <c r="J559" t="s">
        <v>546</v>
      </c>
      <c r="K559" t="s">
        <v>464</v>
      </c>
      <c r="L559" t="str">
        <f xml:space="preserve"> _xlfn.XLOOKUP(K559,Locations!$A:$A,Locations!$D:$D,"")</f>
        <v>Central</v>
      </c>
      <c r="M559" t="str">
        <f xml:space="preserve"> _xlfn.XLOOKUP(K559,Locations!$A:$A,Locations!$C:$C,"")</f>
        <v>TX</v>
      </c>
      <c r="N559" t="s">
        <v>1243</v>
      </c>
      <c r="O559" t="s">
        <v>1825</v>
      </c>
      <c r="P559">
        <f t="shared" si="32"/>
        <v>9896</v>
      </c>
      <c r="Q559" s="4">
        <f>_xlfn.MAXIFS(Shipments!$B:$B, Shipments!$A:$A, A559)</f>
        <v>45893</v>
      </c>
      <c r="R559">
        <f>SUMIFS(Shipments!$D:$D, Shipments!$A:$A, A559)</f>
        <v>100</v>
      </c>
      <c r="S559">
        <f t="shared" si="33"/>
        <v>1</v>
      </c>
      <c r="T559">
        <f t="shared" si="34"/>
        <v>0</v>
      </c>
      <c r="U559">
        <f t="shared" si="35"/>
        <v>4191</v>
      </c>
    </row>
    <row r="560" spans="1:21" x14ac:dyDescent="0.35">
      <c r="A560">
        <v>10558</v>
      </c>
      <c r="B560" s="4" t="s">
        <v>672</v>
      </c>
      <c r="C560" t="s">
        <v>157</v>
      </c>
      <c r="D560" t="str">
        <f>_xlfn.XLOOKUP(C560,Products!$A:$A,Products!$B:$B,"")</f>
        <v>Product 103</v>
      </c>
      <c r="E560" t="str">
        <f>_xlfn.XLOOKUP(C560,Products!$A:$A,Products!$C:$C,"")</f>
        <v>Packaging</v>
      </c>
      <c r="F560">
        <f>_xlfn.XLOOKUP(C560,Products!$A:$A,Products!$D:$D,"")</f>
        <v>61.05</v>
      </c>
      <c r="G560" t="str">
        <f>_xlfn.XLOOKUP(C560,Products!$A:$A,Products!$E:$E,"")</f>
        <v>S015</v>
      </c>
      <c r="H560">
        <v>30</v>
      </c>
      <c r="I560">
        <v>107.22</v>
      </c>
      <c r="J560" t="s">
        <v>647</v>
      </c>
      <c r="K560" t="s">
        <v>464</v>
      </c>
      <c r="L560" t="str">
        <f xml:space="preserve"> _xlfn.XLOOKUP(K560,Locations!$A:$A,Locations!$D:$D,"")</f>
        <v>Central</v>
      </c>
      <c r="M560" t="str">
        <f xml:space="preserve"> _xlfn.XLOOKUP(K560,Locations!$A:$A,Locations!$C:$C,"")</f>
        <v>TX</v>
      </c>
      <c r="N560" t="s">
        <v>1244</v>
      </c>
      <c r="O560" t="s">
        <v>1824</v>
      </c>
      <c r="P560">
        <f t="shared" si="32"/>
        <v>3216.6</v>
      </c>
      <c r="Q560" s="4">
        <f>_xlfn.MAXIFS(Shipments!$B:$B, Shipments!$A:$A, A560)</f>
        <v>45892</v>
      </c>
      <c r="R560">
        <f>SUMIFS(Shipments!$D:$D, Shipments!$A:$A, A560)</f>
        <v>30</v>
      </c>
      <c r="S560">
        <f t="shared" si="33"/>
        <v>1</v>
      </c>
      <c r="T560">
        <f t="shared" si="34"/>
        <v>0</v>
      </c>
      <c r="U560">
        <f t="shared" si="35"/>
        <v>1385.1</v>
      </c>
    </row>
    <row r="561" spans="1:21" x14ac:dyDescent="0.35">
      <c r="A561">
        <v>10559</v>
      </c>
      <c r="B561" s="4" t="s">
        <v>609</v>
      </c>
      <c r="C561" t="s">
        <v>237</v>
      </c>
      <c r="D561" t="str">
        <f>_xlfn.XLOOKUP(C561,Products!$A:$A,Products!$B:$B,"")</f>
        <v>Product 183</v>
      </c>
      <c r="E561" t="str">
        <f>_xlfn.XLOOKUP(C561,Products!$A:$A,Products!$C:$C,"")</f>
        <v>Packaging</v>
      </c>
      <c r="F561">
        <f>_xlfn.XLOOKUP(C561,Products!$A:$A,Products!$D:$D,"")</f>
        <v>188.98</v>
      </c>
      <c r="G561" t="str">
        <f>_xlfn.XLOOKUP(C561,Products!$A:$A,Products!$E:$E,"")</f>
        <v>S020</v>
      </c>
      <c r="H561">
        <v>10</v>
      </c>
      <c r="I561">
        <v>234.69</v>
      </c>
      <c r="J561" t="s">
        <v>590</v>
      </c>
      <c r="K561" t="s">
        <v>468</v>
      </c>
      <c r="L561" t="str">
        <f xml:space="preserve"> _xlfn.XLOOKUP(K561,Locations!$A:$A,Locations!$D:$D,"")</f>
        <v>West</v>
      </c>
      <c r="M561" t="str">
        <f xml:space="preserve"> _xlfn.XLOOKUP(K561,Locations!$A:$A,Locations!$C:$C,"")</f>
        <v>WA</v>
      </c>
      <c r="N561" t="s">
        <v>1245</v>
      </c>
      <c r="O561" t="s">
        <v>1825</v>
      </c>
      <c r="P561">
        <f t="shared" si="32"/>
        <v>2346.9</v>
      </c>
      <c r="Q561" s="4">
        <f>_xlfn.MAXIFS(Shipments!$B:$B, Shipments!$A:$A, A561)</f>
        <v>45816</v>
      </c>
      <c r="R561">
        <f>SUMIFS(Shipments!$D:$D, Shipments!$A:$A, A561)</f>
        <v>10</v>
      </c>
      <c r="S561">
        <f t="shared" si="33"/>
        <v>1</v>
      </c>
      <c r="T561">
        <f t="shared" si="34"/>
        <v>1</v>
      </c>
      <c r="U561">
        <f t="shared" si="35"/>
        <v>457.10000000000014</v>
      </c>
    </row>
    <row r="562" spans="1:21" x14ac:dyDescent="0.35">
      <c r="A562">
        <v>10560</v>
      </c>
      <c r="B562" s="4" t="s">
        <v>594</v>
      </c>
      <c r="C562" t="s">
        <v>106</v>
      </c>
      <c r="D562" t="str">
        <f>_xlfn.XLOOKUP(C562,Products!$A:$A,Products!$B:$B,"")</f>
        <v>Product 52</v>
      </c>
      <c r="E562" t="str">
        <f>_xlfn.XLOOKUP(C562,Products!$A:$A,Products!$C:$C,"")</f>
        <v>Finished Goods</v>
      </c>
      <c r="F562">
        <f>_xlfn.XLOOKUP(C562,Products!$A:$A,Products!$D:$D,"")</f>
        <v>15.35</v>
      </c>
      <c r="G562" t="str">
        <f>_xlfn.XLOOKUP(C562,Products!$A:$A,Products!$E:$E,"")</f>
        <v>S013</v>
      </c>
      <c r="H562">
        <v>25</v>
      </c>
      <c r="I562">
        <v>23.71</v>
      </c>
      <c r="J562" t="s">
        <v>562</v>
      </c>
      <c r="K562" t="s">
        <v>466</v>
      </c>
      <c r="L562" t="str">
        <f xml:space="preserve"> _xlfn.XLOOKUP(K562,Locations!$A:$A,Locations!$D:$D,"")</f>
        <v>Southeast</v>
      </c>
      <c r="M562" t="str">
        <f xml:space="preserve"> _xlfn.XLOOKUP(K562,Locations!$A:$A,Locations!$C:$C,"")</f>
        <v>FL</v>
      </c>
      <c r="N562" t="s">
        <v>1246</v>
      </c>
      <c r="O562" t="s">
        <v>1825</v>
      </c>
      <c r="P562">
        <f t="shared" si="32"/>
        <v>592.75</v>
      </c>
      <c r="Q562" s="4">
        <f>_xlfn.MAXIFS(Shipments!$B:$B, Shipments!$A:$A, A562)</f>
        <v>45812</v>
      </c>
      <c r="R562">
        <f>SUMIFS(Shipments!$D:$D, Shipments!$A:$A, A562)</f>
        <v>25</v>
      </c>
      <c r="S562">
        <f t="shared" si="33"/>
        <v>1</v>
      </c>
      <c r="T562">
        <f t="shared" si="34"/>
        <v>1</v>
      </c>
      <c r="U562">
        <f t="shared" si="35"/>
        <v>209</v>
      </c>
    </row>
    <row r="563" spans="1:21" x14ac:dyDescent="0.35">
      <c r="A563">
        <v>10561</v>
      </c>
      <c r="B563" s="4" t="s">
        <v>542</v>
      </c>
      <c r="C563" t="s">
        <v>166</v>
      </c>
      <c r="D563" t="str">
        <f>_xlfn.XLOOKUP(C563,Products!$A:$A,Products!$B:$B,"")</f>
        <v>Product 112</v>
      </c>
      <c r="E563" t="str">
        <f>_xlfn.XLOOKUP(C563,Products!$A:$A,Products!$C:$C,"")</f>
        <v>Finished Goods</v>
      </c>
      <c r="F563">
        <f>_xlfn.XLOOKUP(C563,Products!$A:$A,Products!$D:$D,"")</f>
        <v>97.22</v>
      </c>
      <c r="G563" t="str">
        <f>_xlfn.XLOOKUP(C563,Products!$A:$A,Products!$E:$E,"")</f>
        <v>S020</v>
      </c>
      <c r="H563">
        <v>50</v>
      </c>
      <c r="I563">
        <v>125.37</v>
      </c>
      <c r="J563" t="s">
        <v>560</v>
      </c>
      <c r="K563" t="s">
        <v>468</v>
      </c>
      <c r="L563" t="str">
        <f xml:space="preserve"> _xlfn.XLOOKUP(K563,Locations!$A:$A,Locations!$D:$D,"")</f>
        <v>West</v>
      </c>
      <c r="M563" t="str">
        <f xml:space="preserve"> _xlfn.XLOOKUP(K563,Locations!$A:$A,Locations!$C:$C,"")</f>
        <v>WA</v>
      </c>
      <c r="N563" t="s">
        <v>1247</v>
      </c>
      <c r="O563" t="s">
        <v>1825</v>
      </c>
      <c r="P563">
        <f t="shared" si="32"/>
        <v>6268.5</v>
      </c>
      <c r="Q563" s="4">
        <f>_xlfn.MAXIFS(Shipments!$B:$B, Shipments!$A:$A, A563)</f>
        <v>45922</v>
      </c>
      <c r="R563">
        <f>SUMIFS(Shipments!$D:$D, Shipments!$A:$A, A563)</f>
        <v>50</v>
      </c>
      <c r="S563">
        <f t="shared" si="33"/>
        <v>1</v>
      </c>
      <c r="T563">
        <f t="shared" si="34"/>
        <v>0</v>
      </c>
      <c r="U563">
        <f t="shared" si="35"/>
        <v>1407.5</v>
      </c>
    </row>
    <row r="564" spans="1:21" x14ac:dyDescent="0.35">
      <c r="A564">
        <v>10562</v>
      </c>
      <c r="B564" s="4" t="s">
        <v>533</v>
      </c>
      <c r="C564" t="s">
        <v>182</v>
      </c>
      <c r="D564" t="str">
        <f>_xlfn.XLOOKUP(C564,Products!$A:$A,Products!$B:$B,"")</f>
        <v>Product 128</v>
      </c>
      <c r="E564" t="str">
        <f>_xlfn.XLOOKUP(C564,Products!$A:$A,Products!$C:$C,"")</f>
        <v>Spare Parts</v>
      </c>
      <c r="F564">
        <f>_xlfn.XLOOKUP(C564,Products!$A:$A,Products!$D:$D,"")</f>
        <v>151.44999999999999</v>
      </c>
      <c r="G564" t="str">
        <f>_xlfn.XLOOKUP(C564,Products!$A:$A,Products!$E:$E,"")</f>
        <v>S004</v>
      </c>
      <c r="H564">
        <v>25</v>
      </c>
      <c r="I564">
        <v>269.64999999999998</v>
      </c>
      <c r="J564" t="s">
        <v>669</v>
      </c>
      <c r="K564" t="s">
        <v>471</v>
      </c>
      <c r="L564" t="str">
        <f xml:space="preserve"> _xlfn.XLOOKUP(K564,Locations!$A:$A,Locations!$D:$D,"")</f>
        <v>Central</v>
      </c>
      <c r="M564" t="str">
        <f xml:space="preserve"> _xlfn.XLOOKUP(K564,Locations!$A:$A,Locations!$C:$C,"")</f>
        <v>TX</v>
      </c>
      <c r="N564" t="s">
        <v>1248</v>
      </c>
      <c r="O564" t="s">
        <v>1825</v>
      </c>
      <c r="P564">
        <f t="shared" si="32"/>
        <v>6741.2499999999991</v>
      </c>
      <c r="Q564" s="4">
        <f>_xlfn.MAXIFS(Shipments!$B:$B, Shipments!$A:$A, A564)</f>
        <v>45923</v>
      </c>
      <c r="R564">
        <f>SUMIFS(Shipments!$D:$D, Shipments!$A:$A, A564)</f>
        <v>25</v>
      </c>
      <c r="S564">
        <f t="shared" si="33"/>
        <v>1</v>
      </c>
      <c r="T564">
        <f t="shared" si="34"/>
        <v>1</v>
      </c>
      <c r="U564">
        <f t="shared" si="35"/>
        <v>2954.9999999999995</v>
      </c>
    </row>
    <row r="565" spans="1:21" x14ac:dyDescent="0.35">
      <c r="A565">
        <v>10563</v>
      </c>
      <c r="B565" s="4" t="s">
        <v>528</v>
      </c>
      <c r="C565" t="s">
        <v>248</v>
      </c>
      <c r="D565" t="str">
        <f>_xlfn.XLOOKUP(C565,Products!$A:$A,Products!$B:$B,"")</f>
        <v>Product 194</v>
      </c>
      <c r="E565" t="str">
        <f>_xlfn.XLOOKUP(C565,Products!$A:$A,Products!$C:$C,"")</f>
        <v>Raw Materials</v>
      </c>
      <c r="F565">
        <f>_xlfn.XLOOKUP(C565,Products!$A:$A,Products!$D:$D,"")</f>
        <v>64.239999999999995</v>
      </c>
      <c r="G565" t="str">
        <f>_xlfn.XLOOKUP(C565,Products!$A:$A,Products!$E:$E,"")</f>
        <v>S016</v>
      </c>
      <c r="H565">
        <v>30</v>
      </c>
      <c r="I565">
        <v>79.3</v>
      </c>
      <c r="J565" t="s">
        <v>508</v>
      </c>
      <c r="K565" t="s">
        <v>473</v>
      </c>
      <c r="L565" t="str">
        <f xml:space="preserve"> _xlfn.XLOOKUP(K565,Locations!$A:$A,Locations!$D:$D,"")</f>
        <v>West</v>
      </c>
      <c r="M565" t="str">
        <f xml:space="preserve"> _xlfn.XLOOKUP(K565,Locations!$A:$A,Locations!$C:$C,"")</f>
        <v>CA</v>
      </c>
      <c r="N565" t="s">
        <v>1249</v>
      </c>
      <c r="O565" t="s">
        <v>1825</v>
      </c>
      <c r="P565">
        <f t="shared" si="32"/>
        <v>2379</v>
      </c>
      <c r="Q565" s="4">
        <f>_xlfn.MAXIFS(Shipments!$B:$B, Shipments!$A:$A, A565)</f>
        <v>45902</v>
      </c>
      <c r="R565">
        <f>SUMIFS(Shipments!$D:$D, Shipments!$A:$A, A565)</f>
        <v>30</v>
      </c>
      <c r="S565">
        <f t="shared" si="33"/>
        <v>1</v>
      </c>
      <c r="T565">
        <f t="shared" si="34"/>
        <v>0</v>
      </c>
      <c r="U565">
        <f t="shared" si="35"/>
        <v>451.80000000000018</v>
      </c>
    </row>
    <row r="566" spans="1:21" x14ac:dyDescent="0.35">
      <c r="A566">
        <v>10564</v>
      </c>
      <c r="B566" s="4" t="s">
        <v>574</v>
      </c>
      <c r="C566" t="s">
        <v>112</v>
      </c>
      <c r="D566" t="str">
        <f>_xlfn.XLOOKUP(C566,Products!$A:$A,Products!$B:$B,"")</f>
        <v>Product 58</v>
      </c>
      <c r="E566" t="str">
        <f>_xlfn.XLOOKUP(C566,Products!$A:$A,Products!$C:$C,"")</f>
        <v>Spare Parts</v>
      </c>
      <c r="F566">
        <f>_xlfn.XLOOKUP(C566,Products!$A:$A,Products!$D:$D,"")</f>
        <v>48.03</v>
      </c>
      <c r="G566" t="str">
        <f>_xlfn.XLOOKUP(C566,Products!$A:$A,Products!$E:$E,"")</f>
        <v>S014</v>
      </c>
      <c r="H566">
        <v>50</v>
      </c>
      <c r="I566">
        <v>68.599999999999994</v>
      </c>
      <c r="J566" t="s">
        <v>685</v>
      </c>
      <c r="K566" t="s">
        <v>468</v>
      </c>
      <c r="L566" t="str">
        <f xml:space="preserve"> _xlfn.XLOOKUP(K566,Locations!$A:$A,Locations!$D:$D,"")</f>
        <v>West</v>
      </c>
      <c r="M566" t="str">
        <f xml:space="preserve"> _xlfn.XLOOKUP(K566,Locations!$A:$A,Locations!$C:$C,"")</f>
        <v>WA</v>
      </c>
      <c r="N566" t="s">
        <v>1250</v>
      </c>
      <c r="O566" t="s">
        <v>1825</v>
      </c>
      <c r="P566">
        <f t="shared" si="32"/>
        <v>3429.9999999999995</v>
      </c>
      <c r="Q566" s="4">
        <f>_xlfn.MAXIFS(Shipments!$B:$B, Shipments!$A:$A, A566)</f>
        <v>45836</v>
      </c>
      <c r="R566">
        <f>SUMIFS(Shipments!$D:$D, Shipments!$A:$A, A566)</f>
        <v>50</v>
      </c>
      <c r="S566">
        <f t="shared" si="33"/>
        <v>1</v>
      </c>
      <c r="T566">
        <f t="shared" si="34"/>
        <v>1</v>
      </c>
      <c r="U566">
        <f t="shared" si="35"/>
        <v>1028.4999999999995</v>
      </c>
    </row>
    <row r="567" spans="1:21" x14ac:dyDescent="0.35">
      <c r="A567">
        <v>10565</v>
      </c>
      <c r="B567" s="4" t="s">
        <v>608</v>
      </c>
      <c r="C567" t="s">
        <v>80</v>
      </c>
      <c r="D567" t="str">
        <f>_xlfn.XLOOKUP(C567,Products!$A:$A,Products!$B:$B,"")</f>
        <v>Product 26</v>
      </c>
      <c r="E567" t="str">
        <f>_xlfn.XLOOKUP(C567,Products!$A:$A,Products!$C:$C,"")</f>
        <v>Components</v>
      </c>
      <c r="F567">
        <f>_xlfn.XLOOKUP(C567,Products!$A:$A,Products!$D:$D,"")</f>
        <v>10.56</v>
      </c>
      <c r="G567" t="str">
        <f>_xlfn.XLOOKUP(C567,Products!$A:$A,Products!$E:$E,"")</f>
        <v>S001</v>
      </c>
      <c r="H567">
        <v>25</v>
      </c>
      <c r="I567">
        <v>13.81</v>
      </c>
      <c r="J567" t="s">
        <v>540</v>
      </c>
      <c r="K567" t="s">
        <v>473</v>
      </c>
      <c r="L567" t="str">
        <f xml:space="preserve"> _xlfn.XLOOKUP(K567,Locations!$A:$A,Locations!$D:$D,"")</f>
        <v>West</v>
      </c>
      <c r="M567" t="str">
        <f xml:space="preserve"> _xlfn.XLOOKUP(K567,Locations!$A:$A,Locations!$C:$C,"")</f>
        <v>CA</v>
      </c>
      <c r="N567" t="s">
        <v>1251</v>
      </c>
      <c r="O567" t="s">
        <v>1825</v>
      </c>
      <c r="P567">
        <f t="shared" si="32"/>
        <v>345.25</v>
      </c>
      <c r="Q567" s="4">
        <f>_xlfn.MAXIFS(Shipments!$B:$B, Shipments!$A:$A, A567)</f>
        <v>45849</v>
      </c>
      <c r="R567">
        <f>SUMIFS(Shipments!$D:$D, Shipments!$A:$A, A567)</f>
        <v>25</v>
      </c>
      <c r="S567">
        <f t="shared" si="33"/>
        <v>1</v>
      </c>
      <c r="T567">
        <f t="shared" si="34"/>
        <v>1</v>
      </c>
      <c r="U567">
        <f t="shared" si="35"/>
        <v>81.25</v>
      </c>
    </row>
    <row r="568" spans="1:21" x14ac:dyDescent="0.35">
      <c r="A568">
        <v>10566</v>
      </c>
      <c r="B568" s="4" t="s">
        <v>665</v>
      </c>
      <c r="C568" t="s">
        <v>167</v>
      </c>
      <c r="D568" t="str">
        <f>_xlfn.XLOOKUP(C568,Products!$A:$A,Products!$B:$B,"")</f>
        <v>Product 113</v>
      </c>
      <c r="E568" t="str">
        <f>_xlfn.XLOOKUP(C568,Products!$A:$A,Products!$C:$C,"")</f>
        <v>Finished Goods</v>
      </c>
      <c r="F568">
        <f>_xlfn.XLOOKUP(C568,Products!$A:$A,Products!$D:$D,"")</f>
        <v>185.64</v>
      </c>
      <c r="G568" t="str">
        <f>_xlfn.XLOOKUP(C568,Products!$A:$A,Products!$E:$E,"")</f>
        <v>S014</v>
      </c>
      <c r="H568">
        <v>15</v>
      </c>
      <c r="I568">
        <v>227.71</v>
      </c>
      <c r="J568" t="s">
        <v>675</v>
      </c>
      <c r="K568" t="s">
        <v>472</v>
      </c>
      <c r="L568" t="str">
        <f xml:space="preserve"> _xlfn.XLOOKUP(K568,Locations!$A:$A,Locations!$D:$D,"")</f>
        <v>West</v>
      </c>
      <c r="M568" t="str">
        <f xml:space="preserve"> _xlfn.XLOOKUP(K568,Locations!$A:$A,Locations!$C:$C,"")</f>
        <v>WA</v>
      </c>
      <c r="N568" t="s">
        <v>995</v>
      </c>
      <c r="O568" t="s">
        <v>1825</v>
      </c>
      <c r="P568">
        <f t="shared" si="32"/>
        <v>3415.65</v>
      </c>
      <c r="Q568" s="4">
        <f>_xlfn.MAXIFS(Shipments!$B:$B, Shipments!$A:$A, A568)</f>
        <v>45910</v>
      </c>
      <c r="R568">
        <f>SUMIFS(Shipments!$D:$D, Shipments!$A:$A, A568)</f>
        <v>15</v>
      </c>
      <c r="S568">
        <f t="shared" si="33"/>
        <v>1</v>
      </c>
      <c r="T568">
        <f t="shared" si="34"/>
        <v>1</v>
      </c>
      <c r="U568">
        <f t="shared" si="35"/>
        <v>631.05000000000018</v>
      </c>
    </row>
    <row r="569" spans="1:21" x14ac:dyDescent="0.35">
      <c r="A569">
        <v>10567</v>
      </c>
      <c r="B569" s="4" t="s">
        <v>684</v>
      </c>
      <c r="C569" t="s">
        <v>183</v>
      </c>
      <c r="D569" t="str">
        <f>_xlfn.XLOOKUP(C569,Products!$A:$A,Products!$B:$B,"")</f>
        <v>Product 129</v>
      </c>
      <c r="E569" t="str">
        <f>_xlfn.XLOOKUP(C569,Products!$A:$A,Products!$C:$C,"")</f>
        <v>Packaging</v>
      </c>
      <c r="F569">
        <f>_xlfn.XLOOKUP(C569,Products!$A:$A,Products!$D:$D,"")</f>
        <v>75.12</v>
      </c>
      <c r="G569" t="str">
        <f>_xlfn.XLOOKUP(C569,Products!$A:$A,Products!$E:$E,"")</f>
        <v>S015</v>
      </c>
      <c r="H569">
        <v>75</v>
      </c>
      <c r="I569">
        <v>108.54</v>
      </c>
      <c r="J569" t="s">
        <v>668</v>
      </c>
      <c r="K569" t="s">
        <v>467</v>
      </c>
      <c r="L569" t="str">
        <f xml:space="preserve"> _xlfn.XLOOKUP(K569,Locations!$A:$A,Locations!$D:$D,"")</f>
        <v>Northeast</v>
      </c>
      <c r="M569" t="str">
        <f xml:space="preserve"> _xlfn.XLOOKUP(K569,Locations!$A:$A,Locations!$C:$C,"")</f>
        <v>NJ</v>
      </c>
      <c r="N569" t="s">
        <v>1252</v>
      </c>
      <c r="O569" t="s">
        <v>1825</v>
      </c>
      <c r="P569">
        <f t="shared" si="32"/>
        <v>8140.5000000000009</v>
      </c>
      <c r="Q569" s="4">
        <f>_xlfn.MAXIFS(Shipments!$B:$B, Shipments!$A:$A, A569)</f>
        <v>45776</v>
      </c>
      <c r="R569">
        <f>SUMIFS(Shipments!$D:$D, Shipments!$A:$A, A569)</f>
        <v>75</v>
      </c>
      <c r="S569">
        <f t="shared" si="33"/>
        <v>1</v>
      </c>
      <c r="T569">
        <f t="shared" si="34"/>
        <v>0</v>
      </c>
      <c r="U569">
        <f t="shared" si="35"/>
        <v>2506.5000000000009</v>
      </c>
    </row>
    <row r="570" spans="1:21" x14ac:dyDescent="0.35">
      <c r="A570">
        <v>10568</v>
      </c>
      <c r="B570" s="4" t="s">
        <v>678</v>
      </c>
      <c r="C570" t="s">
        <v>187</v>
      </c>
      <c r="D570" t="str">
        <f>_xlfn.XLOOKUP(C570,Products!$A:$A,Products!$B:$B,"")</f>
        <v>Product 133</v>
      </c>
      <c r="E570" t="str">
        <f>_xlfn.XLOOKUP(C570,Products!$A:$A,Products!$C:$C,"")</f>
        <v>Raw Materials</v>
      </c>
      <c r="F570">
        <f>_xlfn.XLOOKUP(C570,Products!$A:$A,Products!$D:$D,"")</f>
        <v>71.06</v>
      </c>
      <c r="G570" t="str">
        <f>_xlfn.XLOOKUP(C570,Products!$A:$A,Products!$E:$E,"")</f>
        <v>S006</v>
      </c>
      <c r="H570">
        <v>15</v>
      </c>
      <c r="I570">
        <v>107.8</v>
      </c>
      <c r="J570" t="s">
        <v>526</v>
      </c>
      <c r="K570" t="s">
        <v>465</v>
      </c>
      <c r="L570" t="str">
        <f xml:space="preserve"> _xlfn.XLOOKUP(K570,Locations!$A:$A,Locations!$D:$D,"")</f>
        <v>Midwest</v>
      </c>
      <c r="M570" t="str">
        <f xml:space="preserve"> _xlfn.XLOOKUP(K570,Locations!$A:$A,Locations!$C:$C,"")</f>
        <v>IL</v>
      </c>
      <c r="N570" t="s">
        <v>1253</v>
      </c>
      <c r="O570" t="s">
        <v>1825</v>
      </c>
      <c r="P570">
        <f t="shared" si="32"/>
        <v>1617</v>
      </c>
      <c r="Q570" s="4">
        <f>_xlfn.MAXIFS(Shipments!$B:$B, Shipments!$A:$A, A570)</f>
        <v>45883</v>
      </c>
      <c r="R570">
        <f>SUMIFS(Shipments!$D:$D, Shipments!$A:$A, A570)</f>
        <v>15</v>
      </c>
      <c r="S570">
        <f t="shared" si="33"/>
        <v>1</v>
      </c>
      <c r="T570">
        <f t="shared" si="34"/>
        <v>0</v>
      </c>
      <c r="U570">
        <f t="shared" si="35"/>
        <v>551.09999999999991</v>
      </c>
    </row>
    <row r="571" spans="1:21" x14ac:dyDescent="0.35">
      <c r="A571">
        <v>10569</v>
      </c>
      <c r="B571" s="4" t="s">
        <v>618</v>
      </c>
      <c r="C571" t="s">
        <v>174</v>
      </c>
      <c r="D571" t="str">
        <f>_xlfn.XLOOKUP(C571,Products!$A:$A,Products!$B:$B,"")</f>
        <v>Product 120</v>
      </c>
      <c r="E571" t="str">
        <f>_xlfn.XLOOKUP(C571,Products!$A:$A,Products!$C:$C,"")</f>
        <v>Raw Materials</v>
      </c>
      <c r="F571">
        <f>_xlfn.XLOOKUP(C571,Products!$A:$A,Products!$D:$D,"")</f>
        <v>184.19</v>
      </c>
      <c r="G571" t="str">
        <f>_xlfn.XLOOKUP(C571,Products!$A:$A,Products!$E:$E,"")</f>
        <v>S004</v>
      </c>
      <c r="H571">
        <v>25</v>
      </c>
      <c r="I571">
        <v>245.77</v>
      </c>
      <c r="J571" t="s">
        <v>592</v>
      </c>
      <c r="K571" t="s">
        <v>469</v>
      </c>
      <c r="L571" t="str">
        <f xml:space="preserve"> _xlfn.XLOOKUP(K571,Locations!$A:$A,Locations!$D:$D,"")</f>
        <v>Mountain</v>
      </c>
      <c r="M571" t="str">
        <f xml:space="preserve"> _xlfn.XLOOKUP(K571,Locations!$A:$A,Locations!$C:$C,"")</f>
        <v>IL</v>
      </c>
      <c r="N571" t="s">
        <v>1254</v>
      </c>
      <c r="O571" t="s">
        <v>1824</v>
      </c>
      <c r="P571">
        <f t="shared" si="32"/>
        <v>6144.25</v>
      </c>
      <c r="Q571" s="4">
        <f>_xlfn.MAXIFS(Shipments!$B:$B, Shipments!$A:$A, A571)</f>
        <v>45766</v>
      </c>
      <c r="R571">
        <f>SUMIFS(Shipments!$D:$D, Shipments!$A:$A, A571)</f>
        <v>25</v>
      </c>
      <c r="S571">
        <f t="shared" si="33"/>
        <v>1</v>
      </c>
      <c r="T571">
        <f t="shared" si="34"/>
        <v>1</v>
      </c>
      <c r="U571">
        <f t="shared" si="35"/>
        <v>1539.5</v>
      </c>
    </row>
    <row r="572" spans="1:21" x14ac:dyDescent="0.35">
      <c r="A572">
        <v>10570</v>
      </c>
      <c r="B572" s="4" t="s">
        <v>683</v>
      </c>
      <c r="C572" t="s">
        <v>200</v>
      </c>
      <c r="D572" t="str">
        <f>_xlfn.XLOOKUP(C572,Products!$A:$A,Products!$B:$B,"")</f>
        <v>Product 146</v>
      </c>
      <c r="E572" t="str">
        <f>_xlfn.XLOOKUP(C572,Products!$A:$A,Products!$C:$C,"")</f>
        <v>Finished Goods</v>
      </c>
      <c r="F572">
        <f>_xlfn.XLOOKUP(C572,Products!$A:$A,Products!$D:$D,"")</f>
        <v>61.61</v>
      </c>
      <c r="G572" t="str">
        <f>_xlfn.XLOOKUP(C572,Products!$A:$A,Products!$E:$E,"")</f>
        <v>S013</v>
      </c>
      <c r="H572">
        <v>10</v>
      </c>
      <c r="I572">
        <v>91.47</v>
      </c>
      <c r="J572" t="s">
        <v>584</v>
      </c>
      <c r="K572" t="s">
        <v>465</v>
      </c>
      <c r="L572" t="str">
        <f xml:space="preserve"> _xlfn.XLOOKUP(K572,Locations!$A:$A,Locations!$D:$D,"")</f>
        <v>Midwest</v>
      </c>
      <c r="M572" t="str">
        <f xml:space="preserve"> _xlfn.XLOOKUP(K572,Locations!$A:$A,Locations!$C:$C,"")</f>
        <v>IL</v>
      </c>
      <c r="N572" t="s">
        <v>1255</v>
      </c>
      <c r="O572" t="s">
        <v>1825</v>
      </c>
      <c r="P572">
        <f t="shared" si="32"/>
        <v>914.7</v>
      </c>
      <c r="Q572" s="4">
        <f>_xlfn.MAXIFS(Shipments!$B:$B, Shipments!$A:$A, A572)</f>
        <v>45914</v>
      </c>
      <c r="R572">
        <f>SUMIFS(Shipments!$D:$D, Shipments!$A:$A, A572)</f>
        <v>10</v>
      </c>
      <c r="S572">
        <f t="shared" si="33"/>
        <v>1</v>
      </c>
      <c r="T572">
        <f t="shared" si="34"/>
        <v>0</v>
      </c>
      <c r="U572">
        <f t="shared" si="35"/>
        <v>298.60000000000002</v>
      </c>
    </row>
    <row r="573" spans="1:21" x14ac:dyDescent="0.35">
      <c r="A573">
        <v>10571</v>
      </c>
      <c r="B573" s="4" t="s">
        <v>585</v>
      </c>
      <c r="C573" t="s">
        <v>230</v>
      </c>
      <c r="D573" t="str">
        <f>_xlfn.XLOOKUP(C573,Products!$A:$A,Products!$B:$B,"")</f>
        <v>Product 176</v>
      </c>
      <c r="E573" t="str">
        <f>_xlfn.XLOOKUP(C573,Products!$A:$A,Products!$C:$C,"")</f>
        <v>Spare Parts</v>
      </c>
      <c r="F573">
        <f>_xlfn.XLOOKUP(C573,Products!$A:$A,Products!$D:$D,"")</f>
        <v>42.45</v>
      </c>
      <c r="G573" t="str">
        <f>_xlfn.XLOOKUP(C573,Products!$A:$A,Products!$E:$E,"")</f>
        <v>S011</v>
      </c>
      <c r="H573">
        <v>75</v>
      </c>
      <c r="I573">
        <v>56.88</v>
      </c>
      <c r="J573" t="s">
        <v>542</v>
      </c>
      <c r="K573" t="s">
        <v>465</v>
      </c>
      <c r="L573" t="str">
        <f xml:space="preserve"> _xlfn.XLOOKUP(K573,Locations!$A:$A,Locations!$D:$D,"")</f>
        <v>Midwest</v>
      </c>
      <c r="M573" t="str">
        <f xml:space="preserve"> _xlfn.XLOOKUP(K573,Locations!$A:$A,Locations!$C:$C,"")</f>
        <v>IL</v>
      </c>
      <c r="N573" t="s">
        <v>1256</v>
      </c>
      <c r="O573" t="s">
        <v>1825</v>
      </c>
      <c r="P573">
        <f t="shared" si="32"/>
        <v>4266</v>
      </c>
      <c r="Q573" s="4">
        <f>_xlfn.MAXIFS(Shipments!$B:$B, Shipments!$A:$A, A573)</f>
        <v>45919</v>
      </c>
      <c r="R573">
        <f>SUMIFS(Shipments!$D:$D, Shipments!$A:$A, A573)</f>
        <v>75</v>
      </c>
      <c r="S573">
        <f t="shared" si="33"/>
        <v>1</v>
      </c>
      <c r="T573">
        <f t="shared" si="34"/>
        <v>0</v>
      </c>
      <c r="U573">
        <f t="shared" si="35"/>
        <v>1082.25</v>
      </c>
    </row>
    <row r="574" spans="1:21" x14ac:dyDescent="0.35">
      <c r="A574">
        <v>10572</v>
      </c>
      <c r="B574" s="4" t="s">
        <v>535</v>
      </c>
      <c r="C574" t="s">
        <v>246</v>
      </c>
      <c r="D574" t="str">
        <f>_xlfn.XLOOKUP(C574,Products!$A:$A,Products!$B:$B,"")</f>
        <v>Product 192</v>
      </c>
      <c r="E574" t="str">
        <f>_xlfn.XLOOKUP(C574,Products!$A:$A,Products!$C:$C,"")</f>
        <v>Components</v>
      </c>
      <c r="F574">
        <f>_xlfn.XLOOKUP(C574,Products!$A:$A,Products!$D:$D,"")</f>
        <v>57.4</v>
      </c>
      <c r="G574" t="str">
        <f>_xlfn.XLOOKUP(C574,Products!$A:$A,Products!$E:$E,"")</f>
        <v>S003</v>
      </c>
      <c r="H574">
        <v>20</v>
      </c>
      <c r="I574">
        <v>96.3</v>
      </c>
      <c r="J574" t="s">
        <v>532</v>
      </c>
      <c r="K574" t="s">
        <v>470</v>
      </c>
      <c r="L574" t="str">
        <f xml:space="preserve"> _xlfn.XLOOKUP(K574,Locations!$A:$A,Locations!$D:$D,"")</f>
        <v>Pacific</v>
      </c>
      <c r="M574" t="str">
        <f xml:space="preserve"> _xlfn.XLOOKUP(K574,Locations!$A:$A,Locations!$C:$C,"")</f>
        <v>FL</v>
      </c>
      <c r="N574" t="s">
        <v>1257</v>
      </c>
      <c r="O574" t="s">
        <v>1824</v>
      </c>
      <c r="P574">
        <f t="shared" si="32"/>
        <v>1926</v>
      </c>
      <c r="Q574" s="4">
        <f>_xlfn.MAXIFS(Shipments!$B:$B, Shipments!$A:$A, A574)</f>
        <v>45809</v>
      </c>
      <c r="R574">
        <f>SUMIFS(Shipments!$D:$D, Shipments!$A:$A, A574)</f>
        <v>20</v>
      </c>
      <c r="S574">
        <f t="shared" si="33"/>
        <v>1</v>
      </c>
      <c r="T574">
        <f t="shared" si="34"/>
        <v>1</v>
      </c>
      <c r="U574">
        <f t="shared" si="35"/>
        <v>778</v>
      </c>
    </row>
    <row r="575" spans="1:21" x14ac:dyDescent="0.35">
      <c r="A575">
        <v>10573</v>
      </c>
      <c r="B575" s="4" t="s">
        <v>551</v>
      </c>
      <c r="C575" t="s">
        <v>209</v>
      </c>
      <c r="D575" t="str">
        <f>_xlfn.XLOOKUP(C575,Products!$A:$A,Products!$B:$B,"")</f>
        <v>Product 155</v>
      </c>
      <c r="E575" t="str">
        <f>_xlfn.XLOOKUP(C575,Products!$A:$A,Products!$C:$C,"")</f>
        <v>Raw Materials</v>
      </c>
      <c r="F575">
        <f>_xlfn.XLOOKUP(C575,Products!$A:$A,Products!$D:$D,"")</f>
        <v>57.05</v>
      </c>
      <c r="G575" t="str">
        <f>_xlfn.XLOOKUP(C575,Products!$A:$A,Products!$E:$E,"")</f>
        <v>S004</v>
      </c>
      <c r="H575">
        <v>20</v>
      </c>
      <c r="I575">
        <v>73.56</v>
      </c>
      <c r="J575" t="s">
        <v>521</v>
      </c>
      <c r="K575" t="s">
        <v>472</v>
      </c>
      <c r="L575" t="str">
        <f xml:space="preserve"> _xlfn.XLOOKUP(K575,Locations!$A:$A,Locations!$D:$D,"")</f>
        <v>West</v>
      </c>
      <c r="M575" t="str">
        <f xml:space="preserve"> _xlfn.XLOOKUP(K575,Locations!$A:$A,Locations!$C:$C,"")</f>
        <v>WA</v>
      </c>
      <c r="N575" t="s">
        <v>1258</v>
      </c>
      <c r="O575" t="s">
        <v>1825</v>
      </c>
      <c r="P575">
        <f t="shared" si="32"/>
        <v>1471.2</v>
      </c>
      <c r="Q575" s="4">
        <f>_xlfn.MAXIFS(Shipments!$B:$B, Shipments!$A:$A, A575)</f>
        <v>45879</v>
      </c>
      <c r="R575">
        <f>SUMIFS(Shipments!$D:$D, Shipments!$A:$A, A575)</f>
        <v>20</v>
      </c>
      <c r="S575">
        <f t="shared" si="33"/>
        <v>1</v>
      </c>
      <c r="T575">
        <f t="shared" si="34"/>
        <v>0</v>
      </c>
      <c r="U575">
        <f t="shared" si="35"/>
        <v>330.20000000000005</v>
      </c>
    </row>
    <row r="576" spans="1:21" x14ac:dyDescent="0.35">
      <c r="A576">
        <v>10574</v>
      </c>
      <c r="B576" s="4" t="s">
        <v>627</v>
      </c>
      <c r="C576" t="s">
        <v>109</v>
      </c>
      <c r="D576" t="str">
        <f>_xlfn.XLOOKUP(C576,Products!$A:$A,Products!$B:$B,"")</f>
        <v>Product 55</v>
      </c>
      <c r="E576" t="str">
        <f>_xlfn.XLOOKUP(C576,Products!$A:$A,Products!$C:$C,"")</f>
        <v>Raw Materials</v>
      </c>
      <c r="F576">
        <f>_xlfn.XLOOKUP(C576,Products!$A:$A,Products!$D:$D,"")</f>
        <v>76.11</v>
      </c>
      <c r="G576" t="str">
        <f>_xlfn.XLOOKUP(C576,Products!$A:$A,Products!$E:$E,"")</f>
        <v>S016</v>
      </c>
      <c r="H576">
        <v>20</v>
      </c>
      <c r="I576">
        <v>120.01</v>
      </c>
      <c r="J576" t="s">
        <v>532</v>
      </c>
      <c r="K576" t="s">
        <v>473</v>
      </c>
      <c r="L576" t="str">
        <f xml:space="preserve"> _xlfn.XLOOKUP(K576,Locations!$A:$A,Locations!$D:$D,"")</f>
        <v>West</v>
      </c>
      <c r="M576" t="str">
        <f xml:space="preserve"> _xlfn.XLOOKUP(K576,Locations!$A:$A,Locations!$C:$C,"")</f>
        <v>CA</v>
      </c>
      <c r="N576" t="s">
        <v>1095</v>
      </c>
      <c r="O576" t="s">
        <v>1826</v>
      </c>
      <c r="P576">
        <f t="shared" si="32"/>
        <v>2400.2000000000003</v>
      </c>
      <c r="Q576" s="4">
        <f>_xlfn.MAXIFS(Shipments!$B:$B, Shipments!$A:$A, A576)</f>
        <v>45813</v>
      </c>
      <c r="R576">
        <f>SUMIFS(Shipments!$D:$D, Shipments!$A:$A, A576)</f>
        <v>20</v>
      </c>
      <c r="S576">
        <f t="shared" si="33"/>
        <v>1</v>
      </c>
      <c r="T576">
        <f t="shared" si="34"/>
        <v>0</v>
      </c>
      <c r="U576">
        <f t="shared" si="35"/>
        <v>878.00000000000023</v>
      </c>
    </row>
    <row r="577" spans="1:21" x14ac:dyDescent="0.35">
      <c r="A577">
        <v>10575</v>
      </c>
      <c r="B577" s="4" t="s">
        <v>577</v>
      </c>
      <c r="C577" t="s">
        <v>228</v>
      </c>
      <c r="D577" t="str">
        <f>_xlfn.XLOOKUP(C577,Products!$A:$A,Products!$B:$B,"")</f>
        <v>Product 174</v>
      </c>
      <c r="E577" t="str">
        <f>_xlfn.XLOOKUP(C577,Products!$A:$A,Products!$C:$C,"")</f>
        <v>Components</v>
      </c>
      <c r="F577">
        <f>_xlfn.XLOOKUP(C577,Products!$A:$A,Products!$D:$D,"")</f>
        <v>155.03</v>
      </c>
      <c r="G577" t="str">
        <f>_xlfn.XLOOKUP(C577,Products!$A:$A,Products!$E:$E,"")</f>
        <v>S015</v>
      </c>
      <c r="H577">
        <v>20</v>
      </c>
      <c r="I577">
        <v>224.44</v>
      </c>
      <c r="J577" t="s">
        <v>559</v>
      </c>
      <c r="K577" t="s">
        <v>469</v>
      </c>
      <c r="L577" t="str">
        <f xml:space="preserve"> _xlfn.XLOOKUP(K577,Locations!$A:$A,Locations!$D:$D,"")</f>
        <v>Mountain</v>
      </c>
      <c r="M577" t="str">
        <f xml:space="preserve"> _xlfn.XLOOKUP(K577,Locations!$A:$A,Locations!$C:$C,"")</f>
        <v>IL</v>
      </c>
      <c r="N577" t="s">
        <v>1259</v>
      </c>
      <c r="O577" t="s">
        <v>1825</v>
      </c>
      <c r="P577">
        <f t="shared" si="32"/>
        <v>4488.8</v>
      </c>
      <c r="Q577" s="4">
        <f>_xlfn.MAXIFS(Shipments!$B:$B, Shipments!$A:$A, A577)</f>
        <v>45875</v>
      </c>
      <c r="R577">
        <f>SUMIFS(Shipments!$D:$D, Shipments!$A:$A, A577)</f>
        <v>20</v>
      </c>
      <c r="S577">
        <f t="shared" si="33"/>
        <v>1</v>
      </c>
      <c r="T577">
        <f t="shared" si="34"/>
        <v>0</v>
      </c>
      <c r="U577">
        <f t="shared" si="35"/>
        <v>1388.2000000000003</v>
      </c>
    </row>
    <row r="578" spans="1:21" x14ac:dyDescent="0.35">
      <c r="A578">
        <v>10576</v>
      </c>
      <c r="B578" s="4" t="s">
        <v>530</v>
      </c>
      <c r="C578" t="s">
        <v>220</v>
      </c>
      <c r="D578" t="str">
        <f>_xlfn.XLOOKUP(C578,Products!$A:$A,Products!$B:$B,"")</f>
        <v>Product 166</v>
      </c>
      <c r="E578" t="str">
        <f>_xlfn.XLOOKUP(C578,Products!$A:$A,Products!$C:$C,"")</f>
        <v>Finished Goods</v>
      </c>
      <c r="F578">
        <f>_xlfn.XLOOKUP(C578,Products!$A:$A,Products!$D:$D,"")</f>
        <v>41.68</v>
      </c>
      <c r="G578" t="str">
        <f>_xlfn.XLOOKUP(C578,Products!$A:$A,Products!$E:$E,"")</f>
        <v>S012</v>
      </c>
      <c r="H578">
        <v>100</v>
      </c>
      <c r="I578">
        <v>68.67</v>
      </c>
      <c r="J578" t="s">
        <v>684</v>
      </c>
      <c r="K578" t="s">
        <v>473</v>
      </c>
      <c r="L578" t="str">
        <f xml:space="preserve"> _xlfn.XLOOKUP(K578,Locations!$A:$A,Locations!$D:$D,"")</f>
        <v>West</v>
      </c>
      <c r="M578" t="str">
        <f xml:space="preserve"> _xlfn.XLOOKUP(K578,Locations!$A:$A,Locations!$C:$C,"")</f>
        <v>CA</v>
      </c>
      <c r="N578" t="s">
        <v>1260</v>
      </c>
      <c r="O578" t="s">
        <v>1825</v>
      </c>
      <c r="P578">
        <f t="shared" si="32"/>
        <v>6867</v>
      </c>
      <c r="Q578" s="4">
        <f>_xlfn.MAXIFS(Shipments!$B:$B, Shipments!$A:$A, A578)</f>
        <v>45773</v>
      </c>
      <c r="R578">
        <f>SUMIFS(Shipments!$D:$D, Shipments!$A:$A, A578)</f>
        <v>100</v>
      </c>
      <c r="S578">
        <f t="shared" si="33"/>
        <v>1</v>
      </c>
      <c r="T578">
        <f t="shared" si="34"/>
        <v>0</v>
      </c>
      <c r="U578">
        <f t="shared" si="35"/>
        <v>2699</v>
      </c>
    </row>
    <row r="579" spans="1:21" x14ac:dyDescent="0.35">
      <c r="A579">
        <v>10577</v>
      </c>
      <c r="B579" s="4" t="s">
        <v>636</v>
      </c>
      <c r="C579" t="s">
        <v>135</v>
      </c>
      <c r="D579" t="str">
        <f>_xlfn.XLOOKUP(C579,Products!$A:$A,Products!$B:$B,"")</f>
        <v>Product 81</v>
      </c>
      <c r="E579" t="str">
        <f>_xlfn.XLOOKUP(C579,Products!$A:$A,Products!$C:$C,"")</f>
        <v>Components</v>
      </c>
      <c r="F579">
        <f>_xlfn.XLOOKUP(C579,Products!$A:$A,Products!$D:$D,"")</f>
        <v>87.1</v>
      </c>
      <c r="G579" t="str">
        <f>_xlfn.XLOOKUP(C579,Products!$A:$A,Products!$E:$E,"")</f>
        <v>S014</v>
      </c>
      <c r="H579">
        <v>25</v>
      </c>
      <c r="I579">
        <v>127.97</v>
      </c>
      <c r="J579" t="s">
        <v>618</v>
      </c>
      <c r="K579" t="s">
        <v>470</v>
      </c>
      <c r="L579" t="str">
        <f xml:space="preserve"> _xlfn.XLOOKUP(K579,Locations!$A:$A,Locations!$D:$D,"")</f>
        <v>Pacific</v>
      </c>
      <c r="M579" t="str">
        <f xml:space="preserve"> _xlfn.XLOOKUP(K579,Locations!$A:$A,Locations!$C:$C,"")</f>
        <v>FL</v>
      </c>
      <c r="N579" t="s">
        <v>1261</v>
      </c>
      <c r="O579" t="s">
        <v>1825</v>
      </c>
      <c r="P579">
        <f t="shared" ref="P579:P642" si="36">H579*I579</f>
        <v>3199.25</v>
      </c>
      <c r="Q579" s="4">
        <f>_xlfn.MAXIFS(Shipments!$B:$B, Shipments!$A:$A, A579)</f>
        <v>45759</v>
      </c>
      <c r="R579">
        <f>SUMIFS(Shipments!$D:$D, Shipments!$A:$A, A579)</f>
        <v>25</v>
      </c>
      <c r="S579">
        <f t="shared" ref="S579:S642" si="37">IF(H579=0,1,R579/H579)</f>
        <v>1</v>
      </c>
      <c r="T579">
        <f t="shared" ref="T579:T642" si="38">IF(Q579&lt;=DATEVALUE(J579),1,0)</f>
        <v>1</v>
      </c>
      <c r="U579">
        <f t="shared" ref="U579:U642" si="39">P579 - (H579*F579)</f>
        <v>1021.75</v>
      </c>
    </row>
    <row r="580" spans="1:21" x14ac:dyDescent="0.35">
      <c r="A580">
        <v>10578</v>
      </c>
      <c r="B580" s="4" t="s">
        <v>615</v>
      </c>
      <c r="C580" t="s">
        <v>142</v>
      </c>
      <c r="D580" t="str">
        <f>_xlfn.XLOOKUP(C580,Products!$A:$A,Products!$B:$B,"")</f>
        <v>Product 88</v>
      </c>
      <c r="E580" t="str">
        <f>_xlfn.XLOOKUP(C580,Products!$A:$A,Products!$C:$C,"")</f>
        <v>Packaging</v>
      </c>
      <c r="F580">
        <f>_xlfn.XLOOKUP(C580,Products!$A:$A,Products!$D:$D,"")</f>
        <v>169.52</v>
      </c>
      <c r="G580" t="str">
        <f>_xlfn.XLOOKUP(C580,Products!$A:$A,Products!$E:$E,"")</f>
        <v>S018</v>
      </c>
      <c r="H580">
        <v>75</v>
      </c>
      <c r="I580">
        <v>265.27999999999997</v>
      </c>
      <c r="J580" t="s">
        <v>555</v>
      </c>
      <c r="K580" t="s">
        <v>470</v>
      </c>
      <c r="L580" t="str">
        <f xml:space="preserve"> _xlfn.XLOOKUP(K580,Locations!$A:$A,Locations!$D:$D,"")</f>
        <v>Pacific</v>
      </c>
      <c r="M580" t="str">
        <f xml:space="preserve"> _xlfn.XLOOKUP(K580,Locations!$A:$A,Locations!$C:$C,"")</f>
        <v>FL</v>
      </c>
      <c r="N580" t="s">
        <v>1262</v>
      </c>
      <c r="O580" t="s">
        <v>1825</v>
      </c>
      <c r="P580">
        <f t="shared" si="36"/>
        <v>19895.999999999996</v>
      </c>
      <c r="Q580" s="4">
        <f>_xlfn.MAXIFS(Shipments!$B:$B, Shipments!$A:$A, A580)</f>
        <v>45930</v>
      </c>
      <c r="R580">
        <f>SUMIFS(Shipments!$D:$D, Shipments!$A:$A, A580)</f>
        <v>75</v>
      </c>
      <c r="S580">
        <f t="shared" si="37"/>
        <v>1</v>
      </c>
      <c r="T580">
        <f t="shared" si="38"/>
        <v>1</v>
      </c>
      <c r="U580">
        <f t="shared" si="39"/>
        <v>7181.9999999999964</v>
      </c>
    </row>
    <row r="581" spans="1:21" x14ac:dyDescent="0.35">
      <c r="A581">
        <v>10579</v>
      </c>
      <c r="B581" s="4" t="s">
        <v>613</v>
      </c>
      <c r="C581" t="s">
        <v>134</v>
      </c>
      <c r="D581" t="str">
        <f>_xlfn.XLOOKUP(C581,Products!$A:$A,Products!$B:$B,"")</f>
        <v>Product 80</v>
      </c>
      <c r="E581" t="str">
        <f>_xlfn.XLOOKUP(C581,Products!$A:$A,Products!$C:$C,"")</f>
        <v>Components</v>
      </c>
      <c r="F581">
        <f>_xlfn.XLOOKUP(C581,Products!$A:$A,Products!$D:$D,"")</f>
        <v>191.78</v>
      </c>
      <c r="G581" t="str">
        <f>_xlfn.XLOOKUP(C581,Products!$A:$A,Products!$E:$E,"")</f>
        <v>S002</v>
      </c>
      <c r="H581">
        <v>25</v>
      </c>
      <c r="I581">
        <v>257.54000000000002</v>
      </c>
      <c r="J581" t="s">
        <v>683</v>
      </c>
      <c r="K581" t="s">
        <v>467</v>
      </c>
      <c r="L581" t="str">
        <f xml:space="preserve"> _xlfn.XLOOKUP(K581,Locations!$A:$A,Locations!$D:$D,"")</f>
        <v>Northeast</v>
      </c>
      <c r="M581" t="str">
        <f xml:space="preserve"> _xlfn.XLOOKUP(K581,Locations!$A:$A,Locations!$C:$C,"")</f>
        <v>NJ</v>
      </c>
      <c r="N581" t="s">
        <v>1263</v>
      </c>
      <c r="O581" t="s">
        <v>1824</v>
      </c>
      <c r="P581">
        <f t="shared" si="36"/>
        <v>6438.5000000000009</v>
      </c>
      <c r="Q581" s="4">
        <f>_xlfn.MAXIFS(Shipments!$B:$B, Shipments!$A:$A, A581)</f>
        <v>45908</v>
      </c>
      <c r="R581">
        <f>SUMIFS(Shipments!$D:$D, Shipments!$A:$A, A581)</f>
        <v>25</v>
      </c>
      <c r="S581">
        <f t="shared" si="37"/>
        <v>1</v>
      </c>
      <c r="T581">
        <f t="shared" si="38"/>
        <v>1</v>
      </c>
      <c r="U581">
        <f t="shared" si="39"/>
        <v>1644.0000000000009</v>
      </c>
    </row>
    <row r="582" spans="1:21" x14ac:dyDescent="0.35">
      <c r="A582">
        <v>10580</v>
      </c>
      <c r="B582" s="4" t="s">
        <v>539</v>
      </c>
      <c r="C582" t="s">
        <v>223</v>
      </c>
      <c r="D582" t="str">
        <f>_xlfn.XLOOKUP(C582,Products!$A:$A,Products!$B:$B,"")</f>
        <v>Product 169</v>
      </c>
      <c r="E582" t="str">
        <f>_xlfn.XLOOKUP(C582,Products!$A:$A,Products!$C:$C,"")</f>
        <v>Raw Materials</v>
      </c>
      <c r="F582">
        <f>_xlfn.XLOOKUP(C582,Products!$A:$A,Products!$D:$D,"")</f>
        <v>156.38999999999999</v>
      </c>
      <c r="G582" t="str">
        <f>_xlfn.XLOOKUP(C582,Products!$A:$A,Products!$E:$E,"")</f>
        <v>S018</v>
      </c>
      <c r="H582">
        <v>15</v>
      </c>
      <c r="I582">
        <v>199.35</v>
      </c>
      <c r="J582" t="s">
        <v>652</v>
      </c>
      <c r="K582" t="s">
        <v>473</v>
      </c>
      <c r="L582" t="str">
        <f xml:space="preserve"> _xlfn.XLOOKUP(K582,Locations!$A:$A,Locations!$D:$D,"")</f>
        <v>West</v>
      </c>
      <c r="M582" t="str">
        <f xml:space="preserve"> _xlfn.XLOOKUP(K582,Locations!$A:$A,Locations!$C:$C,"")</f>
        <v>CA</v>
      </c>
      <c r="N582" t="s">
        <v>1264</v>
      </c>
      <c r="O582" t="s">
        <v>1824</v>
      </c>
      <c r="P582">
        <f t="shared" si="36"/>
        <v>2990.25</v>
      </c>
      <c r="Q582" s="4">
        <f>_xlfn.MAXIFS(Shipments!$B:$B, Shipments!$A:$A, A582)</f>
        <v>45914</v>
      </c>
      <c r="R582">
        <f>SUMIFS(Shipments!$D:$D, Shipments!$A:$A, A582)</f>
        <v>15</v>
      </c>
      <c r="S582">
        <f t="shared" si="37"/>
        <v>1</v>
      </c>
      <c r="T582">
        <f t="shared" si="38"/>
        <v>1</v>
      </c>
      <c r="U582">
        <f t="shared" si="39"/>
        <v>644.40000000000009</v>
      </c>
    </row>
    <row r="583" spans="1:21" x14ac:dyDescent="0.35">
      <c r="A583">
        <v>10581</v>
      </c>
      <c r="B583" s="4" t="s">
        <v>600</v>
      </c>
      <c r="C583" t="s">
        <v>176</v>
      </c>
      <c r="D583" t="str">
        <f>_xlfn.XLOOKUP(C583,Products!$A:$A,Products!$B:$B,"")</f>
        <v>Product 122</v>
      </c>
      <c r="E583" t="str">
        <f>_xlfn.XLOOKUP(C583,Products!$A:$A,Products!$C:$C,"")</f>
        <v>Components</v>
      </c>
      <c r="F583">
        <f>_xlfn.XLOOKUP(C583,Products!$A:$A,Products!$D:$D,"")</f>
        <v>181.04</v>
      </c>
      <c r="G583" t="str">
        <f>_xlfn.XLOOKUP(C583,Products!$A:$A,Products!$E:$E,"")</f>
        <v>S004</v>
      </c>
      <c r="H583">
        <v>50</v>
      </c>
      <c r="I583">
        <v>244.9</v>
      </c>
      <c r="J583" t="s">
        <v>658</v>
      </c>
      <c r="K583" t="s">
        <v>471</v>
      </c>
      <c r="L583" t="str">
        <f xml:space="preserve"> _xlfn.XLOOKUP(K583,Locations!$A:$A,Locations!$D:$D,"")</f>
        <v>Central</v>
      </c>
      <c r="M583" t="str">
        <f xml:space="preserve"> _xlfn.XLOOKUP(K583,Locations!$A:$A,Locations!$C:$C,"")</f>
        <v>TX</v>
      </c>
      <c r="N583" t="s">
        <v>1265</v>
      </c>
      <c r="O583" t="s">
        <v>1825</v>
      </c>
      <c r="P583">
        <f t="shared" si="36"/>
        <v>12245</v>
      </c>
      <c r="Q583" s="4">
        <f>_xlfn.MAXIFS(Shipments!$B:$B, Shipments!$A:$A, A583)</f>
        <v>45781</v>
      </c>
      <c r="R583">
        <f>SUMIFS(Shipments!$D:$D, Shipments!$A:$A, A583)</f>
        <v>50</v>
      </c>
      <c r="S583">
        <f t="shared" si="37"/>
        <v>1</v>
      </c>
      <c r="T583">
        <f t="shared" si="38"/>
        <v>1</v>
      </c>
      <c r="U583">
        <f t="shared" si="39"/>
        <v>3193</v>
      </c>
    </row>
    <row r="584" spans="1:21" x14ac:dyDescent="0.35">
      <c r="A584">
        <v>10582</v>
      </c>
      <c r="B584" s="4" t="s">
        <v>569</v>
      </c>
      <c r="C584" t="s">
        <v>242</v>
      </c>
      <c r="D584" t="str">
        <f>_xlfn.XLOOKUP(C584,Products!$A:$A,Products!$B:$B,"")</f>
        <v>Product 188</v>
      </c>
      <c r="E584" t="str">
        <f>_xlfn.XLOOKUP(C584,Products!$A:$A,Products!$C:$C,"")</f>
        <v>Components</v>
      </c>
      <c r="F584">
        <f>_xlfn.XLOOKUP(C584,Products!$A:$A,Products!$D:$D,"")</f>
        <v>85.4</v>
      </c>
      <c r="G584" t="str">
        <f>_xlfn.XLOOKUP(C584,Products!$A:$A,Products!$E:$E,"")</f>
        <v>S015</v>
      </c>
      <c r="H584">
        <v>30</v>
      </c>
      <c r="I584">
        <v>133.80000000000001</v>
      </c>
      <c r="J584" t="s">
        <v>626</v>
      </c>
      <c r="K584" t="s">
        <v>465</v>
      </c>
      <c r="L584" t="str">
        <f xml:space="preserve"> _xlfn.XLOOKUP(K584,Locations!$A:$A,Locations!$D:$D,"")</f>
        <v>Midwest</v>
      </c>
      <c r="M584" t="str">
        <f xml:space="preserve"> _xlfn.XLOOKUP(K584,Locations!$A:$A,Locations!$C:$C,"")</f>
        <v>IL</v>
      </c>
      <c r="N584" t="s">
        <v>1266</v>
      </c>
      <c r="O584" t="s">
        <v>1825</v>
      </c>
      <c r="P584">
        <f t="shared" si="36"/>
        <v>4014.0000000000005</v>
      </c>
      <c r="Q584" s="4">
        <f>_xlfn.MAXIFS(Shipments!$B:$B, Shipments!$A:$A, A584)</f>
        <v>45776</v>
      </c>
      <c r="R584">
        <f>SUMIFS(Shipments!$D:$D, Shipments!$A:$A, A584)</f>
        <v>30</v>
      </c>
      <c r="S584">
        <f t="shared" si="37"/>
        <v>1</v>
      </c>
      <c r="T584">
        <f t="shared" si="38"/>
        <v>1</v>
      </c>
      <c r="U584">
        <f t="shared" si="39"/>
        <v>1452.0000000000005</v>
      </c>
    </row>
    <row r="585" spans="1:21" x14ac:dyDescent="0.35">
      <c r="A585">
        <v>10583</v>
      </c>
      <c r="B585" s="4" t="s">
        <v>582</v>
      </c>
      <c r="C585" t="s">
        <v>155</v>
      </c>
      <c r="D585" t="str">
        <f>_xlfn.XLOOKUP(C585,Products!$A:$A,Products!$B:$B,"")</f>
        <v>Product 101</v>
      </c>
      <c r="E585" t="str">
        <f>_xlfn.XLOOKUP(C585,Products!$A:$A,Products!$C:$C,"")</f>
        <v>Raw Materials</v>
      </c>
      <c r="F585">
        <f>_xlfn.XLOOKUP(C585,Products!$A:$A,Products!$D:$D,"")</f>
        <v>115.29</v>
      </c>
      <c r="G585" t="str">
        <f>_xlfn.XLOOKUP(C585,Products!$A:$A,Products!$E:$E,"")</f>
        <v>S018</v>
      </c>
      <c r="H585">
        <v>5</v>
      </c>
      <c r="I585">
        <v>197.19</v>
      </c>
      <c r="J585" t="s">
        <v>658</v>
      </c>
      <c r="K585" t="s">
        <v>465</v>
      </c>
      <c r="L585" t="str">
        <f xml:space="preserve"> _xlfn.XLOOKUP(K585,Locations!$A:$A,Locations!$D:$D,"")</f>
        <v>Midwest</v>
      </c>
      <c r="M585" t="str">
        <f xml:space="preserve"> _xlfn.XLOOKUP(K585,Locations!$A:$A,Locations!$C:$C,"")</f>
        <v>IL</v>
      </c>
      <c r="N585" t="s">
        <v>1267</v>
      </c>
      <c r="O585" t="s">
        <v>1824</v>
      </c>
      <c r="P585">
        <f t="shared" si="36"/>
        <v>985.95</v>
      </c>
      <c r="Q585" s="4">
        <f>_xlfn.MAXIFS(Shipments!$B:$B, Shipments!$A:$A, A585)</f>
        <v>45785</v>
      </c>
      <c r="R585">
        <f>SUMIFS(Shipments!$D:$D, Shipments!$A:$A, A585)</f>
        <v>5</v>
      </c>
      <c r="S585">
        <f t="shared" si="37"/>
        <v>1</v>
      </c>
      <c r="T585">
        <f t="shared" si="38"/>
        <v>0</v>
      </c>
      <c r="U585">
        <f t="shared" si="39"/>
        <v>409.5</v>
      </c>
    </row>
    <row r="586" spans="1:21" x14ac:dyDescent="0.35">
      <c r="A586">
        <v>10584</v>
      </c>
      <c r="B586" s="4" t="s">
        <v>668</v>
      </c>
      <c r="C586" t="s">
        <v>219</v>
      </c>
      <c r="D586" t="str">
        <f>_xlfn.XLOOKUP(C586,Products!$A:$A,Products!$B:$B,"")</f>
        <v>Product 165</v>
      </c>
      <c r="E586" t="str">
        <f>_xlfn.XLOOKUP(C586,Products!$A:$A,Products!$C:$C,"")</f>
        <v>Finished Goods</v>
      </c>
      <c r="F586">
        <f>_xlfn.XLOOKUP(C586,Products!$A:$A,Products!$D:$D,"")</f>
        <v>156</v>
      </c>
      <c r="G586" t="str">
        <f>_xlfn.XLOOKUP(C586,Products!$A:$A,Products!$E:$E,"")</f>
        <v>S017</v>
      </c>
      <c r="H586">
        <v>20</v>
      </c>
      <c r="I586">
        <v>195.53</v>
      </c>
      <c r="J586" t="s">
        <v>617</v>
      </c>
      <c r="K586" t="s">
        <v>470</v>
      </c>
      <c r="L586" t="str">
        <f xml:space="preserve"> _xlfn.XLOOKUP(K586,Locations!$A:$A,Locations!$D:$D,"")</f>
        <v>Pacific</v>
      </c>
      <c r="M586" t="str">
        <f xml:space="preserve"> _xlfn.XLOOKUP(K586,Locations!$A:$A,Locations!$C:$C,"")</f>
        <v>FL</v>
      </c>
      <c r="N586" t="s">
        <v>1268</v>
      </c>
      <c r="O586" t="s">
        <v>1824</v>
      </c>
      <c r="P586">
        <f t="shared" si="36"/>
        <v>3910.6</v>
      </c>
      <c r="Q586" s="4">
        <f>_xlfn.MAXIFS(Shipments!$B:$B, Shipments!$A:$A, A586)</f>
        <v>45777</v>
      </c>
      <c r="R586">
        <f>SUMIFS(Shipments!$D:$D, Shipments!$A:$A, A586)</f>
        <v>20</v>
      </c>
      <c r="S586">
        <f t="shared" si="37"/>
        <v>1</v>
      </c>
      <c r="T586">
        <f t="shared" si="38"/>
        <v>1</v>
      </c>
      <c r="U586">
        <f t="shared" si="39"/>
        <v>790.59999999999991</v>
      </c>
    </row>
    <row r="587" spans="1:21" x14ac:dyDescent="0.35">
      <c r="A587">
        <v>10585</v>
      </c>
      <c r="B587" s="4" t="s">
        <v>681</v>
      </c>
      <c r="C587" t="s">
        <v>147</v>
      </c>
      <c r="D587" t="str">
        <f>_xlfn.XLOOKUP(C587,Products!$A:$A,Products!$B:$B,"")</f>
        <v>Product 93</v>
      </c>
      <c r="E587" t="str">
        <f>_xlfn.XLOOKUP(C587,Products!$A:$A,Products!$C:$C,"")</f>
        <v>Packaging</v>
      </c>
      <c r="F587">
        <f>_xlfn.XLOOKUP(C587,Products!$A:$A,Products!$D:$D,"")</f>
        <v>3.53</v>
      </c>
      <c r="G587" t="str">
        <f>_xlfn.XLOOKUP(C587,Products!$A:$A,Products!$E:$E,"")</f>
        <v>S006</v>
      </c>
      <c r="H587">
        <v>5</v>
      </c>
      <c r="I587">
        <v>6.1</v>
      </c>
      <c r="J587" t="s">
        <v>594</v>
      </c>
      <c r="K587" t="s">
        <v>465</v>
      </c>
      <c r="L587" t="str">
        <f xml:space="preserve"> _xlfn.XLOOKUP(K587,Locations!$A:$A,Locations!$D:$D,"")</f>
        <v>Midwest</v>
      </c>
      <c r="M587" t="str">
        <f xml:space="preserve"> _xlfn.XLOOKUP(K587,Locations!$A:$A,Locations!$C:$C,"")</f>
        <v>IL</v>
      </c>
      <c r="N587" t="s">
        <v>1269</v>
      </c>
      <c r="O587" t="s">
        <v>1825</v>
      </c>
      <c r="P587">
        <f t="shared" si="36"/>
        <v>30.5</v>
      </c>
      <c r="Q587" s="4">
        <f>_xlfn.MAXIFS(Shipments!$B:$B, Shipments!$A:$A, A587)</f>
        <v>45805</v>
      </c>
      <c r="R587">
        <f>SUMIFS(Shipments!$D:$D, Shipments!$A:$A, A587)</f>
        <v>5</v>
      </c>
      <c r="S587">
        <f t="shared" si="37"/>
        <v>1</v>
      </c>
      <c r="T587">
        <f t="shared" si="38"/>
        <v>1</v>
      </c>
      <c r="U587">
        <f t="shared" si="39"/>
        <v>12.850000000000001</v>
      </c>
    </row>
    <row r="588" spans="1:21" x14ac:dyDescent="0.35">
      <c r="A588">
        <v>10586</v>
      </c>
      <c r="B588" s="4" t="s">
        <v>522</v>
      </c>
      <c r="C588" t="s">
        <v>157</v>
      </c>
      <c r="D588" t="str">
        <f>_xlfn.XLOOKUP(C588,Products!$A:$A,Products!$B:$B,"")</f>
        <v>Product 103</v>
      </c>
      <c r="E588" t="str">
        <f>_xlfn.XLOOKUP(C588,Products!$A:$A,Products!$C:$C,"")</f>
        <v>Packaging</v>
      </c>
      <c r="F588">
        <f>_xlfn.XLOOKUP(C588,Products!$A:$A,Products!$D:$D,"")</f>
        <v>61.05</v>
      </c>
      <c r="G588" t="str">
        <f>_xlfn.XLOOKUP(C588,Products!$A:$A,Products!$E:$E,"")</f>
        <v>S015</v>
      </c>
      <c r="H588">
        <v>50</v>
      </c>
      <c r="I588">
        <v>87.43</v>
      </c>
      <c r="J588" t="s">
        <v>531</v>
      </c>
      <c r="K588" t="s">
        <v>470</v>
      </c>
      <c r="L588" t="str">
        <f xml:space="preserve"> _xlfn.XLOOKUP(K588,Locations!$A:$A,Locations!$D:$D,"")</f>
        <v>Pacific</v>
      </c>
      <c r="M588" t="str">
        <f xml:space="preserve"> _xlfn.XLOOKUP(K588,Locations!$A:$A,Locations!$C:$C,"")</f>
        <v>FL</v>
      </c>
      <c r="N588" t="s">
        <v>1270</v>
      </c>
      <c r="O588" t="s">
        <v>1824</v>
      </c>
      <c r="P588">
        <f t="shared" si="36"/>
        <v>4371.5</v>
      </c>
      <c r="Q588" s="4">
        <f>_xlfn.MAXIFS(Shipments!$B:$B, Shipments!$A:$A, A588)</f>
        <v>45837</v>
      </c>
      <c r="R588">
        <f>SUMIFS(Shipments!$D:$D, Shipments!$A:$A, A588)</f>
        <v>50</v>
      </c>
      <c r="S588">
        <f t="shared" si="37"/>
        <v>1</v>
      </c>
      <c r="T588">
        <f t="shared" si="38"/>
        <v>0</v>
      </c>
      <c r="U588">
        <f t="shared" si="39"/>
        <v>1319</v>
      </c>
    </row>
    <row r="589" spans="1:21" x14ac:dyDescent="0.35">
      <c r="A589">
        <v>10587</v>
      </c>
      <c r="B589" s="4" t="s">
        <v>685</v>
      </c>
      <c r="C589" t="s">
        <v>126</v>
      </c>
      <c r="D589" t="str">
        <f>_xlfn.XLOOKUP(C589,Products!$A:$A,Products!$B:$B,"")</f>
        <v>Product 72</v>
      </c>
      <c r="E589" t="str">
        <f>_xlfn.XLOOKUP(C589,Products!$A:$A,Products!$C:$C,"")</f>
        <v>Spare Parts</v>
      </c>
      <c r="F589">
        <f>_xlfn.XLOOKUP(C589,Products!$A:$A,Products!$D:$D,"")</f>
        <v>5.19</v>
      </c>
      <c r="G589" t="str">
        <f>_xlfn.XLOOKUP(C589,Products!$A:$A,Products!$E:$E,"")</f>
        <v>S006</v>
      </c>
      <c r="H589">
        <v>10</v>
      </c>
      <c r="I589">
        <v>7.2</v>
      </c>
      <c r="J589" t="s">
        <v>641</v>
      </c>
      <c r="K589" t="s">
        <v>466</v>
      </c>
      <c r="L589" t="str">
        <f xml:space="preserve"> _xlfn.XLOOKUP(K589,Locations!$A:$A,Locations!$D:$D,"")</f>
        <v>Southeast</v>
      </c>
      <c r="M589" t="str">
        <f xml:space="preserve"> _xlfn.XLOOKUP(K589,Locations!$A:$A,Locations!$C:$C,"")</f>
        <v>FL</v>
      </c>
      <c r="N589" t="s">
        <v>1271</v>
      </c>
      <c r="O589" t="s">
        <v>1824</v>
      </c>
      <c r="P589">
        <f t="shared" si="36"/>
        <v>72</v>
      </c>
      <c r="Q589" s="4">
        <f>_xlfn.MAXIFS(Shipments!$B:$B, Shipments!$A:$A, A589)</f>
        <v>45842</v>
      </c>
      <c r="R589">
        <f>SUMIFS(Shipments!$D:$D, Shipments!$A:$A, A589)</f>
        <v>10</v>
      </c>
      <c r="S589">
        <f t="shared" si="37"/>
        <v>1</v>
      </c>
      <c r="T589">
        <f t="shared" si="38"/>
        <v>1</v>
      </c>
      <c r="U589">
        <f t="shared" si="39"/>
        <v>20.099999999999994</v>
      </c>
    </row>
    <row r="590" spans="1:21" x14ac:dyDescent="0.35">
      <c r="A590">
        <v>10588</v>
      </c>
      <c r="B590" s="4" t="s">
        <v>681</v>
      </c>
      <c r="C590" t="s">
        <v>232</v>
      </c>
      <c r="D590" t="str">
        <f>_xlfn.XLOOKUP(C590,Products!$A:$A,Products!$B:$B,"")</f>
        <v>Product 178</v>
      </c>
      <c r="E590" t="str">
        <f>_xlfn.XLOOKUP(C590,Products!$A:$A,Products!$C:$C,"")</f>
        <v>Packaging</v>
      </c>
      <c r="F590">
        <f>_xlfn.XLOOKUP(C590,Products!$A:$A,Products!$D:$D,"")</f>
        <v>162.16999999999999</v>
      </c>
      <c r="G590" t="str">
        <f>_xlfn.XLOOKUP(C590,Products!$A:$A,Products!$E:$E,"")</f>
        <v>S018</v>
      </c>
      <c r="H590">
        <v>100</v>
      </c>
      <c r="I590">
        <v>239.41</v>
      </c>
      <c r="J590" t="s">
        <v>532</v>
      </c>
      <c r="K590" t="s">
        <v>467</v>
      </c>
      <c r="L590" t="str">
        <f xml:space="preserve"> _xlfn.XLOOKUP(K590,Locations!$A:$A,Locations!$D:$D,"")</f>
        <v>Northeast</v>
      </c>
      <c r="M590" t="str">
        <f xml:space="preserve"> _xlfn.XLOOKUP(K590,Locations!$A:$A,Locations!$C:$C,"")</f>
        <v>NJ</v>
      </c>
      <c r="N590" t="s">
        <v>1272</v>
      </c>
      <c r="O590" t="s">
        <v>1825</v>
      </c>
      <c r="P590">
        <f t="shared" si="36"/>
        <v>23941</v>
      </c>
      <c r="Q590" s="4">
        <f>_xlfn.MAXIFS(Shipments!$B:$B, Shipments!$A:$A, A590)</f>
        <v>45811</v>
      </c>
      <c r="R590">
        <f>SUMIFS(Shipments!$D:$D, Shipments!$A:$A, A590)</f>
        <v>100</v>
      </c>
      <c r="S590">
        <f t="shared" si="37"/>
        <v>1</v>
      </c>
      <c r="T590">
        <f t="shared" si="38"/>
        <v>0</v>
      </c>
      <c r="U590">
        <f t="shared" si="39"/>
        <v>7724.0000000000018</v>
      </c>
    </row>
    <row r="591" spans="1:21" x14ac:dyDescent="0.35">
      <c r="A591">
        <v>10589</v>
      </c>
      <c r="B591" s="4" t="s">
        <v>686</v>
      </c>
      <c r="C591" t="s">
        <v>215</v>
      </c>
      <c r="D591" t="str">
        <f>_xlfn.XLOOKUP(C591,Products!$A:$A,Products!$B:$B,"")</f>
        <v>Product 161</v>
      </c>
      <c r="E591" t="str">
        <f>_xlfn.XLOOKUP(C591,Products!$A:$A,Products!$C:$C,"")</f>
        <v>Packaging</v>
      </c>
      <c r="F591">
        <f>_xlfn.XLOOKUP(C591,Products!$A:$A,Products!$D:$D,"")</f>
        <v>182.6</v>
      </c>
      <c r="G591" t="str">
        <f>_xlfn.XLOOKUP(C591,Products!$A:$A,Products!$E:$E,"")</f>
        <v>S008</v>
      </c>
      <c r="H591">
        <v>100</v>
      </c>
      <c r="I591">
        <v>312.70999999999998</v>
      </c>
      <c r="J591" t="s">
        <v>587</v>
      </c>
      <c r="K591" t="s">
        <v>467</v>
      </c>
      <c r="L591" t="str">
        <f xml:space="preserve"> _xlfn.XLOOKUP(K591,Locations!$A:$A,Locations!$D:$D,"")</f>
        <v>Northeast</v>
      </c>
      <c r="M591" t="str">
        <f xml:space="preserve"> _xlfn.XLOOKUP(K591,Locations!$A:$A,Locations!$C:$C,"")</f>
        <v>NJ</v>
      </c>
      <c r="N591" t="s">
        <v>1273</v>
      </c>
      <c r="O591" t="s">
        <v>1825</v>
      </c>
      <c r="P591">
        <f t="shared" si="36"/>
        <v>31270.999999999996</v>
      </c>
      <c r="Q591" s="4">
        <f>_xlfn.MAXIFS(Shipments!$B:$B, Shipments!$A:$A, A591)</f>
        <v>45878</v>
      </c>
      <c r="R591">
        <f>SUMIFS(Shipments!$D:$D, Shipments!$A:$A, A591)</f>
        <v>100</v>
      </c>
      <c r="S591">
        <f t="shared" si="37"/>
        <v>1</v>
      </c>
      <c r="T591">
        <f t="shared" si="38"/>
        <v>1</v>
      </c>
      <c r="U591">
        <f t="shared" si="39"/>
        <v>13010.999999999996</v>
      </c>
    </row>
    <row r="592" spans="1:21" x14ac:dyDescent="0.35">
      <c r="A592">
        <v>10590</v>
      </c>
      <c r="B592" s="4" t="s">
        <v>582</v>
      </c>
      <c r="C592" t="s">
        <v>159</v>
      </c>
      <c r="D592" t="str">
        <f>_xlfn.XLOOKUP(C592,Products!$A:$A,Products!$B:$B,"")</f>
        <v>Product 105</v>
      </c>
      <c r="E592" t="str">
        <f>_xlfn.XLOOKUP(C592,Products!$A:$A,Products!$C:$C,"")</f>
        <v>Packaging</v>
      </c>
      <c r="F592">
        <f>_xlfn.XLOOKUP(C592,Products!$A:$A,Products!$D:$D,"")</f>
        <v>91.71</v>
      </c>
      <c r="G592" t="str">
        <f>_xlfn.XLOOKUP(C592,Products!$A:$A,Products!$E:$E,"")</f>
        <v>S002</v>
      </c>
      <c r="H592">
        <v>30</v>
      </c>
      <c r="I592">
        <v>136.55000000000001</v>
      </c>
      <c r="J592" t="s">
        <v>549</v>
      </c>
      <c r="K592" t="s">
        <v>469</v>
      </c>
      <c r="L592" t="str">
        <f xml:space="preserve"> _xlfn.XLOOKUP(K592,Locations!$A:$A,Locations!$D:$D,"")</f>
        <v>Mountain</v>
      </c>
      <c r="M592" t="str">
        <f xml:space="preserve"> _xlfn.XLOOKUP(K592,Locations!$A:$A,Locations!$C:$C,"")</f>
        <v>IL</v>
      </c>
      <c r="N592" t="s">
        <v>1274</v>
      </c>
      <c r="O592" t="s">
        <v>1825</v>
      </c>
      <c r="P592">
        <f t="shared" si="36"/>
        <v>4096.5</v>
      </c>
      <c r="Q592" s="4">
        <f>_xlfn.MAXIFS(Shipments!$B:$B, Shipments!$A:$A, A592)</f>
        <v>45785</v>
      </c>
      <c r="R592">
        <f>SUMIFS(Shipments!$D:$D, Shipments!$A:$A, A592)</f>
        <v>30</v>
      </c>
      <c r="S592">
        <f t="shared" si="37"/>
        <v>1</v>
      </c>
      <c r="T592">
        <f t="shared" si="38"/>
        <v>0</v>
      </c>
      <c r="U592">
        <f t="shared" si="39"/>
        <v>1345.2000000000003</v>
      </c>
    </row>
    <row r="593" spans="1:21" x14ac:dyDescent="0.35">
      <c r="A593">
        <v>10591</v>
      </c>
      <c r="B593" s="4" t="s">
        <v>654</v>
      </c>
      <c r="C593" t="s">
        <v>245</v>
      </c>
      <c r="D593" t="str">
        <f>_xlfn.XLOOKUP(C593,Products!$A:$A,Products!$B:$B,"")</f>
        <v>Product 191</v>
      </c>
      <c r="E593" t="str">
        <f>_xlfn.XLOOKUP(C593,Products!$A:$A,Products!$C:$C,"")</f>
        <v>Components</v>
      </c>
      <c r="F593">
        <f>_xlfn.XLOOKUP(C593,Products!$A:$A,Products!$D:$D,"")</f>
        <v>92.34</v>
      </c>
      <c r="G593" t="str">
        <f>_xlfn.XLOOKUP(C593,Products!$A:$A,Products!$E:$E,"")</f>
        <v>S012</v>
      </c>
      <c r="H593">
        <v>20</v>
      </c>
      <c r="I593">
        <v>131.97</v>
      </c>
      <c r="J593" t="s">
        <v>673</v>
      </c>
      <c r="K593" t="s">
        <v>464</v>
      </c>
      <c r="L593" t="str">
        <f xml:space="preserve"> _xlfn.XLOOKUP(K593,Locations!$A:$A,Locations!$D:$D,"")</f>
        <v>Central</v>
      </c>
      <c r="M593" t="str">
        <f xml:space="preserve"> _xlfn.XLOOKUP(K593,Locations!$A:$A,Locations!$C:$C,"")</f>
        <v>TX</v>
      </c>
      <c r="N593" t="s">
        <v>1275</v>
      </c>
      <c r="O593" t="s">
        <v>1824</v>
      </c>
      <c r="P593">
        <f t="shared" si="36"/>
        <v>2639.4</v>
      </c>
      <c r="Q593" s="4">
        <f>_xlfn.MAXIFS(Shipments!$B:$B, Shipments!$A:$A, A593)</f>
        <v>45873</v>
      </c>
      <c r="R593">
        <f>SUMIFS(Shipments!$D:$D, Shipments!$A:$A, A593)</f>
        <v>20</v>
      </c>
      <c r="S593">
        <f t="shared" si="37"/>
        <v>1</v>
      </c>
      <c r="T593">
        <f t="shared" si="38"/>
        <v>1</v>
      </c>
      <c r="U593">
        <f t="shared" si="39"/>
        <v>792.59999999999991</v>
      </c>
    </row>
    <row r="594" spans="1:21" x14ac:dyDescent="0.35">
      <c r="A594">
        <v>10592</v>
      </c>
      <c r="B594" s="4" t="s">
        <v>609</v>
      </c>
      <c r="C594" t="s">
        <v>175</v>
      </c>
      <c r="D594" t="str">
        <f>_xlfn.XLOOKUP(C594,Products!$A:$A,Products!$B:$B,"")</f>
        <v>Product 121</v>
      </c>
      <c r="E594" t="str">
        <f>_xlfn.XLOOKUP(C594,Products!$A:$A,Products!$C:$C,"")</f>
        <v>Spare Parts</v>
      </c>
      <c r="F594">
        <f>_xlfn.XLOOKUP(C594,Products!$A:$A,Products!$D:$D,"")</f>
        <v>136.82</v>
      </c>
      <c r="G594" t="str">
        <f>_xlfn.XLOOKUP(C594,Products!$A:$A,Products!$E:$E,"")</f>
        <v>S019</v>
      </c>
      <c r="H594">
        <v>5</v>
      </c>
      <c r="I594">
        <v>216.61</v>
      </c>
      <c r="J594" t="s">
        <v>653</v>
      </c>
      <c r="K594" t="s">
        <v>465</v>
      </c>
      <c r="L594" t="str">
        <f xml:space="preserve"> _xlfn.XLOOKUP(K594,Locations!$A:$A,Locations!$D:$D,"")</f>
        <v>Midwest</v>
      </c>
      <c r="M594" t="str">
        <f xml:space="preserve"> _xlfn.XLOOKUP(K594,Locations!$A:$A,Locations!$C:$C,"")</f>
        <v>IL</v>
      </c>
      <c r="N594" t="s">
        <v>1276</v>
      </c>
      <c r="O594" t="s">
        <v>1825</v>
      </c>
      <c r="P594">
        <f t="shared" si="36"/>
        <v>1083.0500000000002</v>
      </c>
      <c r="Q594" s="4">
        <f>_xlfn.MAXIFS(Shipments!$B:$B, Shipments!$A:$A, A594)</f>
        <v>45823</v>
      </c>
      <c r="R594">
        <f>SUMIFS(Shipments!$D:$D, Shipments!$A:$A, A594)</f>
        <v>5</v>
      </c>
      <c r="S594">
        <f t="shared" si="37"/>
        <v>1</v>
      </c>
      <c r="T594">
        <f t="shared" si="38"/>
        <v>1</v>
      </c>
      <c r="U594">
        <f t="shared" si="39"/>
        <v>398.95000000000027</v>
      </c>
    </row>
    <row r="595" spans="1:21" x14ac:dyDescent="0.35">
      <c r="A595">
        <v>10593</v>
      </c>
      <c r="B595" s="4" t="s">
        <v>674</v>
      </c>
      <c r="C595" t="s">
        <v>125</v>
      </c>
      <c r="D595" t="str">
        <f>_xlfn.XLOOKUP(C595,Products!$A:$A,Products!$B:$B,"")</f>
        <v>Product 71</v>
      </c>
      <c r="E595" t="str">
        <f>_xlfn.XLOOKUP(C595,Products!$A:$A,Products!$C:$C,"")</f>
        <v>Packaging</v>
      </c>
      <c r="F595">
        <f>_xlfn.XLOOKUP(C595,Products!$A:$A,Products!$D:$D,"")</f>
        <v>177.74</v>
      </c>
      <c r="G595" t="str">
        <f>_xlfn.XLOOKUP(C595,Products!$A:$A,Products!$E:$E,"")</f>
        <v>S006</v>
      </c>
      <c r="H595">
        <v>40</v>
      </c>
      <c r="I595">
        <v>261.73</v>
      </c>
      <c r="J595" t="s">
        <v>577</v>
      </c>
      <c r="K595" t="s">
        <v>468</v>
      </c>
      <c r="L595" t="str">
        <f xml:space="preserve"> _xlfn.XLOOKUP(K595,Locations!$A:$A,Locations!$D:$D,"")</f>
        <v>West</v>
      </c>
      <c r="M595" t="str">
        <f xml:space="preserve"> _xlfn.XLOOKUP(K595,Locations!$A:$A,Locations!$C:$C,"")</f>
        <v>WA</v>
      </c>
      <c r="N595" t="s">
        <v>1277</v>
      </c>
      <c r="O595" t="s">
        <v>1824</v>
      </c>
      <c r="P595">
        <f t="shared" si="36"/>
        <v>10469.200000000001</v>
      </c>
      <c r="Q595" s="4">
        <f>_xlfn.MAXIFS(Shipments!$B:$B, Shipments!$A:$A, A595)</f>
        <v>45869</v>
      </c>
      <c r="R595">
        <f>SUMIFS(Shipments!$D:$D, Shipments!$A:$A, A595)</f>
        <v>40</v>
      </c>
      <c r="S595">
        <f t="shared" si="37"/>
        <v>1</v>
      </c>
      <c r="T595">
        <f t="shared" si="38"/>
        <v>1</v>
      </c>
      <c r="U595">
        <f t="shared" si="39"/>
        <v>3359.6000000000004</v>
      </c>
    </row>
    <row r="596" spans="1:21" x14ac:dyDescent="0.35">
      <c r="A596">
        <v>10594</v>
      </c>
      <c r="B596" s="4" t="s">
        <v>630</v>
      </c>
      <c r="C596" t="s">
        <v>245</v>
      </c>
      <c r="D596" t="str">
        <f>_xlfn.XLOOKUP(C596,Products!$A:$A,Products!$B:$B,"")</f>
        <v>Product 191</v>
      </c>
      <c r="E596" t="str">
        <f>_xlfn.XLOOKUP(C596,Products!$A:$A,Products!$C:$C,"")</f>
        <v>Components</v>
      </c>
      <c r="F596">
        <f>_xlfn.XLOOKUP(C596,Products!$A:$A,Products!$D:$D,"")</f>
        <v>92.34</v>
      </c>
      <c r="G596" t="str">
        <f>_xlfn.XLOOKUP(C596,Products!$A:$A,Products!$E:$E,"")</f>
        <v>S012</v>
      </c>
      <c r="H596">
        <v>30</v>
      </c>
      <c r="I596">
        <v>121.16</v>
      </c>
      <c r="J596" t="s">
        <v>511</v>
      </c>
      <c r="K596" t="s">
        <v>468</v>
      </c>
      <c r="L596" t="str">
        <f xml:space="preserve"> _xlfn.XLOOKUP(K596,Locations!$A:$A,Locations!$D:$D,"")</f>
        <v>West</v>
      </c>
      <c r="M596" t="str">
        <f xml:space="preserve"> _xlfn.XLOOKUP(K596,Locations!$A:$A,Locations!$C:$C,"")</f>
        <v>WA</v>
      </c>
      <c r="N596" t="s">
        <v>1278</v>
      </c>
      <c r="O596" t="s">
        <v>1825</v>
      </c>
      <c r="P596">
        <f t="shared" si="36"/>
        <v>3634.7999999999997</v>
      </c>
      <c r="Q596" s="4">
        <f>_xlfn.MAXIFS(Shipments!$B:$B, Shipments!$A:$A, A596)</f>
        <v>45773</v>
      </c>
      <c r="R596">
        <f>SUMIFS(Shipments!$D:$D, Shipments!$A:$A, A596)</f>
        <v>30</v>
      </c>
      <c r="S596">
        <f t="shared" si="37"/>
        <v>1</v>
      </c>
      <c r="T596">
        <f t="shared" si="38"/>
        <v>0</v>
      </c>
      <c r="U596">
        <f t="shared" si="39"/>
        <v>864.59999999999945</v>
      </c>
    </row>
    <row r="597" spans="1:21" x14ac:dyDescent="0.35">
      <c r="A597">
        <v>10595</v>
      </c>
      <c r="B597" s="4" t="s">
        <v>614</v>
      </c>
      <c r="C597" t="s">
        <v>135</v>
      </c>
      <c r="D597" t="str">
        <f>_xlfn.XLOOKUP(C597,Products!$A:$A,Products!$B:$B,"")</f>
        <v>Product 81</v>
      </c>
      <c r="E597" t="str">
        <f>_xlfn.XLOOKUP(C597,Products!$A:$A,Products!$C:$C,"")</f>
        <v>Components</v>
      </c>
      <c r="F597">
        <f>_xlfn.XLOOKUP(C597,Products!$A:$A,Products!$D:$D,"")</f>
        <v>87.1</v>
      </c>
      <c r="G597" t="str">
        <f>_xlfn.XLOOKUP(C597,Products!$A:$A,Products!$E:$E,"")</f>
        <v>S014</v>
      </c>
      <c r="H597">
        <v>20</v>
      </c>
      <c r="I597">
        <v>143.19</v>
      </c>
      <c r="J597" t="s">
        <v>681</v>
      </c>
      <c r="K597" t="s">
        <v>470</v>
      </c>
      <c r="L597" t="str">
        <f xml:space="preserve"> _xlfn.XLOOKUP(K597,Locations!$A:$A,Locations!$D:$D,"")</f>
        <v>Pacific</v>
      </c>
      <c r="M597" t="str">
        <f xml:space="preserve"> _xlfn.XLOOKUP(K597,Locations!$A:$A,Locations!$C:$C,"")</f>
        <v>FL</v>
      </c>
      <c r="N597" t="s">
        <v>1279</v>
      </c>
      <c r="O597" t="s">
        <v>1825</v>
      </c>
      <c r="P597">
        <f t="shared" si="36"/>
        <v>2863.8</v>
      </c>
      <c r="Q597" s="4">
        <f>_xlfn.MAXIFS(Shipments!$B:$B, Shipments!$A:$A, A597)</f>
        <v>45802</v>
      </c>
      <c r="R597">
        <f>SUMIFS(Shipments!$D:$D, Shipments!$A:$A, A597)</f>
        <v>20</v>
      </c>
      <c r="S597">
        <f t="shared" si="37"/>
        <v>1</v>
      </c>
      <c r="T597">
        <f t="shared" si="38"/>
        <v>1</v>
      </c>
      <c r="U597">
        <f t="shared" si="39"/>
        <v>1121.8000000000002</v>
      </c>
    </row>
    <row r="598" spans="1:21" x14ac:dyDescent="0.35">
      <c r="A598">
        <v>10596</v>
      </c>
      <c r="B598" s="4" t="s">
        <v>596</v>
      </c>
      <c r="C598" t="s">
        <v>196</v>
      </c>
      <c r="D598" t="str">
        <f>_xlfn.XLOOKUP(C598,Products!$A:$A,Products!$B:$B,"")</f>
        <v>Product 142</v>
      </c>
      <c r="E598" t="str">
        <f>_xlfn.XLOOKUP(C598,Products!$A:$A,Products!$C:$C,"")</f>
        <v>Packaging</v>
      </c>
      <c r="F598">
        <f>_xlfn.XLOOKUP(C598,Products!$A:$A,Products!$D:$D,"")</f>
        <v>191.95</v>
      </c>
      <c r="G598" t="str">
        <f>_xlfn.XLOOKUP(C598,Products!$A:$A,Products!$E:$E,"")</f>
        <v>S018</v>
      </c>
      <c r="H598">
        <v>100</v>
      </c>
      <c r="I598">
        <v>237.36</v>
      </c>
      <c r="J598" t="s">
        <v>523</v>
      </c>
      <c r="K598" t="s">
        <v>468</v>
      </c>
      <c r="L598" t="str">
        <f xml:space="preserve"> _xlfn.XLOOKUP(K598,Locations!$A:$A,Locations!$D:$D,"")</f>
        <v>West</v>
      </c>
      <c r="M598" t="str">
        <f xml:space="preserve"> _xlfn.XLOOKUP(K598,Locations!$A:$A,Locations!$C:$C,"")</f>
        <v>WA</v>
      </c>
      <c r="N598" t="s">
        <v>1280</v>
      </c>
      <c r="O598" t="s">
        <v>1825</v>
      </c>
      <c r="P598">
        <f t="shared" si="36"/>
        <v>23736</v>
      </c>
      <c r="Q598" s="4">
        <f>_xlfn.MAXIFS(Shipments!$B:$B, Shipments!$A:$A, A598)</f>
        <v>45864</v>
      </c>
      <c r="R598">
        <f>SUMIFS(Shipments!$D:$D, Shipments!$A:$A, A598)</f>
        <v>100</v>
      </c>
      <c r="S598">
        <f t="shared" si="37"/>
        <v>1</v>
      </c>
      <c r="T598">
        <f t="shared" si="38"/>
        <v>1</v>
      </c>
      <c r="U598">
        <f t="shared" si="39"/>
        <v>4541</v>
      </c>
    </row>
    <row r="599" spans="1:21" x14ac:dyDescent="0.35">
      <c r="A599">
        <v>10597</v>
      </c>
      <c r="B599" s="4" t="s">
        <v>676</v>
      </c>
      <c r="C599" t="s">
        <v>162</v>
      </c>
      <c r="D599" t="str">
        <f>_xlfn.XLOOKUP(C599,Products!$A:$A,Products!$B:$B,"")</f>
        <v>Product 108</v>
      </c>
      <c r="E599" t="str">
        <f>_xlfn.XLOOKUP(C599,Products!$A:$A,Products!$C:$C,"")</f>
        <v>Components</v>
      </c>
      <c r="F599">
        <f>_xlfn.XLOOKUP(C599,Products!$A:$A,Products!$D:$D,"")</f>
        <v>189.75</v>
      </c>
      <c r="G599" t="str">
        <f>_xlfn.XLOOKUP(C599,Products!$A:$A,Products!$E:$E,"")</f>
        <v>S018</v>
      </c>
      <c r="H599">
        <v>25</v>
      </c>
      <c r="I599">
        <v>267.12</v>
      </c>
      <c r="J599" t="s">
        <v>552</v>
      </c>
      <c r="K599" t="s">
        <v>473</v>
      </c>
      <c r="L599" t="str">
        <f xml:space="preserve"> _xlfn.XLOOKUP(K599,Locations!$A:$A,Locations!$D:$D,"")</f>
        <v>West</v>
      </c>
      <c r="M599" t="str">
        <f xml:space="preserve"> _xlfn.XLOOKUP(K599,Locations!$A:$A,Locations!$C:$C,"")</f>
        <v>CA</v>
      </c>
      <c r="N599" t="s">
        <v>1168</v>
      </c>
      <c r="O599" t="s">
        <v>1825</v>
      </c>
      <c r="P599">
        <f t="shared" si="36"/>
        <v>6678</v>
      </c>
      <c r="Q599" s="4">
        <f>_xlfn.MAXIFS(Shipments!$B:$B, Shipments!$A:$A, A599)</f>
        <v>45828</v>
      </c>
      <c r="R599">
        <f>SUMIFS(Shipments!$D:$D, Shipments!$A:$A, A599)</f>
        <v>25</v>
      </c>
      <c r="S599">
        <f t="shared" si="37"/>
        <v>1</v>
      </c>
      <c r="T599">
        <f t="shared" si="38"/>
        <v>0</v>
      </c>
      <c r="U599">
        <f t="shared" si="39"/>
        <v>1934.25</v>
      </c>
    </row>
    <row r="600" spans="1:21" x14ac:dyDescent="0.35">
      <c r="A600">
        <v>10598</v>
      </c>
      <c r="B600" s="4" t="s">
        <v>633</v>
      </c>
      <c r="C600" t="s">
        <v>132</v>
      </c>
      <c r="D600" t="str">
        <f>_xlfn.XLOOKUP(C600,Products!$A:$A,Products!$B:$B,"")</f>
        <v>Product 78</v>
      </c>
      <c r="E600" t="str">
        <f>_xlfn.XLOOKUP(C600,Products!$A:$A,Products!$C:$C,"")</f>
        <v>Spare Parts</v>
      </c>
      <c r="F600">
        <f>_xlfn.XLOOKUP(C600,Products!$A:$A,Products!$D:$D,"")</f>
        <v>174.59</v>
      </c>
      <c r="G600" t="str">
        <f>_xlfn.XLOOKUP(C600,Products!$A:$A,Products!$E:$E,"")</f>
        <v>S015</v>
      </c>
      <c r="H600">
        <v>20</v>
      </c>
      <c r="I600">
        <v>229.92</v>
      </c>
      <c r="J600" t="s">
        <v>654</v>
      </c>
      <c r="K600" t="s">
        <v>469</v>
      </c>
      <c r="L600" t="str">
        <f xml:space="preserve"> _xlfn.XLOOKUP(K600,Locations!$A:$A,Locations!$D:$D,"")</f>
        <v>Mountain</v>
      </c>
      <c r="M600" t="str">
        <f xml:space="preserve"> _xlfn.XLOOKUP(K600,Locations!$A:$A,Locations!$C:$C,"")</f>
        <v>IL</v>
      </c>
      <c r="N600" t="s">
        <v>1281</v>
      </c>
      <c r="O600" t="s">
        <v>1824</v>
      </c>
      <c r="P600">
        <f t="shared" si="36"/>
        <v>4598.3999999999996</v>
      </c>
      <c r="Q600" s="4">
        <f>_xlfn.MAXIFS(Shipments!$B:$B, Shipments!$A:$A, A600)</f>
        <v>45867</v>
      </c>
      <c r="R600">
        <f>SUMIFS(Shipments!$D:$D, Shipments!$A:$A, A600)</f>
        <v>20</v>
      </c>
      <c r="S600">
        <f t="shared" si="37"/>
        <v>1</v>
      </c>
      <c r="T600">
        <f t="shared" si="38"/>
        <v>1</v>
      </c>
      <c r="U600">
        <f t="shared" si="39"/>
        <v>1106.5999999999995</v>
      </c>
    </row>
    <row r="601" spans="1:21" x14ac:dyDescent="0.35">
      <c r="A601">
        <v>10599</v>
      </c>
      <c r="B601" s="4" t="s">
        <v>510</v>
      </c>
      <c r="C601" t="s">
        <v>158</v>
      </c>
      <c r="D601" t="str">
        <f>_xlfn.XLOOKUP(C601,Products!$A:$A,Products!$B:$B,"")</f>
        <v>Product 104</v>
      </c>
      <c r="E601" t="str">
        <f>_xlfn.XLOOKUP(C601,Products!$A:$A,Products!$C:$C,"")</f>
        <v>Finished Goods</v>
      </c>
      <c r="F601">
        <f>_xlfn.XLOOKUP(C601,Products!$A:$A,Products!$D:$D,"")</f>
        <v>84.89</v>
      </c>
      <c r="G601" t="str">
        <f>_xlfn.XLOOKUP(C601,Products!$A:$A,Products!$E:$E,"")</f>
        <v>S003</v>
      </c>
      <c r="H601">
        <v>20</v>
      </c>
      <c r="I601">
        <v>129.07</v>
      </c>
      <c r="J601" t="s">
        <v>656</v>
      </c>
      <c r="K601" t="s">
        <v>467</v>
      </c>
      <c r="L601" t="str">
        <f xml:space="preserve"> _xlfn.XLOOKUP(K601,Locations!$A:$A,Locations!$D:$D,"")</f>
        <v>Northeast</v>
      </c>
      <c r="M601" t="str">
        <f xml:space="preserve"> _xlfn.XLOOKUP(K601,Locations!$A:$A,Locations!$C:$C,"")</f>
        <v>NJ</v>
      </c>
      <c r="N601" t="s">
        <v>1282</v>
      </c>
      <c r="O601" t="s">
        <v>1825</v>
      </c>
      <c r="P601">
        <f t="shared" si="36"/>
        <v>2581.3999999999996</v>
      </c>
      <c r="Q601" s="4">
        <f>_xlfn.MAXIFS(Shipments!$B:$B, Shipments!$A:$A, A601)</f>
        <v>45844</v>
      </c>
      <c r="R601">
        <f>SUMIFS(Shipments!$D:$D, Shipments!$A:$A, A601)</f>
        <v>20</v>
      </c>
      <c r="S601">
        <f t="shared" si="37"/>
        <v>1</v>
      </c>
      <c r="T601">
        <f t="shared" si="38"/>
        <v>1</v>
      </c>
      <c r="U601">
        <f t="shared" si="39"/>
        <v>883.59999999999968</v>
      </c>
    </row>
    <row r="602" spans="1:21" x14ac:dyDescent="0.35">
      <c r="A602">
        <v>10600</v>
      </c>
      <c r="B602" s="4" t="s">
        <v>532</v>
      </c>
      <c r="C602" t="s">
        <v>230</v>
      </c>
      <c r="D602" t="str">
        <f>_xlfn.XLOOKUP(C602,Products!$A:$A,Products!$B:$B,"")</f>
        <v>Product 176</v>
      </c>
      <c r="E602" t="str">
        <f>_xlfn.XLOOKUP(C602,Products!$A:$A,Products!$C:$C,"")</f>
        <v>Spare Parts</v>
      </c>
      <c r="F602">
        <f>_xlfn.XLOOKUP(C602,Products!$A:$A,Products!$D:$D,"")</f>
        <v>42.45</v>
      </c>
      <c r="G602" t="str">
        <f>_xlfn.XLOOKUP(C602,Products!$A:$A,Products!$E:$E,"")</f>
        <v>S011</v>
      </c>
      <c r="H602">
        <v>40</v>
      </c>
      <c r="I602">
        <v>65.040000000000006</v>
      </c>
      <c r="J602" t="s">
        <v>605</v>
      </c>
      <c r="K602" t="s">
        <v>472</v>
      </c>
      <c r="L602" t="str">
        <f xml:space="preserve"> _xlfn.XLOOKUP(K602,Locations!$A:$A,Locations!$D:$D,"")</f>
        <v>West</v>
      </c>
      <c r="M602" t="str">
        <f xml:space="preserve"> _xlfn.XLOOKUP(K602,Locations!$A:$A,Locations!$C:$C,"")</f>
        <v>WA</v>
      </c>
      <c r="N602" t="s">
        <v>1283</v>
      </c>
      <c r="O602" t="s">
        <v>1825</v>
      </c>
      <c r="P602">
        <f t="shared" si="36"/>
        <v>2601.6000000000004</v>
      </c>
      <c r="Q602" s="4">
        <f>_xlfn.MAXIFS(Shipments!$B:$B, Shipments!$A:$A, A602)</f>
        <v>45809</v>
      </c>
      <c r="R602">
        <f>SUMIFS(Shipments!$D:$D, Shipments!$A:$A, A602)</f>
        <v>40</v>
      </c>
      <c r="S602">
        <f t="shared" si="37"/>
        <v>1</v>
      </c>
      <c r="T602">
        <f t="shared" si="38"/>
        <v>1</v>
      </c>
      <c r="U602">
        <f t="shared" si="39"/>
        <v>903.60000000000036</v>
      </c>
    </row>
    <row r="603" spans="1:21" x14ac:dyDescent="0.35">
      <c r="A603">
        <v>10601</v>
      </c>
      <c r="B603" s="4" t="s">
        <v>547</v>
      </c>
      <c r="C603" t="s">
        <v>60</v>
      </c>
      <c r="D603" t="str">
        <f>_xlfn.XLOOKUP(C603,Products!$A:$A,Products!$B:$B,"")</f>
        <v>Product 6</v>
      </c>
      <c r="E603" t="str">
        <f>_xlfn.XLOOKUP(C603,Products!$A:$A,Products!$C:$C,"")</f>
        <v>Components</v>
      </c>
      <c r="F603">
        <f>_xlfn.XLOOKUP(C603,Products!$A:$A,Products!$D:$D,"")</f>
        <v>97.24</v>
      </c>
      <c r="G603" t="str">
        <f>_xlfn.XLOOKUP(C603,Products!$A:$A,Products!$E:$E,"")</f>
        <v>S010</v>
      </c>
      <c r="H603">
        <v>40</v>
      </c>
      <c r="I603">
        <v>156.79</v>
      </c>
      <c r="J603" t="s">
        <v>565</v>
      </c>
      <c r="K603" t="s">
        <v>465</v>
      </c>
      <c r="L603" t="str">
        <f xml:space="preserve"> _xlfn.XLOOKUP(K603,Locations!$A:$A,Locations!$D:$D,"")</f>
        <v>Midwest</v>
      </c>
      <c r="M603" t="str">
        <f xml:space="preserve"> _xlfn.XLOOKUP(K603,Locations!$A:$A,Locations!$C:$C,"")</f>
        <v>IL</v>
      </c>
      <c r="N603" t="s">
        <v>1284</v>
      </c>
      <c r="O603" t="s">
        <v>1824</v>
      </c>
      <c r="P603">
        <f t="shared" si="36"/>
        <v>6271.5999999999995</v>
      </c>
      <c r="Q603" s="4">
        <f>_xlfn.MAXIFS(Shipments!$B:$B, Shipments!$A:$A, A603)</f>
        <v>45823</v>
      </c>
      <c r="R603">
        <f>SUMIFS(Shipments!$D:$D, Shipments!$A:$A, A603)</f>
        <v>40</v>
      </c>
      <c r="S603">
        <f t="shared" si="37"/>
        <v>1</v>
      </c>
      <c r="T603">
        <f t="shared" si="38"/>
        <v>0</v>
      </c>
      <c r="U603">
        <f t="shared" si="39"/>
        <v>2381.9999999999995</v>
      </c>
    </row>
    <row r="604" spans="1:21" x14ac:dyDescent="0.35">
      <c r="A604">
        <v>10602</v>
      </c>
      <c r="B604" s="4" t="s">
        <v>609</v>
      </c>
      <c r="C604" t="s">
        <v>55</v>
      </c>
      <c r="D604" t="str">
        <f>_xlfn.XLOOKUP(C604,Products!$A:$A,Products!$B:$B,"")</f>
        <v>Product 1</v>
      </c>
      <c r="E604" t="str">
        <f>_xlfn.XLOOKUP(C604,Products!$A:$A,Products!$C:$C,"")</f>
        <v>Spare Parts</v>
      </c>
      <c r="F604">
        <f>_xlfn.XLOOKUP(C604,Products!$A:$A,Products!$D:$D,"")</f>
        <v>158.88</v>
      </c>
      <c r="G604" t="str">
        <f>_xlfn.XLOOKUP(C604,Products!$A:$A,Products!$E:$E,"")</f>
        <v>S004</v>
      </c>
      <c r="H604">
        <v>20</v>
      </c>
      <c r="I604">
        <v>211.31</v>
      </c>
      <c r="J604" t="s">
        <v>624</v>
      </c>
      <c r="K604" t="s">
        <v>465</v>
      </c>
      <c r="L604" t="str">
        <f xml:space="preserve"> _xlfn.XLOOKUP(K604,Locations!$A:$A,Locations!$D:$D,"")</f>
        <v>Midwest</v>
      </c>
      <c r="M604" t="str">
        <f xml:space="preserve"> _xlfn.XLOOKUP(K604,Locations!$A:$A,Locations!$C:$C,"")</f>
        <v>IL</v>
      </c>
      <c r="N604" t="s">
        <v>1285</v>
      </c>
      <c r="O604" t="s">
        <v>1825</v>
      </c>
      <c r="P604">
        <f t="shared" si="36"/>
        <v>4226.2</v>
      </c>
      <c r="Q604" s="4">
        <f>_xlfn.MAXIFS(Shipments!$B:$B, Shipments!$A:$A, A604)</f>
        <v>45814</v>
      </c>
      <c r="R604">
        <f>SUMIFS(Shipments!$D:$D, Shipments!$A:$A, A604)</f>
        <v>20</v>
      </c>
      <c r="S604">
        <f t="shared" si="37"/>
        <v>1</v>
      </c>
      <c r="T604">
        <f t="shared" si="38"/>
        <v>1</v>
      </c>
      <c r="U604">
        <f t="shared" si="39"/>
        <v>1048.5999999999999</v>
      </c>
    </row>
    <row r="605" spans="1:21" x14ac:dyDescent="0.35">
      <c r="A605">
        <v>10603</v>
      </c>
      <c r="B605" s="4" t="s">
        <v>659</v>
      </c>
      <c r="C605" t="s">
        <v>223</v>
      </c>
      <c r="D605" t="str">
        <f>_xlfn.XLOOKUP(C605,Products!$A:$A,Products!$B:$B,"")</f>
        <v>Product 169</v>
      </c>
      <c r="E605" t="str">
        <f>_xlfn.XLOOKUP(C605,Products!$A:$A,Products!$C:$C,"")</f>
        <v>Raw Materials</v>
      </c>
      <c r="F605">
        <f>_xlfn.XLOOKUP(C605,Products!$A:$A,Products!$D:$D,"")</f>
        <v>156.38999999999999</v>
      </c>
      <c r="G605" t="str">
        <f>_xlfn.XLOOKUP(C605,Products!$A:$A,Products!$E:$E,"")</f>
        <v>S018</v>
      </c>
      <c r="H605">
        <v>10</v>
      </c>
      <c r="I605">
        <v>248.83</v>
      </c>
      <c r="J605" t="s">
        <v>699</v>
      </c>
      <c r="K605" t="s">
        <v>464</v>
      </c>
      <c r="L605" t="str">
        <f xml:space="preserve"> _xlfn.XLOOKUP(K605,Locations!$A:$A,Locations!$D:$D,"")</f>
        <v>Central</v>
      </c>
      <c r="M605" t="str">
        <f xml:space="preserve"> _xlfn.XLOOKUP(K605,Locations!$A:$A,Locations!$C:$C,"")</f>
        <v>TX</v>
      </c>
      <c r="N605" t="s">
        <v>1286</v>
      </c>
      <c r="O605" t="s">
        <v>1826</v>
      </c>
      <c r="P605">
        <f t="shared" si="36"/>
        <v>2488.3000000000002</v>
      </c>
      <c r="Q605" s="4">
        <f>_xlfn.MAXIFS(Shipments!$B:$B, Shipments!$A:$A, A605)</f>
        <v>45938</v>
      </c>
      <c r="R605">
        <f>SUMIFS(Shipments!$D:$D, Shipments!$A:$A, A605)</f>
        <v>10</v>
      </c>
      <c r="S605">
        <f t="shared" si="37"/>
        <v>1</v>
      </c>
      <c r="T605">
        <f t="shared" si="38"/>
        <v>0</v>
      </c>
      <c r="U605">
        <f t="shared" si="39"/>
        <v>924.40000000000032</v>
      </c>
    </row>
    <row r="606" spans="1:21" x14ac:dyDescent="0.35">
      <c r="A606">
        <v>10604</v>
      </c>
      <c r="B606" s="4" t="s">
        <v>606</v>
      </c>
      <c r="C606" t="s">
        <v>147</v>
      </c>
      <c r="D606" t="str">
        <f>_xlfn.XLOOKUP(C606,Products!$A:$A,Products!$B:$B,"")</f>
        <v>Product 93</v>
      </c>
      <c r="E606" t="str">
        <f>_xlfn.XLOOKUP(C606,Products!$A:$A,Products!$C:$C,"")</f>
        <v>Packaging</v>
      </c>
      <c r="F606">
        <f>_xlfn.XLOOKUP(C606,Products!$A:$A,Products!$D:$D,"")</f>
        <v>3.53</v>
      </c>
      <c r="G606" t="str">
        <f>_xlfn.XLOOKUP(C606,Products!$A:$A,Products!$E:$E,"")</f>
        <v>S006</v>
      </c>
      <c r="H606">
        <v>15</v>
      </c>
      <c r="I606">
        <v>6.32</v>
      </c>
      <c r="J606" t="s">
        <v>646</v>
      </c>
      <c r="K606" t="s">
        <v>467</v>
      </c>
      <c r="L606" t="str">
        <f xml:space="preserve"> _xlfn.XLOOKUP(K606,Locations!$A:$A,Locations!$D:$D,"")</f>
        <v>Northeast</v>
      </c>
      <c r="M606" t="str">
        <f xml:space="preserve"> _xlfn.XLOOKUP(K606,Locations!$A:$A,Locations!$C:$C,"")</f>
        <v>NJ</v>
      </c>
      <c r="N606" t="s">
        <v>1287</v>
      </c>
      <c r="O606" t="s">
        <v>1825</v>
      </c>
      <c r="P606">
        <f t="shared" si="36"/>
        <v>94.800000000000011</v>
      </c>
      <c r="Q606" s="4">
        <f>_xlfn.MAXIFS(Shipments!$B:$B, Shipments!$A:$A, A606)</f>
        <v>45842</v>
      </c>
      <c r="R606">
        <f>SUMIFS(Shipments!$D:$D, Shipments!$A:$A, A606)</f>
        <v>15</v>
      </c>
      <c r="S606">
        <f t="shared" si="37"/>
        <v>1</v>
      </c>
      <c r="T606">
        <f t="shared" si="38"/>
        <v>0</v>
      </c>
      <c r="U606">
        <f t="shared" si="39"/>
        <v>41.850000000000016</v>
      </c>
    </row>
    <row r="607" spans="1:21" x14ac:dyDescent="0.35">
      <c r="A607">
        <v>10605</v>
      </c>
      <c r="B607" s="4" t="s">
        <v>558</v>
      </c>
      <c r="C607" t="s">
        <v>70</v>
      </c>
      <c r="D607" t="str">
        <f>_xlfn.XLOOKUP(C607,Products!$A:$A,Products!$B:$B,"")</f>
        <v>Product 16</v>
      </c>
      <c r="E607" t="str">
        <f>_xlfn.XLOOKUP(C607,Products!$A:$A,Products!$C:$C,"")</f>
        <v>Finished Goods</v>
      </c>
      <c r="F607">
        <f>_xlfn.XLOOKUP(C607,Products!$A:$A,Products!$D:$D,"")</f>
        <v>20.079999999999998</v>
      </c>
      <c r="G607" t="str">
        <f>_xlfn.XLOOKUP(C607,Products!$A:$A,Products!$E:$E,"")</f>
        <v>S009</v>
      </c>
      <c r="H607">
        <v>75</v>
      </c>
      <c r="I607">
        <v>28.67</v>
      </c>
      <c r="J607" t="s">
        <v>588</v>
      </c>
      <c r="K607" t="s">
        <v>471</v>
      </c>
      <c r="L607" t="str">
        <f xml:space="preserve"> _xlfn.XLOOKUP(K607,Locations!$A:$A,Locations!$D:$D,"")</f>
        <v>Central</v>
      </c>
      <c r="M607" t="str">
        <f xml:space="preserve"> _xlfn.XLOOKUP(K607,Locations!$A:$A,Locations!$C:$C,"")</f>
        <v>TX</v>
      </c>
      <c r="N607" t="s">
        <v>1288</v>
      </c>
      <c r="O607" t="s">
        <v>1825</v>
      </c>
      <c r="P607">
        <f t="shared" si="36"/>
        <v>2150.25</v>
      </c>
      <c r="Q607" s="4">
        <f>_xlfn.MAXIFS(Shipments!$B:$B, Shipments!$A:$A, A607)</f>
        <v>45802</v>
      </c>
      <c r="R607">
        <f>SUMIFS(Shipments!$D:$D, Shipments!$A:$A, A607)</f>
        <v>75</v>
      </c>
      <c r="S607">
        <f t="shared" si="37"/>
        <v>1</v>
      </c>
      <c r="T607">
        <f t="shared" si="38"/>
        <v>1</v>
      </c>
      <c r="U607">
        <f t="shared" si="39"/>
        <v>644.25000000000023</v>
      </c>
    </row>
    <row r="608" spans="1:21" x14ac:dyDescent="0.35">
      <c r="A608">
        <v>10606</v>
      </c>
      <c r="B608" s="4" t="s">
        <v>651</v>
      </c>
      <c r="C608" t="s">
        <v>56</v>
      </c>
      <c r="D608" t="str">
        <f>_xlfn.XLOOKUP(C608,Products!$A:$A,Products!$B:$B,"")</f>
        <v>Product 2</v>
      </c>
      <c r="E608" t="str">
        <f>_xlfn.XLOOKUP(C608,Products!$A:$A,Products!$C:$C,"")</f>
        <v>Raw Materials</v>
      </c>
      <c r="F608">
        <f>_xlfn.XLOOKUP(C608,Products!$A:$A,Products!$D:$D,"")</f>
        <v>104.71</v>
      </c>
      <c r="G608" t="str">
        <f>_xlfn.XLOOKUP(C608,Products!$A:$A,Products!$E:$E,"")</f>
        <v>S006</v>
      </c>
      <c r="H608">
        <v>5</v>
      </c>
      <c r="I608">
        <v>187.65</v>
      </c>
      <c r="J608" t="s">
        <v>591</v>
      </c>
      <c r="K608" t="s">
        <v>466</v>
      </c>
      <c r="L608" t="str">
        <f xml:space="preserve"> _xlfn.XLOOKUP(K608,Locations!$A:$A,Locations!$D:$D,"")</f>
        <v>Southeast</v>
      </c>
      <c r="M608" t="str">
        <f xml:space="preserve"> _xlfn.XLOOKUP(K608,Locations!$A:$A,Locations!$C:$C,"")</f>
        <v>FL</v>
      </c>
      <c r="N608" t="s">
        <v>1289</v>
      </c>
      <c r="O608" t="s">
        <v>1824</v>
      </c>
      <c r="P608">
        <f t="shared" si="36"/>
        <v>938.25</v>
      </c>
      <c r="Q608" s="4">
        <f>_xlfn.MAXIFS(Shipments!$B:$B, Shipments!$A:$A, A608)</f>
        <v>45928</v>
      </c>
      <c r="R608">
        <f>SUMIFS(Shipments!$D:$D, Shipments!$A:$A, A608)</f>
        <v>5</v>
      </c>
      <c r="S608">
        <f t="shared" si="37"/>
        <v>1</v>
      </c>
      <c r="T608">
        <f t="shared" si="38"/>
        <v>0</v>
      </c>
      <c r="U608">
        <f t="shared" si="39"/>
        <v>414.70000000000005</v>
      </c>
    </row>
    <row r="609" spans="1:21" x14ac:dyDescent="0.35">
      <c r="A609">
        <v>10607</v>
      </c>
      <c r="B609" s="4" t="s">
        <v>623</v>
      </c>
      <c r="C609" t="s">
        <v>61</v>
      </c>
      <c r="D609" t="str">
        <f>_xlfn.XLOOKUP(C609,Products!$A:$A,Products!$B:$B,"")</f>
        <v>Product 7</v>
      </c>
      <c r="E609" t="str">
        <f>_xlfn.XLOOKUP(C609,Products!$A:$A,Products!$C:$C,"")</f>
        <v>Components</v>
      </c>
      <c r="F609">
        <f>_xlfn.XLOOKUP(C609,Products!$A:$A,Products!$D:$D,"")</f>
        <v>37.96</v>
      </c>
      <c r="G609" t="str">
        <f>_xlfn.XLOOKUP(C609,Products!$A:$A,Products!$E:$E,"")</f>
        <v>S005</v>
      </c>
      <c r="H609">
        <v>5</v>
      </c>
      <c r="I609">
        <v>49.08</v>
      </c>
      <c r="J609" t="s">
        <v>621</v>
      </c>
      <c r="K609" t="s">
        <v>467</v>
      </c>
      <c r="L609" t="str">
        <f xml:space="preserve"> _xlfn.XLOOKUP(K609,Locations!$A:$A,Locations!$D:$D,"")</f>
        <v>Northeast</v>
      </c>
      <c r="M609" t="str">
        <f xml:space="preserve"> _xlfn.XLOOKUP(K609,Locations!$A:$A,Locations!$C:$C,"")</f>
        <v>NJ</v>
      </c>
      <c r="N609" t="s">
        <v>1290</v>
      </c>
      <c r="O609" t="s">
        <v>1824</v>
      </c>
      <c r="P609">
        <f t="shared" si="36"/>
        <v>245.39999999999998</v>
      </c>
      <c r="Q609" s="4">
        <f>_xlfn.MAXIFS(Shipments!$B:$B, Shipments!$A:$A, A609)</f>
        <v>45895</v>
      </c>
      <c r="R609">
        <f>SUMIFS(Shipments!$D:$D, Shipments!$A:$A, A609)</f>
        <v>5</v>
      </c>
      <c r="S609">
        <f t="shared" si="37"/>
        <v>1</v>
      </c>
      <c r="T609">
        <f t="shared" si="38"/>
        <v>1</v>
      </c>
      <c r="U609">
        <f t="shared" si="39"/>
        <v>55.599999999999966</v>
      </c>
    </row>
    <row r="610" spans="1:21" x14ac:dyDescent="0.35">
      <c r="A610">
        <v>10608</v>
      </c>
      <c r="B610" s="4" t="s">
        <v>614</v>
      </c>
      <c r="C610" t="s">
        <v>82</v>
      </c>
      <c r="D610" t="str">
        <f>_xlfn.XLOOKUP(C610,Products!$A:$A,Products!$B:$B,"")</f>
        <v>Product 28</v>
      </c>
      <c r="E610" t="str">
        <f>_xlfn.XLOOKUP(C610,Products!$A:$A,Products!$C:$C,"")</f>
        <v>Components</v>
      </c>
      <c r="F610">
        <f>_xlfn.XLOOKUP(C610,Products!$A:$A,Products!$D:$D,"")</f>
        <v>196.16</v>
      </c>
      <c r="G610" t="str">
        <f>_xlfn.XLOOKUP(C610,Products!$A:$A,Products!$E:$E,"")</f>
        <v>S020</v>
      </c>
      <c r="H610">
        <v>40</v>
      </c>
      <c r="I610">
        <v>299.39</v>
      </c>
      <c r="J610" t="s">
        <v>568</v>
      </c>
      <c r="K610" t="s">
        <v>464</v>
      </c>
      <c r="L610" t="str">
        <f xml:space="preserve"> _xlfn.XLOOKUP(K610,Locations!$A:$A,Locations!$D:$D,"")</f>
        <v>Central</v>
      </c>
      <c r="M610" t="str">
        <f xml:space="preserve"> _xlfn.XLOOKUP(K610,Locations!$A:$A,Locations!$C:$C,"")</f>
        <v>TX</v>
      </c>
      <c r="N610" t="s">
        <v>1291</v>
      </c>
      <c r="O610" t="s">
        <v>1824</v>
      </c>
      <c r="P610">
        <f t="shared" si="36"/>
        <v>11975.599999999999</v>
      </c>
      <c r="Q610" s="4">
        <f>_xlfn.MAXIFS(Shipments!$B:$B, Shipments!$A:$A, A610)</f>
        <v>45805</v>
      </c>
      <c r="R610">
        <f>SUMIFS(Shipments!$D:$D, Shipments!$A:$A, A610)</f>
        <v>40</v>
      </c>
      <c r="S610">
        <f t="shared" si="37"/>
        <v>1</v>
      </c>
      <c r="T610">
        <f t="shared" si="38"/>
        <v>0</v>
      </c>
      <c r="U610">
        <f t="shared" si="39"/>
        <v>4129.1999999999989</v>
      </c>
    </row>
    <row r="611" spans="1:21" x14ac:dyDescent="0.35">
      <c r="A611">
        <v>10609</v>
      </c>
      <c r="B611" s="4" t="s">
        <v>646</v>
      </c>
      <c r="C611" t="s">
        <v>62</v>
      </c>
      <c r="D611" t="str">
        <f>_xlfn.XLOOKUP(C611,Products!$A:$A,Products!$B:$B,"")</f>
        <v>Product 8</v>
      </c>
      <c r="E611" t="str">
        <f>_xlfn.XLOOKUP(C611,Products!$A:$A,Products!$C:$C,"")</f>
        <v>Finished Goods</v>
      </c>
      <c r="F611">
        <f>_xlfn.XLOOKUP(C611,Products!$A:$A,Products!$D:$D,"")</f>
        <v>65.62</v>
      </c>
      <c r="G611" t="str">
        <f>_xlfn.XLOOKUP(C611,Products!$A:$A,Products!$E:$E,"")</f>
        <v>S010</v>
      </c>
      <c r="H611">
        <v>40</v>
      </c>
      <c r="I611">
        <v>117.99</v>
      </c>
      <c r="J611" t="s">
        <v>510</v>
      </c>
      <c r="K611" t="s">
        <v>466</v>
      </c>
      <c r="L611" t="str">
        <f xml:space="preserve"> _xlfn.XLOOKUP(K611,Locations!$A:$A,Locations!$D:$D,"")</f>
        <v>Southeast</v>
      </c>
      <c r="M611" t="str">
        <f xml:space="preserve"> _xlfn.XLOOKUP(K611,Locations!$A:$A,Locations!$C:$C,"")</f>
        <v>FL</v>
      </c>
      <c r="N611" t="s">
        <v>1292</v>
      </c>
      <c r="O611" t="s">
        <v>1825</v>
      </c>
      <c r="P611">
        <f t="shared" si="36"/>
        <v>4719.5999999999995</v>
      </c>
      <c r="Q611" s="4">
        <f>_xlfn.MAXIFS(Shipments!$B:$B, Shipments!$A:$A, A611)</f>
        <v>45843</v>
      </c>
      <c r="R611">
        <f>SUMIFS(Shipments!$D:$D, Shipments!$A:$A, A611)</f>
        <v>40</v>
      </c>
      <c r="S611">
        <f t="shared" si="37"/>
        <v>1</v>
      </c>
      <c r="T611">
        <f t="shared" si="38"/>
        <v>0</v>
      </c>
      <c r="U611">
        <f t="shared" si="39"/>
        <v>2094.7999999999993</v>
      </c>
    </row>
    <row r="612" spans="1:21" x14ac:dyDescent="0.35">
      <c r="A612">
        <v>10610</v>
      </c>
      <c r="B612" s="4" t="s">
        <v>583</v>
      </c>
      <c r="C612" t="s">
        <v>107</v>
      </c>
      <c r="D612" t="str">
        <f>_xlfn.XLOOKUP(C612,Products!$A:$A,Products!$B:$B,"")</f>
        <v>Product 53</v>
      </c>
      <c r="E612" t="str">
        <f>_xlfn.XLOOKUP(C612,Products!$A:$A,Products!$C:$C,"")</f>
        <v>Spare Parts</v>
      </c>
      <c r="F612">
        <f>_xlfn.XLOOKUP(C612,Products!$A:$A,Products!$D:$D,"")</f>
        <v>198.62</v>
      </c>
      <c r="G612" t="str">
        <f>_xlfn.XLOOKUP(C612,Products!$A:$A,Products!$E:$E,"")</f>
        <v>S002</v>
      </c>
      <c r="H612">
        <v>5</v>
      </c>
      <c r="I612">
        <v>293.2</v>
      </c>
      <c r="J612" t="s">
        <v>620</v>
      </c>
      <c r="K612" t="s">
        <v>471</v>
      </c>
      <c r="L612" t="str">
        <f xml:space="preserve"> _xlfn.XLOOKUP(K612,Locations!$A:$A,Locations!$D:$D,"")</f>
        <v>Central</v>
      </c>
      <c r="M612" t="str">
        <f xml:space="preserve"> _xlfn.XLOOKUP(K612,Locations!$A:$A,Locations!$C:$C,"")</f>
        <v>TX</v>
      </c>
      <c r="N612" t="s">
        <v>1293</v>
      </c>
      <c r="O612" t="s">
        <v>1825</v>
      </c>
      <c r="P612">
        <f t="shared" si="36"/>
        <v>1466</v>
      </c>
      <c r="Q612" s="4">
        <f>_xlfn.MAXIFS(Shipments!$B:$B, Shipments!$A:$A, A612)</f>
        <v>45919</v>
      </c>
      <c r="R612">
        <f>SUMIFS(Shipments!$D:$D, Shipments!$A:$A, A612)</f>
        <v>5</v>
      </c>
      <c r="S612">
        <f t="shared" si="37"/>
        <v>1</v>
      </c>
      <c r="T612">
        <f t="shared" si="38"/>
        <v>1</v>
      </c>
      <c r="U612">
        <f t="shared" si="39"/>
        <v>472.9</v>
      </c>
    </row>
    <row r="613" spans="1:21" x14ac:dyDescent="0.35">
      <c r="A613">
        <v>10611</v>
      </c>
      <c r="B613" s="4" t="s">
        <v>559</v>
      </c>
      <c r="C613" t="s">
        <v>58</v>
      </c>
      <c r="D613" t="str">
        <f>_xlfn.XLOOKUP(C613,Products!$A:$A,Products!$B:$B,"")</f>
        <v>Product 4</v>
      </c>
      <c r="E613" t="str">
        <f>_xlfn.XLOOKUP(C613,Products!$A:$A,Products!$C:$C,"")</f>
        <v>Spare Parts</v>
      </c>
      <c r="F613">
        <f>_xlfn.XLOOKUP(C613,Products!$A:$A,Products!$D:$D,"")</f>
        <v>158.06</v>
      </c>
      <c r="G613" t="str">
        <f>_xlfn.XLOOKUP(C613,Products!$A:$A,Products!$E:$E,"")</f>
        <v>S014</v>
      </c>
      <c r="H613">
        <v>40</v>
      </c>
      <c r="I613">
        <v>260.11</v>
      </c>
      <c r="J613" t="s">
        <v>551</v>
      </c>
      <c r="K613" t="s">
        <v>471</v>
      </c>
      <c r="L613" t="str">
        <f xml:space="preserve"> _xlfn.XLOOKUP(K613,Locations!$A:$A,Locations!$D:$D,"")</f>
        <v>Central</v>
      </c>
      <c r="M613" t="str">
        <f xml:space="preserve"> _xlfn.XLOOKUP(K613,Locations!$A:$A,Locations!$C:$C,"")</f>
        <v>TX</v>
      </c>
      <c r="N613" t="s">
        <v>1294</v>
      </c>
      <c r="O613" t="s">
        <v>1824</v>
      </c>
      <c r="P613">
        <f t="shared" si="36"/>
        <v>10404.400000000001</v>
      </c>
      <c r="Q613" s="4">
        <f>_xlfn.MAXIFS(Shipments!$B:$B, Shipments!$A:$A, A613)</f>
        <v>45872</v>
      </c>
      <c r="R613">
        <f>SUMIFS(Shipments!$D:$D, Shipments!$A:$A, A613)</f>
        <v>40</v>
      </c>
      <c r="S613">
        <f t="shared" si="37"/>
        <v>1</v>
      </c>
      <c r="T613">
        <f t="shared" si="38"/>
        <v>1</v>
      </c>
      <c r="U613">
        <f t="shared" si="39"/>
        <v>4082.0000000000018</v>
      </c>
    </row>
    <row r="614" spans="1:21" x14ac:dyDescent="0.35">
      <c r="A614">
        <v>10612</v>
      </c>
      <c r="B614" s="4" t="s">
        <v>560</v>
      </c>
      <c r="C614" t="s">
        <v>66</v>
      </c>
      <c r="D614" t="str">
        <f>_xlfn.XLOOKUP(C614,Products!$A:$A,Products!$B:$B,"")</f>
        <v>Product 12</v>
      </c>
      <c r="E614" t="str">
        <f>_xlfn.XLOOKUP(C614,Products!$A:$A,Products!$C:$C,"")</f>
        <v>Raw Materials</v>
      </c>
      <c r="F614">
        <f>_xlfn.XLOOKUP(C614,Products!$A:$A,Products!$D:$D,"")</f>
        <v>197.83</v>
      </c>
      <c r="G614" t="str">
        <f>_xlfn.XLOOKUP(C614,Products!$A:$A,Products!$E:$E,"")</f>
        <v>S020</v>
      </c>
      <c r="H614">
        <v>5</v>
      </c>
      <c r="I614">
        <v>294.32</v>
      </c>
      <c r="J614" t="s">
        <v>615</v>
      </c>
      <c r="K614" t="s">
        <v>470</v>
      </c>
      <c r="L614" t="str">
        <f xml:space="preserve"> _xlfn.XLOOKUP(K614,Locations!$A:$A,Locations!$D:$D,"")</f>
        <v>Pacific</v>
      </c>
      <c r="M614" t="str">
        <f xml:space="preserve"> _xlfn.XLOOKUP(K614,Locations!$A:$A,Locations!$C:$C,"")</f>
        <v>FL</v>
      </c>
      <c r="N614" t="s">
        <v>1295</v>
      </c>
      <c r="O614" t="s">
        <v>1825</v>
      </c>
      <c r="P614">
        <f t="shared" si="36"/>
        <v>1471.6</v>
      </c>
      <c r="Q614" s="4">
        <f>_xlfn.MAXIFS(Shipments!$B:$B, Shipments!$A:$A, A614)</f>
        <v>45928</v>
      </c>
      <c r="R614">
        <f>SUMIFS(Shipments!$D:$D, Shipments!$A:$A, A614)</f>
        <v>5</v>
      </c>
      <c r="S614">
        <f t="shared" si="37"/>
        <v>1</v>
      </c>
      <c r="T614">
        <f t="shared" si="38"/>
        <v>1</v>
      </c>
      <c r="U614">
        <f t="shared" si="39"/>
        <v>482.44999999999982</v>
      </c>
    </row>
    <row r="615" spans="1:21" x14ac:dyDescent="0.35">
      <c r="A615">
        <v>10613</v>
      </c>
      <c r="B615" s="4" t="s">
        <v>685</v>
      </c>
      <c r="C615" t="s">
        <v>162</v>
      </c>
      <c r="D615" t="str">
        <f>_xlfn.XLOOKUP(C615,Products!$A:$A,Products!$B:$B,"")</f>
        <v>Product 108</v>
      </c>
      <c r="E615" t="str">
        <f>_xlfn.XLOOKUP(C615,Products!$A:$A,Products!$C:$C,"")</f>
        <v>Components</v>
      </c>
      <c r="F615">
        <f>_xlfn.XLOOKUP(C615,Products!$A:$A,Products!$D:$D,"")</f>
        <v>189.75</v>
      </c>
      <c r="G615" t="str">
        <f>_xlfn.XLOOKUP(C615,Products!$A:$A,Products!$E:$E,"")</f>
        <v>S018</v>
      </c>
      <c r="H615">
        <v>40</v>
      </c>
      <c r="I615">
        <v>335.34</v>
      </c>
      <c r="J615" t="s">
        <v>646</v>
      </c>
      <c r="K615" t="s">
        <v>472</v>
      </c>
      <c r="L615" t="str">
        <f xml:space="preserve"> _xlfn.XLOOKUP(K615,Locations!$A:$A,Locations!$D:$D,"")</f>
        <v>West</v>
      </c>
      <c r="M615" t="str">
        <f xml:space="preserve"> _xlfn.XLOOKUP(K615,Locations!$A:$A,Locations!$C:$C,"")</f>
        <v>WA</v>
      </c>
      <c r="N615" t="s">
        <v>1296</v>
      </c>
      <c r="O615" t="s">
        <v>1826</v>
      </c>
      <c r="P615">
        <f t="shared" si="36"/>
        <v>13413.599999999999</v>
      </c>
      <c r="Q615" s="4">
        <f>_xlfn.MAXIFS(Shipments!$B:$B, Shipments!$A:$A, A615)</f>
        <v>45842</v>
      </c>
      <c r="R615">
        <f>SUMIFS(Shipments!$D:$D, Shipments!$A:$A, A615)</f>
        <v>40</v>
      </c>
      <c r="S615">
        <f t="shared" si="37"/>
        <v>1</v>
      </c>
      <c r="T615">
        <f t="shared" si="38"/>
        <v>0</v>
      </c>
      <c r="U615">
        <f t="shared" si="39"/>
        <v>5823.5999999999985</v>
      </c>
    </row>
    <row r="616" spans="1:21" x14ac:dyDescent="0.35">
      <c r="A616">
        <v>10614</v>
      </c>
      <c r="B616" s="4" t="s">
        <v>649</v>
      </c>
      <c r="C616" t="s">
        <v>56</v>
      </c>
      <c r="D616" t="str">
        <f>_xlfn.XLOOKUP(C616,Products!$A:$A,Products!$B:$B,"")</f>
        <v>Product 2</v>
      </c>
      <c r="E616" t="str">
        <f>_xlfn.XLOOKUP(C616,Products!$A:$A,Products!$C:$C,"")</f>
        <v>Raw Materials</v>
      </c>
      <c r="F616">
        <f>_xlfn.XLOOKUP(C616,Products!$A:$A,Products!$D:$D,"")</f>
        <v>104.71</v>
      </c>
      <c r="G616" t="str">
        <f>_xlfn.XLOOKUP(C616,Products!$A:$A,Products!$E:$E,"")</f>
        <v>S006</v>
      </c>
      <c r="H616">
        <v>10</v>
      </c>
      <c r="I616">
        <v>150.68</v>
      </c>
      <c r="J616" t="s">
        <v>570</v>
      </c>
      <c r="K616" t="s">
        <v>471</v>
      </c>
      <c r="L616" t="str">
        <f xml:space="preserve"> _xlfn.XLOOKUP(K616,Locations!$A:$A,Locations!$D:$D,"")</f>
        <v>Central</v>
      </c>
      <c r="M616" t="str">
        <f xml:space="preserve"> _xlfn.XLOOKUP(K616,Locations!$A:$A,Locations!$C:$C,"")</f>
        <v>TX</v>
      </c>
      <c r="N616" t="s">
        <v>1297</v>
      </c>
      <c r="O616" t="s">
        <v>1824</v>
      </c>
      <c r="P616">
        <f t="shared" si="36"/>
        <v>1506.8000000000002</v>
      </c>
      <c r="Q616" s="4">
        <f>_xlfn.MAXIFS(Shipments!$B:$B, Shipments!$A:$A, A616)</f>
        <v>45897</v>
      </c>
      <c r="R616">
        <f>SUMIFS(Shipments!$D:$D, Shipments!$A:$A, A616)</f>
        <v>10</v>
      </c>
      <c r="S616">
        <f t="shared" si="37"/>
        <v>1</v>
      </c>
      <c r="T616">
        <f t="shared" si="38"/>
        <v>1</v>
      </c>
      <c r="U616">
        <f t="shared" si="39"/>
        <v>459.70000000000027</v>
      </c>
    </row>
    <row r="617" spans="1:21" x14ac:dyDescent="0.35">
      <c r="A617">
        <v>10615</v>
      </c>
      <c r="B617" s="4" t="s">
        <v>620</v>
      </c>
      <c r="C617" t="s">
        <v>157</v>
      </c>
      <c r="D617" t="str">
        <f>_xlfn.XLOOKUP(C617,Products!$A:$A,Products!$B:$B,"")</f>
        <v>Product 103</v>
      </c>
      <c r="E617" t="str">
        <f>_xlfn.XLOOKUP(C617,Products!$A:$A,Products!$C:$C,"")</f>
        <v>Packaging</v>
      </c>
      <c r="F617">
        <f>_xlfn.XLOOKUP(C617,Products!$A:$A,Products!$D:$D,"")</f>
        <v>61.05</v>
      </c>
      <c r="G617" t="str">
        <f>_xlfn.XLOOKUP(C617,Products!$A:$A,Products!$E:$E,"")</f>
        <v>S015</v>
      </c>
      <c r="H617">
        <v>25</v>
      </c>
      <c r="I617">
        <v>76.22</v>
      </c>
      <c r="J617" t="s">
        <v>616</v>
      </c>
      <c r="K617" t="s">
        <v>467</v>
      </c>
      <c r="L617" t="str">
        <f xml:space="preserve"> _xlfn.XLOOKUP(K617,Locations!$A:$A,Locations!$D:$D,"")</f>
        <v>Northeast</v>
      </c>
      <c r="M617" t="str">
        <f xml:space="preserve"> _xlfn.XLOOKUP(K617,Locations!$A:$A,Locations!$C:$C,"")</f>
        <v>NJ</v>
      </c>
      <c r="N617" t="s">
        <v>1298</v>
      </c>
      <c r="O617" t="s">
        <v>1825</v>
      </c>
      <c r="P617">
        <f t="shared" si="36"/>
        <v>1905.5</v>
      </c>
      <c r="Q617" s="4">
        <f>_xlfn.MAXIFS(Shipments!$B:$B, Shipments!$A:$A, A617)</f>
        <v>45923</v>
      </c>
      <c r="R617">
        <f>SUMIFS(Shipments!$D:$D, Shipments!$A:$A, A617)</f>
        <v>25</v>
      </c>
      <c r="S617">
        <f t="shared" si="37"/>
        <v>1</v>
      </c>
      <c r="T617">
        <f t="shared" si="38"/>
        <v>1</v>
      </c>
      <c r="U617">
        <f t="shared" si="39"/>
        <v>379.25</v>
      </c>
    </row>
    <row r="618" spans="1:21" x14ac:dyDescent="0.35">
      <c r="A618">
        <v>10616</v>
      </c>
      <c r="B618" s="4" t="s">
        <v>516</v>
      </c>
      <c r="C618" t="s">
        <v>214</v>
      </c>
      <c r="D618" t="str">
        <f>_xlfn.XLOOKUP(C618,Products!$A:$A,Products!$B:$B,"")</f>
        <v>Product 160</v>
      </c>
      <c r="E618" t="str">
        <f>_xlfn.XLOOKUP(C618,Products!$A:$A,Products!$C:$C,"")</f>
        <v>Components</v>
      </c>
      <c r="F618">
        <f>_xlfn.XLOOKUP(C618,Products!$A:$A,Products!$D:$D,"")</f>
        <v>139.41</v>
      </c>
      <c r="G618" t="str">
        <f>_xlfn.XLOOKUP(C618,Products!$A:$A,Products!$E:$E,"")</f>
        <v>S011</v>
      </c>
      <c r="H618">
        <v>20</v>
      </c>
      <c r="I618">
        <v>188.39</v>
      </c>
      <c r="J618" t="s">
        <v>535</v>
      </c>
      <c r="K618" t="s">
        <v>469</v>
      </c>
      <c r="L618" t="str">
        <f xml:space="preserve"> _xlfn.XLOOKUP(K618,Locations!$A:$A,Locations!$D:$D,"")</f>
        <v>Mountain</v>
      </c>
      <c r="M618" t="str">
        <f xml:space="preserve"> _xlfn.XLOOKUP(K618,Locations!$A:$A,Locations!$C:$C,"")</f>
        <v>IL</v>
      </c>
      <c r="N618" t="s">
        <v>1299</v>
      </c>
      <c r="O618" t="s">
        <v>1825</v>
      </c>
      <c r="P618">
        <f t="shared" si="36"/>
        <v>3767.7999999999997</v>
      </c>
      <c r="Q618" s="4">
        <f>_xlfn.MAXIFS(Shipments!$B:$B, Shipments!$A:$A, A618)</f>
        <v>45808</v>
      </c>
      <c r="R618">
        <f>SUMIFS(Shipments!$D:$D, Shipments!$A:$A, A618)</f>
        <v>20</v>
      </c>
      <c r="S618">
        <f t="shared" si="37"/>
        <v>1</v>
      </c>
      <c r="T618">
        <f t="shared" si="38"/>
        <v>0</v>
      </c>
      <c r="U618">
        <f t="shared" si="39"/>
        <v>979.59999999999991</v>
      </c>
    </row>
    <row r="619" spans="1:21" x14ac:dyDescent="0.35">
      <c r="A619">
        <v>10617</v>
      </c>
      <c r="B619" s="4" t="s">
        <v>600</v>
      </c>
      <c r="C619" t="s">
        <v>137</v>
      </c>
      <c r="D619" t="str">
        <f>_xlfn.XLOOKUP(C619,Products!$A:$A,Products!$B:$B,"")</f>
        <v>Product 83</v>
      </c>
      <c r="E619" t="str">
        <f>_xlfn.XLOOKUP(C619,Products!$A:$A,Products!$C:$C,"")</f>
        <v>Components</v>
      </c>
      <c r="F619">
        <f>_xlfn.XLOOKUP(C619,Products!$A:$A,Products!$D:$D,"")</f>
        <v>72.48</v>
      </c>
      <c r="G619" t="str">
        <f>_xlfn.XLOOKUP(C619,Products!$A:$A,Products!$E:$E,"")</f>
        <v>S019</v>
      </c>
      <c r="H619">
        <v>15</v>
      </c>
      <c r="I619">
        <v>102.85</v>
      </c>
      <c r="J619" t="s">
        <v>601</v>
      </c>
      <c r="K619" t="s">
        <v>471</v>
      </c>
      <c r="L619" t="str">
        <f xml:space="preserve"> _xlfn.XLOOKUP(K619,Locations!$A:$A,Locations!$D:$D,"")</f>
        <v>Central</v>
      </c>
      <c r="M619" t="str">
        <f xml:space="preserve"> _xlfn.XLOOKUP(K619,Locations!$A:$A,Locations!$C:$C,"")</f>
        <v>TX</v>
      </c>
      <c r="N619" t="s">
        <v>1300</v>
      </c>
      <c r="O619" t="s">
        <v>1825</v>
      </c>
      <c r="P619">
        <f t="shared" si="36"/>
        <v>1542.75</v>
      </c>
      <c r="Q619" s="4">
        <f>_xlfn.MAXIFS(Shipments!$B:$B, Shipments!$A:$A, A619)</f>
        <v>45790</v>
      </c>
      <c r="R619">
        <f>SUMIFS(Shipments!$D:$D, Shipments!$A:$A, A619)</f>
        <v>15</v>
      </c>
      <c r="S619">
        <f t="shared" si="37"/>
        <v>1</v>
      </c>
      <c r="T619">
        <f t="shared" si="38"/>
        <v>1</v>
      </c>
      <c r="U619">
        <f t="shared" si="39"/>
        <v>455.54999999999995</v>
      </c>
    </row>
    <row r="620" spans="1:21" x14ac:dyDescent="0.35">
      <c r="A620">
        <v>10618</v>
      </c>
      <c r="B620" s="4" t="s">
        <v>603</v>
      </c>
      <c r="C620" t="s">
        <v>117</v>
      </c>
      <c r="D620" t="str">
        <f>_xlfn.XLOOKUP(C620,Products!$A:$A,Products!$B:$B,"")</f>
        <v>Product 63</v>
      </c>
      <c r="E620" t="str">
        <f>_xlfn.XLOOKUP(C620,Products!$A:$A,Products!$C:$C,"")</f>
        <v>Raw Materials</v>
      </c>
      <c r="F620">
        <f>_xlfn.XLOOKUP(C620,Products!$A:$A,Products!$D:$D,"")</f>
        <v>3.18</v>
      </c>
      <c r="G620" t="str">
        <f>_xlfn.XLOOKUP(C620,Products!$A:$A,Products!$E:$E,"")</f>
        <v>S013</v>
      </c>
      <c r="H620">
        <v>40</v>
      </c>
      <c r="I620">
        <v>3.89</v>
      </c>
      <c r="J620" t="s">
        <v>638</v>
      </c>
      <c r="K620" t="s">
        <v>470</v>
      </c>
      <c r="L620" t="str">
        <f xml:space="preserve"> _xlfn.XLOOKUP(K620,Locations!$A:$A,Locations!$D:$D,"")</f>
        <v>Pacific</v>
      </c>
      <c r="M620" t="str">
        <f xml:space="preserve"> _xlfn.XLOOKUP(K620,Locations!$A:$A,Locations!$C:$C,"")</f>
        <v>FL</v>
      </c>
      <c r="N620" t="s">
        <v>838</v>
      </c>
      <c r="O620" t="s">
        <v>1824</v>
      </c>
      <c r="P620">
        <f t="shared" si="36"/>
        <v>155.6</v>
      </c>
      <c r="Q620" s="4">
        <f>_xlfn.MAXIFS(Shipments!$B:$B, Shipments!$A:$A, A620)</f>
        <v>45888</v>
      </c>
      <c r="R620">
        <f>SUMIFS(Shipments!$D:$D, Shipments!$A:$A, A620)</f>
        <v>40</v>
      </c>
      <c r="S620">
        <f t="shared" si="37"/>
        <v>1</v>
      </c>
      <c r="T620">
        <f t="shared" si="38"/>
        <v>0</v>
      </c>
      <c r="U620">
        <f t="shared" si="39"/>
        <v>28.399999999999991</v>
      </c>
    </row>
    <row r="621" spans="1:21" x14ac:dyDescent="0.35">
      <c r="A621">
        <v>10619</v>
      </c>
      <c r="B621" s="4" t="s">
        <v>579</v>
      </c>
      <c r="C621" t="s">
        <v>187</v>
      </c>
      <c r="D621" t="str">
        <f>_xlfn.XLOOKUP(C621,Products!$A:$A,Products!$B:$B,"")</f>
        <v>Product 133</v>
      </c>
      <c r="E621" t="str">
        <f>_xlfn.XLOOKUP(C621,Products!$A:$A,Products!$C:$C,"")</f>
        <v>Raw Materials</v>
      </c>
      <c r="F621">
        <f>_xlfn.XLOOKUP(C621,Products!$A:$A,Products!$D:$D,"")</f>
        <v>71.06</v>
      </c>
      <c r="G621" t="str">
        <f>_xlfn.XLOOKUP(C621,Products!$A:$A,Products!$E:$E,"")</f>
        <v>S006</v>
      </c>
      <c r="H621">
        <v>50</v>
      </c>
      <c r="I621">
        <v>111.82</v>
      </c>
      <c r="J621" t="s">
        <v>634</v>
      </c>
      <c r="K621" t="s">
        <v>468</v>
      </c>
      <c r="L621" t="str">
        <f xml:space="preserve"> _xlfn.XLOOKUP(K621,Locations!$A:$A,Locations!$D:$D,"")</f>
        <v>West</v>
      </c>
      <c r="M621" t="str">
        <f xml:space="preserve"> _xlfn.XLOOKUP(K621,Locations!$A:$A,Locations!$C:$C,"")</f>
        <v>WA</v>
      </c>
      <c r="N621" t="s">
        <v>1301</v>
      </c>
      <c r="O621" t="s">
        <v>1824</v>
      </c>
      <c r="P621">
        <f t="shared" si="36"/>
        <v>5591</v>
      </c>
      <c r="Q621" s="4">
        <f>_xlfn.MAXIFS(Shipments!$B:$B, Shipments!$A:$A, A621)</f>
        <v>45839</v>
      </c>
      <c r="R621">
        <f>SUMIFS(Shipments!$D:$D, Shipments!$A:$A, A621)</f>
        <v>50</v>
      </c>
      <c r="S621">
        <f t="shared" si="37"/>
        <v>1</v>
      </c>
      <c r="T621">
        <f t="shared" si="38"/>
        <v>1</v>
      </c>
      <c r="U621">
        <f t="shared" si="39"/>
        <v>2038</v>
      </c>
    </row>
    <row r="622" spans="1:21" x14ac:dyDescent="0.35">
      <c r="A622">
        <v>10620</v>
      </c>
      <c r="B622" s="4" t="s">
        <v>654</v>
      </c>
      <c r="C622" t="s">
        <v>148</v>
      </c>
      <c r="D622" t="str">
        <f>_xlfn.XLOOKUP(C622,Products!$A:$A,Products!$B:$B,"")</f>
        <v>Product 94</v>
      </c>
      <c r="E622" t="str">
        <f>_xlfn.XLOOKUP(C622,Products!$A:$A,Products!$C:$C,"")</f>
        <v>Finished Goods</v>
      </c>
      <c r="F622">
        <f>_xlfn.XLOOKUP(C622,Products!$A:$A,Products!$D:$D,"")</f>
        <v>18.79</v>
      </c>
      <c r="G622" t="str">
        <f>_xlfn.XLOOKUP(C622,Products!$A:$A,Products!$E:$E,"")</f>
        <v>S012</v>
      </c>
      <c r="H622">
        <v>40</v>
      </c>
      <c r="I622">
        <v>28.31</v>
      </c>
      <c r="J622" t="s">
        <v>577</v>
      </c>
      <c r="K622" t="s">
        <v>472</v>
      </c>
      <c r="L622" t="str">
        <f xml:space="preserve"> _xlfn.XLOOKUP(K622,Locations!$A:$A,Locations!$D:$D,"")</f>
        <v>West</v>
      </c>
      <c r="M622" t="str">
        <f xml:space="preserve"> _xlfn.XLOOKUP(K622,Locations!$A:$A,Locations!$C:$C,"")</f>
        <v>WA</v>
      </c>
      <c r="N622" t="s">
        <v>1302</v>
      </c>
      <c r="O622" t="s">
        <v>1824</v>
      </c>
      <c r="P622">
        <f t="shared" si="36"/>
        <v>1132.3999999999999</v>
      </c>
      <c r="Q622" s="4">
        <f>_xlfn.MAXIFS(Shipments!$B:$B, Shipments!$A:$A, A622)</f>
        <v>45870</v>
      </c>
      <c r="R622">
        <f>SUMIFS(Shipments!$D:$D, Shipments!$A:$A, A622)</f>
        <v>40</v>
      </c>
      <c r="S622">
        <f t="shared" si="37"/>
        <v>1</v>
      </c>
      <c r="T622">
        <f t="shared" si="38"/>
        <v>1</v>
      </c>
      <c r="U622">
        <f t="shared" si="39"/>
        <v>380.79999999999995</v>
      </c>
    </row>
    <row r="623" spans="1:21" x14ac:dyDescent="0.35">
      <c r="A623">
        <v>10621</v>
      </c>
      <c r="B623" s="4" t="s">
        <v>655</v>
      </c>
      <c r="C623" t="s">
        <v>71</v>
      </c>
      <c r="D623" t="str">
        <f>_xlfn.XLOOKUP(C623,Products!$A:$A,Products!$B:$B,"")</f>
        <v>Product 17</v>
      </c>
      <c r="E623" t="str">
        <f>_xlfn.XLOOKUP(C623,Products!$A:$A,Products!$C:$C,"")</f>
        <v>Finished Goods</v>
      </c>
      <c r="F623">
        <f>_xlfn.XLOOKUP(C623,Products!$A:$A,Products!$D:$D,"")</f>
        <v>93.8</v>
      </c>
      <c r="G623" t="str">
        <f>_xlfn.XLOOKUP(C623,Products!$A:$A,Products!$E:$E,"")</f>
        <v>S004</v>
      </c>
      <c r="H623">
        <v>30</v>
      </c>
      <c r="I623">
        <v>152.78</v>
      </c>
      <c r="J623" t="s">
        <v>633</v>
      </c>
      <c r="K623" t="s">
        <v>469</v>
      </c>
      <c r="L623" t="str">
        <f xml:space="preserve"> _xlfn.XLOOKUP(K623,Locations!$A:$A,Locations!$D:$D,"")</f>
        <v>Mountain</v>
      </c>
      <c r="M623" t="str">
        <f xml:space="preserve"> _xlfn.XLOOKUP(K623,Locations!$A:$A,Locations!$C:$C,"")</f>
        <v>IL</v>
      </c>
      <c r="N623" t="s">
        <v>1303</v>
      </c>
      <c r="O623" t="s">
        <v>1825</v>
      </c>
      <c r="P623">
        <f t="shared" si="36"/>
        <v>4583.3999999999996</v>
      </c>
      <c r="Q623" s="4">
        <f>_xlfn.MAXIFS(Shipments!$B:$B, Shipments!$A:$A, A623)</f>
        <v>45866</v>
      </c>
      <c r="R623">
        <f>SUMIFS(Shipments!$D:$D, Shipments!$A:$A, A623)</f>
        <v>30</v>
      </c>
      <c r="S623">
        <f t="shared" si="37"/>
        <v>1</v>
      </c>
      <c r="T623">
        <f t="shared" si="38"/>
        <v>1</v>
      </c>
      <c r="U623">
        <f t="shared" si="39"/>
        <v>1769.3999999999996</v>
      </c>
    </row>
    <row r="624" spans="1:21" x14ac:dyDescent="0.35">
      <c r="A624">
        <v>10622</v>
      </c>
      <c r="B624" s="4" t="s">
        <v>578</v>
      </c>
      <c r="C624" t="s">
        <v>112</v>
      </c>
      <c r="D624" t="str">
        <f>_xlfn.XLOOKUP(C624,Products!$A:$A,Products!$B:$B,"")</f>
        <v>Product 58</v>
      </c>
      <c r="E624" t="str">
        <f>_xlfn.XLOOKUP(C624,Products!$A:$A,Products!$C:$C,"")</f>
        <v>Spare Parts</v>
      </c>
      <c r="F624">
        <f>_xlfn.XLOOKUP(C624,Products!$A:$A,Products!$D:$D,"")</f>
        <v>48.03</v>
      </c>
      <c r="G624" t="str">
        <f>_xlfn.XLOOKUP(C624,Products!$A:$A,Products!$E:$E,"")</f>
        <v>S014</v>
      </c>
      <c r="H624">
        <v>20</v>
      </c>
      <c r="I624">
        <v>62.83</v>
      </c>
      <c r="J624" t="s">
        <v>619</v>
      </c>
      <c r="K624" t="s">
        <v>471</v>
      </c>
      <c r="L624" t="str">
        <f xml:space="preserve"> _xlfn.XLOOKUP(K624,Locations!$A:$A,Locations!$D:$D,"")</f>
        <v>Central</v>
      </c>
      <c r="M624" t="str">
        <f xml:space="preserve"> _xlfn.XLOOKUP(K624,Locations!$A:$A,Locations!$C:$C,"")</f>
        <v>TX</v>
      </c>
      <c r="N624" t="s">
        <v>1304</v>
      </c>
      <c r="O624" t="s">
        <v>1825</v>
      </c>
      <c r="P624">
        <f t="shared" si="36"/>
        <v>1256.5999999999999</v>
      </c>
      <c r="Q624" s="4">
        <f>_xlfn.MAXIFS(Shipments!$B:$B, Shipments!$A:$A, A624)</f>
        <v>45794</v>
      </c>
      <c r="R624">
        <f>SUMIFS(Shipments!$D:$D, Shipments!$A:$A, A624)</f>
        <v>20</v>
      </c>
      <c r="S624">
        <f t="shared" si="37"/>
        <v>1</v>
      </c>
      <c r="T624">
        <f t="shared" si="38"/>
        <v>0</v>
      </c>
      <c r="U624">
        <f t="shared" si="39"/>
        <v>295.99999999999989</v>
      </c>
    </row>
    <row r="625" spans="1:21" x14ac:dyDescent="0.35">
      <c r="A625">
        <v>10623</v>
      </c>
      <c r="B625" s="4" t="s">
        <v>666</v>
      </c>
      <c r="C625" t="s">
        <v>233</v>
      </c>
      <c r="D625" t="str">
        <f>_xlfn.XLOOKUP(C625,Products!$A:$A,Products!$B:$B,"")</f>
        <v>Product 179</v>
      </c>
      <c r="E625" t="str">
        <f>_xlfn.XLOOKUP(C625,Products!$A:$A,Products!$C:$C,"")</f>
        <v>Spare Parts</v>
      </c>
      <c r="F625">
        <f>_xlfn.XLOOKUP(C625,Products!$A:$A,Products!$D:$D,"")</f>
        <v>135.66</v>
      </c>
      <c r="G625" t="str">
        <f>_xlfn.XLOOKUP(C625,Products!$A:$A,Products!$E:$E,"")</f>
        <v>S019</v>
      </c>
      <c r="H625">
        <v>40</v>
      </c>
      <c r="I625">
        <v>197.63</v>
      </c>
      <c r="J625" t="s">
        <v>685</v>
      </c>
      <c r="K625" t="s">
        <v>471</v>
      </c>
      <c r="L625" t="str">
        <f xml:space="preserve"> _xlfn.XLOOKUP(K625,Locations!$A:$A,Locations!$D:$D,"")</f>
        <v>Central</v>
      </c>
      <c r="M625" t="str">
        <f xml:space="preserve"> _xlfn.XLOOKUP(K625,Locations!$A:$A,Locations!$C:$C,"")</f>
        <v>TX</v>
      </c>
      <c r="N625" t="s">
        <v>1305</v>
      </c>
      <c r="O625" t="s">
        <v>1825</v>
      </c>
      <c r="P625">
        <f t="shared" si="36"/>
        <v>7905.2</v>
      </c>
      <c r="Q625" s="4">
        <f>_xlfn.MAXIFS(Shipments!$B:$B, Shipments!$A:$A, A625)</f>
        <v>45834</v>
      </c>
      <c r="R625">
        <f>SUMIFS(Shipments!$D:$D, Shipments!$A:$A, A625)</f>
        <v>40</v>
      </c>
      <c r="S625">
        <f t="shared" si="37"/>
        <v>1</v>
      </c>
      <c r="T625">
        <f t="shared" si="38"/>
        <v>1</v>
      </c>
      <c r="U625">
        <f t="shared" si="39"/>
        <v>2478.8000000000002</v>
      </c>
    </row>
    <row r="626" spans="1:21" x14ac:dyDescent="0.35">
      <c r="A626">
        <v>10624</v>
      </c>
      <c r="B626" s="4" t="s">
        <v>559</v>
      </c>
      <c r="C626" t="s">
        <v>66</v>
      </c>
      <c r="D626" t="str">
        <f>_xlfn.XLOOKUP(C626,Products!$A:$A,Products!$B:$B,"")</f>
        <v>Product 12</v>
      </c>
      <c r="E626" t="str">
        <f>_xlfn.XLOOKUP(C626,Products!$A:$A,Products!$C:$C,"")</f>
        <v>Raw Materials</v>
      </c>
      <c r="F626">
        <f>_xlfn.XLOOKUP(C626,Products!$A:$A,Products!$D:$D,"")</f>
        <v>197.83</v>
      </c>
      <c r="G626" t="str">
        <f>_xlfn.XLOOKUP(C626,Products!$A:$A,Products!$E:$E,"")</f>
        <v>S020</v>
      </c>
      <c r="H626">
        <v>100</v>
      </c>
      <c r="I626">
        <v>274.7</v>
      </c>
      <c r="J626" t="s">
        <v>673</v>
      </c>
      <c r="K626" t="s">
        <v>464</v>
      </c>
      <c r="L626" t="str">
        <f xml:space="preserve"> _xlfn.XLOOKUP(K626,Locations!$A:$A,Locations!$D:$D,"")</f>
        <v>Central</v>
      </c>
      <c r="M626" t="str">
        <f xml:space="preserve"> _xlfn.XLOOKUP(K626,Locations!$A:$A,Locations!$C:$C,"")</f>
        <v>TX</v>
      </c>
      <c r="N626" t="s">
        <v>1306</v>
      </c>
      <c r="O626" t="s">
        <v>1825</v>
      </c>
      <c r="P626">
        <f t="shared" si="36"/>
        <v>27470</v>
      </c>
      <c r="Q626" s="4">
        <f>_xlfn.MAXIFS(Shipments!$B:$B, Shipments!$A:$A, A626)</f>
        <v>45875</v>
      </c>
      <c r="R626">
        <f>SUMIFS(Shipments!$D:$D, Shipments!$A:$A, A626)</f>
        <v>100</v>
      </c>
      <c r="S626">
        <f t="shared" si="37"/>
        <v>1</v>
      </c>
      <c r="T626">
        <f t="shared" si="38"/>
        <v>0</v>
      </c>
      <c r="U626">
        <f t="shared" si="39"/>
        <v>7687</v>
      </c>
    </row>
    <row r="627" spans="1:21" x14ac:dyDescent="0.35">
      <c r="A627">
        <v>10625</v>
      </c>
      <c r="B627" s="4" t="s">
        <v>657</v>
      </c>
      <c r="C627" t="s">
        <v>205</v>
      </c>
      <c r="D627" t="str">
        <f>_xlfn.XLOOKUP(C627,Products!$A:$A,Products!$B:$B,"")</f>
        <v>Product 151</v>
      </c>
      <c r="E627" t="str">
        <f>_xlfn.XLOOKUP(C627,Products!$A:$A,Products!$C:$C,"")</f>
        <v>Components</v>
      </c>
      <c r="F627">
        <f>_xlfn.XLOOKUP(C627,Products!$A:$A,Products!$D:$D,"")</f>
        <v>113.78</v>
      </c>
      <c r="G627" t="str">
        <f>_xlfn.XLOOKUP(C627,Products!$A:$A,Products!$E:$E,"")</f>
        <v>S002</v>
      </c>
      <c r="H627">
        <v>5</v>
      </c>
      <c r="I627">
        <v>168.04</v>
      </c>
      <c r="J627" t="s">
        <v>542</v>
      </c>
      <c r="K627" t="s">
        <v>466</v>
      </c>
      <c r="L627" t="str">
        <f xml:space="preserve"> _xlfn.XLOOKUP(K627,Locations!$A:$A,Locations!$D:$D,"")</f>
        <v>Southeast</v>
      </c>
      <c r="M627" t="str">
        <f xml:space="preserve"> _xlfn.XLOOKUP(K627,Locations!$A:$A,Locations!$C:$C,"")</f>
        <v>FL</v>
      </c>
      <c r="N627" t="s">
        <v>1307</v>
      </c>
      <c r="O627" t="s">
        <v>1825</v>
      </c>
      <c r="P627">
        <f t="shared" si="36"/>
        <v>840.19999999999993</v>
      </c>
      <c r="Q627" s="4">
        <f>_xlfn.MAXIFS(Shipments!$B:$B, Shipments!$A:$A, A627)</f>
        <v>45918</v>
      </c>
      <c r="R627">
        <f>SUMIFS(Shipments!$D:$D, Shipments!$A:$A, A627)</f>
        <v>5</v>
      </c>
      <c r="S627">
        <f t="shared" si="37"/>
        <v>1</v>
      </c>
      <c r="T627">
        <f t="shared" si="38"/>
        <v>0</v>
      </c>
      <c r="U627">
        <f t="shared" si="39"/>
        <v>271.29999999999995</v>
      </c>
    </row>
    <row r="628" spans="1:21" x14ac:dyDescent="0.35">
      <c r="A628">
        <v>10626</v>
      </c>
      <c r="B628" s="4" t="s">
        <v>528</v>
      </c>
      <c r="C628" t="s">
        <v>97</v>
      </c>
      <c r="D628" t="str">
        <f>_xlfn.XLOOKUP(C628,Products!$A:$A,Products!$B:$B,"")</f>
        <v>Product 43</v>
      </c>
      <c r="E628" t="str">
        <f>_xlfn.XLOOKUP(C628,Products!$A:$A,Products!$C:$C,"")</f>
        <v>Raw Materials</v>
      </c>
      <c r="F628">
        <f>_xlfn.XLOOKUP(C628,Products!$A:$A,Products!$D:$D,"")</f>
        <v>143.69</v>
      </c>
      <c r="G628" t="str">
        <f>_xlfn.XLOOKUP(C628,Products!$A:$A,Products!$E:$E,"")</f>
        <v>S001</v>
      </c>
      <c r="H628">
        <v>40</v>
      </c>
      <c r="I628">
        <v>253.55</v>
      </c>
      <c r="J628" t="s">
        <v>648</v>
      </c>
      <c r="K628" t="s">
        <v>468</v>
      </c>
      <c r="L628" t="str">
        <f xml:space="preserve"> _xlfn.XLOOKUP(K628,Locations!$A:$A,Locations!$D:$D,"")</f>
        <v>West</v>
      </c>
      <c r="M628" t="str">
        <f xml:space="preserve"> _xlfn.XLOOKUP(K628,Locations!$A:$A,Locations!$C:$C,"")</f>
        <v>WA</v>
      </c>
      <c r="N628" t="s">
        <v>1308</v>
      </c>
      <c r="O628" t="s">
        <v>1825</v>
      </c>
      <c r="P628">
        <f t="shared" si="36"/>
        <v>10142</v>
      </c>
      <c r="Q628" s="4">
        <f>_xlfn.MAXIFS(Shipments!$B:$B, Shipments!$A:$A, A628)</f>
        <v>45905</v>
      </c>
      <c r="R628">
        <f>SUMIFS(Shipments!$D:$D, Shipments!$A:$A, A628)</f>
        <v>40</v>
      </c>
      <c r="S628">
        <f t="shared" si="37"/>
        <v>1</v>
      </c>
      <c r="T628">
        <f t="shared" si="38"/>
        <v>1</v>
      </c>
      <c r="U628">
        <f t="shared" si="39"/>
        <v>4394.3999999999996</v>
      </c>
    </row>
    <row r="629" spans="1:21" x14ac:dyDescent="0.35">
      <c r="A629">
        <v>10627</v>
      </c>
      <c r="B629" s="4" t="s">
        <v>669</v>
      </c>
      <c r="C629" t="s">
        <v>70</v>
      </c>
      <c r="D629" t="str">
        <f>_xlfn.XLOOKUP(C629,Products!$A:$A,Products!$B:$B,"")</f>
        <v>Product 16</v>
      </c>
      <c r="E629" t="str">
        <f>_xlfn.XLOOKUP(C629,Products!$A:$A,Products!$C:$C,"")</f>
        <v>Finished Goods</v>
      </c>
      <c r="F629">
        <f>_xlfn.XLOOKUP(C629,Products!$A:$A,Products!$D:$D,"")</f>
        <v>20.079999999999998</v>
      </c>
      <c r="G629" t="str">
        <f>_xlfn.XLOOKUP(C629,Products!$A:$A,Products!$E:$E,"")</f>
        <v>S009</v>
      </c>
      <c r="H629">
        <v>50</v>
      </c>
      <c r="I629">
        <v>27.94</v>
      </c>
      <c r="J629" t="s">
        <v>698</v>
      </c>
      <c r="K629" t="s">
        <v>470</v>
      </c>
      <c r="L629" t="str">
        <f xml:space="preserve"> _xlfn.XLOOKUP(K629,Locations!$A:$A,Locations!$D:$D,"")</f>
        <v>Pacific</v>
      </c>
      <c r="M629" t="str">
        <f xml:space="preserve"> _xlfn.XLOOKUP(K629,Locations!$A:$A,Locations!$C:$C,"")</f>
        <v>FL</v>
      </c>
      <c r="N629" t="s">
        <v>1309</v>
      </c>
      <c r="O629" t="s">
        <v>1824</v>
      </c>
      <c r="P629">
        <f t="shared" si="36"/>
        <v>1397</v>
      </c>
      <c r="Q629" s="4">
        <f>_xlfn.MAXIFS(Shipments!$B:$B, Shipments!$A:$A, A629)</f>
        <v>45933</v>
      </c>
      <c r="R629">
        <f>SUMIFS(Shipments!$D:$D, Shipments!$A:$A, A629)</f>
        <v>50</v>
      </c>
      <c r="S629">
        <f t="shared" si="37"/>
        <v>1</v>
      </c>
      <c r="T629">
        <f t="shared" si="38"/>
        <v>1</v>
      </c>
      <c r="U629">
        <f t="shared" si="39"/>
        <v>393.00000000000011</v>
      </c>
    </row>
    <row r="630" spans="1:21" x14ac:dyDescent="0.35">
      <c r="A630">
        <v>10628</v>
      </c>
      <c r="B630" s="4" t="s">
        <v>616</v>
      </c>
      <c r="C630" t="s">
        <v>173</v>
      </c>
      <c r="D630" t="str">
        <f>_xlfn.XLOOKUP(C630,Products!$A:$A,Products!$B:$B,"")</f>
        <v>Product 119</v>
      </c>
      <c r="E630" t="str">
        <f>_xlfn.XLOOKUP(C630,Products!$A:$A,Products!$C:$C,"")</f>
        <v>Raw Materials</v>
      </c>
      <c r="F630">
        <f>_xlfn.XLOOKUP(C630,Products!$A:$A,Products!$D:$D,"")</f>
        <v>7.27</v>
      </c>
      <c r="G630" t="str">
        <f>_xlfn.XLOOKUP(C630,Products!$A:$A,Products!$E:$E,"")</f>
        <v>S002</v>
      </c>
      <c r="H630">
        <v>5</v>
      </c>
      <c r="I630">
        <v>10.91</v>
      </c>
      <c r="J630" t="s">
        <v>700</v>
      </c>
      <c r="K630" t="s">
        <v>467</v>
      </c>
      <c r="L630" t="str">
        <f xml:space="preserve"> _xlfn.XLOOKUP(K630,Locations!$A:$A,Locations!$D:$D,"")</f>
        <v>Northeast</v>
      </c>
      <c r="M630" t="str">
        <f xml:space="preserve"> _xlfn.XLOOKUP(K630,Locations!$A:$A,Locations!$C:$C,"")</f>
        <v>NJ</v>
      </c>
      <c r="N630" t="s">
        <v>1310</v>
      </c>
      <c r="O630" t="s">
        <v>1825</v>
      </c>
      <c r="P630">
        <f t="shared" si="36"/>
        <v>54.55</v>
      </c>
      <c r="Q630" s="4">
        <f>_xlfn.MAXIFS(Shipments!$B:$B, Shipments!$A:$A, A630)</f>
        <v>45939</v>
      </c>
      <c r="R630">
        <f>SUMIFS(Shipments!$D:$D, Shipments!$A:$A, A630)</f>
        <v>5</v>
      </c>
      <c r="S630">
        <f t="shared" si="37"/>
        <v>1</v>
      </c>
      <c r="T630">
        <f t="shared" si="38"/>
        <v>0</v>
      </c>
      <c r="U630">
        <f t="shared" si="39"/>
        <v>18.200000000000003</v>
      </c>
    </row>
    <row r="631" spans="1:21" x14ac:dyDescent="0.35">
      <c r="A631">
        <v>10629</v>
      </c>
      <c r="B631" s="4" t="s">
        <v>567</v>
      </c>
      <c r="C631" t="s">
        <v>148</v>
      </c>
      <c r="D631" t="str">
        <f>_xlfn.XLOOKUP(C631,Products!$A:$A,Products!$B:$B,"")</f>
        <v>Product 94</v>
      </c>
      <c r="E631" t="str">
        <f>_xlfn.XLOOKUP(C631,Products!$A:$A,Products!$C:$C,"")</f>
        <v>Finished Goods</v>
      </c>
      <c r="F631">
        <f>_xlfn.XLOOKUP(C631,Products!$A:$A,Products!$D:$D,"")</f>
        <v>18.79</v>
      </c>
      <c r="G631" t="str">
        <f>_xlfn.XLOOKUP(C631,Products!$A:$A,Products!$E:$E,"")</f>
        <v>S012</v>
      </c>
      <c r="H631">
        <v>10</v>
      </c>
      <c r="I631">
        <v>25.04</v>
      </c>
      <c r="J631" t="s">
        <v>649</v>
      </c>
      <c r="K631" t="s">
        <v>472</v>
      </c>
      <c r="L631" t="str">
        <f xml:space="preserve"> _xlfn.XLOOKUP(K631,Locations!$A:$A,Locations!$D:$D,"")</f>
        <v>West</v>
      </c>
      <c r="M631" t="str">
        <f xml:space="preserve"> _xlfn.XLOOKUP(K631,Locations!$A:$A,Locations!$C:$C,"")</f>
        <v>WA</v>
      </c>
      <c r="N631" t="s">
        <v>1311</v>
      </c>
      <c r="O631" t="s">
        <v>1824</v>
      </c>
      <c r="P631">
        <f t="shared" si="36"/>
        <v>250.39999999999998</v>
      </c>
      <c r="Q631" s="4">
        <f>_xlfn.MAXIFS(Shipments!$B:$B, Shipments!$A:$A, A631)</f>
        <v>45894</v>
      </c>
      <c r="R631">
        <f>SUMIFS(Shipments!$D:$D, Shipments!$A:$A, A631)</f>
        <v>10</v>
      </c>
      <c r="S631">
        <f t="shared" si="37"/>
        <v>1</v>
      </c>
      <c r="T631">
        <f t="shared" si="38"/>
        <v>1</v>
      </c>
      <c r="U631">
        <f t="shared" si="39"/>
        <v>62.5</v>
      </c>
    </row>
    <row r="632" spans="1:21" x14ac:dyDescent="0.35">
      <c r="A632">
        <v>10630</v>
      </c>
      <c r="B632" s="4" t="s">
        <v>540</v>
      </c>
      <c r="C632" t="s">
        <v>129</v>
      </c>
      <c r="D632" t="str">
        <f>_xlfn.XLOOKUP(C632,Products!$A:$A,Products!$B:$B,"")</f>
        <v>Product 75</v>
      </c>
      <c r="E632" t="str">
        <f>_xlfn.XLOOKUP(C632,Products!$A:$A,Products!$C:$C,"")</f>
        <v>Packaging</v>
      </c>
      <c r="F632">
        <f>_xlfn.XLOOKUP(C632,Products!$A:$A,Products!$D:$D,"")</f>
        <v>11.09</v>
      </c>
      <c r="G632" t="str">
        <f>_xlfn.XLOOKUP(C632,Products!$A:$A,Products!$E:$E,"")</f>
        <v>S017</v>
      </c>
      <c r="H632">
        <v>10</v>
      </c>
      <c r="I632">
        <v>17.440000000000001</v>
      </c>
      <c r="J632" t="s">
        <v>642</v>
      </c>
      <c r="K632" t="s">
        <v>473</v>
      </c>
      <c r="L632" t="str">
        <f xml:space="preserve"> _xlfn.XLOOKUP(K632,Locations!$A:$A,Locations!$D:$D,"")</f>
        <v>West</v>
      </c>
      <c r="M632" t="str">
        <f xml:space="preserve"> _xlfn.XLOOKUP(K632,Locations!$A:$A,Locations!$C:$C,"")</f>
        <v>CA</v>
      </c>
      <c r="N632" t="s">
        <v>1312</v>
      </c>
      <c r="O632" t="s">
        <v>1824</v>
      </c>
      <c r="P632">
        <f t="shared" si="36"/>
        <v>174.4</v>
      </c>
      <c r="Q632" s="4">
        <f>_xlfn.MAXIFS(Shipments!$B:$B, Shipments!$A:$A, A632)</f>
        <v>45855</v>
      </c>
      <c r="R632">
        <f>SUMIFS(Shipments!$D:$D, Shipments!$A:$A, A632)</f>
        <v>10</v>
      </c>
      <c r="S632">
        <f t="shared" si="37"/>
        <v>1</v>
      </c>
      <c r="T632">
        <f t="shared" si="38"/>
        <v>0</v>
      </c>
      <c r="U632">
        <f t="shared" si="39"/>
        <v>63.5</v>
      </c>
    </row>
    <row r="633" spans="1:21" x14ac:dyDescent="0.35">
      <c r="A633">
        <v>10631</v>
      </c>
      <c r="B633" s="4" t="s">
        <v>667</v>
      </c>
      <c r="C633" t="s">
        <v>199</v>
      </c>
      <c r="D633" t="str">
        <f>_xlfn.XLOOKUP(C633,Products!$A:$A,Products!$B:$B,"")</f>
        <v>Product 145</v>
      </c>
      <c r="E633" t="str">
        <f>_xlfn.XLOOKUP(C633,Products!$A:$A,Products!$C:$C,"")</f>
        <v>Components</v>
      </c>
      <c r="F633">
        <f>_xlfn.XLOOKUP(C633,Products!$A:$A,Products!$D:$D,"")</f>
        <v>25.24</v>
      </c>
      <c r="G633" t="str">
        <f>_xlfn.XLOOKUP(C633,Products!$A:$A,Products!$E:$E,"")</f>
        <v>S008</v>
      </c>
      <c r="H633">
        <v>20</v>
      </c>
      <c r="I633">
        <v>44.89</v>
      </c>
      <c r="J633" t="s">
        <v>565</v>
      </c>
      <c r="K633" t="s">
        <v>471</v>
      </c>
      <c r="L633" t="str">
        <f xml:space="preserve"> _xlfn.XLOOKUP(K633,Locations!$A:$A,Locations!$D:$D,"")</f>
        <v>Central</v>
      </c>
      <c r="M633" t="str">
        <f xml:space="preserve"> _xlfn.XLOOKUP(K633,Locations!$A:$A,Locations!$C:$C,"")</f>
        <v>TX</v>
      </c>
      <c r="N633" t="s">
        <v>1313</v>
      </c>
      <c r="O633" t="s">
        <v>1824</v>
      </c>
      <c r="P633">
        <f t="shared" si="36"/>
        <v>897.8</v>
      </c>
      <c r="Q633" s="4">
        <f>_xlfn.MAXIFS(Shipments!$B:$B, Shipments!$A:$A, A633)</f>
        <v>45821</v>
      </c>
      <c r="R633">
        <f>SUMIFS(Shipments!$D:$D, Shipments!$A:$A, A633)</f>
        <v>20</v>
      </c>
      <c r="S633">
        <f t="shared" si="37"/>
        <v>1</v>
      </c>
      <c r="T633">
        <f t="shared" si="38"/>
        <v>0</v>
      </c>
      <c r="U633">
        <f t="shared" si="39"/>
        <v>393</v>
      </c>
    </row>
    <row r="634" spans="1:21" x14ac:dyDescent="0.35">
      <c r="A634">
        <v>10632</v>
      </c>
      <c r="B634" s="4" t="s">
        <v>617</v>
      </c>
      <c r="C634" t="s">
        <v>222</v>
      </c>
      <c r="D634" t="str">
        <f>_xlfn.XLOOKUP(C634,Products!$A:$A,Products!$B:$B,"")</f>
        <v>Product 168</v>
      </c>
      <c r="E634" t="str">
        <f>_xlfn.XLOOKUP(C634,Products!$A:$A,Products!$C:$C,"")</f>
        <v>Spare Parts</v>
      </c>
      <c r="F634">
        <f>_xlfn.XLOOKUP(C634,Products!$A:$A,Products!$D:$D,"")</f>
        <v>94.06</v>
      </c>
      <c r="G634" t="str">
        <f>_xlfn.XLOOKUP(C634,Products!$A:$A,Products!$E:$E,"")</f>
        <v>S011</v>
      </c>
      <c r="H634">
        <v>5</v>
      </c>
      <c r="I634">
        <v>119.66</v>
      </c>
      <c r="J634" t="s">
        <v>519</v>
      </c>
      <c r="K634" t="s">
        <v>471</v>
      </c>
      <c r="L634" t="str">
        <f xml:space="preserve"> _xlfn.XLOOKUP(K634,Locations!$A:$A,Locations!$D:$D,"")</f>
        <v>Central</v>
      </c>
      <c r="M634" t="str">
        <f xml:space="preserve"> _xlfn.XLOOKUP(K634,Locations!$A:$A,Locations!$C:$C,"")</f>
        <v>TX</v>
      </c>
      <c r="N634" t="s">
        <v>1314</v>
      </c>
      <c r="O634" t="s">
        <v>1825</v>
      </c>
      <c r="P634">
        <f t="shared" si="36"/>
        <v>598.29999999999995</v>
      </c>
      <c r="Q634" s="4">
        <f>_xlfn.MAXIFS(Shipments!$B:$B, Shipments!$A:$A, A634)</f>
        <v>45788</v>
      </c>
      <c r="R634">
        <f>SUMIFS(Shipments!$D:$D, Shipments!$A:$A, A634)</f>
        <v>5</v>
      </c>
      <c r="S634">
        <f t="shared" si="37"/>
        <v>1</v>
      </c>
      <c r="T634">
        <f t="shared" si="38"/>
        <v>0</v>
      </c>
      <c r="U634">
        <f t="shared" si="39"/>
        <v>127.99999999999994</v>
      </c>
    </row>
    <row r="635" spans="1:21" x14ac:dyDescent="0.35">
      <c r="A635">
        <v>10633</v>
      </c>
      <c r="B635" s="4" t="s">
        <v>606</v>
      </c>
      <c r="C635" t="s">
        <v>201</v>
      </c>
      <c r="D635" t="str">
        <f>_xlfn.XLOOKUP(C635,Products!$A:$A,Products!$B:$B,"")</f>
        <v>Product 147</v>
      </c>
      <c r="E635" t="str">
        <f>_xlfn.XLOOKUP(C635,Products!$A:$A,Products!$C:$C,"")</f>
        <v>Finished Goods</v>
      </c>
      <c r="F635">
        <f>_xlfn.XLOOKUP(C635,Products!$A:$A,Products!$D:$D,"")</f>
        <v>30.76</v>
      </c>
      <c r="G635" t="str">
        <f>_xlfn.XLOOKUP(C635,Products!$A:$A,Products!$E:$E,"")</f>
        <v>S002</v>
      </c>
      <c r="H635">
        <v>20</v>
      </c>
      <c r="I635">
        <v>47.23</v>
      </c>
      <c r="J635" t="s">
        <v>608</v>
      </c>
      <c r="K635" t="s">
        <v>467</v>
      </c>
      <c r="L635" t="str">
        <f xml:space="preserve"> _xlfn.XLOOKUP(K635,Locations!$A:$A,Locations!$D:$D,"")</f>
        <v>Northeast</v>
      </c>
      <c r="M635" t="str">
        <f xml:space="preserve"> _xlfn.XLOOKUP(K635,Locations!$A:$A,Locations!$C:$C,"")</f>
        <v>NJ</v>
      </c>
      <c r="N635" t="s">
        <v>839</v>
      </c>
      <c r="O635" t="s">
        <v>1825</v>
      </c>
      <c r="P635">
        <f t="shared" si="36"/>
        <v>944.59999999999991</v>
      </c>
      <c r="Q635" s="4">
        <f>_xlfn.MAXIFS(Shipments!$B:$B, Shipments!$A:$A, A635)</f>
        <v>45847</v>
      </c>
      <c r="R635">
        <f>SUMIFS(Shipments!$D:$D, Shipments!$A:$A, A635)</f>
        <v>20</v>
      </c>
      <c r="S635">
        <f t="shared" si="37"/>
        <v>1</v>
      </c>
      <c r="T635">
        <f t="shared" si="38"/>
        <v>1</v>
      </c>
      <c r="U635">
        <f t="shared" si="39"/>
        <v>329.39999999999986</v>
      </c>
    </row>
    <row r="636" spans="1:21" x14ac:dyDescent="0.35">
      <c r="A636">
        <v>10634</v>
      </c>
      <c r="B636" s="4" t="s">
        <v>606</v>
      </c>
      <c r="C636" t="s">
        <v>62</v>
      </c>
      <c r="D636" t="str">
        <f>_xlfn.XLOOKUP(C636,Products!$A:$A,Products!$B:$B,"")</f>
        <v>Product 8</v>
      </c>
      <c r="E636" t="str">
        <f>_xlfn.XLOOKUP(C636,Products!$A:$A,Products!$C:$C,"")</f>
        <v>Finished Goods</v>
      </c>
      <c r="F636">
        <f>_xlfn.XLOOKUP(C636,Products!$A:$A,Products!$D:$D,"")</f>
        <v>65.62</v>
      </c>
      <c r="G636" t="str">
        <f>_xlfn.XLOOKUP(C636,Products!$A:$A,Products!$E:$E,"")</f>
        <v>S010</v>
      </c>
      <c r="H636">
        <v>40</v>
      </c>
      <c r="I636">
        <v>91.3</v>
      </c>
      <c r="J636" t="s">
        <v>641</v>
      </c>
      <c r="K636" t="s">
        <v>473</v>
      </c>
      <c r="L636" t="str">
        <f xml:space="preserve"> _xlfn.XLOOKUP(K636,Locations!$A:$A,Locations!$D:$D,"")</f>
        <v>West</v>
      </c>
      <c r="M636" t="str">
        <f xml:space="preserve"> _xlfn.XLOOKUP(K636,Locations!$A:$A,Locations!$C:$C,"")</f>
        <v>CA</v>
      </c>
      <c r="N636" t="s">
        <v>1315</v>
      </c>
      <c r="O636" t="s">
        <v>1825</v>
      </c>
      <c r="P636">
        <f t="shared" si="36"/>
        <v>3652</v>
      </c>
      <c r="Q636" s="4">
        <f>_xlfn.MAXIFS(Shipments!$B:$B, Shipments!$A:$A, A636)</f>
        <v>45843</v>
      </c>
      <c r="R636">
        <f>SUMIFS(Shipments!$D:$D, Shipments!$A:$A, A636)</f>
        <v>40</v>
      </c>
      <c r="S636">
        <f t="shared" si="37"/>
        <v>1</v>
      </c>
      <c r="T636">
        <f t="shared" si="38"/>
        <v>1</v>
      </c>
      <c r="U636">
        <f t="shared" si="39"/>
        <v>1027.1999999999998</v>
      </c>
    </row>
    <row r="637" spans="1:21" x14ac:dyDescent="0.35">
      <c r="A637">
        <v>10635</v>
      </c>
      <c r="B637" s="4" t="s">
        <v>657</v>
      </c>
      <c r="C637" t="s">
        <v>138</v>
      </c>
      <c r="D637" t="str">
        <f>_xlfn.XLOOKUP(C637,Products!$A:$A,Products!$B:$B,"")</f>
        <v>Product 84</v>
      </c>
      <c r="E637" t="str">
        <f>_xlfn.XLOOKUP(C637,Products!$A:$A,Products!$C:$C,"")</f>
        <v>Finished Goods</v>
      </c>
      <c r="F637">
        <f>_xlfn.XLOOKUP(C637,Products!$A:$A,Products!$D:$D,"")</f>
        <v>186.09</v>
      </c>
      <c r="G637" t="str">
        <f>_xlfn.XLOOKUP(C637,Products!$A:$A,Products!$E:$E,"")</f>
        <v>S014</v>
      </c>
      <c r="H637">
        <v>15</v>
      </c>
      <c r="I637">
        <v>273.77999999999997</v>
      </c>
      <c r="J637" t="s">
        <v>542</v>
      </c>
      <c r="K637" t="s">
        <v>469</v>
      </c>
      <c r="L637" t="str">
        <f xml:space="preserve"> _xlfn.XLOOKUP(K637,Locations!$A:$A,Locations!$D:$D,"")</f>
        <v>Mountain</v>
      </c>
      <c r="M637" t="str">
        <f xml:space="preserve"> _xlfn.XLOOKUP(K637,Locations!$A:$A,Locations!$C:$C,"")</f>
        <v>IL</v>
      </c>
      <c r="N637" t="s">
        <v>1316</v>
      </c>
      <c r="O637" t="s">
        <v>1825</v>
      </c>
      <c r="P637">
        <f t="shared" si="36"/>
        <v>4106.7</v>
      </c>
      <c r="Q637" s="4">
        <f>_xlfn.MAXIFS(Shipments!$B:$B, Shipments!$A:$A, A637)</f>
        <v>45919</v>
      </c>
      <c r="R637">
        <f>SUMIFS(Shipments!$D:$D, Shipments!$A:$A, A637)</f>
        <v>15</v>
      </c>
      <c r="S637">
        <f t="shared" si="37"/>
        <v>1</v>
      </c>
      <c r="T637">
        <f t="shared" si="38"/>
        <v>0</v>
      </c>
      <c r="U637">
        <f t="shared" si="39"/>
        <v>1315.35</v>
      </c>
    </row>
    <row r="638" spans="1:21" x14ac:dyDescent="0.35">
      <c r="A638">
        <v>10636</v>
      </c>
      <c r="B638" s="4" t="s">
        <v>563</v>
      </c>
      <c r="C638" t="s">
        <v>93</v>
      </c>
      <c r="D638" t="str">
        <f>_xlfn.XLOOKUP(C638,Products!$A:$A,Products!$B:$B,"")</f>
        <v>Product 39</v>
      </c>
      <c r="E638" t="str">
        <f>_xlfn.XLOOKUP(C638,Products!$A:$A,Products!$C:$C,"")</f>
        <v>Finished Goods</v>
      </c>
      <c r="F638">
        <f>_xlfn.XLOOKUP(C638,Products!$A:$A,Products!$D:$D,"")</f>
        <v>160.19</v>
      </c>
      <c r="G638" t="str">
        <f>_xlfn.XLOOKUP(C638,Products!$A:$A,Products!$E:$E,"")</f>
        <v>S004</v>
      </c>
      <c r="H638">
        <v>30</v>
      </c>
      <c r="I638">
        <v>287.08999999999997</v>
      </c>
      <c r="J638" t="s">
        <v>527</v>
      </c>
      <c r="K638" t="s">
        <v>465</v>
      </c>
      <c r="L638" t="str">
        <f xml:space="preserve"> _xlfn.XLOOKUP(K638,Locations!$A:$A,Locations!$D:$D,"")</f>
        <v>Midwest</v>
      </c>
      <c r="M638" t="str">
        <f xml:space="preserve"> _xlfn.XLOOKUP(K638,Locations!$A:$A,Locations!$C:$C,"")</f>
        <v>IL</v>
      </c>
      <c r="N638" t="s">
        <v>1317</v>
      </c>
      <c r="O638" t="s">
        <v>1824</v>
      </c>
      <c r="P638">
        <f t="shared" si="36"/>
        <v>8612.6999999999989</v>
      </c>
      <c r="Q638" s="4">
        <f>_xlfn.MAXIFS(Shipments!$B:$B, Shipments!$A:$A, A638)</f>
        <v>45858</v>
      </c>
      <c r="R638">
        <f>SUMIFS(Shipments!$D:$D, Shipments!$A:$A, A638)</f>
        <v>30</v>
      </c>
      <c r="S638">
        <f t="shared" si="37"/>
        <v>1</v>
      </c>
      <c r="T638">
        <f t="shared" si="38"/>
        <v>1</v>
      </c>
      <c r="U638">
        <f t="shared" si="39"/>
        <v>3806.9999999999991</v>
      </c>
    </row>
    <row r="639" spans="1:21" x14ac:dyDescent="0.35">
      <c r="A639">
        <v>10637</v>
      </c>
      <c r="B639" s="4" t="s">
        <v>546</v>
      </c>
      <c r="C639" t="s">
        <v>121</v>
      </c>
      <c r="D639" t="str">
        <f>_xlfn.XLOOKUP(C639,Products!$A:$A,Products!$B:$B,"")</f>
        <v>Product 67</v>
      </c>
      <c r="E639" t="str">
        <f>_xlfn.XLOOKUP(C639,Products!$A:$A,Products!$C:$C,"")</f>
        <v>Packaging</v>
      </c>
      <c r="F639">
        <f>_xlfn.XLOOKUP(C639,Products!$A:$A,Products!$D:$D,"")</f>
        <v>120.29</v>
      </c>
      <c r="G639" t="str">
        <f>_xlfn.XLOOKUP(C639,Products!$A:$A,Products!$E:$E,"")</f>
        <v>S020</v>
      </c>
      <c r="H639">
        <v>100</v>
      </c>
      <c r="I639">
        <v>156.97</v>
      </c>
      <c r="J639" t="s">
        <v>567</v>
      </c>
      <c r="K639" t="s">
        <v>466</v>
      </c>
      <c r="L639" t="str">
        <f xml:space="preserve"> _xlfn.XLOOKUP(K639,Locations!$A:$A,Locations!$D:$D,"")</f>
        <v>Southeast</v>
      </c>
      <c r="M639" t="str">
        <f xml:space="preserve"> _xlfn.XLOOKUP(K639,Locations!$A:$A,Locations!$C:$C,"")</f>
        <v>FL</v>
      </c>
      <c r="N639" t="s">
        <v>1318</v>
      </c>
      <c r="O639" t="s">
        <v>1824</v>
      </c>
      <c r="P639">
        <f t="shared" si="36"/>
        <v>15697</v>
      </c>
      <c r="Q639" s="4">
        <f>_xlfn.MAXIFS(Shipments!$B:$B, Shipments!$A:$A, A639)</f>
        <v>45891</v>
      </c>
      <c r="R639">
        <f>SUMIFS(Shipments!$D:$D, Shipments!$A:$A, A639)</f>
        <v>100</v>
      </c>
      <c r="S639">
        <f t="shared" si="37"/>
        <v>1</v>
      </c>
      <c r="T639">
        <f t="shared" si="38"/>
        <v>1</v>
      </c>
      <c r="U639">
        <f t="shared" si="39"/>
        <v>3668</v>
      </c>
    </row>
    <row r="640" spans="1:21" x14ac:dyDescent="0.35">
      <c r="A640">
        <v>10638</v>
      </c>
      <c r="B640" s="4" t="s">
        <v>602</v>
      </c>
      <c r="C640" t="s">
        <v>102</v>
      </c>
      <c r="D640" t="str">
        <f>_xlfn.XLOOKUP(C640,Products!$A:$A,Products!$B:$B,"")</f>
        <v>Product 48</v>
      </c>
      <c r="E640" t="str">
        <f>_xlfn.XLOOKUP(C640,Products!$A:$A,Products!$C:$C,"")</f>
        <v>Spare Parts</v>
      </c>
      <c r="F640">
        <f>_xlfn.XLOOKUP(C640,Products!$A:$A,Products!$D:$D,"")</f>
        <v>173.36</v>
      </c>
      <c r="G640" t="str">
        <f>_xlfn.XLOOKUP(C640,Products!$A:$A,Products!$E:$E,"")</f>
        <v>S015</v>
      </c>
      <c r="H640">
        <v>100</v>
      </c>
      <c r="I640">
        <v>292.98</v>
      </c>
      <c r="J640" t="s">
        <v>551</v>
      </c>
      <c r="K640" t="s">
        <v>465</v>
      </c>
      <c r="L640" t="str">
        <f xml:space="preserve"> _xlfn.XLOOKUP(K640,Locations!$A:$A,Locations!$D:$D,"")</f>
        <v>Midwest</v>
      </c>
      <c r="M640" t="str">
        <f xml:space="preserve"> _xlfn.XLOOKUP(K640,Locations!$A:$A,Locations!$C:$C,"")</f>
        <v>IL</v>
      </c>
      <c r="N640" t="s">
        <v>1319</v>
      </c>
      <c r="O640" t="s">
        <v>1825</v>
      </c>
      <c r="P640">
        <f t="shared" si="36"/>
        <v>29298</v>
      </c>
      <c r="Q640" s="4">
        <f>_xlfn.MAXIFS(Shipments!$B:$B, Shipments!$A:$A, A640)</f>
        <v>45872</v>
      </c>
      <c r="R640">
        <f>SUMIFS(Shipments!$D:$D, Shipments!$A:$A, A640)</f>
        <v>100</v>
      </c>
      <c r="S640">
        <f t="shared" si="37"/>
        <v>1</v>
      </c>
      <c r="T640">
        <f t="shared" si="38"/>
        <v>1</v>
      </c>
      <c r="U640">
        <f t="shared" si="39"/>
        <v>11962</v>
      </c>
    </row>
    <row r="641" spans="1:21" x14ac:dyDescent="0.35">
      <c r="A641">
        <v>10639</v>
      </c>
      <c r="B641" s="4" t="s">
        <v>631</v>
      </c>
      <c r="C641" t="s">
        <v>134</v>
      </c>
      <c r="D641" t="str">
        <f>_xlfn.XLOOKUP(C641,Products!$A:$A,Products!$B:$B,"")</f>
        <v>Product 80</v>
      </c>
      <c r="E641" t="str">
        <f>_xlfn.XLOOKUP(C641,Products!$A:$A,Products!$C:$C,"")</f>
        <v>Components</v>
      </c>
      <c r="F641">
        <f>_xlfn.XLOOKUP(C641,Products!$A:$A,Products!$D:$D,"")</f>
        <v>191.78</v>
      </c>
      <c r="G641" t="str">
        <f>_xlfn.XLOOKUP(C641,Products!$A:$A,Products!$E:$E,"")</f>
        <v>S002</v>
      </c>
      <c r="H641">
        <v>20</v>
      </c>
      <c r="I641">
        <v>307.61</v>
      </c>
      <c r="J641" t="s">
        <v>649</v>
      </c>
      <c r="K641" t="s">
        <v>464</v>
      </c>
      <c r="L641" t="str">
        <f xml:space="preserve"> _xlfn.XLOOKUP(K641,Locations!$A:$A,Locations!$D:$D,"")</f>
        <v>Central</v>
      </c>
      <c r="M641" t="str">
        <f xml:space="preserve"> _xlfn.XLOOKUP(K641,Locations!$A:$A,Locations!$C:$C,"")</f>
        <v>TX</v>
      </c>
      <c r="N641" t="s">
        <v>1320</v>
      </c>
      <c r="O641" t="s">
        <v>1825</v>
      </c>
      <c r="P641">
        <f t="shared" si="36"/>
        <v>6152.2000000000007</v>
      </c>
      <c r="Q641" s="4">
        <f>_xlfn.MAXIFS(Shipments!$B:$B, Shipments!$A:$A, A641)</f>
        <v>45894</v>
      </c>
      <c r="R641">
        <f>SUMIFS(Shipments!$D:$D, Shipments!$A:$A, A641)</f>
        <v>20</v>
      </c>
      <c r="S641">
        <f t="shared" si="37"/>
        <v>1</v>
      </c>
      <c r="T641">
        <f t="shared" si="38"/>
        <v>1</v>
      </c>
      <c r="U641">
        <f t="shared" si="39"/>
        <v>2316.6000000000008</v>
      </c>
    </row>
    <row r="642" spans="1:21" x14ac:dyDescent="0.35">
      <c r="A642">
        <v>10640</v>
      </c>
      <c r="B642" s="4" t="s">
        <v>550</v>
      </c>
      <c r="C642" t="s">
        <v>115</v>
      </c>
      <c r="D642" t="str">
        <f>_xlfn.XLOOKUP(C642,Products!$A:$A,Products!$B:$B,"")</f>
        <v>Product 61</v>
      </c>
      <c r="E642" t="str">
        <f>_xlfn.XLOOKUP(C642,Products!$A:$A,Products!$C:$C,"")</f>
        <v>Raw Materials</v>
      </c>
      <c r="F642">
        <f>_xlfn.XLOOKUP(C642,Products!$A:$A,Products!$D:$D,"")</f>
        <v>57.68</v>
      </c>
      <c r="G642" t="str">
        <f>_xlfn.XLOOKUP(C642,Products!$A:$A,Products!$E:$E,"")</f>
        <v>S019</v>
      </c>
      <c r="H642">
        <v>30</v>
      </c>
      <c r="I642">
        <v>102.77</v>
      </c>
      <c r="J642" t="s">
        <v>630</v>
      </c>
      <c r="K642" t="s">
        <v>472</v>
      </c>
      <c r="L642" t="str">
        <f xml:space="preserve"> _xlfn.XLOOKUP(K642,Locations!$A:$A,Locations!$D:$D,"")</f>
        <v>West</v>
      </c>
      <c r="M642" t="str">
        <f xml:space="preserve"> _xlfn.XLOOKUP(K642,Locations!$A:$A,Locations!$C:$C,"")</f>
        <v>WA</v>
      </c>
      <c r="N642" t="s">
        <v>737</v>
      </c>
      <c r="O642" t="s">
        <v>1826</v>
      </c>
      <c r="P642">
        <f t="shared" si="36"/>
        <v>3083.1</v>
      </c>
      <c r="Q642" s="4">
        <f>_xlfn.MAXIFS(Shipments!$B:$B, Shipments!$A:$A, A642)</f>
        <v>45765</v>
      </c>
      <c r="R642">
        <f>SUMIFS(Shipments!$D:$D, Shipments!$A:$A, A642)</f>
        <v>30</v>
      </c>
      <c r="S642">
        <f t="shared" si="37"/>
        <v>1</v>
      </c>
      <c r="T642">
        <f t="shared" si="38"/>
        <v>0</v>
      </c>
      <c r="U642">
        <f t="shared" si="39"/>
        <v>1352.6999999999998</v>
      </c>
    </row>
    <row r="643" spans="1:21" x14ac:dyDescent="0.35">
      <c r="A643">
        <v>10641</v>
      </c>
      <c r="B643" s="4" t="s">
        <v>532</v>
      </c>
      <c r="C643" t="s">
        <v>178</v>
      </c>
      <c r="D643" t="str">
        <f>_xlfn.XLOOKUP(C643,Products!$A:$A,Products!$B:$B,"")</f>
        <v>Product 124</v>
      </c>
      <c r="E643" t="str">
        <f>_xlfn.XLOOKUP(C643,Products!$A:$A,Products!$C:$C,"")</f>
        <v>Components</v>
      </c>
      <c r="F643">
        <f>_xlfn.XLOOKUP(C643,Products!$A:$A,Products!$D:$D,"")</f>
        <v>162.77000000000001</v>
      </c>
      <c r="G643" t="str">
        <f>_xlfn.XLOOKUP(C643,Products!$A:$A,Products!$E:$E,"")</f>
        <v>S016</v>
      </c>
      <c r="H643">
        <v>100</v>
      </c>
      <c r="I643">
        <v>214.07</v>
      </c>
      <c r="J643" t="s">
        <v>644</v>
      </c>
      <c r="K643" t="s">
        <v>467</v>
      </c>
      <c r="L643" t="str">
        <f xml:space="preserve"> _xlfn.XLOOKUP(K643,Locations!$A:$A,Locations!$D:$D,"")</f>
        <v>Northeast</v>
      </c>
      <c r="M643" t="str">
        <f xml:space="preserve"> _xlfn.XLOOKUP(K643,Locations!$A:$A,Locations!$C:$C,"")</f>
        <v>NJ</v>
      </c>
      <c r="N643" t="s">
        <v>1321</v>
      </c>
      <c r="O643" t="s">
        <v>1824</v>
      </c>
      <c r="P643">
        <f t="shared" ref="P643:P706" si="40">H643*I643</f>
        <v>21407</v>
      </c>
      <c r="Q643" s="4">
        <f>_xlfn.MAXIFS(Shipments!$B:$B, Shipments!$A:$A, A643)</f>
        <v>45821</v>
      </c>
      <c r="R643">
        <f>SUMIFS(Shipments!$D:$D, Shipments!$A:$A, A643)</f>
        <v>100</v>
      </c>
      <c r="S643">
        <f t="shared" ref="S643:S706" si="41">IF(H643=0,1,R643/H643)</f>
        <v>1</v>
      </c>
      <c r="T643">
        <f t="shared" ref="T643:T706" si="42">IF(Q643&lt;=DATEVALUE(J643),1,0)</f>
        <v>0</v>
      </c>
      <c r="U643">
        <f t="shared" ref="U643:U706" si="43">P643 - (H643*F643)</f>
        <v>5129.9999999999982</v>
      </c>
    </row>
    <row r="644" spans="1:21" x14ac:dyDescent="0.35">
      <c r="A644">
        <v>10642</v>
      </c>
      <c r="B644" s="4" t="s">
        <v>683</v>
      </c>
      <c r="C644" t="s">
        <v>122</v>
      </c>
      <c r="D644" t="str">
        <f>_xlfn.XLOOKUP(C644,Products!$A:$A,Products!$B:$B,"")</f>
        <v>Product 68</v>
      </c>
      <c r="E644" t="str">
        <f>_xlfn.XLOOKUP(C644,Products!$A:$A,Products!$C:$C,"")</f>
        <v>Raw Materials</v>
      </c>
      <c r="F644">
        <f>_xlfn.XLOOKUP(C644,Products!$A:$A,Products!$D:$D,"")</f>
        <v>60.04</v>
      </c>
      <c r="G644" t="str">
        <f>_xlfn.XLOOKUP(C644,Products!$A:$A,Products!$E:$E,"")</f>
        <v>S019</v>
      </c>
      <c r="H644">
        <v>20</v>
      </c>
      <c r="I644">
        <v>85.4</v>
      </c>
      <c r="J644" t="s">
        <v>584</v>
      </c>
      <c r="K644" t="s">
        <v>468</v>
      </c>
      <c r="L644" t="str">
        <f xml:space="preserve"> _xlfn.XLOOKUP(K644,Locations!$A:$A,Locations!$D:$D,"")</f>
        <v>West</v>
      </c>
      <c r="M644" t="str">
        <f xml:space="preserve"> _xlfn.XLOOKUP(K644,Locations!$A:$A,Locations!$C:$C,"")</f>
        <v>WA</v>
      </c>
      <c r="N644" t="s">
        <v>1322</v>
      </c>
      <c r="O644" t="s">
        <v>1824</v>
      </c>
      <c r="P644">
        <f t="shared" si="40"/>
        <v>1708</v>
      </c>
      <c r="Q644" s="4">
        <f>_xlfn.MAXIFS(Shipments!$B:$B, Shipments!$A:$A, A644)</f>
        <v>45911</v>
      </c>
      <c r="R644">
        <f>SUMIFS(Shipments!$D:$D, Shipments!$A:$A, A644)</f>
        <v>20</v>
      </c>
      <c r="S644">
        <f t="shared" si="41"/>
        <v>1</v>
      </c>
      <c r="T644">
        <f t="shared" si="42"/>
        <v>1</v>
      </c>
      <c r="U644">
        <f t="shared" si="43"/>
        <v>507.20000000000005</v>
      </c>
    </row>
    <row r="645" spans="1:21" x14ac:dyDescent="0.35">
      <c r="A645">
        <v>10643</v>
      </c>
      <c r="B645" s="4" t="s">
        <v>527</v>
      </c>
      <c r="C645" t="s">
        <v>198</v>
      </c>
      <c r="D645" t="str">
        <f>_xlfn.XLOOKUP(C645,Products!$A:$A,Products!$B:$B,"")</f>
        <v>Product 144</v>
      </c>
      <c r="E645" t="str">
        <f>_xlfn.XLOOKUP(C645,Products!$A:$A,Products!$C:$C,"")</f>
        <v>Raw Materials</v>
      </c>
      <c r="F645">
        <f>_xlfn.XLOOKUP(C645,Products!$A:$A,Products!$D:$D,"")</f>
        <v>50.52</v>
      </c>
      <c r="G645" t="str">
        <f>_xlfn.XLOOKUP(C645,Products!$A:$A,Products!$E:$E,"")</f>
        <v>S019</v>
      </c>
      <c r="H645">
        <v>15</v>
      </c>
      <c r="I645">
        <v>70.86</v>
      </c>
      <c r="J645" t="s">
        <v>599</v>
      </c>
      <c r="K645" t="s">
        <v>471</v>
      </c>
      <c r="L645" t="str">
        <f xml:space="preserve"> _xlfn.XLOOKUP(K645,Locations!$A:$A,Locations!$D:$D,"")</f>
        <v>Central</v>
      </c>
      <c r="M645" t="str">
        <f xml:space="preserve"> _xlfn.XLOOKUP(K645,Locations!$A:$A,Locations!$C:$C,"")</f>
        <v>TX</v>
      </c>
      <c r="N645" t="s">
        <v>1323</v>
      </c>
      <c r="O645" t="s">
        <v>1824</v>
      </c>
      <c r="P645">
        <f t="shared" si="40"/>
        <v>1062.9000000000001</v>
      </c>
      <c r="Q645" s="4">
        <f>_xlfn.MAXIFS(Shipments!$B:$B, Shipments!$A:$A, A645)</f>
        <v>45862</v>
      </c>
      <c r="R645">
        <f>SUMIFS(Shipments!$D:$D, Shipments!$A:$A, A645)</f>
        <v>15</v>
      </c>
      <c r="S645">
        <f t="shared" si="41"/>
        <v>1</v>
      </c>
      <c r="T645">
        <f t="shared" si="42"/>
        <v>0</v>
      </c>
      <c r="U645">
        <f t="shared" si="43"/>
        <v>305.10000000000002</v>
      </c>
    </row>
    <row r="646" spans="1:21" x14ac:dyDescent="0.35">
      <c r="A646">
        <v>10644</v>
      </c>
      <c r="B646" s="4" t="s">
        <v>562</v>
      </c>
      <c r="C646" t="s">
        <v>246</v>
      </c>
      <c r="D646" t="str">
        <f>_xlfn.XLOOKUP(C646,Products!$A:$A,Products!$B:$B,"")</f>
        <v>Product 192</v>
      </c>
      <c r="E646" t="str">
        <f>_xlfn.XLOOKUP(C646,Products!$A:$A,Products!$C:$C,"")</f>
        <v>Components</v>
      </c>
      <c r="F646">
        <f>_xlfn.XLOOKUP(C646,Products!$A:$A,Products!$D:$D,"")</f>
        <v>57.4</v>
      </c>
      <c r="G646" t="str">
        <f>_xlfn.XLOOKUP(C646,Products!$A:$A,Products!$E:$E,"")</f>
        <v>S003</v>
      </c>
      <c r="H646">
        <v>15</v>
      </c>
      <c r="I646">
        <v>83.1</v>
      </c>
      <c r="J646" t="s">
        <v>644</v>
      </c>
      <c r="K646" t="s">
        <v>465</v>
      </c>
      <c r="L646" t="str">
        <f xml:space="preserve"> _xlfn.XLOOKUP(K646,Locations!$A:$A,Locations!$D:$D,"")</f>
        <v>Midwest</v>
      </c>
      <c r="M646" t="str">
        <f xml:space="preserve"> _xlfn.XLOOKUP(K646,Locations!$A:$A,Locations!$C:$C,"")</f>
        <v>IL</v>
      </c>
      <c r="N646" t="s">
        <v>1324</v>
      </c>
      <c r="O646" t="s">
        <v>1824</v>
      </c>
      <c r="P646">
        <f t="shared" si="40"/>
        <v>1246.5</v>
      </c>
      <c r="Q646" s="4">
        <f>_xlfn.MAXIFS(Shipments!$B:$B, Shipments!$A:$A, A646)</f>
        <v>45819</v>
      </c>
      <c r="R646">
        <f>SUMIFS(Shipments!$D:$D, Shipments!$A:$A, A646)</f>
        <v>15</v>
      </c>
      <c r="S646">
        <f t="shared" si="41"/>
        <v>1</v>
      </c>
      <c r="T646">
        <f t="shared" si="42"/>
        <v>1</v>
      </c>
      <c r="U646">
        <f t="shared" si="43"/>
        <v>385.5</v>
      </c>
    </row>
    <row r="647" spans="1:21" x14ac:dyDescent="0.35">
      <c r="A647">
        <v>10645</v>
      </c>
      <c r="B647" s="4" t="s">
        <v>530</v>
      </c>
      <c r="C647" t="s">
        <v>173</v>
      </c>
      <c r="D647" t="str">
        <f>_xlfn.XLOOKUP(C647,Products!$A:$A,Products!$B:$B,"")</f>
        <v>Product 119</v>
      </c>
      <c r="E647" t="str">
        <f>_xlfn.XLOOKUP(C647,Products!$A:$A,Products!$C:$C,"")</f>
        <v>Raw Materials</v>
      </c>
      <c r="F647">
        <f>_xlfn.XLOOKUP(C647,Products!$A:$A,Products!$D:$D,"")</f>
        <v>7.27</v>
      </c>
      <c r="G647" t="str">
        <f>_xlfn.XLOOKUP(C647,Products!$A:$A,Products!$E:$E,"")</f>
        <v>S002</v>
      </c>
      <c r="H647">
        <v>30</v>
      </c>
      <c r="I647">
        <v>10.8</v>
      </c>
      <c r="J647" t="s">
        <v>684</v>
      </c>
      <c r="K647" t="s">
        <v>464</v>
      </c>
      <c r="L647" t="str">
        <f xml:space="preserve"> _xlfn.XLOOKUP(K647,Locations!$A:$A,Locations!$D:$D,"")</f>
        <v>Central</v>
      </c>
      <c r="M647" t="str">
        <f xml:space="preserve"> _xlfn.XLOOKUP(K647,Locations!$A:$A,Locations!$C:$C,"")</f>
        <v>TX</v>
      </c>
      <c r="N647" t="s">
        <v>1325</v>
      </c>
      <c r="O647" t="s">
        <v>1826</v>
      </c>
      <c r="P647">
        <f t="shared" si="40"/>
        <v>324</v>
      </c>
      <c r="Q647" s="4">
        <f>_xlfn.MAXIFS(Shipments!$B:$B, Shipments!$A:$A, A647)</f>
        <v>45770</v>
      </c>
      <c r="R647">
        <f>SUMIFS(Shipments!$D:$D, Shipments!$A:$A, A647)</f>
        <v>30</v>
      </c>
      <c r="S647">
        <f t="shared" si="41"/>
        <v>1</v>
      </c>
      <c r="T647">
        <f t="shared" si="42"/>
        <v>1</v>
      </c>
      <c r="U647">
        <f t="shared" si="43"/>
        <v>105.9</v>
      </c>
    </row>
    <row r="648" spans="1:21" x14ac:dyDescent="0.35">
      <c r="A648">
        <v>10646</v>
      </c>
      <c r="B648" s="4" t="s">
        <v>671</v>
      </c>
      <c r="C648" t="s">
        <v>176</v>
      </c>
      <c r="D648" t="str">
        <f>_xlfn.XLOOKUP(C648,Products!$A:$A,Products!$B:$B,"")</f>
        <v>Product 122</v>
      </c>
      <c r="E648" t="str">
        <f>_xlfn.XLOOKUP(C648,Products!$A:$A,Products!$C:$C,"")</f>
        <v>Components</v>
      </c>
      <c r="F648">
        <f>_xlfn.XLOOKUP(C648,Products!$A:$A,Products!$D:$D,"")</f>
        <v>181.04</v>
      </c>
      <c r="G648" t="str">
        <f>_xlfn.XLOOKUP(C648,Products!$A:$A,Products!$E:$E,"")</f>
        <v>S004</v>
      </c>
      <c r="H648">
        <v>10</v>
      </c>
      <c r="I648">
        <v>228.93</v>
      </c>
      <c r="J648" t="s">
        <v>649</v>
      </c>
      <c r="K648" t="s">
        <v>464</v>
      </c>
      <c r="L648" t="str">
        <f xml:space="preserve"> _xlfn.XLOOKUP(K648,Locations!$A:$A,Locations!$D:$D,"")</f>
        <v>Central</v>
      </c>
      <c r="M648" t="str">
        <f xml:space="preserve"> _xlfn.XLOOKUP(K648,Locations!$A:$A,Locations!$C:$C,"")</f>
        <v>TX</v>
      </c>
      <c r="N648" t="s">
        <v>1234</v>
      </c>
      <c r="O648" t="s">
        <v>1825</v>
      </c>
      <c r="P648">
        <f t="shared" si="40"/>
        <v>2289.3000000000002</v>
      </c>
      <c r="Q648" s="4">
        <f>_xlfn.MAXIFS(Shipments!$B:$B, Shipments!$A:$A, A648)</f>
        <v>45894</v>
      </c>
      <c r="R648">
        <f>SUMIFS(Shipments!$D:$D, Shipments!$A:$A, A648)</f>
        <v>10</v>
      </c>
      <c r="S648">
        <f t="shared" si="41"/>
        <v>1</v>
      </c>
      <c r="T648">
        <f t="shared" si="42"/>
        <v>1</v>
      </c>
      <c r="U648">
        <f t="shared" si="43"/>
        <v>478.90000000000032</v>
      </c>
    </row>
    <row r="649" spans="1:21" x14ac:dyDescent="0.35">
      <c r="A649">
        <v>10647</v>
      </c>
      <c r="B649" s="4" t="s">
        <v>522</v>
      </c>
      <c r="C649" t="s">
        <v>143</v>
      </c>
      <c r="D649" t="str">
        <f>_xlfn.XLOOKUP(C649,Products!$A:$A,Products!$B:$B,"")</f>
        <v>Product 89</v>
      </c>
      <c r="E649" t="str">
        <f>_xlfn.XLOOKUP(C649,Products!$A:$A,Products!$C:$C,"")</f>
        <v>Packaging</v>
      </c>
      <c r="F649">
        <f>_xlfn.XLOOKUP(C649,Products!$A:$A,Products!$D:$D,"")</f>
        <v>26.54</v>
      </c>
      <c r="G649" t="str">
        <f>_xlfn.XLOOKUP(C649,Products!$A:$A,Products!$E:$E,"")</f>
        <v>S017</v>
      </c>
      <c r="H649">
        <v>20</v>
      </c>
      <c r="I649">
        <v>41.03</v>
      </c>
      <c r="J649" t="s">
        <v>634</v>
      </c>
      <c r="K649" t="s">
        <v>469</v>
      </c>
      <c r="L649" t="str">
        <f xml:space="preserve"> _xlfn.XLOOKUP(K649,Locations!$A:$A,Locations!$D:$D,"")</f>
        <v>Mountain</v>
      </c>
      <c r="M649" t="str">
        <f xml:space="preserve"> _xlfn.XLOOKUP(K649,Locations!$A:$A,Locations!$C:$C,"")</f>
        <v>IL</v>
      </c>
      <c r="N649" t="s">
        <v>1326</v>
      </c>
      <c r="O649" t="s">
        <v>1825</v>
      </c>
      <c r="P649">
        <f t="shared" si="40"/>
        <v>820.6</v>
      </c>
      <c r="Q649" s="4">
        <f>_xlfn.MAXIFS(Shipments!$B:$B, Shipments!$A:$A, A649)</f>
        <v>45838</v>
      </c>
      <c r="R649">
        <f>SUMIFS(Shipments!$D:$D, Shipments!$A:$A, A649)</f>
        <v>20</v>
      </c>
      <c r="S649">
        <f t="shared" si="41"/>
        <v>1</v>
      </c>
      <c r="T649">
        <f t="shared" si="42"/>
        <v>1</v>
      </c>
      <c r="U649">
        <f t="shared" si="43"/>
        <v>289.80000000000007</v>
      </c>
    </row>
    <row r="650" spans="1:21" x14ac:dyDescent="0.35">
      <c r="A650">
        <v>10648</v>
      </c>
      <c r="B650" s="4" t="s">
        <v>657</v>
      </c>
      <c r="C650" t="s">
        <v>90</v>
      </c>
      <c r="D650" t="str">
        <f>_xlfn.XLOOKUP(C650,Products!$A:$A,Products!$B:$B,"")</f>
        <v>Product 36</v>
      </c>
      <c r="E650" t="str">
        <f>_xlfn.XLOOKUP(C650,Products!$A:$A,Products!$C:$C,"")</f>
        <v>Components</v>
      </c>
      <c r="F650">
        <f>_xlfn.XLOOKUP(C650,Products!$A:$A,Products!$D:$D,"")</f>
        <v>93.46</v>
      </c>
      <c r="G650" t="str">
        <f>_xlfn.XLOOKUP(C650,Products!$A:$A,Products!$E:$E,"")</f>
        <v>S018</v>
      </c>
      <c r="H650">
        <v>10</v>
      </c>
      <c r="I650">
        <v>126.87</v>
      </c>
      <c r="J650" t="s">
        <v>651</v>
      </c>
      <c r="K650" t="s">
        <v>464</v>
      </c>
      <c r="L650" t="str">
        <f xml:space="preserve"> _xlfn.XLOOKUP(K650,Locations!$A:$A,Locations!$D:$D,"")</f>
        <v>Central</v>
      </c>
      <c r="M650" t="str">
        <f xml:space="preserve"> _xlfn.XLOOKUP(K650,Locations!$A:$A,Locations!$C:$C,"")</f>
        <v>TX</v>
      </c>
      <c r="N650" t="s">
        <v>1327</v>
      </c>
      <c r="O650" t="s">
        <v>1824</v>
      </c>
      <c r="P650">
        <f t="shared" si="40"/>
        <v>1268.7</v>
      </c>
      <c r="Q650" s="4">
        <f>_xlfn.MAXIFS(Shipments!$B:$B, Shipments!$A:$A, A650)</f>
        <v>45922</v>
      </c>
      <c r="R650">
        <f>SUMIFS(Shipments!$D:$D, Shipments!$A:$A, A650)</f>
        <v>10</v>
      </c>
      <c r="S650">
        <f t="shared" si="41"/>
        <v>1</v>
      </c>
      <c r="T650">
        <f t="shared" si="42"/>
        <v>1</v>
      </c>
      <c r="U650">
        <f t="shared" si="43"/>
        <v>334.10000000000014</v>
      </c>
    </row>
    <row r="651" spans="1:21" x14ac:dyDescent="0.35">
      <c r="A651">
        <v>10649</v>
      </c>
      <c r="B651" s="4" t="s">
        <v>538</v>
      </c>
      <c r="C651" t="s">
        <v>226</v>
      </c>
      <c r="D651" t="str">
        <f>_xlfn.XLOOKUP(C651,Products!$A:$A,Products!$B:$B,"")</f>
        <v>Product 172</v>
      </c>
      <c r="E651" t="str">
        <f>_xlfn.XLOOKUP(C651,Products!$A:$A,Products!$C:$C,"")</f>
        <v>Raw Materials</v>
      </c>
      <c r="F651">
        <f>_xlfn.XLOOKUP(C651,Products!$A:$A,Products!$D:$D,"")</f>
        <v>190.83</v>
      </c>
      <c r="G651" t="str">
        <f>_xlfn.XLOOKUP(C651,Products!$A:$A,Products!$E:$E,"")</f>
        <v>S001</v>
      </c>
      <c r="H651">
        <v>15</v>
      </c>
      <c r="I651">
        <v>298.22000000000003</v>
      </c>
      <c r="J651" t="s">
        <v>571</v>
      </c>
      <c r="K651" t="s">
        <v>473</v>
      </c>
      <c r="L651" t="str">
        <f xml:space="preserve"> _xlfn.XLOOKUP(K651,Locations!$A:$A,Locations!$D:$D,"")</f>
        <v>West</v>
      </c>
      <c r="M651" t="str">
        <f xml:space="preserve"> _xlfn.XLOOKUP(K651,Locations!$A:$A,Locations!$C:$C,"")</f>
        <v>CA</v>
      </c>
      <c r="N651" t="s">
        <v>1328</v>
      </c>
      <c r="O651" t="s">
        <v>1825</v>
      </c>
      <c r="P651">
        <f t="shared" si="40"/>
        <v>4473.3</v>
      </c>
      <c r="Q651" s="4">
        <f>_xlfn.MAXIFS(Shipments!$B:$B, Shipments!$A:$A, A651)</f>
        <v>45750</v>
      </c>
      <c r="R651">
        <f>SUMIFS(Shipments!$D:$D, Shipments!$A:$A, A651)</f>
        <v>15</v>
      </c>
      <c r="S651">
        <f t="shared" si="41"/>
        <v>1</v>
      </c>
      <c r="T651">
        <f t="shared" si="42"/>
        <v>1</v>
      </c>
      <c r="U651">
        <f t="shared" si="43"/>
        <v>1610.85</v>
      </c>
    </row>
    <row r="652" spans="1:21" x14ac:dyDescent="0.35">
      <c r="A652">
        <v>10650</v>
      </c>
      <c r="B652" s="4" t="s">
        <v>585</v>
      </c>
      <c r="C652" t="s">
        <v>103</v>
      </c>
      <c r="D652" t="str">
        <f>_xlfn.XLOOKUP(C652,Products!$A:$A,Products!$B:$B,"")</f>
        <v>Product 49</v>
      </c>
      <c r="E652" t="str">
        <f>_xlfn.XLOOKUP(C652,Products!$A:$A,Products!$C:$C,"")</f>
        <v>Components</v>
      </c>
      <c r="F652">
        <f>_xlfn.XLOOKUP(C652,Products!$A:$A,Products!$D:$D,"")</f>
        <v>7</v>
      </c>
      <c r="G652" t="str">
        <f>_xlfn.XLOOKUP(C652,Products!$A:$A,Products!$E:$E,"")</f>
        <v>S010</v>
      </c>
      <c r="H652">
        <v>10</v>
      </c>
      <c r="I652">
        <v>10.86</v>
      </c>
      <c r="J652" t="s">
        <v>542</v>
      </c>
      <c r="K652" t="s">
        <v>464</v>
      </c>
      <c r="L652" t="str">
        <f xml:space="preserve"> _xlfn.XLOOKUP(K652,Locations!$A:$A,Locations!$D:$D,"")</f>
        <v>Central</v>
      </c>
      <c r="M652" t="str">
        <f xml:space="preserve"> _xlfn.XLOOKUP(K652,Locations!$A:$A,Locations!$C:$C,"")</f>
        <v>TX</v>
      </c>
      <c r="N652" t="s">
        <v>1329</v>
      </c>
      <c r="O652" t="s">
        <v>1826</v>
      </c>
      <c r="P652">
        <f t="shared" si="40"/>
        <v>108.6</v>
      </c>
      <c r="Q652" s="4">
        <f>_xlfn.MAXIFS(Shipments!$B:$B, Shipments!$A:$A, A652)</f>
        <v>45917</v>
      </c>
      <c r="R652">
        <f>SUMIFS(Shipments!$D:$D, Shipments!$A:$A, A652)</f>
        <v>10</v>
      </c>
      <c r="S652">
        <f t="shared" si="41"/>
        <v>1</v>
      </c>
      <c r="T652">
        <f t="shared" si="42"/>
        <v>1</v>
      </c>
      <c r="U652">
        <f t="shared" si="43"/>
        <v>38.599999999999994</v>
      </c>
    </row>
    <row r="653" spans="1:21" x14ac:dyDescent="0.35">
      <c r="A653">
        <v>10651</v>
      </c>
      <c r="B653" s="4" t="s">
        <v>580</v>
      </c>
      <c r="C653" t="s">
        <v>110</v>
      </c>
      <c r="D653" t="str">
        <f>_xlfn.XLOOKUP(C653,Products!$A:$A,Products!$B:$B,"")</f>
        <v>Product 56</v>
      </c>
      <c r="E653" t="str">
        <f>_xlfn.XLOOKUP(C653,Products!$A:$A,Products!$C:$C,"")</f>
        <v>Spare Parts</v>
      </c>
      <c r="F653">
        <f>_xlfn.XLOOKUP(C653,Products!$A:$A,Products!$D:$D,"")</f>
        <v>44.37</v>
      </c>
      <c r="G653" t="str">
        <f>_xlfn.XLOOKUP(C653,Products!$A:$A,Products!$E:$E,"")</f>
        <v>S003</v>
      </c>
      <c r="H653">
        <v>75</v>
      </c>
      <c r="I653">
        <v>68.37</v>
      </c>
      <c r="J653" t="s">
        <v>668</v>
      </c>
      <c r="K653" t="s">
        <v>465</v>
      </c>
      <c r="L653" t="str">
        <f xml:space="preserve"> _xlfn.XLOOKUP(K653,Locations!$A:$A,Locations!$D:$D,"")</f>
        <v>Midwest</v>
      </c>
      <c r="M653" t="str">
        <f xml:space="preserve"> _xlfn.XLOOKUP(K653,Locations!$A:$A,Locations!$C:$C,"")</f>
        <v>IL</v>
      </c>
      <c r="N653" t="s">
        <v>913</v>
      </c>
      <c r="O653" t="s">
        <v>1825</v>
      </c>
      <c r="P653">
        <f t="shared" si="40"/>
        <v>5127.75</v>
      </c>
      <c r="Q653" s="4">
        <f>_xlfn.MAXIFS(Shipments!$B:$B, Shipments!$A:$A, A653)</f>
        <v>45777</v>
      </c>
      <c r="R653">
        <f>SUMIFS(Shipments!$D:$D, Shipments!$A:$A, A653)</f>
        <v>75</v>
      </c>
      <c r="S653">
        <f t="shared" si="41"/>
        <v>1</v>
      </c>
      <c r="T653">
        <f t="shared" si="42"/>
        <v>0</v>
      </c>
      <c r="U653">
        <f t="shared" si="43"/>
        <v>1800</v>
      </c>
    </row>
    <row r="654" spans="1:21" x14ac:dyDescent="0.35">
      <c r="A654">
        <v>10652</v>
      </c>
      <c r="B654" s="4" t="s">
        <v>635</v>
      </c>
      <c r="C654" t="s">
        <v>241</v>
      </c>
      <c r="D654" t="str">
        <f>_xlfn.XLOOKUP(C654,Products!$A:$A,Products!$B:$B,"")</f>
        <v>Product 187</v>
      </c>
      <c r="E654" t="str">
        <f>_xlfn.XLOOKUP(C654,Products!$A:$A,Products!$C:$C,"")</f>
        <v>Packaging</v>
      </c>
      <c r="F654">
        <f>_xlfn.XLOOKUP(C654,Products!$A:$A,Products!$D:$D,"")</f>
        <v>43.71</v>
      </c>
      <c r="G654" t="str">
        <f>_xlfn.XLOOKUP(C654,Products!$A:$A,Products!$E:$E,"")</f>
        <v>S001</v>
      </c>
      <c r="H654">
        <v>50</v>
      </c>
      <c r="I654">
        <v>55.23</v>
      </c>
      <c r="J654" t="s">
        <v>592</v>
      </c>
      <c r="K654" t="s">
        <v>466</v>
      </c>
      <c r="L654" t="str">
        <f xml:space="preserve"> _xlfn.XLOOKUP(K654,Locations!$A:$A,Locations!$D:$D,"")</f>
        <v>Southeast</v>
      </c>
      <c r="M654" t="str">
        <f xml:space="preserve"> _xlfn.XLOOKUP(K654,Locations!$A:$A,Locations!$C:$C,"")</f>
        <v>FL</v>
      </c>
      <c r="N654" t="s">
        <v>1330</v>
      </c>
      <c r="O654" t="s">
        <v>1825</v>
      </c>
      <c r="P654">
        <f t="shared" si="40"/>
        <v>2761.5</v>
      </c>
      <c r="Q654" s="4">
        <f>_xlfn.MAXIFS(Shipments!$B:$B, Shipments!$A:$A, A654)</f>
        <v>45765</v>
      </c>
      <c r="R654">
        <f>SUMIFS(Shipments!$D:$D, Shipments!$A:$A, A654)</f>
        <v>50</v>
      </c>
      <c r="S654">
        <f t="shared" si="41"/>
        <v>1</v>
      </c>
      <c r="T654">
        <f t="shared" si="42"/>
        <v>1</v>
      </c>
      <c r="U654">
        <f t="shared" si="43"/>
        <v>576</v>
      </c>
    </row>
    <row r="655" spans="1:21" x14ac:dyDescent="0.35">
      <c r="A655">
        <v>10653</v>
      </c>
      <c r="B655" s="4" t="s">
        <v>623</v>
      </c>
      <c r="C655" t="s">
        <v>121</v>
      </c>
      <c r="D655" t="str">
        <f>_xlfn.XLOOKUP(C655,Products!$A:$A,Products!$B:$B,"")</f>
        <v>Product 67</v>
      </c>
      <c r="E655" t="str">
        <f>_xlfn.XLOOKUP(C655,Products!$A:$A,Products!$C:$C,"")</f>
        <v>Packaging</v>
      </c>
      <c r="F655">
        <f>_xlfn.XLOOKUP(C655,Products!$A:$A,Products!$D:$D,"")</f>
        <v>120.29</v>
      </c>
      <c r="G655" t="str">
        <f>_xlfn.XLOOKUP(C655,Products!$A:$A,Products!$E:$E,"")</f>
        <v>S020</v>
      </c>
      <c r="H655">
        <v>100</v>
      </c>
      <c r="I655">
        <v>169.77</v>
      </c>
      <c r="J655" t="s">
        <v>621</v>
      </c>
      <c r="K655" t="s">
        <v>467</v>
      </c>
      <c r="L655" t="str">
        <f xml:space="preserve"> _xlfn.XLOOKUP(K655,Locations!$A:$A,Locations!$D:$D,"")</f>
        <v>Northeast</v>
      </c>
      <c r="M655" t="str">
        <f xml:space="preserve"> _xlfn.XLOOKUP(K655,Locations!$A:$A,Locations!$C:$C,"")</f>
        <v>NJ</v>
      </c>
      <c r="N655" t="s">
        <v>1331</v>
      </c>
      <c r="O655" t="s">
        <v>1825</v>
      </c>
      <c r="P655">
        <f t="shared" si="40"/>
        <v>16977</v>
      </c>
      <c r="Q655" s="4">
        <f>_xlfn.MAXIFS(Shipments!$B:$B, Shipments!$A:$A, A655)</f>
        <v>45899</v>
      </c>
      <c r="R655">
        <f>SUMIFS(Shipments!$D:$D, Shipments!$A:$A, A655)</f>
        <v>100</v>
      </c>
      <c r="S655">
        <f t="shared" si="41"/>
        <v>1</v>
      </c>
      <c r="T655">
        <f t="shared" si="42"/>
        <v>0</v>
      </c>
      <c r="U655">
        <f t="shared" si="43"/>
        <v>4948</v>
      </c>
    </row>
    <row r="656" spans="1:21" x14ac:dyDescent="0.35">
      <c r="A656">
        <v>10654</v>
      </c>
      <c r="B656" s="4" t="s">
        <v>529</v>
      </c>
      <c r="C656" t="s">
        <v>185</v>
      </c>
      <c r="D656" t="str">
        <f>_xlfn.XLOOKUP(C656,Products!$A:$A,Products!$B:$B,"")</f>
        <v>Product 131</v>
      </c>
      <c r="E656" t="str">
        <f>_xlfn.XLOOKUP(C656,Products!$A:$A,Products!$C:$C,"")</f>
        <v>Spare Parts</v>
      </c>
      <c r="F656">
        <f>_xlfn.XLOOKUP(C656,Products!$A:$A,Products!$D:$D,"")</f>
        <v>187.66</v>
      </c>
      <c r="G656" t="str">
        <f>_xlfn.XLOOKUP(C656,Products!$A:$A,Products!$E:$E,"")</f>
        <v>S007</v>
      </c>
      <c r="H656">
        <v>25</v>
      </c>
      <c r="I656">
        <v>237.71</v>
      </c>
      <c r="J656" t="s">
        <v>556</v>
      </c>
      <c r="K656" t="s">
        <v>473</v>
      </c>
      <c r="L656" t="str">
        <f xml:space="preserve"> _xlfn.XLOOKUP(K656,Locations!$A:$A,Locations!$D:$D,"")</f>
        <v>West</v>
      </c>
      <c r="M656" t="str">
        <f xml:space="preserve"> _xlfn.XLOOKUP(K656,Locations!$A:$A,Locations!$C:$C,"")</f>
        <v>CA</v>
      </c>
      <c r="N656" t="s">
        <v>1332</v>
      </c>
      <c r="O656" t="s">
        <v>1826</v>
      </c>
      <c r="P656">
        <f t="shared" si="40"/>
        <v>5942.75</v>
      </c>
      <c r="Q656" s="4">
        <f>_xlfn.MAXIFS(Shipments!$B:$B, Shipments!$A:$A, A656)</f>
        <v>45828</v>
      </c>
      <c r="R656">
        <f>SUMIFS(Shipments!$D:$D, Shipments!$A:$A, A656)</f>
        <v>25</v>
      </c>
      <c r="S656">
        <f t="shared" si="41"/>
        <v>1</v>
      </c>
      <c r="T656">
        <f t="shared" si="42"/>
        <v>1</v>
      </c>
      <c r="U656">
        <f t="shared" si="43"/>
        <v>1251.25</v>
      </c>
    </row>
    <row r="657" spans="1:21" x14ac:dyDescent="0.35">
      <c r="A657">
        <v>10655</v>
      </c>
      <c r="B657" s="4" t="s">
        <v>609</v>
      </c>
      <c r="C657" t="s">
        <v>137</v>
      </c>
      <c r="D657" t="str">
        <f>_xlfn.XLOOKUP(C657,Products!$A:$A,Products!$B:$B,"")</f>
        <v>Product 83</v>
      </c>
      <c r="E657" t="str">
        <f>_xlfn.XLOOKUP(C657,Products!$A:$A,Products!$C:$C,"")</f>
        <v>Components</v>
      </c>
      <c r="F657">
        <f>_xlfn.XLOOKUP(C657,Products!$A:$A,Products!$D:$D,"")</f>
        <v>72.48</v>
      </c>
      <c r="G657" t="str">
        <f>_xlfn.XLOOKUP(C657,Products!$A:$A,Products!$E:$E,"")</f>
        <v>S019</v>
      </c>
      <c r="H657">
        <v>5</v>
      </c>
      <c r="I657">
        <v>104.41</v>
      </c>
      <c r="J657" t="s">
        <v>690</v>
      </c>
      <c r="K657" t="s">
        <v>466</v>
      </c>
      <c r="L657" t="str">
        <f xml:space="preserve"> _xlfn.XLOOKUP(K657,Locations!$A:$A,Locations!$D:$D,"")</f>
        <v>Southeast</v>
      </c>
      <c r="M657" t="str">
        <f xml:space="preserve"> _xlfn.XLOOKUP(K657,Locations!$A:$A,Locations!$C:$C,"")</f>
        <v>FL</v>
      </c>
      <c r="N657" t="s">
        <v>1333</v>
      </c>
      <c r="O657" t="s">
        <v>1826</v>
      </c>
      <c r="P657">
        <f t="shared" si="40"/>
        <v>522.04999999999995</v>
      </c>
      <c r="Q657" s="4">
        <f>_xlfn.MAXIFS(Shipments!$B:$B, Shipments!$A:$A, A657)</f>
        <v>45819</v>
      </c>
      <c r="R657">
        <f>SUMIFS(Shipments!$D:$D, Shipments!$A:$A, A657)</f>
        <v>5</v>
      </c>
      <c r="S657">
        <f t="shared" si="41"/>
        <v>1</v>
      </c>
      <c r="T657">
        <f t="shared" si="42"/>
        <v>0</v>
      </c>
      <c r="U657">
        <f t="shared" si="43"/>
        <v>159.64999999999992</v>
      </c>
    </row>
    <row r="658" spans="1:21" x14ac:dyDescent="0.35">
      <c r="A658">
        <v>10656</v>
      </c>
      <c r="B658" s="4" t="s">
        <v>603</v>
      </c>
      <c r="C658" t="s">
        <v>174</v>
      </c>
      <c r="D658" t="str">
        <f>_xlfn.XLOOKUP(C658,Products!$A:$A,Products!$B:$B,"")</f>
        <v>Product 120</v>
      </c>
      <c r="E658" t="str">
        <f>_xlfn.XLOOKUP(C658,Products!$A:$A,Products!$C:$C,"")</f>
        <v>Raw Materials</v>
      </c>
      <c r="F658">
        <f>_xlfn.XLOOKUP(C658,Products!$A:$A,Products!$D:$D,"")</f>
        <v>184.19</v>
      </c>
      <c r="G658" t="str">
        <f>_xlfn.XLOOKUP(C658,Products!$A:$A,Products!$E:$E,"")</f>
        <v>S004</v>
      </c>
      <c r="H658">
        <v>100</v>
      </c>
      <c r="I658">
        <v>304.27999999999997</v>
      </c>
      <c r="J658" t="s">
        <v>623</v>
      </c>
      <c r="K658" t="s">
        <v>470</v>
      </c>
      <c r="L658" t="str">
        <f xml:space="preserve"> _xlfn.XLOOKUP(K658,Locations!$A:$A,Locations!$D:$D,"")</f>
        <v>Pacific</v>
      </c>
      <c r="M658" t="str">
        <f xml:space="preserve"> _xlfn.XLOOKUP(K658,Locations!$A:$A,Locations!$C:$C,"")</f>
        <v>FL</v>
      </c>
      <c r="N658" t="s">
        <v>1334</v>
      </c>
      <c r="O658" t="s">
        <v>1825</v>
      </c>
      <c r="P658">
        <f t="shared" si="40"/>
        <v>30427.999999999996</v>
      </c>
      <c r="Q658" s="4">
        <f>_xlfn.MAXIFS(Shipments!$B:$B, Shipments!$A:$A, A658)</f>
        <v>45896</v>
      </c>
      <c r="R658">
        <f>SUMIFS(Shipments!$D:$D, Shipments!$A:$A, A658)</f>
        <v>100</v>
      </c>
      <c r="S658">
        <f t="shared" si="41"/>
        <v>1</v>
      </c>
      <c r="T658">
        <f t="shared" si="42"/>
        <v>0</v>
      </c>
      <c r="U658">
        <f t="shared" si="43"/>
        <v>12008.999999999996</v>
      </c>
    </row>
    <row r="659" spans="1:21" x14ac:dyDescent="0.35">
      <c r="A659">
        <v>10657</v>
      </c>
      <c r="B659" s="4" t="s">
        <v>666</v>
      </c>
      <c r="C659" t="s">
        <v>110</v>
      </c>
      <c r="D659" t="str">
        <f>_xlfn.XLOOKUP(C659,Products!$A:$A,Products!$B:$B,"")</f>
        <v>Product 56</v>
      </c>
      <c r="E659" t="str">
        <f>_xlfn.XLOOKUP(C659,Products!$A:$A,Products!$C:$C,"")</f>
        <v>Spare Parts</v>
      </c>
      <c r="F659">
        <f>_xlfn.XLOOKUP(C659,Products!$A:$A,Products!$D:$D,"")</f>
        <v>44.37</v>
      </c>
      <c r="G659" t="str">
        <f>_xlfn.XLOOKUP(C659,Products!$A:$A,Products!$E:$E,"")</f>
        <v>S003</v>
      </c>
      <c r="H659">
        <v>10</v>
      </c>
      <c r="I659">
        <v>59.95</v>
      </c>
      <c r="J659" t="s">
        <v>552</v>
      </c>
      <c r="K659" t="s">
        <v>472</v>
      </c>
      <c r="L659" t="str">
        <f xml:space="preserve"> _xlfn.XLOOKUP(K659,Locations!$A:$A,Locations!$D:$D,"")</f>
        <v>West</v>
      </c>
      <c r="M659" t="str">
        <f xml:space="preserve"> _xlfn.XLOOKUP(K659,Locations!$A:$A,Locations!$C:$C,"")</f>
        <v>WA</v>
      </c>
      <c r="N659" t="s">
        <v>1335</v>
      </c>
      <c r="O659" t="s">
        <v>1825</v>
      </c>
      <c r="P659">
        <f t="shared" si="40"/>
        <v>599.5</v>
      </c>
      <c r="Q659" s="4">
        <f>_xlfn.MAXIFS(Shipments!$B:$B, Shipments!$A:$A, A659)</f>
        <v>45827</v>
      </c>
      <c r="R659">
        <f>SUMIFS(Shipments!$D:$D, Shipments!$A:$A, A659)</f>
        <v>10</v>
      </c>
      <c r="S659">
        <f t="shared" si="41"/>
        <v>1</v>
      </c>
      <c r="T659">
        <f t="shared" si="42"/>
        <v>1</v>
      </c>
      <c r="U659">
        <f t="shared" si="43"/>
        <v>155.80000000000001</v>
      </c>
    </row>
    <row r="660" spans="1:21" x14ac:dyDescent="0.35">
      <c r="A660">
        <v>10658</v>
      </c>
      <c r="B660" s="4" t="s">
        <v>549</v>
      </c>
      <c r="C660" t="s">
        <v>135</v>
      </c>
      <c r="D660" t="str">
        <f>_xlfn.XLOOKUP(C660,Products!$A:$A,Products!$B:$B,"")</f>
        <v>Product 81</v>
      </c>
      <c r="E660" t="str">
        <f>_xlfn.XLOOKUP(C660,Products!$A:$A,Products!$C:$C,"")</f>
        <v>Components</v>
      </c>
      <c r="F660">
        <f>_xlfn.XLOOKUP(C660,Products!$A:$A,Products!$D:$D,"")</f>
        <v>87.1</v>
      </c>
      <c r="G660" t="str">
        <f>_xlfn.XLOOKUP(C660,Products!$A:$A,Products!$E:$E,"")</f>
        <v>S014</v>
      </c>
      <c r="H660">
        <v>30</v>
      </c>
      <c r="I660">
        <v>131.72</v>
      </c>
      <c r="J660" t="s">
        <v>520</v>
      </c>
      <c r="K660" t="s">
        <v>465</v>
      </c>
      <c r="L660" t="str">
        <f xml:space="preserve"> _xlfn.XLOOKUP(K660,Locations!$A:$A,Locations!$D:$D,"")</f>
        <v>Midwest</v>
      </c>
      <c r="M660" t="str">
        <f xml:space="preserve"> _xlfn.XLOOKUP(K660,Locations!$A:$A,Locations!$C:$C,"")</f>
        <v>IL</v>
      </c>
      <c r="N660" t="s">
        <v>1336</v>
      </c>
      <c r="O660" t="s">
        <v>1825</v>
      </c>
      <c r="P660">
        <f t="shared" si="40"/>
        <v>3951.6</v>
      </c>
      <c r="Q660" s="4">
        <f>_xlfn.MAXIFS(Shipments!$B:$B, Shipments!$A:$A, A660)</f>
        <v>45785</v>
      </c>
      <c r="R660">
        <f>SUMIFS(Shipments!$D:$D, Shipments!$A:$A, A660)</f>
        <v>30</v>
      </c>
      <c r="S660">
        <f t="shared" si="41"/>
        <v>1</v>
      </c>
      <c r="T660">
        <f t="shared" si="42"/>
        <v>1</v>
      </c>
      <c r="U660">
        <f t="shared" si="43"/>
        <v>1338.6</v>
      </c>
    </row>
    <row r="661" spans="1:21" x14ac:dyDescent="0.35">
      <c r="A661">
        <v>10659</v>
      </c>
      <c r="B661" s="4" t="s">
        <v>526</v>
      </c>
      <c r="C661" t="s">
        <v>131</v>
      </c>
      <c r="D661" t="str">
        <f>_xlfn.XLOOKUP(C661,Products!$A:$A,Products!$B:$B,"")</f>
        <v>Product 77</v>
      </c>
      <c r="E661" t="str">
        <f>_xlfn.XLOOKUP(C661,Products!$A:$A,Products!$C:$C,"")</f>
        <v>Components</v>
      </c>
      <c r="F661">
        <f>_xlfn.XLOOKUP(C661,Products!$A:$A,Products!$D:$D,"")</f>
        <v>194.27</v>
      </c>
      <c r="G661" t="str">
        <f>_xlfn.XLOOKUP(C661,Products!$A:$A,Products!$E:$E,"")</f>
        <v>S014</v>
      </c>
      <c r="H661">
        <v>40</v>
      </c>
      <c r="I661">
        <v>341.24</v>
      </c>
      <c r="J661" t="s">
        <v>631</v>
      </c>
      <c r="K661" t="s">
        <v>466</v>
      </c>
      <c r="L661" t="str">
        <f xml:space="preserve"> _xlfn.XLOOKUP(K661,Locations!$A:$A,Locations!$D:$D,"")</f>
        <v>Southeast</v>
      </c>
      <c r="M661" t="str">
        <f xml:space="preserve"> _xlfn.XLOOKUP(K661,Locations!$A:$A,Locations!$C:$C,"")</f>
        <v>FL</v>
      </c>
      <c r="N661" t="s">
        <v>1337</v>
      </c>
      <c r="O661" t="s">
        <v>1825</v>
      </c>
      <c r="P661">
        <f t="shared" si="40"/>
        <v>13649.6</v>
      </c>
      <c r="Q661" s="4">
        <f>_xlfn.MAXIFS(Shipments!$B:$B, Shipments!$A:$A, A661)</f>
        <v>45885</v>
      </c>
      <c r="R661">
        <f>SUMIFS(Shipments!$D:$D, Shipments!$A:$A, A661)</f>
        <v>40</v>
      </c>
      <c r="S661">
        <f t="shared" si="41"/>
        <v>1</v>
      </c>
      <c r="T661">
        <f t="shared" si="42"/>
        <v>0</v>
      </c>
      <c r="U661">
        <f t="shared" si="43"/>
        <v>5878.8</v>
      </c>
    </row>
    <row r="662" spans="1:21" x14ac:dyDescent="0.35">
      <c r="A662">
        <v>10660</v>
      </c>
      <c r="B662" s="4" t="s">
        <v>654</v>
      </c>
      <c r="C662" t="s">
        <v>87</v>
      </c>
      <c r="D662" t="str">
        <f>_xlfn.XLOOKUP(C662,Products!$A:$A,Products!$B:$B,"")</f>
        <v>Product 33</v>
      </c>
      <c r="E662" t="str">
        <f>_xlfn.XLOOKUP(C662,Products!$A:$A,Products!$C:$C,"")</f>
        <v>Finished Goods</v>
      </c>
      <c r="F662">
        <f>_xlfn.XLOOKUP(C662,Products!$A:$A,Products!$D:$D,"")</f>
        <v>197.69</v>
      </c>
      <c r="G662" t="str">
        <f>_xlfn.XLOOKUP(C662,Products!$A:$A,Products!$E:$E,"")</f>
        <v>S009</v>
      </c>
      <c r="H662">
        <v>25</v>
      </c>
      <c r="I662">
        <v>307.45</v>
      </c>
      <c r="J662" t="s">
        <v>577</v>
      </c>
      <c r="K662" t="s">
        <v>473</v>
      </c>
      <c r="L662" t="str">
        <f xml:space="preserve"> _xlfn.XLOOKUP(K662,Locations!$A:$A,Locations!$D:$D,"")</f>
        <v>West</v>
      </c>
      <c r="M662" t="str">
        <f xml:space="preserve"> _xlfn.XLOOKUP(K662,Locations!$A:$A,Locations!$C:$C,"")</f>
        <v>CA</v>
      </c>
      <c r="N662" t="s">
        <v>1338</v>
      </c>
      <c r="O662" t="s">
        <v>1825</v>
      </c>
      <c r="P662">
        <f t="shared" si="40"/>
        <v>7686.25</v>
      </c>
      <c r="Q662" s="4">
        <f>_xlfn.MAXIFS(Shipments!$B:$B, Shipments!$A:$A, A662)</f>
        <v>45870</v>
      </c>
      <c r="R662">
        <f>SUMIFS(Shipments!$D:$D, Shipments!$A:$A, A662)</f>
        <v>25</v>
      </c>
      <c r="S662">
        <f t="shared" si="41"/>
        <v>1</v>
      </c>
      <c r="T662">
        <f t="shared" si="42"/>
        <v>1</v>
      </c>
      <c r="U662">
        <f t="shared" si="43"/>
        <v>2744</v>
      </c>
    </row>
    <row r="663" spans="1:21" x14ac:dyDescent="0.35">
      <c r="A663">
        <v>10661</v>
      </c>
      <c r="B663" s="4" t="s">
        <v>591</v>
      </c>
      <c r="C663" t="s">
        <v>140</v>
      </c>
      <c r="D663" t="str">
        <f>_xlfn.XLOOKUP(C663,Products!$A:$A,Products!$B:$B,"")</f>
        <v>Product 86</v>
      </c>
      <c r="E663" t="str">
        <f>_xlfn.XLOOKUP(C663,Products!$A:$A,Products!$C:$C,"")</f>
        <v>Raw Materials</v>
      </c>
      <c r="F663">
        <f>_xlfn.XLOOKUP(C663,Products!$A:$A,Products!$D:$D,"")</f>
        <v>188.13</v>
      </c>
      <c r="G663" t="str">
        <f>_xlfn.XLOOKUP(C663,Products!$A:$A,Products!$E:$E,"")</f>
        <v>S006</v>
      </c>
      <c r="H663">
        <v>10</v>
      </c>
      <c r="I663">
        <v>235.94</v>
      </c>
      <c r="J663" t="s">
        <v>524</v>
      </c>
      <c r="K663" t="s">
        <v>468</v>
      </c>
      <c r="L663" t="str">
        <f xml:space="preserve"> _xlfn.XLOOKUP(K663,Locations!$A:$A,Locations!$D:$D,"")</f>
        <v>West</v>
      </c>
      <c r="M663" t="str">
        <f xml:space="preserve"> _xlfn.XLOOKUP(K663,Locations!$A:$A,Locations!$C:$C,"")</f>
        <v>WA</v>
      </c>
      <c r="N663" t="s">
        <v>1339</v>
      </c>
      <c r="O663" t="s">
        <v>1824</v>
      </c>
      <c r="P663">
        <f t="shared" si="40"/>
        <v>2359.4</v>
      </c>
      <c r="Q663" s="4">
        <f>_xlfn.MAXIFS(Shipments!$B:$B, Shipments!$A:$A, A663)</f>
        <v>45929</v>
      </c>
      <c r="R663">
        <f>SUMIFS(Shipments!$D:$D, Shipments!$A:$A, A663)</f>
        <v>10</v>
      </c>
      <c r="S663">
        <f t="shared" si="41"/>
        <v>1</v>
      </c>
      <c r="T663">
        <f t="shared" si="42"/>
        <v>1</v>
      </c>
      <c r="U663">
        <f t="shared" si="43"/>
        <v>478.10000000000014</v>
      </c>
    </row>
    <row r="664" spans="1:21" x14ac:dyDescent="0.35">
      <c r="A664">
        <v>10662</v>
      </c>
      <c r="B664" s="4" t="s">
        <v>601</v>
      </c>
      <c r="C664" t="s">
        <v>105</v>
      </c>
      <c r="D664" t="str">
        <f>_xlfn.XLOOKUP(C664,Products!$A:$A,Products!$B:$B,"")</f>
        <v>Product 51</v>
      </c>
      <c r="E664" t="str">
        <f>_xlfn.XLOOKUP(C664,Products!$A:$A,Products!$C:$C,"")</f>
        <v>Spare Parts</v>
      </c>
      <c r="F664">
        <f>_xlfn.XLOOKUP(C664,Products!$A:$A,Products!$D:$D,"")</f>
        <v>101.41</v>
      </c>
      <c r="G664" t="str">
        <f>_xlfn.XLOOKUP(C664,Products!$A:$A,Products!$E:$E,"")</f>
        <v>S005</v>
      </c>
      <c r="H664">
        <v>40</v>
      </c>
      <c r="I664">
        <v>129.07</v>
      </c>
      <c r="J664" t="s">
        <v>619</v>
      </c>
      <c r="K664" t="s">
        <v>467</v>
      </c>
      <c r="L664" t="str">
        <f xml:space="preserve"> _xlfn.XLOOKUP(K664,Locations!$A:$A,Locations!$D:$D,"")</f>
        <v>Northeast</v>
      </c>
      <c r="M664" t="str">
        <f xml:space="preserve"> _xlfn.XLOOKUP(K664,Locations!$A:$A,Locations!$C:$C,"")</f>
        <v>NJ</v>
      </c>
      <c r="N664" t="s">
        <v>1340</v>
      </c>
      <c r="O664" t="s">
        <v>1825</v>
      </c>
      <c r="P664">
        <f t="shared" si="40"/>
        <v>5162.7999999999993</v>
      </c>
      <c r="Q664" s="4">
        <f>_xlfn.MAXIFS(Shipments!$B:$B, Shipments!$A:$A, A664)</f>
        <v>45797</v>
      </c>
      <c r="R664">
        <f>SUMIFS(Shipments!$D:$D, Shipments!$A:$A, A664)</f>
        <v>40</v>
      </c>
      <c r="S664">
        <f t="shared" si="41"/>
        <v>1</v>
      </c>
      <c r="T664">
        <f t="shared" si="42"/>
        <v>0</v>
      </c>
      <c r="U664">
        <f t="shared" si="43"/>
        <v>1106.3999999999996</v>
      </c>
    </row>
    <row r="665" spans="1:21" x14ac:dyDescent="0.35">
      <c r="A665">
        <v>10663</v>
      </c>
      <c r="B665" s="4" t="s">
        <v>607</v>
      </c>
      <c r="C665" t="s">
        <v>131</v>
      </c>
      <c r="D665" t="str">
        <f>_xlfn.XLOOKUP(C665,Products!$A:$A,Products!$B:$B,"")</f>
        <v>Product 77</v>
      </c>
      <c r="E665" t="str">
        <f>_xlfn.XLOOKUP(C665,Products!$A:$A,Products!$C:$C,"")</f>
        <v>Components</v>
      </c>
      <c r="F665">
        <f>_xlfn.XLOOKUP(C665,Products!$A:$A,Products!$D:$D,"")</f>
        <v>194.27</v>
      </c>
      <c r="G665" t="str">
        <f>_xlfn.XLOOKUP(C665,Products!$A:$A,Products!$E:$E,"")</f>
        <v>S014</v>
      </c>
      <c r="H665">
        <v>20</v>
      </c>
      <c r="I665">
        <v>307.26</v>
      </c>
      <c r="J665" t="s">
        <v>534</v>
      </c>
      <c r="K665" t="s">
        <v>465</v>
      </c>
      <c r="L665" t="str">
        <f xml:space="preserve"> _xlfn.XLOOKUP(K665,Locations!$A:$A,Locations!$D:$D,"")</f>
        <v>Midwest</v>
      </c>
      <c r="M665" t="str">
        <f xml:space="preserve"> _xlfn.XLOOKUP(K665,Locations!$A:$A,Locations!$C:$C,"")</f>
        <v>IL</v>
      </c>
      <c r="N665" t="s">
        <v>842</v>
      </c>
      <c r="O665" t="s">
        <v>1826</v>
      </c>
      <c r="P665">
        <f t="shared" si="40"/>
        <v>6145.2</v>
      </c>
      <c r="Q665" s="4">
        <f>_xlfn.MAXIFS(Shipments!$B:$B, Shipments!$A:$A, A665)</f>
        <v>45855</v>
      </c>
      <c r="R665">
        <f>SUMIFS(Shipments!$D:$D, Shipments!$A:$A, A665)</f>
        <v>20</v>
      </c>
      <c r="S665">
        <f t="shared" si="41"/>
        <v>1</v>
      </c>
      <c r="T665">
        <f t="shared" si="42"/>
        <v>1</v>
      </c>
      <c r="U665">
        <f t="shared" si="43"/>
        <v>2259.7999999999997</v>
      </c>
    </row>
    <row r="666" spans="1:21" x14ac:dyDescent="0.35">
      <c r="A666">
        <v>10664</v>
      </c>
      <c r="B666" s="4" t="s">
        <v>654</v>
      </c>
      <c r="C666" t="s">
        <v>85</v>
      </c>
      <c r="D666" t="str">
        <f>_xlfn.XLOOKUP(C666,Products!$A:$A,Products!$B:$B,"")</f>
        <v>Product 31</v>
      </c>
      <c r="E666" t="str">
        <f>_xlfn.XLOOKUP(C666,Products!$A:$A,Products!$C:$C,"")</f>
        <v>Components</v>
      </c>
      <c r="F666">
        <f>_xlfn.XLOOKUP(C666,Products!$A:$A,Products!$D:$D,"")</f>
        <v>3.1</v>
      </c>
      <c r="G666" t="str">
        <f>_xlfn.XLOOKUP(C666,Products!$A:$A,Products!$E:$E,"")</f>
        <v>S020</v>
      </c>
      <c r="H666">
        <v>10</v>
      </c>
      <c r="I666">
        <v>4.47</v>
      </c>
      <c r="J666" t="s">
        <v>674</v>
      </c>
      <c r="K666" t="s">
        <v>471</v>
      </c>
      <c r="L666" t="str">
        <f xml:space="preserve"> _xlfn.XLOOKUP(K666,Locations!$A:$A,Locations!$D:$D,"")</f>
        <v>Central</v>
      </c>
      <c r="M666" t="str">
        <f xml:space="preserve"> _xlfn.XLOOKUP(K666,Locations!$A:$A,Locations!$C:$C,"")</f>
        <v>TX</v>
      </c>
      <c r="N666" t="s">
        <v>1087</v>
      </c>
      <c r="O666" t="s">
        <v>1824</v>
      </c>
      <c r="P666">
        <f t="shared" si="40"/>
        <v>44.699999999999996</v>
      </c>
      <c r="Q666" s="4">
        <f>_xlfn.MAXIFS(Shipments!$B:$B, Shipments!$A:$A, A666)</f>
        <v>45868</v>
      </c>
      <c r="R666">
        <f>SUMIFS(Shipments!$D:$D, Shipments!$A:$A, A666)</f>
        <v>10</v>
      </c>
      <c r="S666">
        <f t="shared" si="41"/>
        <v>1</v>
      </c>
      <c r="T666">
        <f t="shared" si="42"/>
        <v>1</v>
      </c>
      <c r="U666">
        <f t="shared" si="43"/>
        <v>13.699999999999996</v>
      </c>
    </row>
    <row r="667" spans="1:21" x14ac:dyDescent="0.35">
      <c r="A667">
        <v>10665</v>
      </c>
      <c r="B667" s="4" t="s">
        <v>524</v>
      </c>
      <c r="C667" t="s">
        <v>148</v>
      </c>
      <c r="D667" t="str">
        <f>_xlfn.XLOOKUP(C667,Products!$A:$A,Products!$B:$B,"")</f>
        <v>Product 94</v>
      </c>
      <c r="E667" t="str">
        <f>_xlfn.XLOOKUP(C667,Products!$A:$A,Products!$C:$C,"")</f>
        <v>Finished Goods</v>
      </c>
      <c r="F667">
        <f>_xlfn.XLOOKUP(C667,Products!$A:$A,Products!$D:$D,"")</f>
        <v>18.79</v>
      </c>
      <c r="G667" t="str">
        <f>_xlfn.XLOOKUP(C667,Products!$A:$A,Products!$E:$E,"")</f>
        <v>S012</v>
      </c>
      <c r="H667">
        <v>50</v>
      </c>
      <c r="I667">
        <v>31.6</v>
      </c>
      <c r="J667" t="s">
        <v>700</v>
      </c>
      <c r="K667" t="s">
        <v>473</v>
      </c>
      <c r="L667" t="str">
        <f xml:space="preserve"> _xlfn.XLOOKUP(K667,Locations!$A:$A,Locations!$D:$D,"")</f>
        <v>West</v>
      </c>
      <c r="M667" t="str">
        <f xml:space="preserve"> _xlfn.XLOOKUP(K667,Locations!$A:$A,Locations!$C:$C,"")</f>
        <v>CA</v>
      </c>
      <c r="N667" t="s">
        <v>1341</v>
      </c>
      <c r="O667" t="s">
        <v>1824</v>
      </c>
      <c r="P667">
        <f t="shared" si="40"/>
        <v>1580</v>
      </c>
      <c r="Q667" s="4">
        <f>_xlfn.MAXIFS(Shipments!$B:$B, Shipments!$A:$A, A667)</f>
        <v>45936</v>
      </c>
      <c r="R667">
        <f>SUMIFS(Shipments!$D:$D, Shipments!$A:$A, A667)</f>
        <v>50</v>
      </c>
      <c r="S667">
        <f t="shared" si="41"/>
        <v>1</v>
      </c>
      <c r="T667">
        <f t="shared" si="42"/>
        <v>0</v>
      </c>
      <c r="U667">
        <f t="shared" si="43"/>
        <v>640.5</v>
      </c>
    </row>
    <row r="668" spans="1:21" x14ac:dyDescent="0.35">
      <c r="A668">
        <v>10666</v>
      </c>
      <c r="B668" s="4" t="s">
        <v>542</v>
      </c>
      <c r="C668" t="s">
        <v>96</v>
      </c>
      <c r="D668" t="str">
        <f>_xlfn.XLOOKUP(C668,Products!$A:$A,Products!$B:$B,"")</f>
        <v>Product 42</v>
      </c>
      <c r="E668" t="str">
        <f>_xlfn.XLOOKUP(C668,Products!$A:$A,Products!$C:$C,"")</f>
        <v>Components</v>
      </c>
      <c r="F668">
        <f>_xlfn.XLOOKUP(C668,Products!$A:$A,Products!$D:$D,"")</f>
        <v>89.79</v>
      </c>
      <c r="G668" t="str">
        <f>_xlfn.XLOOKUP(C668,Products!$A:$A,Products!$E:$E,"")</f>
        <v>S006</v>
      </c>
      <c r="H668">
        <v>50</v>
      </c>
      <c r="I668">
        <v>138.54</v>
      </c>
      <c r="J668" t="s">
        <v>616</v>
      </c>
      <c r="K668" t="s">
        <v>467</v>
      </c>
      <c r="L668" t="str">
        <f xml:space="preserve"> _xlfn.XLOOKUP(K668,Locations!$A:$A,Locations!$D:$D,"")</f>
        <v>Northeast</v>
      </c>
      <c r="M668" t="str">
        <f xml:space="preserve"> _xlfn.XLOOKUP(K668,Locations!$A:$A,Locations!$C:$C,"")</f>
        <v>NJ</v>
      </c>
      <c r="N668" t="s">
        <v>1342</v>
      </c>
      <c r="O668" t="s">
        <v>1825</v>
      </c>
      <c r="P668">
        <f t="shared" si="40"/>
        <v>6927</v>
      </c>
      <c r="Q668" s="4">
        <f>_xlfn.MAXIFS(Shipments!$B:$B, Shipments!$A:$A, A668)</f>
        <v>45925</v>
      </c>
      <c r="R668">
        <f>SUMIFS(Shipments!$D:$D, Shipments!$A:$A, A668)</f>
        <v>50</v>
      </c>
      <c r="S668">
        <f t="shared" si="41"/>
        <v>1</v>
      </c>
      <c r="T668">
        <f t="shared" si="42"/>
        <v>0</v>
      </c>
      <c r="U668">
        <f t="shared" si="43"/>
        <v>2437.5</v>
      </c>
    </row>
    <row r="669" spans="1:21" x14ac:dyDescent="0.35">
      <c r="A669">
        <v>10667</v>
      </c>
      <c r="B669" s="4" t="s">
        <v>646</v>
      </c>
      <c r="C669" t="s">
        <v>143</v>
      </c>
      <c r="D669" t="str">
        <f>_xlfn.XLOOKUP(C669,Products!$A:$A,Products!$B:$B,"")</f>
        <v>Product 89</v>
      </c>
      <c r="E669" t="str">
        <f>_xlfn.XLOOKUP(C669,Products!$A:$A,Products!$C:$C,"")</f>
        <v>Packaging</v>
      </c>
      <c r="F669">
        <f>_xlfn.XLOOKUP(C669,Products!$A:$A,Products!$D:$D,"")</f>
        <v>26.54</v>
      </c>
      <c r="G669" t="str">
        <f>_xlfn.XLOOKUP(C669,Products!$A:$A,Products!$E:$E,"")</f>
        <v>S017</v>
      </c>
      <c r="H669">
        <v>100</v>
      </c>
      <c r="I669">
        <v>43.64</v>
      </c>
      <c r="J669" t="s">
        <v>510</v>
      </c>
      <c r="K669" t="s">
        <v>473</v>
      </c>
      <c r="L669" t="str">
        <f xml:space="preserve"> _xlfn.XLOOKUP(K669,Locations!$A:$A,Locations!$D:$D,"")</f>
        <v>West</v>
      </c>
      <c r="M669" t="str">
        <f xml:space="preserve"> _xlfn.XLOOKUP(K669,Locations!$A:$A,Locations!$C:$C,"")</f>
        <v>CA</v>
      </c>
      <c r="N669" t="s">
        <v>1343</v>
      </c>
      <c r="O669" t="s">
        <v>1825</v>
      </c>
      <c r="P669">
        <f t="shared" si="40"/>
        <v>4364</v>
      </c>
      <c r="Q669" s="4">
        <f>_xlfn.MAXIFS(Shipments!$B:$B, Shipments!$A:$A, A669)</f>
        <v>45843</v>
      </c>
      <c r="R669">
        <f>SUMIFS(Shipments!$D:$D, Shipments!$A:$A, A669)</f>
        <v>100</v>
      </c>
      <c r="S669">
        <f t="shared" si="41"/>
        <v>1</v>
      </c>
      <c r="T669">
        <f t="shared" si="42"/>
        <v>0</v>
      </c>
      <c r="U669">
        <f t="shared" si="43"/>
        <v>1710</v>
      </c>
    </row>
    <row r="670" spans="1:21" x14ac:dyDescent="0.35">
      <c r="A670">
        <v>10668</v>
      </c>
      <c r="B670" s="4" t="s">
        <v>586</v>
      </c>
      <c r="C670" t="s">
        <v>115</v>
      </c>
      <c r="D670" t="str">
        <f>_xlfn.XLOOKUP(C670,Products!$A:$A,Products!$B:$B,"")</f>
        <v>Product 61</v>
      </c>
      <c r="E670" t="str">
        <f>_xlfn.XLOOKUP(C670,Products!$A:$A,Products!$C:$C,"")</f>
        <v>Raw Materials</v>
      </c>
      <c r="F670">
        <f>_xlfn.XLOOKUP(C670,Products!$A:$A,Products!$D:$D,"")</f>
        <v>57.68</v>
      </c>
      <c r="G670" t="str">
        <f>_xlfn.XLOOKUP(C670,Products!$A:$A,Products!$E:$E,"")</f>
        <v>S019</v>
      </c>
      <c r="H670">
        <v>50</v>
      </c>
      <c r="I670">
        <v>88.08</v>
      </c>
      <c r="J670" t="s">
        <v>594</v>
      </c>
      <c r="K670" t="s">
        <v>464</v>
      </c>
      <c r="L670" t="str">
        <f xml:space="preserve"> _xlfn.XLOOKUP(K670,Locations!$A:$A,Locations!$D:$D,"")</f>
        <v>Central</v>
      </c>
      <c r="M670" t="str">
        <f xml:space="preserve"> _xlfn.XLOOKUP(K670,Locations!$A:$A,Locations!$C:$C,"")</f>
        <v>TX</v>
      </c>
      <c r="N670" t="s">
        <v>1344</v>
      </c>
      <c r="O670" t="s">
        <v>1826</v>
      </c>
      <c r="P670">
        <f t="shared" si="40"/>
        <v>4404</v>
      </c>
      <c r="Q670" s="4">
        <f>_xlfn.MAXIFS(Shipments!$B:$B, Shipments!$A:$A, A670)</f>
        <v>45805</v>
      </c>
      <c r="R670">
        <f>SUMIFS(Shipments!$D:$D, Shipments!$A:$A, A670)</f>
        <v>50</v>
      </c>
      <c r="S670">
        <f t="shared" si="41"/>
        <v>1</v>
      </c>
      <c r="T670">
        <f t="shared" si="42"/>
        <v>1</v>
      </c>
      <c r="U670">
        <f t="shared" si="43"/>
        <v>1520</v>
      </c>
    </row>
    <row r="671" spans="1:21" x14ac:dyDescent="0.35">
      <c r="A671">
        <v>10669</v>
      </c>
      <c r="B671" s="4" t="s">
        <v>521</v>
      </c>
      <c r="C671" t="s">
        <v>164</v>
      </c>
      <c r="D671" t="str">
        <f>_xlfn.XLOOKUP(C671,Products!$A:$A,Products!$B:$B,"")</f>
        <v>Product 110</v>
      </c>
      <c r="E671" t="str">
        <f>_xlfn.XLOOKUP(C671,Products!$A:$A,Products!$C:$C,"")</f>
        <v>Components</v>
      </c>
      <c r="F671">
        <f>_xlfn.XLOOKUP(C671,Products!$A:$A,Products!$D:$D,"")</f>
        <v>101.11</v>
      </c>
      <c r="G671" t="str">
        <f>_xlfn.XLOOKUP(C671,Products!$A:$A,Products!$E:$E,"")</f>
        <v>S012</v>
      </c>
      <c r="H671">
        <v>5</v>
      </c>
      <c r="I671">
        <v>148.72</v>
      </c>
      <c r="J671" t="s">
        <v>526</v>
      </c>
      <c r="K671" t="s">
        <v>467</v>
      </c>
      <c r="L671" t="str">
        <f xml:space="preserve"> _xlfn.XLOOKUP(K671,Locations!$A:$A,Locations!$D:$D,"")</f>
        <v>Northeast</v>
      </c>
      <c r="M671" t="str">
        <f xml:space="preserve"> _xlfn.XLOOKUP(K671,Locations!$A:$A,Locations!$C:$C,"")</f>
        <v>NJ</v>
      </c>
      <c r="N671" t="s">
        <v>1345</v>
      </c>
      <c r="O671" t="s">
        <v>1825</v>
      </c>
      <c r="P671">
        <f t="shared" si="40"/>
        <v>743.6</v>
      </c>
      <c r="Q671" s="4">
        <f>_xlfn.MAXIFS(Shipments!$B:$B, Shipments!$A:$A, A671)</f>
        <v>45884</v>
      </c>
      <c r="R671">
        <f>SUMIFS(Shipments!$D:$D, Shipments!$A:$A, A671)</f>
        <v>5</v>
      </c>
      <c r="S671">
        <f t="shared" si="41"/>
        <v>1</v>
      </c>
      <c r="T671">
        <f t="shared" si="42"/>
        <v>0</v>
      </c>
      <c r="U671">
        <f t="shared" si="43"/>
        <v>238.05</v>
      </c>
    </row>
    <row r="672" spans="1:21" x14ac:dyDescent="0.35">
      <c r="A672">
        <v>10670</v>
      </c>
      <c r="B672" s="4" t="s">
        <v>637</v>
      </c>
      <c r="C672" t="s">
        <v>143</v>
      </c>
      <c r="D672" t="str">
        <f>_xlfn.XLOOKUP(C672,Products!$A:$A,Products!$B:$B,"")</f>
        <v>Product 89</v>
      </c>
      <c r="E672" t="str">
        <f>_xlfn.XLOOKUP(C672,Products!$A:$A,Products!$C:$C,"")</f>
        <v>Packaging</v>
      </c>
      <c r="F672">
        <f>_xlfn.XLOOKUP(C672,Products!$A:$A,Products!$D:$D,"")</f>
        <v>26.54</v>
      </c>
      <c r="G672" t="str">
        <f>_xlfn.XLOOKUP(C672,Products!$A:$A,Products!$E:$E,"")</f>
        <v>S017</v>
      </c>
      <c r="H672">
        <v>5</v>
      </c>
      <c r="I672">
        <v>34.44</v>
      </c>
      <c r="J672" t="s">
        <v>679</v>
      </c>
      <c r="K672" t="s">
        <v>467</v>
      </c>
      <c r="L672" t="str">
        <f xml:space="preserve"> _xlfn.XLOOKUP(K672,Locations!$A:$A,Locations!$D:$D,"")</f>
        <v>Northeast</v>
      </c>
      <c r="M672" t="str">
        <f xml:space="preserve"> _xlfn.XLOOKUP(K672,Locations!$A:$A,Locations!$C:$C,"")</f>
        <v>NJ</v>
      </c>
      <c r="N672" t="s">
        <v>1346</v>
      </c>
      <c r="O672" t="s">
        <v>1825</v>
      </c>
      <c r="P672">
        <f t="shared" si="40"/>
        <v>172.2</v>
      </c>
      <c r="Q672" s="4">
        <f>_xlfn.MAXIFS(Shipments!$B:$B, Shipments!$A:$A, A672)</f>
        <v>45829</v>
      </c>
      <c r="R672">
        <f>SUMIFS(Shipments!$D:$D, Shipments!$A:$A, A672)</f>
        <v>5</v>
      </c>
      <c r="S672">
        <f t="shared" si="41"/>
        <v>1</v>
      </c>
      <c r="T672">
        <f t="shared" si="42"/>
        <v>0</v>
      </c>
      <c r="U672">
        <f t="shared" si="43"/>
        <v>39.5</v>
      </c>
    </row>
    <row r="673" spans="1:21" x14ac:dyDescent="0.35">
      <c r="A673">
        <v>10671</v>
      </c>
      <c r="B673" s="4" t="s">
        <v>556</v>
      </c>
      <c r="C673" t="s">
        <v>226</v>
      </c>
      <c r="D673" t="str">
        <f>_xlfn.XLOOKUP(C673,Products!$A:$A,Products!$B:$B,"")</f>
        <v>Product 172</v>
      </c>
      <c r="E673" t="str">
        <f>_xlfn.XLOOKUP(C673,Products!$A:$A,Products!$C:$C,"")</f>
        <v>Raw Materials</v>
      </c>
      <c r="F673">
        <f>_xlfn.XLOOKUP(C673,Products!$A:$A,Products!$D:$D,"")</f>
        <v>190.83</v>
      </c>
      <c r="G673" t="str">
        <f>_xlfn.XLOOKUP(C673,Products!$A:$A,Products!$E:$E,"")</f>
        <v>S001</v>
      </c>
      <c r="H673">
        <v>25</v>
      </c>
      <c r="I673">
        <v>278.05</v>
      </c>
      <c r="J673" t="s">
        <v>579</v>
      </c>
      <c r="K673" t="s">
        <v>472</v>
      </c>
      <c r="L673" t="str">
        <f xml:space="preserve"> _xlfn.XLOOKUP(K673,Locations!$A:$A,Locations!$D:$D,"")</f>
        <v>West</v>
      </c>
      <c r="M673" t="str">
        <f xml:space="preserve"> _xlfn.XLOOKUP(K673,Locations!$A:$A,Locations!$C:$C,"")</f>
        <v>WA</v>
      </c>
      <c r="N673" t="s">
        <v>1347</v>
      </c>
      <c r="O673" t="s">
        <v>1825</v>
      </c>
      <c r="P673">
        <f t="shared" si="40"/>
        <v>6951.25</v>
      </c>
      <c r="Q673" s="4">
        <f>_xlfn.MAXIFS(Shipments!$B:$B, Shipments!$A:$A, A673)</f>
        <v>45829</v>
      </c>
      <c r="R673">
        <f>SUMIFS(Shipments!$D:$D, Shipments!$A:$A, A673)</f>
        <v>25</v>
      </c>
      <c r="S673">
        <f t="shared" si="41"/>
        <v>1</v>
      </c>
      <c r="T673">
        <f t="shared" si="42"/>
        <v>1</v>
      </c>
      <c r="U673">
        <f t="shared" si="43"/>
        <v>2180.5</v>
      </c>
    </row>
    <row r="674" spans="1:21" x14ac:dyDescent="0.35">
      <c r="A674">
        <v>10672</v>
      </c>
      <c r="B674" s="4" t="s">
        <v>660</v>
      </c>
      <c r="C674" t="s">
        <v>245</v>
      </c>
      <c r="D674" t="str">
        <f>_xlfn.XLOOKUP(C674,Products!$A:$A,Products!$B:$B,"")</f>
        <v>Product 191</v>
      </c>
      <c r="E674" t="str">
        <f>_xlfn.XLOOKUP(C674,Products!$A:$A,Products!$C:$C,"")</f>
        <v>Components</v>
      </c>
      <c r="F674">
        <f>_xlfn.XLOOKUP(C674,Products!$A:$A,Products!$D:$D,"")</f>
        <v>92.34</v>
      </c>
      <c r="G674" t="str">
        <f>_xlfn.XLOOKUP(C674,Products!$A:$A,Products!$E:$E,"")</f>
        <v>S012</v>
      </c>
      <c r="H674">
        <v>100</v>
      </c>
      <c r="I674">
        <v>116.63</v>
      </c>
      <c r="J674" t="s">
        <v>665</v>
      </c>
      <c r="K674" t="s">
        <v>469</v>
      </c>
      <c r="L674" t="str">
        <f xml:space="preserve"> _xlfn.XLOOKUP(K674,Locations!$A:$A,Locations!$D:$D,"")</f>
        <v>Mountain</v>
      </c>
      <c r="M674" t="str">
        <f xml:space="preserve"> _xlfn.XLOOKUP(K674,Locations!$A:$A,Locations!$C:$C,"")</f>
        <v>IL</v>
      </c>
      <c r="N674" t="s">
        <v>1348</v>
      </c>
      <c r="O674" t="s">
        <v>1825</v>
      </c>
      <c r="P674">
        <f t="shared" si="40"/>
        <v>11663</v>
      </c>
      <c r="Q674" s="4">
        <f>_xlfn.MAXIFS(Shipments!$B:$B, Shipments!$A:$A, A674)</f>
        <v>45904</v>
      </c>
      <c r="R674">
        <f>SUMIFS(Shipments!$D:$D, Shipments!$A:$A, A674)</f>
        <v>100</v>
      </c>
      <c r="S674">
        <f t="shared" si="41"/>
        <v>1</v>
      </c>
      <c r="T674">
        <f t="shared" si="42"/>
        <v>1</v>
      </c>
      <c r="U674">
        <f t="shared" si="43"/>
        <v>2429</v>
      </c>
    </row>
    <row r="675" spans="1:21" x14ac:dyDescent="0.35">
      <c r="A675">
        <v>10673</v>
      </c>
      <c r="B675" s="4" t="s">
        <v>546</v>
      </c>
      <c r="C675" t="s">
        <v>162</v>
      </c>
      <c r="D675" t="str">
        <f>_xlfn.XLOOKUP(C675,Products!$A:$A,Products!$B:$B,"")</f>
        <v>Product 108</v>
      </c>
      <c r="E675" t="str">
        <f>_xlfn.XLOOKUP(C675,Products!$A:$A,Products!$C:$C,"")</f>
        <v>Components</v>
      </c>
      <c r="F675">
        <f>_xlfn.XLOOKUP(C675,Products!$A:$A,Products!$D:$D,"")</f>
        <v>189.75</v>
      </c>
      <c r="G675" t="str">
        <f>_xlfn.XLOOKUP(C675,Products!$A:$A,Products!$E:$E,"")</f>
        <v>S018</v>
      </c>
      <c r="H675">
        <v>40</v>
      </c>
      <c r="I675">
        <v>285.47000000000003</v>
      </c>
      <c r="J675" t="s">
        <v>623</v>
      </c>
      <c r="K675" t="s">
        <v>464</v>
      </c>
      <c r="L675" t="str">
        <f xml:space="preserve"> _xlfn.XLOOKUP(K675,Locations!$A:$A,Locations!$D:$D,"")</f>
        <v>Central</v>
      </c>
      <c r="M675" t="str">
        <f xml:space="preserve"> _xlfn.XLOOKUP(K675,Locations!$A:$A,Locations!$C:$C,"")</f>
        <v>TX</v>
      </c>
      <c r="N675" t="s">
        <v>1349</v>
      </c>
      <c r="O675" t="s">
        <v>1824</v>
      </c>
      <c r="P675">
        <f t="shared" si="40"/>
        <v>11418.800000000001</v>
      </c>
      <c r="Q675" s="4">
        <f>_xlfn.MAXIFS(Shipments!$B:$B, Shipments!$A:$A, A675)</f>
        <v>45898</v>
      </c>
      <c r="R675">
        <f>SUMIFS(Shipments!$D:$D, Shipments!$A:$A, A675)</f>
        <v>40</v>
      </c>
      <c r="S675">
        <f t="shared" si="41"/>
        <v>1</v>
      </c>
      <c r="T675">
        <f t="shared" si="42"/>
        <v>0</v>
      </c>
      <c r="U675">
        <f t="shared" si="43"/>
        <v>3828.8000000000011</v>
      </c>
    </row>
    <row r="676" spans="1:21" x14ac:dyDescent="0.35">
      <c r="A676">
        <v>10674</v>
      </c>
      <c r="B676" s="4" t="s">
        <v>551</v>
      </c>
      <c r="C676" t="s">
        <v>108</v>
      </c>
      <c r="D676" t="str">
        <f>_xlfn.XLOOKUP(C676,Products!$A:$A,Products!$B:$B,"")</f>
        <v>Product 54</v>
      </c>
      <c r="E676" t="str">
        <f>_xlfn.XLOOKUP(C676,Products!$A:$A,Products!$C:$C,"")</f>
        <v>Finished Goods</v>
      </c>
      <c r="F676">
        <f>_xlfn.XLOOKUP(C676,Products!$A:$A,Products!$D:$D,"")</f>
        <v>48.82</v>
      </c>
      <c r="G676" t="str">
        <f>_xlfn.XLOOKUP(C676,Products!$A:$A,Products!$E:$E,"")</f>
        <v>S009</v>
      </c>
      <c r="H676">
        <v>75</v>
      </c>
      <c r="I676">
        <v>83.58</v>
      </c>
      <c r="J676" t="s">
        <v>673</v>
      </c>
      <c r="K676" t="s">
        <v>471</v>
      </c>
      <c r="L676" t="str">
        <f xml:space="preserve"> _xlfn.XLOOKUP(K676,Locations!$A:$A,Locations!$D:$D,"")</f>
        <v>Central</v>
      </c>
      <c r="M676" t="str">
        <f xml:space="preserve"> _xlfn.XLOOKUP(K676,Locations!$A:$A,Locations!$C:$C,"")</f>
        <v>TX</v>
      </c>
      <c r="N676" t="s">
        <v>1350</v>
      </c>
      <c r="O676" t="s">
        <v>1826</v>
      </c>
      <c r="P676">
        <f t="shared" si="40"/>
        <v>6268.5</v>
      </c>
      <c r="Q676" s="4">
        <f>_xlfn.MAXIFS(Shipments!$B:$B, Shipments!$A:$A, A676)</f>
        <v>45874</v>
      </c>
      <c r="R676">
        <f>SUMIFS(Shipments!$D:$D, Shipments!$A:$A, A676)</f>
        <v>75</v>
      </c>
      <c r="S676">
        <f t="shared" si="41"/>
        <v>1</v>
      </c>
      <c r="T676">
        <f t="shared" si="42"/>
        <v>1</v>
      </c>
      <c r="U676">
        <f t="shared" si="43"/>
        <v>2607</v>
      </c>
    </row>
    <row r="677" spans="1:21" x14ac:dyDescent="0.35">
      <c r="A677">
        <v>10675</v>
      </c>
      <c r="B677" s="4" t="s">
        <v>607</v>
      </c>
      <c r="C677" t="s">
        <v>245</v>
      </c>
      <c r="D677" t="str">
        <f>_xlfn.XLOOKUP(C677,Products!$A:$A,Products!$B:$B,"")</f>
        <v>Product 191</v>
      </c>
      <c r="E677" t="str">
        <f>_xlfn.XLOOKUP(C677,Products!$A:$A,Products!$C:$C,"")</f>
        <v>Components</v>
      </c>
      <c r="F677">
        <f>_xlfn.XLOOKUP(C677,Products!$A:$A,Products!$D:$D,"")</f>
        <v>92.34</v>
      </c>
      <c r="G677" t="str">
        <f>_xlfn.XLOOKUP(C677,Products!$A:$A,Products!$E:$E,"")</f>
        <v>S012</v>
      </c>
      <c r="H677">
        <v>20</v>
      </c>
      <c r="I677">
        <v>162.72999999999999</v>
      </c>
      <c r="J677" t="s">
        <v>534</v>
      </c>
      <c r="K677" t="s">
        <v>469</v>
      </c>
      <c r="L677" t="str">
        <f xml:space="preserve"> _xlfn.XLOOKUP(K677,Locations!$A:$A,Locations!$D:$D,"")</f>
        <v>Mountain</v>
      </c>
      <c r="M677" t="str">
        <f xml:space="preserve"> _xlfn.XLOOKUP(K677,Locations!$A:$A,Locations!$C:$C,"")</f>
        <v>IL</v>
      </c>
      <c r="N677" t="s">
        <v>1351</v>
      </c>
      <c r="O677" t="s">
        <v>1825</v>
      </c>
      <c r="P677">
        <f t="shared" si="40"/>
        <v>3254.6</v>
      </c>
      <c r="Q677" s="4">
        <f>_xlfn.MAXIFS(Shipments!$B:$B, Shipments!$A:$A, A677)</f>
        <v>45855</v>
      </c>
      <c r="R677">
        <f>SUMIFS(Shipments!$D:$D, Shipments!$A:$A, A677)</f>
        <v>20</v>
      </c>
      <c r="S677">
        <f t="shared" si="41"/>
        <v>1</v>
      </c>
      <c r="T677">
        <f t="shared" si="42"/>
        <v>1</v>
      </c>
      <c r="U677">
        <f t="shared" si="43"/>
        <v>1407.7999999999997</v>
      </c>
    </row>
    <row r="678" spans="1:21" x14ac:dyDescent="0.35">
      <c r="A678">
        <v>10676</v>
      </c>
      <c r="B678" s="4" t="s">
        <v>616</v>
      </c>
      <c r="C678" t="s">
        <v>198</v>
      </c>
      <c r="D678" t="str">
        <f>_xlfn.XLOOKUP(C678,Products!$A:$A,Products!$B:$B,"")</f>
        <v>Product 144</v>
      </c>
      <c r="E678" t="str">
        <f>_xlfn.XLOOKUP(C678,Products!$A:$A,Products!$C:$C,"")</f>
        <v>Raw Materials</v>
      </c>
      <c r="F678">
        <f>_xlfn.XLOOKUP(C678,Products!$A:$A,Products!$D:$D,"")</f>
        <v>50.52</v>
      </c>
      <c r="G678" t="str">
        <f>_xlfn.XLOOKUP(C678,Products!$A:$A,Products!$E:$E,"")</f>
        <v>S019</v>
      </c>
      <c r="H678">
        <v>30</v>
      </c>
      <c r="I678">
        <v>81.42</v>
      </c>
      <c r="J678" t="s">
        <v>700</v>
      </c>
      <c r="K678" t="s">
        <v>465</v>
      </c>
      <c r="L678" t="str">
        <f xml:space="preserve"> _xlfn.XLOOKUP(K678,Locations!$A:$A,Locations!$D:$D,"")</f>
        <v>Midwest</v>
      </c>
      <c r="M678" t="str">
        <f xml:space="preserve"> _xlfn.XLOOKUP(K678,Locations!$A:$A,Locations!$C:$C,"")</f>
        <v>IL</v>
      </c>
      <c r="N678" t="s">
        <v>1352</v>
      </c>
      <c r="O678" t="s">
        <v>1825</v>
      </c>
      <c r="P678">
        <f t="shared" si="40"/>
        <v>2442.6</v>
      </c>
      <c r="Q678" s="4">
        <f>_xlfn.MAXIFS(Shipments!$B:$B, Shipments!$A:$A, A678)</f>
        <v>45935</v>
      </c>
      <c r="R678">
        <f>SUMIFS(Shipments!$D:$D, Shipments!$A:$A, A678)</f>
        <v>30</v>
      </c>
      <c r="S678">
        <f t="shared" si="41"/>
        <v>1</v>
      </c>
      <c r="T678">
        <f t="shared" si="42"/>
        <v>0</v>
      </c>
      <c r="U678">
        <f t="shared" si="43"/>
        <v>926.99999999999977</v>
      </c>
    </row>
    <row r="679" spans="1:21" x14ac:dyDescent="0.35">
      <c r="A679">
        <v>10677</v>
      </c>
      <c r="B679" s="4" t="s">
        <v>590</v>
      </c>
      <c r="C679" t="s">
        <v>60</v>
      </c>
      <c r="D679" t="str">
        <f>_xlfn.XLOOKUP(C679,Products!$A:$A,Products!$B:$B,"")</f>
        <v>Product 6</v>
      </c>
      <c r="E679" t="str">
        <f>_xlfn.XLOOKUP(C679,Products!$A:$A,Products!$C:$C,"")</f>
        <v>Components</v>
      </c>
      <c r="F679">
        <f>_xlfn.XLOOKUP(C679,Products!$A:$A,Products!$D:$D,"")</f>
        <v>97.24</v>
      </c>
      <c r="G679" t="str">
        <f>_xlfn.XLOOKUP(C679,Products!$A:$A,Products!$E:$E,"")</f>
        <v>S010</v>
      </c>
      <c r="H679">
        <v>5</v>
      </c>
      <c r="I679">
        <v>173.29</v>
      </c>
      <c r="J679" t="s">
        <v>547</v>
      </c>
      <c r="K679" t="s">
        <v>465</v>
      </c>
      <c r="L679" t="str">
        <f xml:space="preserve"> _xlfn.XLOOKUP(K679,Locations!$A:$A,Locations!$D:$D,"")</f>
        <v>Midwest</v>
      </c>
      <c r="M679" t="str">
        <f xml:space="preserve"> _xlfn.XLOOKUP(K679,Locations!$A:$A,Locations!$C:$C,"")</f>
        <v>IL</v>
      </c>
      <c r="N679" t="s">
        <v>1353</v>
      </c>
      <c r="O679" t="s">
        <v>1826</v>
      </c>
      <c r="P679">
        <f t="shared" si="40"/>
        <v>866.44999999999993</v>
      </c>
      <c r="Q679" s="4">
        <f>_xlfn.MAXIFS(Shipments!$B:$B, Shipments!$A:$A, A679)</f>
        <v>45818</v>
      </c>
      <c r="R679">
        <f>SUMIFS(Shipments!$D:$D, Shipments!$A:$A, A679)</f>
        <v>5</v>
      </c>
      <c r="S679">
        <f t="shared" si="41"/>
        <v>1</v>
      </c>
      <c r="T679">
        <f t="shared" si="42"/>
        <v>0</v>
      </c>
      <c r="U679">
        <f t="shared" si="43"/>
        <v>380.24999999999994</v>
      </c>
    </row>
    <row r="680" spans="1:21" x14ac:dyDescent="0.35">
      <c r="A680">
        <v>10678</v>
      </c>
      <c r="B680" s="4" t="s">
        <v>540</v>
      </c>
      <c r="C680" t="s">
        <v>94</v>
      </c>
      <c r="D680" t="str">
        <f>_xlfn.XLOOKUP(C680,Products!$A:$A,Products!$B:$B,"")</f>
        <v>Product 40</v>
      </c>
      <c r="E680" t="str">
        <f>_xlfn.XLOOKUP(C680,Products!$A:$A,Products!$C:$C,"")</f>
        <v>Raw Materials</v>
      </c>
      <c r="F680">
        <f>_xlfn.XLOOKUP(C680,Products!$A:$A,Products!$D:$D,"")</f>
        <v>160.16999999999999</v>
      </c>
      <c r="G680" t="str">
        <f>_xlfn.XLOOKUP(C680,Products!$A:$A,Products!$E:$E,"")</f>
        <v>S006</v>
      </c>
      <c r="H680">
        <v>30</v>
      </c>
      <c r="I680">
        <v>227.16</v>
      </c>
      <c r="J680" t="s">
        <v>563</v>
      </c>
      <c r="K680" t="s">
        <v>470</v>
      </c>
      <c r="L680" t="str">
        <f xml:space="preserve"> _xlfn.XLOOKUP(K680,Locations!$A:$A,Locations!$D:$D,"")</f>
        <v>Pacific</v>
      </c>
      <c r="M680" t="str">
        <f xml:space="preserve"> _xlfn.XLOOKUP(K680,Locations!$A:$A,Locations!$C:$C,"")</f>
        <v>FL</v>
      </c>
      <c r="N680" t="s">
        <v>1354</v>
      </c>
      <c r="O680" t="s">
        <v>1825</v>
      </c>
      <c r="P680">
        <f t="shared" si="40"/>
        <v>6814.8</v>
      </c>
      <c r="Q680" s="4">
        <f>_xlfn.MAXIFS(Shipments!$B:$B, Shipments!$A:$A, A680)</f>
        <v>45851</v>
      </c>
      <c r="R680">
        <f>SUMIFS(Shipments!$D:$D, Shipments!$A:$A, A680)</f>
        <v>30</v>
      </c>
      <c r="S680">
        <f t="shared" si="41"/>
        <v>1</v>
      </c>
      <c r="T680">
        <f t="shared" si="42"/>
        <v>1</v>
      </c>
      <c r="U680">
        <f t="shared" si="43"/>
        <v>2009.7000000000007</v>
      </c>
    </row>
    <row r="681" spans="1:21" x14ac:dyDescent="0.35">
      <c r="A681">
        <v>10679</v>
      </c>
      <c r="B681" s="4" t="s">
        <v>570</v>
      </c>
      <c r="C681" t="s">
        <v>207</v>
      </c>
      <c r="D681" t="str">
        <f>_xlfn.XLOOKUP(C681,Products!$A:$A,Products!$B:$B,"")</f>
        <v>Product 153</v>
      </c>
      <c r="E681" t="str">
        <f>_xlfn.XLOOKUP(C681,Products!$A:$A,Products!$C:$C,"")</f>
        <v>Spare Parts</v>
      </c>
      <c r="F681">
        <f>_xlfn.XLOOKUP(C681,Products!$A:$A,Products!$D:$D,"")</f>
        <v>136.03</v>
      </c>
      <c r="G681" t="str">
        <f>_xlfn.XLOOKUP(C681,Products!$A:$A,Products!$E:$E,"")</f>
        <v>S003</v>
      </c>
      <c r="H681">
        <v>50</v>
      </c>
      <c r="I681">
        <v>236.51</v>
      </c>
      <c r="J681" t="s">
        <v>528</v>
      </c>
      <c r="K681" t="s">
        <v>468</v>
      </c>
      <c r="L681" t="str">
        <f xml:space="preserve"> _xlfn.XLOOKUP(K681,Locations!$A:$A,Locations!$D:$D,"")</f>
        <v>West</v>
      </c>
      <c r="M681" t="str">
        <f xml:space="preserve"> _xlfn.XLOOKUP(K681,Locations!$A:$A,Locations!$C:$C,"")</f>
        <v>WA</v>
      </c>
      <c r="N681" t="s">
        <v>1355</v>
      </c>
      <c r="O681" t="s">
        <v>1825</v>
      </c>
      <c r="P681">
        <f t="shared" si="40"/>
        <v>11825.5</v>
      </c>
      <c r="Q681" s="4">
        <f>_xlfn.MAXIFS(Shipments!$B:$B, Shipments!$A:$A, A681)</f>
        <v>45901</v>
      </c>
      <c r="R681">
        <f>SUMIFS(Shipments!$D:$D, Shipments!$A:$A, A681)</f>
        <v>50</v>
      </c>
      <c r="S681">
        <f t="shared" si="41"/>
        <v>1</v>
      </c>
      <c r="T681">
        <f t="shared" si="42"/>
        <v>0</v>
      </c>
      <c r="U681">
        <f t="shared" si="43"/>
        <v>5024</v>
      </c>
    </row>
    <row r="682" spans="1:21" x14ac:dyDescent="0.35">
      <c r="A682">
        <v>10680</v>
      </c>
      <c r="B682" s="4" t="s">
        <v>687</v>
      </c>
      <c r="C682" t="s">
        <v>240</v>
      </c>
      <c r="D682" t="str">
        <f>_xlfn.XLOOKUP(C682,Products!$A:$A,Products!$B:$B,"")</f>
        <v>Product 186</v>
      </c>
      <c r="E682" t="str">
        <f>_xlfn.XLOOKUP(C682,Products!$A:$A,Products!$C:$C,"")</f>
        <v>Finished Goods</v>
      </c>
      <c r="F682">
        <f>_xlfn.XLOOKUP(C682,Products!$A:$A,Products!$D:$D,"")</f>
        <v>73.36</v>
      </c>
      <c r="G682" t="str">
        <f>_xlfn.XLOOKUP(C682,Products!$A:$A,Products!$E:$E,"")</f>
        <v>S009</v>
      </c>
      <c r="H682">
        <v>25</v>
      </c>
      <c r="I682">
        <v>107.85</v>
      </c>
      <c r="J682" t="s">
        <v>684</v>
      </c>
      <c r="K682" t="s">
        <v>467</v>
      </c>
      <c r="L682" t="str">
        <f xml:space="preserve"> _xlfn.XLOOKUP(K682,Locations!$A:$A,Locations!$D:$D,"")</f>
        <v>Northeast</v>
      </c>
      <c r="M682" t="str">
        <f xml:space="preserve"> _xlfn.XLOOKUP(K682,Locations!$A:$A,Locations!$C:$C,"")</f>
        <v>NJ</v>
      </c>
      <c r="N682" t="s">
        <v>1356</v>
      </c>
      <c r="O682" t="s">
        <v>1825</v>
      </c>
      <c r="P682">
        <f t="shared" si="40"/>
        <v>2696.25</v>
      </c>
      <c r="Q682" s="4">
        <f>_xlfn.MAXIFS(Shipments!$B:$B, Shipments!$A:$A, A682)</f>
        <v>45770</v>
      </c>
      <c r="R682">
        <f>SUMIFS(Shipments!$D:$D, Shipments!$A:$A, A682)</f>
        <v>25</v>
      </c>
      <c r="S682">
        <f t="shared" si="41"/>
        <v>1</v>
      </c>
      <c r="T682">
        <f t="shared" si="42"/>
        <v>1</v>
      </c>
      <c r="U682">
        <f t="shared" si="43"/>
        <v>862.25</v>
      </c>
    </row>
    <row r="683" spans="1:21" x14ac:dyDescent="0.35">
      <c r="A683">
        <v>10681</v>
      </c>
      <c r="B683" s="4" t="s">
        <v>537</v>
      </c>
      <c r="C683" t="s">
        <v>59</v>
      </c>
      <c r="D683" t="str">
        <f>_xlfn.XLOOKUP(C683,Products!$A:$A,Products!$B:$B,"")</f>
        <v>Product 5</v>
      </c>
      <c r="E683" t="str">
        <f>_xlfn.XLOOKUP(C683,Products!$A:$A,Products!$C:$C,"")</f>
        <v>Packaging</v>
      </c>
      <c r="F683">
        <f>_xlfn.XLOOKUP(C683,Products!$A:$A,Products!$D:$D,"")</f>
        <v>83.49</v>
      </c>
      <c r="G683" t="str">
        <f>_xlfn.XLOOKUP(C683,Products!$A:$A,Products!$E:$E,"")</f>
        <v>S010</v>
      </c>
      <c r="H683">
        <v>30</v>
      </c>
      <c r="I683">
        <v>113.91</v>
      </c>
      <c r="J683" t="s">
        <v>643</v>
      </c>
      <c r="K683" t="s">
        <v>468</v>
      </c>
      <c r="L683" t="str">
        <f xml:space="preserve"> _xlfn.XLOOKUP(K683,Locations!$A:$A,Locations!$D:$D,"")</f>
        <v>West</v>
      </c>
      <c r="M683" t="str">
        <f xml:space="preserve"> _xlfn.XLOOKUP(K683,Locations!$A:$A,Locations!$C:$C,"")</f>
        <v>WA</v>
      </c>
      <c r="N683" t="s">
        <v>1357</v>
      </c>
      <c r="O683" t="s">
        <v>1826</v>
      </c>
      <c r="P683">
        <f t="shared" si="40"/>
        <v>3417.2999999999997</v>
      </c>
      <c r="Q683" s="4">
        <f>_xlfn.MAXIFS(Shipments!$B:$B, Shipments!$A:$A, A683)</f>
        <v>45838</v>
      </c>
      <c r="R683">
        <f>SUMIFS(Shipments!$D:$D, Shipments!$A:$A, A683)</f>
        <v>30</v>
      </c>
      <c r="S683">
        <f t="shared" si="41"/>
        <v>1</v>
      </c>
      <c r="T683">
        <f t="shared" si="42"/>
        <v>1</v>
      </c>
      <c r="U683">
        <f t="shared" si="43"/>
        <v>912.59999999999991</v>
      </c>
    </row>
    <row r="684" spans="1:21" x14ac:dyDescent="0.35">
      <c r="A684">
        <v>10682</v>
      </c>
      <c r="B684" s="4" t="s">
        <v>617</v>
      </c>
      <c r="C684" t="s">
        <v>198</v>
      </c>
      <c r="D684" t="str">
        <f>_xlfn.XLOOKUP(C684,Products!$A:$A,Products!$B:$B,"")</f>
        <v>Product 144</v>
      </c>
      <c r="E684" t="str">
        <f>_xlfn.XLOOKUP(C684,Products!$A:$A,Products!$C:$C,"")</f>
        <v>Raw Materials</v>
      </c>
      <c r="F684">
        <f>_xlfn.XLOOKUP(C684,Products!$A:$A,Products!$D:$D,"")</f>
        <v>50.52</v>
      </c>
      <c r="G684" t="str">
        <f>_xlfn.XLOOKUP(C684,Products!$A:$A,Products!$E:$E,"")</f>
        <v>S019</v>
      </c>
      <c r="H684">
        <v>25</v>
      </c>
      <c r="I684">
        <v>73.33</v>
      </c>
      <c r="J684" t="s">
        <v>549</v>
      </c>
      <c r="K684" t="s">
        <v>471</v>
      </c>
      <c r="L684" t="str">
        <f xml:space="preserve"> _xlfn.XLOOKUP(K684,Locations!$A:$A,Locations!$D:$D,"")</f>
        <v>Central</v>
      </c>
      <c r="M684" t="str">
        <f xml:space="preserve"> _xlfn.XLOOKUP(K684,Locations!$A:$A,Locations!$C:$C,"")</f>
        <v>TX</v>
      </c>
      <c r="N684" t="s">
        <v>1358</v>
      </c>
      <c r="O684" t="s">
        <v>1825</v>
      </c>
      <c r="P684">
        <f t="shared" si="40"/>
        <v>1833.25</v>
      </c>
      <c r="Q684" s="4">
        <f>_xlfn.MAXIFS(Shipments!$B:$B, Shipments!$A:$A, A684)</f>
        <v>45785</v>
      </c>
      <c r="R684">
        <f>SUMIFS(Shipments!$D:$D, Shipments!$A:$A, A684)</f>
        <v>25</v>
      </c>
      <c r="S684">
        <f t="shared" si="41"/>
        <v>1</v>
      </c>
      <c r="T684">
        <f t="shared" si="42"/>
        <v>0</v>
      </c>
      <c r="U684">
        <f t="shared" si="43"/>
        <v>570.25</v>
      </c>
    </row>
    <row r="685" spans="1:21" x14ac:dyDescent="0.35">
      <c r="A685">
        <v>10683</v>
      </c>
      <c r="B685" s="4" t="s">
        <v>548</v>
      </c>
      <c r="C685" t="s">
        <v>93</v>
      </c>
      <c r="D685" t="str">
        <f>_xlfn.XLOOKUP(C685,Products!$A:$A,Products!$B:$B,"")</f>
        <v>Product 39</v>
      </c>
      <c r="E685" t="str">
        <f>_xlfn.XLOOKUP(C685,Products!$A:$A,Products!$C:$C,"")</f>
        <v>Finished Goods</v>
      </c>
      <c r="F685">
        <f>_xlfn.XLOOKUP(C685,Products!$A:$A,Products!$D:$D,"")</f>
        <v>160.19</v>
      </c>
      <c r="G685" t="str">
        <f>_xlfn.XLOOKUP(C685,Products!$A:$A,Products!$E:$E,"")</f>
        <v>S004</v>
      </c>
      <c r="H685">
        <v>15</v>
      </c>
      <c r="I685">
        <v>218.67</v>
      </c>
      <c r="J685" t="s">
        <v>588</v>
      </c>
      <c r="K685" t="s">
        <v>469</v>
      </c>
      <c r="L685" t="str">
        <f xml:space="preserve"> _xlfn.XLOOKUP(K685,Locations!$A:$A,Locations!$D:$D,"")</f>
        <v>Mountain</v>
      </c>
      <c r="M685" t="str">
        <f xml:space="preserve"> _xlfn.XLOOKUP(K685,Locations!$A:$A,Locations!$C:$C,"")</f>
        <v>IL</v>
      </c>
      <c r="N685" t="s">
        <v>1359</v>
      </c>
      <c r="O685" t="s">
        <v>1825</v>
      </c>
      <c r="P685">
        <f t="shared" si="40"/>
        <v>3280.0499999999997</v>
      </c>
      <c r="Q685" s="4">
        <f>_xlfn.MAXIFS(Shipments!$B:$B, Shipments!$A:$A, A685)</f>
        <v>45804</v>
      </c>
      <c r="R685">
        <f>SUMIFS(Shipments!$D:$D, Shipments!$A:$A, A685)</f>
        <v>15</v>
      </c>
      <c r="S685">
        <f t="shared" si="41"/>
        <v>1</v>
      </c>
      <c r="T685">
        <f t="shared" si="42"/>
        <v>0</v>
      </c>
      <c r="U685">
        <f t="shared" si="43"/>
        <v>877.19999999999982</v>
      </c>
    </row>
    <row r="686" spans="1:21" x14ac:dyDescent="0.35">
      <c r="A686">
        <v>10684</v>
      </c>
      <c r="B686" s="4" t="s">
        <v>598</v>
      </c>
      <c r="C686" t="s">
        <v>92</v>
      </c>
      <c r="D686" t="str">
        <f>_xlfn.XLOOKUP(C686,Products!$A:$A,Products!$B:$B,"")</f>
        <v>Product 38</v>
      </c>
      <c r="E686" t="str">
        <f>_xlfn.XLOOKUP(C686,Products!$A:$A,Products!$C:$C,"")</f>
        <v>Raw Materials</v>
      </c>
      <c r="F686">
        <f>_xlfn.XLOOKUP(C686,Products!$A:$A,Products!$D:$D,"")</f>
        <v>69.680000000000007</v>
      </c>
      <c r="G686" t="str">
        <f>_xlfn.XLOOKUP(C686,Products!$A:$A,Products!$E:$E,"")</f>
        <v>S003</v>
      </c>
      <c r="H686">
        <v>15</v>
      </c>
      <c r="I686">
        <v>124.24</v>
      </c>
      <c r="J686" t="s">
        <v>630</v>
      </c>
      <c r="K686" t="s">
        <v>467</v>
      </c>
      <c r="L686" t="str">
        <f xml:space="preserve"> _xlfn.XLOOKUP(K686,Locations!$A:$A,Locations!$D:$D,"")</f>
        <v>Northeast</v>
      </c>
      <c r="M686" t="str">
        <f xml:space="preserve"> _xlfn.XLOOKUP(K686,Locations!$A:$A,Locations!$C:$C,"")</f>
        <v>NJ</v>
      </c>
      <c r="N686" t="s">
        <v>1360</v>
      </c>
      <c r="O686" t="s">
        <v>1824</v>
      </c>
      <c r="P686">
        <f t="shared" si="40"/>
        <v>1863.6</v>
      </c>
      <c r="Q686" s="4">
        <f>_xlfn.MAXIFS(Shipments!$B:$B, Shipments!$A:$A, A686)</f>
        <v>45769</v>
      </c>
      <c r="R686">
        <f>SUMIFS(Shipments!$D:$D, Shipments!$A:$A, A686)</f>
        <v>15</v>
      </c>
      <c r="S686">
        <f t="shared" si="41"/>
        <v>1</v>
      </c>
      <c r="T686">
        <f t="shared" si="42"/>
        <v>0</v>
      </c>
      <c r="U686">
        <f t="shared" si="43"/>
        <v>818.39999999999986</v>
      </c>
    </row>
    <row r="687" spans="1:21" x14ac:dyDescent="0.35">
      <c r="A687">
        <v>10685</v>
      </c>
      <c r="B687" s="4" t="s">
        <v>532</v>
      </c>
      <c r="C687" t="s">
        <v>72</v>
      </c>
      <c r="D687" t="str">
        <f>_xlfn.XLOOKUP(C687,Products!$A:$A,Products!$B:$B,"")</f>
        <v>Product 18</v>
      </c>
      <c r="E687" t="str">
        <f>_xlfn.XLOOKUP(C687,Products!$A:$A,Products!$C:$C,"")</f>
        <v>Components</v>
      </c>
      <c r="F687">
        <f>_xlfn.XLOOKUP(C687,Products!$A:$A,Products!$D:$D,"")</f>
        <v>101.44</v>
      </c>
      <c r="G687" t="str">
        <f>_xlfn.XLOOKUP(C687,Products!$A:$A,Products!$E:$E,"")</f>
        <v>S013</v>
      </c>
      <c r="H687">
        <v>5</v>
      </c>
      <c r="I687">
        <v>135.81</v>
      </c>
      <c r="J687" t="s">
        <v>667</v>
      </c>
      <c r="K687" t="s">
        <v>466</v>
      </c>
      <c r="L687" t="str">
        <f xml:space="preserve"> _xlfn.XLOOKUP(K687,Locations!$A:$A,Locations!$D:$D,"")</f>
        <v>Southeast</v>
      </c>
      <c r="M687" t="str">
        <f xml:space="preserve"> _xlfn.XLOOKUP(K687,Locations!$A:$A,Locations!$C:$C,"")</f>
        <v>FL</v>
      </c>
      <c r="N687" t="s">
        <v>1361</v>
      </c>
      <c r="O687" t="s">
        <v>1825</v>
      </c>
      <c r="P687">
        <f t="shared" si="40"/>
        <v>679.05</v>
      </c>
      <c r="Q687" s="4">
        <f>_xlfn.MAXIFS(Shipments!$B:$B, Shipments!$A:$A, A687)</f>
        <v>45810</v>
      </c>
      <c r="R687">
        <f>SUMIFS(Shipments!$D:$D, Shipments!$A:$A, A687)</f>
        <v>5</v>
      </c>
      <c r="S687">
        <f t="shared" si="41"/>
        <v>1</v>
      </c>
      <c r="T687">
        <f t="shared" si="42"/>
        <v>1</v>
      </c>
      <c r="U687">
        <f t="shared" si="43"/>
        <v>171.84999999999997</v>
      </c>
    </row>
    <row r="688" spans="1:21" x14ac:dyDescent="0.35">
      <c r="A688">
        <v>10686</v>
      </c>
      <c r="B688" s="4" t="s">
        <v>685</v>
      </c>
      <c r="C688" t="s">
        <v>189</v>
      </c>
      <c r="D688" t="str">
        <f>_xlfn.XLOOKUP(C688,Products!$A:$A,Products!$B:$B,"")</f>
        <v>Product 135</v>
      </c>
      <c r="E688" t="str">
        <f>_xlfn.XLOOKUP(C688,Products!$A:$A,Products!$C:$C,"")</f>
        <v>Finished Goods</v>
      </c>
      <c r="F688">
        <f>_xlfn.XLOOKUP(C688,Products!$A:$A,Products!$D:$D,"")</f>
        <v>56.22</v>
      </c>
      <c r="G688" t="str">
        <f>_xlfn.XLOOKUP(C688,Products!$A:$A,Products!$E:$E,"")</f>
        <v>S009</v>
      </c>
      <c r="H688">
        <v>20</v>
      </c>
      <c r="I688">
        <v>72.209999999999994</v>
      </c>
      <c r="J688" t="s">
        <v>646</v>
      </c>
      <c r="K688" t="s">
        <v>467</v>
      </c>
      <c r="L688" t="str">
        <f xml:space="preserve"> _xlfn.XLOOKUP(K688,Locations!$A:$A,Locations!$D:$D,"")</f>
        <v>Northeast</v>
      </c>
      <c r="M688" t="str">
        <f xml:space="preserve"> _xlfn.XLOOKUP(K688,Locations!$A:$A,Locations!$C:$C,"")</f>
        <v>NJ</v>
      </c>
      <c r="N688" t="s">
        <v>1362</v>
      </c>
      <c r="O688" t="s">
        <v>1824</v>
      </c>
      <c r="P688">
        <f t="shared" si="40"/>
        <v>1444.1999999999998</v>
      </c>
      <c r="Q688" s="4">
        <f>_xlfn.MAXIFS(Shipments!$B:$B, Shipments!$A:$A, A688)</f>
        <v>45840</v>
      </c>
      <c r="R688">
        <f>SUMIFS(Shipments!$D:$D, Shipments!$A:$A, A688)</f>
        <v>20</v>
      </c>
      <c r="S688">
        <f t="shared" si="41"/>
        <v>1</v>
      </c>
      <c r="T688">
        <f t="shared" si="42"/>
        <v>1</v>
      </c>
      <c r="U688">
        <f t="shared" si="43"/>
        <v>319.79999999999973</v>
      </c>
    </row>
    <row r="689" spans="1:21" x14ac:dyDescent="0.35">
      <c r="A689">
        <v>10687</v>
      </c>
      <c r="B689" s="4" t="s">
        <v>536</v>
      </c>
      <c r="C689" t="s">
        <v>69</v>
      </c>
      <c r="D689" t="str">
        <f>_xlfn.XLOOKUP(C689,Products!$A:$A,Products!$B:$B,"")</f>
        <v>Product 15</v>
      </c>
      <c r="E689" t="str">
        <f>_xlfn.XLOOKUP(C689,Products!$A:$A,Products!$C:$C,"")</f>
        <v>Finished Goods</v>
      </c>
      <c r="F689">
        <f>_xlfn.XLOOKUP(C689,Products!$A:$A,Products!$D:$D,"")</f>
        <v>183.84</v>
      </c>
      <c r="G689" t="str">
        <f>_xlfn.XLOOKUP(C689,Products!$A:$A,Products!$E:$E,"")</f>
        <v>S004</v>
      </c>
      <c r="H689">
        <v>15</v>
      </c>
      <c r="I689">
        <v>328.91</v>
      </c>
      <c r="J689" t="s">
        <v>618</v>
      </c>
      <c r="K689" t="s">
        <v>464</v>
      </c>
      <c r="L689" t="str">
        <f xml:space="preserve"> _xlfn.XLOOKUP(K689,Locations!$A:$A,Locations!$D:$D,"")</f>
        <v>Central</v>
      </c>
      <c r="M689" t="str">
        <f xml:space="preserve"> _xlfn.XLOOKUP(K689,Locations!$A:$A,Locations!$C:$C,"")</f>
        <v>TX</v>
      </c>
      <c r="N689" t="s">
        <v>1363</v>
      </c>
      <c r="O689" t="s">
        <v>1825</v>
      </c>
      <c r="P689">
        <f t="shared" si="40"/>
        <v>4933.6500000000005</v>
      </c>
      <c r="Q689" s="4">
        <f>_xlfn.MAXIFS(Shipments!$B:$B, Shipments!$A:$A, A689)</f>
        <v>45759</v>
      </c>
      <c r="R689">
        <f>SUMIFS(Shipments!$D:$D, Shipments!$A:$A, A689)</f>
        <v>15</v>
      </c>
      <c r="S689">
        <f t="shared" si="41"/>
        <v>1</v>
      </c>
      <c r="T689">
        <f t="shared" si="42"/>
        <v>1</v>
      </c>
      <c r="U689">
        <f t="shared" si="43"/>
        <v>2176.0500000000006</v>
      </c>
    </row>
    <row r="690" spans="1:21" x14ac:dyDescent="0.35">
      <c r="A690">
        <v>10688</v>
      </c>
      <c r="B690" s="4" t="s">
        <v>641</v>
      </c>
      <c r="C690" t="s">
        <v>161</v>
      </c>
      <c r="D690" t="str">
        <f>_xlfn.XLOOKUP(C690,Products!$A:$A,Products!$B:$B,"")</f>
        <v>Product 107</v>
      </c>
      <c r="E690" t="str">
        <f>_xlfn.XLOOKUP(C690,Products!$A:$A,Products!$C:$C,"")</f>
        <v>Finished Goods</v>
      </c>
      <c r="F690">
        <f>_xlfn.XLOOKUP(C690,Products!$A:$A,Products!$D:$D,"")</f>
        <v>118.32</v>
      </c>
      <c r="G690" t="str">
        <f>_xlfn.XLOOKUP(C690,Products!$A:$A,Products!$E:$E,"")</f>
        <v>S012</v>
      </c>
      <c r="H690">
        <v>40</v>
      </c>
      <c r="I690">
        <v>202.71</v>
      </c>
      <c r="J690" t="s">
        <v>662</v>
      </c>
      <c r="K690" t="s">
        <v>473</v>
      </c>
      <c r="L690" t="str">
        <f xml:space="preserve"> _xlfn.XLOOKUP(K690,Locations!$A:$A,Locations!$D:$D,"")</f>
        <v>West</v>
      </c>
      <c r="M690" t="str">
        <f xml:space="preserve"> _xlfn.XLOOKUP(K690,Locations!$A:$A,Locations!$C:$C,"")</f>
        <v>CA</v>
      </c>
      <c r="N690" t="s">
        <v>1364</v>
      </c>
      <c r="O690" t="s">
        <v>1825</v>
      </c>
      <c r="P690">
        <f t="shared" si="40"/>
        <v>8108.4000000000005</v>
      </c>
      <c r="Q690" s="4">
        <f>_xlfn.MAXIFS(Shipments!$B:$B, Shipments!$A:$A, A690)</f>
        <v>45854</v>
      </c>
      <c r="R690">
        <f>SUMIFS(Shipments!$D:$D, Shipments!$A:$A, A690)</f>
        <v>40</v>
      </c>
      <c r="S690">
        <f t="shared" si="41"/>
        <v>1</v>
      </c>
      <c r="T690">
        <f t="shared" si="42"/>
        <v>0</v>
      </c>
      <c r="U690">
        <f t="shared" si="43"/>
        <v>3375.6000000000013</v>
      </c>
    </row>
    <row r="691" spans="1:21" x14ac:dyDescent="0.35">
      <c r="A691">
        <v>10689</v>
      </c>
      <c r="B691" s="4" t="s">
        <v>622</v>
      </c>
      <c r="C691" t="s">
        <v>177</v>
      </c>
      <c r="D691" t="str">
        <f>_xlfn.XLOOKUP(C691,Products!$A:$A,Products!$B:$B,"")</f>
        <v>Product 123</v>
      </c>
      <c r="E691" t="str">
        <f>_xlfn.XLOOKUP(C691,Products!$A:$A,Products!$C:$C,"")</f>
        <v>Packaging</v>
      </c>
      <c r="F691">
        <f>_xlfn.XLOOKUP(C691,Products!$A:$A,Products!$D:$D,"")</f>
        <v>122.29</v>
      </c>
      <c r="G691" t="str">
        <f>_xlfn.XLOOKUP(C691,Products!$A:$A,Products!$E:$E,"")</f>
        <v>S009</v>
      </c>
      <c r="H691">
        <v>20</v>
      </c>
      <c r="I691">
        <v>212.1</v>
      </c>
      <c r="J691" t="s">
        <v>660</v>
      </c>
      <c r="K691" t="s">
        <v>472</v>
      </c>
      <c r="L691" t="str">
        <f xml:space="preserve"> _xlfn.XLOOKUP(K691,Locations!$A:$A,Locations!$D:$D,"")</f>
        <v>West</v>
      </c>
      <c r="M691" t="str">
        <f xml:space="preserve"> _xlfn.XLOOKUP(K691,Locations!$A:$A,Locations!$C:$C,"")</f>
        <v>WA</v>
      </c>
      <c r="N691" t="s">
        <v>1365</v>
      </c>
      <c r="O691" t="s">
        <v>1825</v>
      </c>
      <c r="P691">
        <f t="shared" si="40"/>
        <v>4242</v>
      </c>
      <c r="Q691" s="4">
        <f>_xlfn.MAXIFS(Shipments!$B:$B, Shipments!$A:$A, A691)</f>
        <v>45903</v>
      </c>
      <c r="R691">
        <f>SUMIFS(Shipments!$D:$D, Shipments!$A:$A, A691)</f>
        <v>20</v>
      </c>
      <c r="S691">
        <f t="shared" si="41"/>
        <v>1</v>
      </c>
      <c r="T691">
        <f t="shared" si="42"/>
        <v>1</v>
      </c>
      <c r="U691">
        <f t="shared" si="43"/>
        <v>1796.1999999999998</v>
      </c>
    </row>
    <row r="692" spans="1:21" x14ac:dyDescent="0.35">
      <c r="A692">
        <v>10690</v>
      </c>
      <c r="B692" s="4" t="s">
        <v>646</v>
      </c>
      <c r="C692" t="s">
        <v>226</v>
      </c>
      <c r="D692" t="str">
        <f>_xlfn.XLOOKUP(C692,Products!$A:$A,Products!$B:$B,"")</f>
        <v>Product 172</v>
      </c>
      <c r="E692" t="str">
        <f>_xlfn.XLOOKUP(C692,Products!$A:$A,Products!$C:$C,"")</f>
        <v>Raw Materials</v>
      </c>
      <c r="F692">
        <f>_xlfn.XLOOKUP(C692,Products!$A:$A,Products!$D:$D,"")</f>
        <v>190.83</v>
      </c>
      <c r="G692" t="str">
        <f>_xlfn.XLOOKUP(C692,Products!$A:$A,Products!$E:$E,"")</f>
        <v>S001</v>
      </c>
      <c r="H692">
        <v>75</v>
      </c>
      <c r="I692">
        <v>281.05</v>
      </c>
      <c r="J692" t="s">
        <v>541</v>
      </c>
      <c r="K692" t="s">
        <v>464</v>
      </c>
      <c r="L692" t="str">
        <f xml:space="preserve"> _xlfn.XLOOKUP(K692,Locations!$A:$A,Locations!$D:$D,"")</f>
        <v>Central</v>
      </c>
      <c r="M692" t="str">
        <f xml:space="preserve"> _xlfn.XLOOKUP(K692,Locations!$A:$A,Locations!$C:$C,"")</f>
        <v>TX</v>
      </c>
      <c r="N692" t="s">
        <v>1366</v>
      </c>
      <c r="O692" t="s">
        <v>1826</v>
      </c>
      <c r="P692">
        <f t="shared" si="40"/>
        <v>21078.75</v>
      </c>
      <c r="Q692" s="4">
        <f>_xlfn.MAXIFS(Shipments!$B:$B, Shipments!$A:$A, A692)</f>
        <v>45848</v>
      </c>
      <c r="R692">
        <f>SUMIFS(Shipments!$D:$D, Shipments!$A:$A, A692)</f>
        <v>75</v>
      </c>
      <c r="S692">
        <f t="shared" si="41"/>
        <v>1</v>
      </c>
      <c r="T692">
        <f t="shared" si="42"/>
        <v>1</v>
      </c>
      <c r="U692">
        <f t="shared" si="43"/>
        <v>6766.4999999999982</v>
      </c>
    </row>
    <row r="693" spans="1:21" x14ac:dyDescent="0.35">
      <c r="A693">
        <v>10691</v>
      </c>
      <c r="B693" s="4" t="s">
        <v>593</v>
      </c>
      <c r="C693" t="s">
        <v>235</v>
      </c>
      <c r="D693" t="str">
        <f>_xlfn.XLOOKUP(C693,Products!$A:$A,Products!$B:$B,"")</f>
        <v>Product 181</v>
      </c>
      <c r="E693" t="str">
        <f>_xlfn.XLOOKUP(C693,Products!$A:$A,Products!$C:$C,"")</f>
        <v>Components</v>
      </c>
      <c r="F693">
        <f>_xlfn.XLOOKUP(C693,Products!$A:$A,Products!$D:$D,"")</f>
        <v>19.309999999999999</v>
      </c>
      <c r="G693" t="str">
        <f>_xlfn.XLOOKUP(C693,Products!$A:$A,Products!$E:$E,"")</f>
        <v>S001</v>
      </c>
      <c r="H693">
        <v>20</v>
      </c>
      <c r="I693">
        <v>24.88</v>
      </c>
      <c r="J693" t="s">
        <v>546</v>
      </c>
      <c r="K693" t="s">
        <v>467</v>
      </c>
      <c r="L693" t="str">
        <f xml:space="preserve"> _xlfn.XLOOKUP(K693,Locations!$A:$A,Locations!$D:$D,"")</f>
        <v>Northeast</v>
      </c>
      <c r="M693" t="str">
        <f xml:space="preserve"> _xlfn.XLOOKUP(K693,Locations!$A:$A,Locations!$C:$C,"")</f>
        <v>NJ</v>
      </c>
      <c r="N693" t="s">
        <v>1367</v>
      </c>
      <c r="O693" t="s">
        <v>1826</v>
      </c>
      <c r="P693">
        <f t="shared" si="40"/>
        <v>497.59999999999997</v>
      </c>
      <c r="Q693" s="4">
        <f>_xlfn.MAXIFS(Shipments!$B:$B, Shipments!$A:$A, A693)</f>
        <v>45888</v>
      </c>
      <c r="R693">
        <f>SUMIFS(Shipments!$D:$D, Shipments!$A:$A, A693)</f>
        <v>20</v>
      </c>
      <c r="S693">
        <f t="shared" si="41"/>
        <v>1</v>
      </c>
      <c r="T693">
        <f t="shared" si="42"/>
        <v>1</v>
      </c>
      <c r="U693">
        <f t="shared" si="43"/>
        <v>111.39999999999998</v>
      </c>
    </row>
    <row r="694" spans="1:21" x14ac:dyDescent="0.35">
      <c r="A694">
        <v>10692</v>
      </c>
      <c r="B694" s="4" t="s">
        <v>651</v>
      </c>
      <c r="C694" t="s">
        <v>199</v>
      </c>
      <c r="D694" t="str">
        <f>_xlfn.XLOOKUP(C694,Products!$A:$A,Products!$B:$B,"")</f>
        <v>Product 145</v>
      </c>
      <c r="E694" t="str">
        <f>_xlfn.XLOOKUP(C694,Products!$A:$A,Products!$C:$C,"")</f>
        <v>Components</v>
      </c>
      <c r="F694">
        <f>_xlfn.XLOOKUP(C694,Products!$A:$A,Products!$D:$D,"")</f>
        <v>25.24</v>
      </c>
      <c r="G694" t="str">
        <f>_xlfn.XLOOKUP(C694,Products!$A:$A,Products!$E:$E,"")</f>
        <v>S008</v>
      </c>
      <c r="H694">
        <v>5</v>
      </c>
      <c r="I694">
        <v>37.53</v>
      </c>
      <c r="J694" t="s">
        <v>573</v>
      </c>
      <c r="K694" t="s">
        <v>472</v>
      </c>
      <c r="L694" t="str">
        <f xml:space="preserve"> _xlfn.XLOOKUP(K694,Locations!$A:$A,Locations!$D:$D,"")</f>
        <v>West</v>
      </c>
      <c r="M694" t="str">
        <f xml:space="preserve"> _xlfn.XLOOKUP(K694,Locations!$A:$A,Locations!$C:$C,"")</f>
        <v>WA</v>
      </c>
      <c r="N694" t="s">
        <v>1368</v>
      </c>
      <c r="O694" t="s">
        <v>1825</v>
      </c>
      <c r="P694">
        <f t="shared" si="40"/>
        <v>187.65</v>
      </c>
      <c r="Q694" s="4">
        <f>_xlfn.MAXIFS(Shipments!$B:$B, Shipments!$A:$A, A694)</f>
        <v>45926</v>
      </c>
      <c r="R694">
        <f>SUMIFS(Shipments!$D:$D, Shipments!$A:$A, A694)</f>
        <v>5</v>
      </c>
      <c r="S694">
        <f t="shared" si="41"/>
        <v>1</v>
      </c>
      <c r="T694">
        <f t="shared" si="42"/>
        <v>0</v>
      </c>
      <c r="U694">
        <f t="shared" si="43"/>
        <v>61.450000000000017</v>
      </c>
    </row>
    <row r="695" spans="1:21" x14ac:dyDescent="0.35">
      <c r="A695">
        <v>10693</v>
      </c>
      <c r="B695" s="4" t="s">
        <v>597</v>
      </c>
      <c r="C695" t="s">
        <v>176</v>
      </c>
      <c r="D695" t="str">
        <f>_xlfn.XLOOKUP(C695,Products!$A:$A,Products!$B:$B,"")</f>
        <v>Product 122</v>
      </c>
      <c r="E695" t="str">
        <f>_xlfn.XLOOKUP(C695,Products!$A:$A,Products!$C:$C,"")</f>
        <v>Components</v>
      </c>
      <c r="F695">
        <f>_xlfn.XLOOKUP(C695,Products!$A:$A,Products!$D:$D,"")</f>
        <v>181.04</v>
      </c>
      <c r="G695" t="str">
        <f>_xlfn.XLOOKUP(C695,Products!$A:$A,Products!$E:$E,"")</f>
        <v>S004</v>
      </c>
      <c r="H695">
        <v>75</v>
      </c>
      <c r="I695">
        <v>249.47</v>
      </c>
      <c r="J695" t="s">
        <v>521</v>
      </c>
      <c r="K695" t="s">
        <v>465</v>
      </c>
      <c r="L695" t="str">
        <f xml:space="preserve"> _xlfn.XLOOKUP(K695,Locations!$A:$A,Locations!$D:$D,"")</f>
        <v>Midwest</v>
      </c>
      <c r="M695" t="str">
        <f xml:space="preserve"> _xlfn.XLOOKUP(K695,Locations!$A:$A,Locations!$C:$C,"")</f>
        <v>IL</v>
      </c>
      <c r="N695" t="s">
        <v>1369</v>
      </c>
      <c r="O695" t="s">
        <v>1824</v>
      </c>
      <c r="P695">
        <f t="shared" si="40"/>
        <v>18710.25</v>
      </c>
      <c r="Q695" s="4">
        <f>_xlfn.MAXIFS(Shipments!$B:$B, Shipments!$A:$A, A695)</f>
        <v>45879</v>
      </c>
      <c r="R695">
        <f>SUMIFS(Shipments!$D:$D, Shipments!$A:$A, A695)</f>
        <v>75</v>
      </c>
      <c r="S695">
        <f t="shared" si="41"/>
        <v>1</v>
      </c>
      <c r="T695">
        <f t="shared" si="42"/>
        <v>0</v>
      </c>
      <c r="U695">
        <f t="shared" si="43"/>
        <v>5132.25</v>
      </c>
    </row>
    <row r="696" spans="1:21" x14ac:dyDescent="0.35">
      <c r="A696">
        <v>10694</v>
      </c>
      <c r="B696" s="4" t="s">
        <v>652</v>
      </c>
      <c r="C696" t="s">
        <v>113</v>
      </c>
      <c r="D696" t="str">
        <f>_xlfn.XLOOKUP(C696,Products!$A:$A,Products!$B:$B,"")</f>
        <v>Product 59</v>
      </c>
      <c r="E696" t="str">
        <f>_xlfn.XLOOKUP(C696,Products!$A:$A,Products!$C:$C,"")</f>
        <v>Spare Parts</v>
      </c>
      <c r="F696">
        <f>_xlfn.XLOOKUP(C696,Products!$A:$A,Products!$D:$D,"")</f>
        <v>61.52</v>
      </c>
      <c r="G696" t="str">
        <f>_xlfn.XLOOKUP(C696,Products!$A:$A,Products!$E:$E,"")</f>
        <v>S018</v>
      </c>
      <c r="H696">
        <v>25</v>
      </c>
      <c r="I696">
        <v>82.69</v>
      </c>
      <c r="J696" t="s">
        <v>543</v>
      </c>
      <c r="K696" t="s">
        <v>470</v>
      </c>
      <c r="L696" t="str">
        <f xml:space="preserve"> _xlfn.XLOOKUP(K696,Locations!$A:$A,Locations!$D:$D,"")</f>
        <v>Pacific</v>
      </c>
      <c r="M696" t="str">
        <f xml:space="preserve"> _xlfn.XLOOKUP(K696,Locations!$A:$A,Locations!$C:$C,"")</f>
        <v>FL</v>
      </c>
      <c r="N696" t="s">
        <v>1370</v>
      </c>
      <c r="O696" t="s">
        <v>1824</v>
      </c>
      <c r="P696">
        <f t="shared" si="40"/>
        <v>2067.25</v>
      </c>
      <c r="Q696" s="4">
        <f>_xlfn.MAXIFS(Shipments!$B:$B, Shipments!$A:$A, A696)</f>
        <v>45915</v>
      </c>
      <c r="R696">
        <f>SUMIFS(Shipments!$D:$D, Shipments!$A:$A, A696)</f>
        <v>25</v>
      </c>
      <c r="S696">
        <f t="shared" si="41"/>
        <v>1</v>
      </c>
      <c r="T696">
        <f t="shared" si="42"/>
        <v>1</v>
      </c>
      <c r="U696">
        <f t="shared" si="43"/>
        <v>529.25</v>
      </c>
    </row>
    <row r="697" spans="1:21" x14ac:dyDescent="0.35">
      <c r="A697">
        <v>10695</v>
      </c>
      <c r="B697" s="4" t="s">
        <v>567</v>
      </c>
      <c r="C697" t="s">
        <v>183</v>
      </c>
      <c r="D697" t="str">
        <f>_xlfn.XLOOKUP(C697,Products!$A:$A,Products!$B:$B,"")</f>
        <v>Product 129</v>
      </c>
      <c r="E697" t="str">
        <f>_xlfn.XLOOKUP(C697,Products!$A:$A,Products!$C:$C,"")</f>
        <v>Packaging</v>
      </c>
      <c r="F697">
        <f>_xlfn.XLOOKUP(C697,Products!$A:$A,Products!$D:$D,"")</f>
        <v>75.12</v>
      </c>
      <c r="G697" t="str">
        <f>_xlfn.XLOOKUP(C697,Products!$A:$A,Products!$E:$E,"")</f>
        <v>S015</v>
      </c>
      <c r="H697">
        <v>10</v>
      </c>
      <c r="I697">
        <v>135.19</v>
      </c>
      <c r="J697" t="s">
        <v>613</v>
      </c>
      <c r="K697" t="s">
        <v>468</v>
      </c>
      <c r="L697" t="str">
        <f xml:space="preserve"> _xlfn.XLOOKUP(K697,Locations!$A:$A,Locations!$D:$D,"")</f>
        <v>West</v>
      </c>
      <c r="M697" t="str">
        <f xml:space="preserve"> _xlfn.XLOOKUP(K697,Locations!$A:$A,Locations!$C:$C,"")</f>
        <v>WA</v>
      </c>
      <c r="N697" t="s">
        <v>1371</v>
      </c>
      <c r="O697" t="s">
        <v>1826</v>
      </c>
      <c r="P697">
        <f t="shared" si="40"/>
        <v>1351.9</v>
      </c>
      <c r="Q697" s="4">
        <f>_xlfn.MAXIFS(Shipments!$B:$B, Shipments!$A:$A, A697)</f>
        <v>45898</v>
      </c>
      <c r="R697">
        <f>SUMIFS(Shipments!$D:$D, Shipments!$A:$A, A697)</f>
        <v>10</v>
      </c>
      <c r="S697">
        <f t="shared" si="41"/>
        <v>1</v>
      </c>
      <c r="T697">
        <f t="shared" si="42"/>
        <v>1</v>
      </c>
      <c r="U697">
        <f t="shared" si="43"/>
        <v>600.70000000000005</v>
      </c>
    </row>
    <row r="698" spans="1:21" x14ac:dyDescent="0.35">
      <c r="A698">
        <v>10696</v>
      </c>
      <c r="B698" s="4" t="s">
        <v>643</v>
      </c>
      <c r="C698" t="s">
        <v>198</v>
      </c>
      <c r="D698" t="str">
        <f>_xlfn.XLOOKUP(C698,Products!$A:$A,Products!$B:$B,"")</f>
        <v>Product 144</v>
      </c>
      <c r="E698" t="str">
        <f>_xlfn.XLOOKUP(C698,Products!$A:$A,Products!$C:$C,"")</f>
        <v>Raw Materials</v>
      </c>
      <c r="F698">
        <f>_xlfn.XLOOKUP(C698,Products!$A:$A,Products!$D:$D,"")</f>
        <v>50.52</v>
      </c>
      <c r="G698" t="str">
        <f>_xlfn.XLOOKUP(C698,Products!$A:$A,Products!$E:$E,"")</f>
        <v>S019</v>
      </c>
      <c r="H698">
        <v>15</v>
      </c>
      <c r="I698">
        <v>89.33</v>
      </c>
      <c r="J698" t="s">
        <v>541</v>
      </c>
      <c r="K698" t="s">
        <v>470</v>
      </c>
      <c r="L698" t="str">
        <f xml:space="preserve"> _xlfn.XLOOKUP(K698,Locations!$A:$A,Locations!$D:$D,"")</f>
        <v>Pacific</v>
      </c>
      <c r="M698" t="str">
        <f xml:space="preserve"> _xlfn.XLOOKUP(K698,Locations!$A:$A,Locations!$C:$C,"")</f>
        <v>FL</v>
      </c>
      <c r="N698" t="s">
        <v>1372</v>
      </c>
      <c r="O698" t="s">
        <v>1825</v>
      </c>
      <c r="P698">
        <f t="shared" si="40"/>
        <v>1339.95</v>
      </c>
      <c r="Q698" s="4">
        <f>_xlfn.MAXIFS(Shipments!$B:$B, Shipments!$A:$A, A698)</f>
        <v>45849</v>
      </c>
      <c r="R698">
        <f>SUMIFS(Shipments!$D:$D, Shipments!$A:$A, A698)</f>
        <v>15</v>
      </c>
      <c r="S698">
        <f t="shared" si="41"/>
        <v>1</v>
      </c>
      <c r="T698">
        <f t="shared" si="42"/>
        <v>0</v>
      </c>
      <c r="U698">
        <f t="shared" si="43"/>
        <v>582.15</v>
      </c>
    </row>
    <row r="699" spans="1:21" x14ac:dyDescent="0.35">
      <c r="A699">
        <v>10697</v>
      </c>
      <c r="B699" s="4" t="s">
        <v>688</v>
      </c>
      <c r="C699" t="s">
        <v>154</v>
      </c>
      <c r="D699" t="str">
        <f>_xlfn.XLOOKUP(C699,Products!$A:$A,Products!$B:$B,"")</f>
        <v>Product 100</v>
      </c>
      <c r="E699" t="str">
        <f>_xlfn.XLOOKUP(C699,Products!$A:$A,Products!$C:$C,"")</f>
        <v>Spare Parts</v>
      </c>
      <c r="F699">
        <f>_xlfn.XLOOKUP(C699,Products!$A:$A,Products!$D:$D,"")</f>
        <v>46.64</v>
      </c>
      <c r="G699" t="str">
        <f>_xlfn.XLOOKUP(C699,Products!$A:$A,Products!$E:$E,"")</f>
        <v>S017</v>
      </c>
      <c r="H699">
        <v>40</v>
      </c>
      <c r="I699">
        <v>71.17</v>
      </c>
      <c r="J699" t="s">
        <v>525</v>
      </c>
      <c r="K699" t="s">
        <v>473</v>
      </c>
      <c r="L699" t="str">
        <f xml:space="preserve"> _xlfn.XLOOKUP(K699,Locations!$A:$A,Locations!$D:$D,"")</f>
        <v>West</v>
      </c>
      <c r="M699" t="str">
        <f xml:space="preserve"> _xlfn.XLOOKUP(K699,Locations!$A:$A,Locations!$C:$C,"")</f>
        <v>CA</v>
      </c>
      <c r="N699" t="s">
        <v>1373</v>
      </c>
      <c r="O699" t="s">
        <v>1825</v>
      </c>
      <c r="P699">
        <f t="shared" si="40"/>
        <v>2846.8</v>
      </c>
      <c r="Q699" s="4">
        <f>_xlfn.MAXIFS(Shipments!$B:$B, Shipments!$A:$A, A699)</f>
        <v>45859</v>
      </c>
      <c r="R699">
        <f>SUMIFS(Shipments!$D:$D, Shipments!$A:$A, A699)</f>
        <v>40</v>
      </c>
      <c r="S699">
        <f t="shared" si="41"/>
        <v>1</v>
      </c>
      <c r="T699">
        <f t="shared" si="42"/>
        <v>1</v>
      </c>
      <c r="U699">
        <f t="shared" si="43"/>
        <v>981.20000000000027</v>
      </c>
    </row>
    <row r="700" spans="1:21" x14ac:dyDescent="0.35">
      <c r="A700">
        <v>10698</v>
      </c>
      <c r="B700" s="4" t="s">
        <v>674</v>
      </c>
      <c r="C700" t="s">
        <v>150</v>
      </c>
      <c r="D700" t="str">
        <f>_xlfn.XLOOKUP(C700,Products!$A:$A,Products!$B:$B,"")</f>
        <v>Product 96</v>
      </c>
      <c r="E700" t="str">
        <f>_xlfn.XLOOKUP(C700,Products!$A:$A,Products!$C:$C,"")</f>
        <v>Components</v>
      </c>
      <c r="F700">
        <f>_xlfn.XLOOKUP(C700,Products!$A:$A,Products!$D:$D,"")</f>
        <v>175.27</v>
      </c>
      <c r="G700" t="str">
        <f>_xlfn.XLOOKUP(C700,Products!$A:$A,Products!$E:$E,"")</f>
        <v>S002</v>
      </c>
      <c r="H700">
        <v>10</v>
      </c>
      <c r="I700">
        <v>294.02</v>
      </c>
      <c r="J700" t="s">
        <v>577</v>
      </c>
      <c r="K700" t="s">
        <v>464</v>
      </c>
      <c r="L700" t="str">
        <f xml:space="preserve"> _xlfn.XLOOKUP(K700,Locations!$A:$A,Locations!$D:$D,"")</f>
        <v>Central</v>
      </c>
      <c r="M700" t="str">
        <f xml:space="preserve"> _xlfn.XLOOKUP(K700,Locations!$A:$A,Locations!$C:$C,"")</f>
        <v>TX</v>
      </c>
      <c r="N700" t="s">
        <v>1374</v>
      </c>
      <c r="O700" t="s">
        <v>1826</v>
      </c>
      <c r="P700">
        <f t="shared" si="40"/>
        <v>2940.2</v>
      </c>
      <c r="Q700" s="4">
        <f>_xlfn.MAXIFS(Shipments!$B:$B, Shipments!$A:$A, A700)</f>
        <v>45870</v>
      </c>
      <c r="R700">
        <f>SUMIFS(Shipments!$D:$D, Shipments!$A:$A, A700)</f>
        <v>10</v>
      </c>
      <c r="S700">
        <f t="shared" si="41"/>
        <v>1</v>
      </c>
      <c r="T700">
        <f t="shared" si="42"/>
        <v>1</v>
      </c>
      <c r="U700">
        <f t="shared" si="43"/>
        <v>1187.4999999999998</v>
      </c>
    </row>
    <row r="701" spans="1:21" x14ac:dyDescent="0.35">
      <c r="A701">
        <v>10699</v>
      </c>
      <c r="B701" s="4" t="s">
        <v>586</v>
      </c>
      <c r="C701" t="s">
        <v>69</v>
      </c>
      <c r="D701" t="str">
        <f>_xlfn.XLOOKUP(C701,Products!$A:$A,Products!$B:$B,"")</f>
        <v>Product 15</v>
      </c>
      <c r="E701" t="str">
        <f>_xlfn.XLOOKUP(C701,Products!$A:$A,Products!$C:$C,"")</f>
        <v>Finished Goods</v>
      </c>
      <c r="F701">
        <f>_xlfn.XLOOKUP(C701,Products!$A:$A,Products!$D:$D,"")</f>
        <v>183.84</v>
      </c>
      <c r="G701" t="str">
        <f>_xlfn.XLOOKUP(C701,Products!$A:$A,Products!$E:$E,"")</f>
        <v>S004</v>
      </c>
      <c r="H701">
        <v>25</v>
      </c>
      <c r="I701">
        <v>247.92</v>
      </c>
      <c r="J701" t="s">
        <v>627</v>
      </c>
      <c r="K701" t="s">
        <v>466</v>
      </c>
      <c r="L701" t="str">
        <f xml:space="preserve"> _xlfn.XLOOKUP(K701,Locations!$A:$A,Locations!$D:$D,"")</f>
        <v>Southeast</v>
      </c>
      <c r="M701" t="str">
        <f xml:space="preserve"> _xlfn.XLOOKUP(K701,Locations!$A:$A,Locations!$C:$C,"")</f>
        <v>FL</v>
      </c>
      <c r="N701" t="s">
        <v>1375</v>
      </c>
      <c r="O701" t="s">
        <v>1824</v>
      </c>
      <c r="P701">
        <f t="shared" si="40"/>
        <v>6198</v>
      </c>
      <c r="Q701" s="4">
        <f>_xlfn.MAXIFS(Shipments!$B:$B, Shipments!$A:$A, A701)</f>
        <v>45808</v>
      </c>
      <c r="R701">
        <f>SUMIFS(Shipments!$D:$D, Shipments!$A:$A, A701)</f>
        <v>25</v>
      </c>
      <c r="S701">
        <f t="shared" si="41"/>
        <v>1</v>
      </c>
      <c r="T701">
        <f t="shared" si="42"/>
        <v>1</v>
      </c>
      <c r="U701">
        <f t="shared" si="43"/>
        <v>1602</v>
      </c>
    </row>
    <row r="702" spans="1:21" x14ac:dyDescent="0.35">
      <c r="A702">
        <v>10700</v>
      </c>
      <c r="B702" s="4" t="s">
        <v>580</v>
      </c>
      <c r="C702" t="s">
        <v>165</v>
      </c>
      <c r="D702" t="str">
        <f>_xlfn.XLOOKUP(C702,Products!$A:$A,Products!$B:$B,"")</f>
        <v>Product 111</v>
      </c>
      <c r="E702" t="str">
        <f>_xlfn.XLOOKUP(C702,Products!$A:$A,Products!$C:$C,"")</f>
        <v>Finished Goods</v>
      </c>
      <c r="F702">
        <f>_xlfn.XLOOKUP(C702,Products!$A:$A,Products!$D:$D,"")</f>
        <v>2.7</v>
      </c>
      <c r="G702" t="str">
        <f>_xlfn.XLOOKUP(C702,Products!$A:$A,Products!$E:$E,"")</f>
        <v>S016</v>
      </c>
      <c r="H702">
        <v>100</v>
      </c>
      <c r="I702">
        <v>4.45</v>
      </c>
      <c r="J702" t="s">
        <v>658</v>
      </c>
      <c r="K702" t="s">
        <v>471</v>
      </c>
      <c r="L702" t="str">
        <f xml:space="preserve"> _xlfn.XLOOKUP(K702,Locations!$A:$A,Locations!$D:$D,"")</f>
        <v>Central</v>
      </c>
      <c r="M702" t="str">
        <f xml:space="preserve"> _xlfn.XLOOKUP(K702,Locations!$A:$A,Locations!$C:$C,"")</f>
        <v>TX</v>
      </c>
      <c r="N702" t="s">
        <v>1376</v>
      </c>
      <c r="O702" t="s">
        <v>1825</v>
      </c>
      <c r="P702">
        <f t="shared" si="40"/>
        <v>445</v>
      </c>
      <c r="Q702" s="4">
        <f>_xlfn.MAXIFS(Shipments!$B:$B, Shipments!$A:$A, A702)</f>
        <v>45785</v>
      </c>
      <c r="R702">
        <f>SUMIFS(Shipments!$D:$D, Shipments!$A:$A, A702)</f>
        <v>100</v>
      </c>
      <c r="S702">
        <f t="shared" si="41"/>
        <v>1</v>
      </c>
      <c r="T702">
        <f t="shared" si="42"/>
        <v>0</v>
      </c>
      <c r="U702">
        <f t="shared" si="43"/>
        <v>175</v>
      </c>
    </row>
    <row r="703" spans="1:21" x14ac:dyDescent="0.35">
      <c r="A703">
        <v>10701</v>
      </c>
      <c r="B703" s="4" t="s">
        <v>593</v>
      </c>
      <c r="C703" t="s">
        <v>191</v>
      </c>
      <c r="D703" t="str">
        <f>_xlfn.XLOOKUP(C703,Products!$A:$A,Products!$B:$B,"")</f>
        <v>Product 137</v>
      </c>
      <c r="E703" t="str">
        <f>_xlfn.XLOOKUP(C703,Products!$A:$A,Products!$C:$C,"")</f>
        <v>Components</v>
      </c>
      <c r="F703">
        <f>_xlfn.XLOOKUP(C703,Products!$A:$A,Products!$D:$D,"")</f>
        <v>68.599999999999994</v>
      </c>
      <c r="G703" t="str">
        <f>_xlfn.XLOOKUP(C703,Products!$A:$A,Products!$E:$E,"")</f>
        <v>S011</v>
      </c>
      <c r="H703">
        <v>25</v>
      </c>
      <c r="I703">
        <v>86.9</v>
      </c>
      <c r="J703" t="s">
        <v>581</v>
      </c>
      <c r="K703" t="s">
        <v>467</v>
      </c>
      <c r="L703" t="str">
        <f xml:space="preserve"> _xlfn.XLOOKUP(K703,Locations!$A:$A,Locations!$D:$D,"")</f>
        <v>Northeast</v>
      </c>
      <c r="M703" t="str">
        <f xml:space="preserve"> _xlfn.XLOOKUP(K703,Locations!$A:$A,Locations!$C:$C,"")</f>
        <v>NJ</v>
      </c>
      <c r="N703" t="s">
        <v>1377</v>
      </c>
      <c r="O703" t="s">
        <v>1825</v>
      </c>
      <c r="P703">
        <f t="shared" si="40"/>
        <v>2172.5</v>
      </c>
      <c r="Q703" s="4">
        <f>_xlfn.MAXIFS(Shipments!$B:$B, Shipments!$A:$A, A703)</f>
        <v>45883</v>
      </c>
      <c r="R703">
        <f>SUMIFS(Shipments!$D:$D, Shipments!$A:$A, A703)</f>
        <v>25</v>
      </c>
      <c r="S703">
        <f t="shared" si="41"/>
        <v>1</v>
      </c>
      <c r="T703">
        <f t="shared" si="42"/>
        <v>1</v>
      </c>
      <c r="U703">
        <f t="shared" si="43"/>
        <v>457.50000000000023</v>
      </c>
    </row>
    <row r="704" spans="1:21" x14ac:dyDescent="0.35">
      <c r="A704">
        <v>10702</v>
      </c>
      <c r="B704" s="4" t="s">
        <v>578</v>
      </c>
      <c r="C704" t="s">
        <v>93</v>
      </c>
      <c r="D704" t="str">
        <f>_xlfn.XLOOKUP(C704,Products!$A:$A,Products!$B:$B,"")</f>
        <v>Product 39</v>
      </c>
      <c r="E704" t="str">
        <f>_xlfn.XLOOKUP(C704,Products!$A:$A,Products!$C:$C,"")</f>
        <v>Finished Goods</v>
      </c>
      <c r="F704">
        <f>_xlfn.XLOOKUP(C704,Products!$A:$A,Products!$D:$D,"")</f>
        <v>160.19</v>
      </c>
      <c r="G704" t="str">
        <f>_xlfn.XLOOKUP(C704,Products!$A:$A,Products!$E:$E,"")</f>
        <v>S004</v>
      </c>
      <c r="H704">
        <v>10</v>
      </c>
      <c r="I704">
        <v>285.92</v>
      </c>
      <c r="J704" t="s">
        <v>650</v>
      </c>
      <c r="K704" t="s">
        <v>469</v>
      </c>
      <c r="L704" t="str">
        <f xml:space="preserve"> _xlfn.XLOOKUP(K704,Locations!$A:$A,Locations!$D:$D,"")</f>
        <v>Mountain</v>
      </c>
      <c r="M704" t="str">
        <f xml:space="preserve"> _xlfn.XLOOKUP(K704,Locations!$A:$A,Locations!$C:$C,"")</f>
        <v>IL</v>
      </c>
      <c r="N704" t="s">
        <v>1160</v>
      </c>
      <c r="O704" t="s">
        <v>1825</v>
      </c>
      <c r="P704">
        <f t="shared" si="40"/>
        <v>2859.2000000000003</v>
      </c>
      <c r="Q704" s="4">
        <f>_xlfn.MAXIFS(Shipments!$B:$B, Shipments!$A:$A, A704)</f>
        <v>45796</v>
      </c>
      <c r="R704">
        <f>SUMIFS(Shipments!$D:$D, Shipments!$A:$A, A704)</f>
        <v>10</v>
      </c>
      <c r="S704">
        <f t="shared" si="41"/>
        <v>1</v>
      </c>
      <c r="T704">
        <f t="shared" si="42"/>
        <v>0</v>
      </c>
      <c r="U704">
        <f t="shared" si="43"/>
        <v>1257.3000000000002</v>
      </c>
    </row>
    <row r="705" spans="1:21" x14ac:dyDescent="0.35">
      <c r="A705">
        <v>10703</v>
      </c>
      <c r="B705" s="4" t="s">
        <v>512</v>
      </c>
      <c r="C705" t="s">
        <v>244</v>
      </c>
      <c r="D705" t="str">
        <f>_xlfn.XLOOKUP(C705,Products!$A:$A,Products!$B:$B,"")</f>
        <v>Product 190</v>
      </c>
      <c r="E705" t="str">
        <f>_xlfn.XLOOKUP(C705,Products!$A:$A,Products!$C:$C,"")</f>
        <v>Spare Parts</v>
      </c>
      <c r="F705">
        <f>_xlfn.XLOOKUP(C705,Products!$A:$A,Products!$D:$D,"")</f>
        <v>169.46</v>
      </c>
      <c r="G705" t="str">
        <f>_xlfn.XLOOKUP(C705,Products!$A:$A,Products!$E:$E,"")</f>
        <v>S017</v>
      </c>
      <c r="H705">
        <v>75</v>
      </c>
      <c r="I705">
        <v>268.38</v>
      </c>
      <c r="J705" t="s">
        <v>678</v>
      </c>
      <c r="K705" t="s">
        <v>466</v>
      </c>
      <c r="L705" t="str">
        <f xml:space="preserve"> _xlfn.XLOOKUP(K705,Locations!$A:$A,Locations!$D:$D,"")</f>
        <v>Southeast</v>
      </c>
      <c r="M705" t="str">
        <f xml:space="preserve"> _xlfn.XLOOKUP(K705,Locations!$A:$A,Locations!$C:$C,"")</f>
        <v>FL</v>
      </c>
      <c r="N705" t="s">
        <v>1378</v>
      </c>
      <c r="O705" t="s">
        <v>1825</v>
      </c>
      <c r="P705">
        <f t="shared" si="40"/>
        <v>20128.5</v>
      </c>
      <c r="Q705" s="4">
        <f>_xlfn.MAXIFS(Shipments!$B:$B, Shipments!$A:$A, A705)</f>
        <v>45879</v>
      </c>
      <c r="R705">
        <f>SUMIFS(Shipments!$D:$D, Shipments!$A:$A, A705)</f>
        <v>75</v>
      </c>
      <c r="S705">
        <f t="shared" si="41"/>
        <v>1</v>
      </c>
      <c r="T705">
        <f t="shared" si="42"/>
        <v>1</v>
      </c>
      <c r="U705">
        <f t="shared" si="43"/>
        <v>7419</v>
      </c>
    </row>
    <row r="706" spans="1:21" x14ac:dyDescent="0.35">
      <c r="A706">
        <v>10704</v>
      </c>
      <c r="B706" s="4" t="s">
        <v>552</v>
      </c>
      <c r="C706" t="s">
        <v>249</v>
      </c>
      <c r="D706" t="str">
        <f>_xlfn.XLOOKUP(C706,Products!$A:$A,Products!$B:$B,"")</f>
        <v>Product 195</v>
      </c>
      <c r="E706" t="str">
        <f>_xlfn.XLOOKUP(C706,Products!$A:$A,Products!$C:$C,"")</f>
        <v>Finished Goods</v>
      </c>
      <c r="F706">
        <f>_xlfn.XLOOKUP(C706,Products!$A:$A,Products!$D:$D,"")</f>
        <v>182.12</v>
      </c>
      <c r="G706" t="str">
        <f>_xlfn.XLOOKUP(C706,Products!$A:$A,Products!$E:$E,"")</f>
        <v>S011</v>
      </c>
      <c r="H706">
        <v>40</v>
      </c>
      <c r="I706">
        <v>242.32</v>
      </c>
      <c r="J706" t="s">
        <v>556</v>
      </c>
      <c r="K706" t="s">
        <v>466</v>
      </c>
      <c r="L706" t="str">
        <f xml:space="preserve"> _xlfn.XLOOKUP(K706,Locations!$A:$A,Locations!$D:$D,"")</f>
        <v>Southeast</v>
      </c>
      <c r="M706" t="str">
        <f xml:space="preserve"> _xlfn.XLOOKUP(K706,Locations!$A:$A,Locations!$C:$C,"")</f>
        <v>FL</v>
      </c>
      <c r="N706" t="s">
        <v>1379</v>
      </c>
      <c r="O706" t="s">
        <v>1825</v>
      </c>
      <c r="P706">
        <f t="shared" si="40"/>
        <v>9692.7999999999993</v>
      </c>
      <c r="Q706" s="4">
        <f>_xlfn.MAXIFS(Shipments!$B:$B, Shipments!$A:$A, A706)</f>
        <v>45829</v>
      </c>
      <c r="R706">
        <f>SUMIFS(Shipments!$D:$D, Shipments!$A:$A, A706)</f>
        <v>40</v>
      </c>
      <c r="S706">
        <f t="shared" si="41"/>
        <v>1</v>
      </c>
      <c r="T706">
        <f t="shared" si="42"/>
        <v>0</v>
      </c>
      <c r="U706">
        <f t="shared" si="43"/>
        <v>2407.9999999999991</v>
      </c>
    </row>
    <row r="707" spans="1:21" x14ac:dyDescent="0.35">
      <c r="A707">
        <v>10705</v>
      </c>
      <c r="B707" s="4" t="s">
        <v>572</v>
      </c>
      <c r="C707" t="s">
        <v>94</v>
      </c>
      <c r="D707" t="str">
        <f>_xlfn.XLOOKUP(C707,Products!$A:$A,Products!$B:$B,"")</f>
        <v>Product 40</v>
      </c>
      <c r="E707" t="str">
        <f>_xlfn.XLOOKUP(C707,Products!$A:$A,Products!$C:$C,"")</f>
        <v>Raw Materials</v>
      </c>
      <c r="F707">
        <f>_xlfn.XLOOKUP(C707,Products!$A:$A,Products!$D:$D,"")</f>
        <v>160.16999999999999</v>
      </c>
      <c r="G707" t="str">
        <f>_xlfn.XLOOKUP(C707,Products!$A:$A,Products!$E:$E,"")</f>
        <v>S006</v>
      </c>
      <c r="H707">
        <v>75</v>
      </c>
      <c r="I707">
        <v>208.12</v>
      </c>
      <c r="J707" t="s">
        <v>589</v>
      </c>
      <c r="K707" t="s">
        <v>467</v>
      </c>
      <c r="L707" t="str">
        <f xml:space="preserve"> _xlfn.XLOOKUP(K707,Locations!$A:$A,Locations!$D:$D,"")</f>
        <v>Northeast</v>
      </c>
      <c r="M707" t="str">
        <f xml:space="preserve"> _xlfn.XLOOKUP(K707,Locations!$A:$A,Locations!$C:$C,"")</f>
        <v>NJ</v>
      </c>
      <c r="N707" t="s">
        <v>1380</v>
      </c>
      <c r="O707" t="s">
        <v>1824</v>
      </c>
      <c r="P707">
        <f t="shared" ref="P707:P770" si="44">H707*I707</f>
        <v>15609</v>
      </c>
      <c r="Q707" s="4">
        <f>_xlfn.MAXIFS(Shipments!$B:$B, Shipments!$A:$A, A707)</f>
        <v>45761</v>
      </c>
      <c r="R707">
        <f>SUMIFS(Shipments!$D:$D, Shipments!$A:$A, A707)</f>
        <v>75</v>
      </c>
      <c r="S707">
        <f t="shared" ref="S707:S770" si="45">IF(H707=0,1,R707/H707)</f>
        <v>1</v>
      </c>
      <c r="T707">
        <f t="shared" ref="T707:T770" si="46">IF(Q707&lt;=DATEVALUE(J707),1,0)</f>
        <v>1</v>
      </c>
      <c r="U707">
        <f t="shared" ref="U707:U770" si="47">P707 - (H707*F707)</f>
        <v>3596.2500000000018</v>
      </c>
    </row>
    <row r="708" spans="1:21" x14ac:dyDescent="0.35">
      <c r="A708">
        <v>10706</v>
      </c>
      <c r="B708" s="4" t="s">
        <v>640</v>
      </c>
      <c r="C708" t="s">
        <v>97</v>
      </c>
      <c r="D708" t="str">
        <f>_xlfn.XLOOKUP(C708,Products!$A:$A,Products!$B:$B,"")</f>
        <v>Product 43</v>
      </c>
      <c r="E708" t="str">
        <f>_xlfn.XLOOKUP(C708,Products!$A:$A,Products!$C:$C,"")</f>
        <v>Raw Materials</v>
      </c>
      <c r="F708">
        <f>_xlfn.XLOOKUP(C708,Products!$A:$A,Products!$D:$D,"")</f>
        <v>143.69</v>
      </c>
      <c r="G708" t="str">
        <f>_xlfn.XLOOKUP(C708,Products!$A:$A,Products!$E:$E,"")</f>
        <v>S001</v>
      </c>
      <c r="H708">
        <v>10</v>
      </c>
      <c r="I708">
        <v>212.38</v>
      </c>
      <c r="J708" t="s">
        <v>515</v>
      </c>
      <c r="K708" t="s">
        <v>464</v>
      </c>
      <c r="L708" t="str">
        <f xml:space="preserve"> _xlfn.XLOOKUP(K708,Locations!$A:$A,Locations!$D:$D,"")</f>
        <v>Central</v>
      </c>
      <c r="M708" t="str">
        <f xml:space="preserve"> _xlfn.XLOOKUP(K708,Locations!$A:$A,Locations!$C:$C,"")</f>
        <v>TX</v>
      </c>
      <c r="N708" t="s">
        <v>1381</v>
      </c>
      <c r="O708" t="s">
        <v>1824</v>
      </c>
      <c r="P708">
        <f t="shared" si="44"/>
        <v>2123.8000000000002</v>
      </c>
      <c r="Q708" s="4">
        <f>_xlfn.MAXIFS(Shipments!$B:$B, Shipments!$A:$A, A708)</f>
        <v>45834</v>
      </c>
      <c r="R708">
        <f>SUMIFS(Shipments!$D:$D, Shipments!$A:$A, A708)</f>
        <v>10</v>
      </c>
      <c r="S708">
        <f t="shared" si="45"/>
        <v>1</v>
      </c>
      <c r="T708">
        <f t="shared" si="46"/>
        <v>0</v>
      </c>
      <c r="U708">
        <f t="shared" si="47"/>
        <v>686.90000000000009</v>
      </c>
    </row>
    <row r="709" spans="1:21" x14ac:dyDescent="0.35">
      <c r="A709">
        <v>10707</v>
      </c>
      <c r="B709" s="4" t="s">
        <v>579</v>
      </c>
      <c r="C709" t="s">
        <v>186</v>
      </c>
      <c r="D709" t="str">
        <f>_xlfn.XLOOKUP(C709,Products!$A:$A,Products!$B:$B,"")</f>
        <v>Product 132</v>
      </c>
      <c r="E709" t="str">
        <f>_xlfn.XLOOKUP(C709,Products!$A:$A,Products!$C:$C,"")</f>
        <v>Finished Goods</v>
      </c>
      <c r="F709">
        <f>_xlfn.XLOOKUP(C709,Products!$A:$A,Products!$D:$D,"")</f>
        <v>181.79</v>
      </c>
      <c r="G709" t="str">
        <f>_xlfn.XLOOKUP(C709,Products!$A:$A,Products!$E:$E,"")</f>
        <v>S004</v>
      </c>
      <c r="H709">
        <v>100</v>
      </c>
      <c r="I709">
        <v>305.3</v>
      </c>
      <c r="J709" t="s">
        <v>522</v>
      </c>
      <c r="K709" t="s">
        <v>468</v>
      </c>
      <c r="L709" t="str">
        <f xml:space="preserve"> _xlfn.XLOOKUP(K709,Locations!$A:$A,Locations!$D:$D,"")</f>
        <v>West</v>
      </c>
      <c r="M709" t="str">
        <f xml:space="preserve"> _xlfn.XLOOKUP(K709,Locations!$A:$A,Locations!$C:$C,"")</f>
        <v>WA</v>
      </c>
      <c r="N709" t="s">
        <v>1382</v>
      </c>
      <c r="O709" t="s">
        <v>1826</v>
      </c>
      <c r="P709">
        <f t="shared" si="44"/>
        <v>30530</v>
      </c>
      <c r="Q709" s="4">
        <f>_xlfn.MAXIFS(Shipments!$B:$B, Shipments!$A:$A, A709)</f>
        <v>45832</v>
      </c>
      <c r="R709">
        <f>SUMIFS(Shipments!$D:$D, Shipments!$A:$A, A709)</f>
        <v>100</v>
      </c>
      <c r="S709">
        <f t="shared" si="45"/>
        <v>1</v>
      </c>
      <c r="T709">
        <f t="shared" si="46"/>
        <v>1</v>
      </c>
      <c r="U709">
        <f t="shared" si="47"/>
        <v>12351</v>
      </c>
    </row>
    <row r="710" spans="1:21" x14ac:dyDescent="0.35">
      <c r="A710">
        <v>10708</v>
      </c>
      <c r="B710" s="4" t="s">
        <v>575</v>
      </c>
      <c r="C710" t="s">
        <v>98</v>
      </c>
      <c r="D710" t="str">
        <f>_xlfn.XLOOKUP(C710,Products!$A:$A,Products!$B:$B,"")</f>
        <v>Product 44</v>
      </c>
      <c r="E710" t="str">
        <f>_xlfn.XLOOKUP(C710,Products!$A:$A,Products!$C:$C,"")</f>
        <v>Finished Goods</v>
      </c>
      <c r="F710">
        <f>_xlfn.XLOOKUP(C710,Products!$A:$A,Products!$D:$D,"")</f>
        <v>83.28</v>
      </c>
      <c r="G710" t="str">
        <f>_xlfn.XLOOKUP(C710,Products!$A:$A,Products!$E:$E,"")</f>
        <v>S019</v>
      </c>
      <c r="H710">
        <v>20</v>
      </c>
      <c r="I710">
        <v>102.44</v>
      </c>
      <c r="J710" t="s">
        <v>580</v>
      </c>
      <c r="K710" t="s">
        <v>471</v>
      </c>
      <c r="L710" t="str">
        <f xml:space="preserve"> _xlfn.XLOOKUP(K710,Locations!$A:$A,Locations!$D:$D,"")</f>
        <v>Central</v>
      </c>
      <c r="M710" t="str">
        <f xml:space="preserve"> _xlfn.XLOOKUP(K710,Locations!$A:$A,Locations!$C:$C,"")</f>
        <v>TX</v>
      </c>
      <c r="N710" t="s">
        <v>1383</v>
      </c>
      <c r="O710" t="s">
        <v>1826</v>
      </c>
      <c r="P710">
        <f t="shared" si="44"/>
        <v>2048.8000000000002</v>
      </c>
      <c r="Q710" s="4">
        <f>_xlfn.MAXIFS(Shipments!$B:$B, Shipments!$A:$A, A710)</f>
        <v>45775</v>
      </c>
      <c r="R710">
        <f>SUMIFS(Shipments!$D:$D, Shipments!$A:$A, A710)</f>
        <v>20</v>
      </c>
      <c r="S710">
        <f t="shared" si="45"/>
        <v>1</v>
      </c>
      <c r="T710">
        <f t="shared" si="46"/>
        <v>0</v>
      </c>
      <c r="U710">
        <f t="shared" si="47"/>
        <v>383.20000000000027</v>
      </c>
    </row>
    <row r="711" spans="1:21" x14ac:dyDescent="0.35">
      <c r="A711">
        <v>10709</v>
      </c>
      <c r="B711" s="4" t="s">
        <v>649</v>
      </c>
      <c r="C711" t="s">
        <v>61</v>
      </c>
      <c r="D711" t="str">
        <f>_xlfn.XLOOKUP(C711,Products!$A:$A,Products!$B:$B,"")</f>
        <v>Product 7</v>
      </c>
      <c r="E711" t="str">
        <f>_xlfn.XLOOKUP(C711,Products!$A:$A,Products!$C:$C,"")</f>
        <v>Components</v>
      </c>
      <c r="F711">
        <f>_xlfn.XLOOKUP(C711,Products!$A:$A,Products!$D:$D,"")</f>
        <v>37.96</v>
      </c>
      <c r="G711" t="str">
        <f>_xlfn.XLOOKUP(C711,Products!$A:$A,Products!$E:$E,"")</f>
        <v>S005</v>
      </c>
      <c r="H711">
        <v>100</v>
      </c>
      <c r="I711">
        <v>64.89</v>
      </c>
      <c r="J711" t="s">
        <v>623</v>
      </c>
      <c r="K711" t="s">
        <v>468</v>
      </c>
      <c r="L711" t="str">
        <f xml:space="preserve"> _xlfn.XLOOKUP(K711,Locations!$A:$A,Locations!$D:$D,"")</f>
        <v>West</v>
      </c>
      <c r="M711" t="str">
        <f xml:space="preserve"> _xlfn.XLOOKUP(K711,Locations!$A:$A,Locations!$C:$C,"")</f>
        <v>WA</v>
      </c>
      <c r="N711" t="s">
        <v>1384</v>
      </c>
      <c r="O711" t="s">
        <v>1825</v>
      </c>
      <c r="P711">
        <f t="shared" si="44"/>
        <v>6489</v>
      </c>
      <c r="Q711" s="4">
        <f>_xlfn.MAXIFS(Shipments!$B:$B, Shipments!$A:$A, A711)</f>
        <v>45896</v>
      </c>
      <c r="R711">
        <f>SUMIFS(Shipments!$D:$D, Shipments!$A:$A, A711)</f>
        <v>100</v>
      </c>
      <c r="S711">
        <f t="shared" si="45"/>
        <v>1</v>
      </c>
      <c r="T711">
        <f t="shared" si="46"/>
        <v>0</v>
      </c>
      <c r="U711">
        <f t="shared" si="47"/>
        <v>2693</v>
      </c>
    </row>
    <row r="712" spans="1:21" x14ac:dyDescent="0.35">
      <c r="A712">
        <v>10710</v>
      </c>
      <c r="B712" s="4" t="s">
        <v>590</v>
      </c>
      <c r="C712" t="s">
        <v>239</v>
      </c>
      <c r="D712" t="str">
        <f>_xlfn.XLOOKUP(C712,Products!$A:$A,Products!$B:$B,"")</f>
        <v>Product 185</v>
      </c>
      <c r="E712" t="str">
        <f>_xlfn.XLOOKUP(C712,Products!$A:$A,Products!$C:$C,"")</f>
        <v>Packaging</v>
      </c>
      <c r="F712">
        <f>_xlfn.XLOOKUP(C712,Products!$A:$A,Products!$D:$D,"")</f>
        <v>55.49</v>
      </c>
      <c r="G712" t="str">
        <f>_xlfn.XLOOKUP(C712,Products!$A:$A,Products!$E:$E,"")</f>
        <v>S005</v>
      </c>
      <c r="H712">
        <v>5</v>
      </c>
      <c r="I712">
        <v>98.2</v>
      </c>
      <c r="J712" t="s">
        <v>637</v>
      </c>
      <c r="K712" t="s">
        <v>472</v>
      </c>
      <c r="L712" t="str">
        <f xml:space="preserve"> _xlfn.XLOOKUP(K712,Locations!$A:$A,Locations!$D:$D,"")</f>
        <v>West</v>
      </c>
      <c r="M712" t="str">
        <f xml:space="preserve"> _xlfn.XLOOKUP(K712,Locations!$A:$A,Locations!$C:$C,"")</f>
        <v>WA</v>
      </c>
      <c r="N712" t="s">
        <v>1385</v>
      </c>
      <c r="O712" t="s">
        <v>1824</v>
      </c>
      <c r="P712">
        <f t="shared" si="44"/>
        <v>491</v>
      </c>
      <c r="Q712" s="4">
        <f>_xlfn.MAXIFS(Shipments!$B:$B, Shipments!$A:$A, A712)</f>
        <v>45821</v>
      </c>
      <c r="R712">
        <f>SUMIFS(Shipments!$D:$D, Shipments!$A:$A, A712)</f>
        <v>5</v>
      </c>
      <c r="S712">
        <f t="shared" si="45"/>
        <v>1</v>
      </c>
      <c r="T712">
        <f t="shared" si="46"/>
        <v>1</v>
      </c>
      <c r="U712">
        <f t="shared" si="47"/>
        <v>213.55</v>
      </c>
    </row>
    <row r="713" spans="1:21" x14ac:dyDescent="0.35">
      <c r="A713">
        <v>10711</v>
      </c>
      <c r="B713" s="4" t="s">
        <v>535</v>
      </c>
      <c r="C713" t="s">
        <v>222</v>
      </c>
      <c r="D713" t="str">
        <f>_xlfn.XLOOKUP(C713,Products!$A:$A,Products!$B:$B,"")</f>
        <v>Product 168</v>
      </c>
      <c r="E713" t="str">
        <f>_xlfn.XLOOKUP(C713,Products!$A:$A,Products!$C:$C,"")</f>
        <v>Spare Parts</v>
      </c>
      <c r="F713">
        <f>_xlfn.XLOOKUP(C713,Products!$A:$A,Products!$D:$D,"")</f>
        <v>94.06</v>
      </c>
      <c r="G713" t="str">
        <f>_xlfn.XLOOKUP(C713,Products!$A:$A,Products!$E:$E,"")</f>
        <v>S011</v>
      </c>
      <c r="H713">
        <v>15</v>
      </c>
      <c r="I713">
        <v>159.18</v>
      </c>
      <c r="J713" t="s">
        <v>532</v>
      </c>
      <c r="K713" t="s">
        <v>472</v>
      </c>
      <c r="L713" t="str">
        <f xml:space="preserve"> _xlfn.XLOOKUP(K713,Locations!$A:$A,Locations!$D:$D,"")</f>
        <v>West</v>
      </c>
      <c r="M713" t="str">
        <f xml:space="preserve"> _xlfn.XLOOKUP(K713,Locations!$A:$A,Locations!$C:$C,"")</f>
        <v>WA</v>
      </c>
      <c r="N713" t="s">
        <v>1386</v>
      </c>
      <c r="O713" t="s">
        <v>1825</v>
      </c>
      <c r="P713">
        <f t="shared" si="44"/>
        <v>2387.7000000000003</v>
      </c>
      <c r="Q713" s="4">
        <f>_xlfn.MAXIFS(Shipments!$B:$B, Shipments!$A:$A, A713)</f>
        <v>45809</v>
      </c>
      <c r="R713">
        <f>SUMIFS(Shipments!$D:$D, Shipments!$A:$A, A713)</f>
        <v>15</v>
      </c>
      <c r="S713">
        <f t="shared" si="45"/>
        <v>1</v>
      </c>
      <c r="T713">
        <f t="shared" si="46"/>
        <v>1</v>
      </c>
      <c r="U713">
        <f t="shared" si="47"/>
        <v>976.80000000000018</v>
      </c>
    </row>
    <row r="714" spans="1:21" x14ac:dyDescent="0.35">
      <c r="A714">
        <v>10712</v>
      </c>
      <c r="B714" s="4" t="s">
        <v>659</v>
      </c>
      <c r="C714" t="s">
        <v>207</v>
      </c>
      <c r="D714" t="str">
        <f>_xlfn.XLOOKUP(C714,Products!$A:$A,Products!$B:$B,"")</f>
        <v>Product 153</v>
      </c>
      <c r="E714" t="str">
        <f>_xlfn.XLOOKUP(C714,Products!$A:$A,Products!$C:$C,"")</f>
        <v>Spare Parts</v>
      </c>
      <c r="F714">
        <f>_xlfn.XLOOKUP(C714,Products!$A:$A,Products!$D:$D,"")</f>
        <v>136.03</v>
      </c>
      <c r="G714" t="str">
        <f>_xlfn.XLOOKUP(C714,Products!$A:$A,Products!$E:$E,"")</f>
        <v>S003</v>
      </c>
      <c r="H714">
        <v>30</v>
      </c>
      <c r="I714">
        <v>207.63</v>
      </c>
      <c r="J714" t="s">
        <v>524</v>
      </c>
      <c r="K714" t="s">
        <v>471</v>
      </c>
      <c r="L714" t="str">
        <f xml:space="preserve"> _xlfn.XLOOKUP(K714,Locations!$A:$A,Locations!$D:$D,"")</f>
        <v>Central</v>
      </c>
      <c r="M714" t="str">
        <f xml:space="preserve"> _xlfn.XLOOKUP(K714,Locations!$A:$A,Locations!$C:$C,"")</f>
        <v>TX</v>
      </c>
      <c r="N714" t="s">
        <v>1387</v>
      </c>
      <c r="O714" t="s">
        <v>1825</v>
      </c>
      <c r="P714">
        <f t="shared" si="44"/>
        <v>6228.9</v>
      </c>
      <c r="Q714" s="4">
        <f>_xlfn.MAXIFS(Shipments!$B:$B, Shipments!$A:$A, A714)</f>
        <v>45929</v>
      </c>
      <c r="R714">
        <f>SUMIFS(Shipments!$D:$D, Shipments!$A:$A, A714)</f>
        <v>30</v>
      </c>
      <c r="S714">
        <f t="shared" si="45"/>
        <v>1</v>
      </c>
      <c r="T714">
        <f t="shared" si="46"/>
        <v>1</v>
      </c>
      <c r="U714">
        <f t="shared" si="47"/>
        <v>2147.9999999999995</v>
      </c>
    </row>
    <row r="715" spans="1:21" x14ac:dyDescent="0.35">
      <c r="A715">
        <v>10713</v>
      </c>
      <c r="B715" s="4" t="s">
        <v>572</v>
      </c>
      <c r="C715" t="s">
        <v>67</v>
      </c>
      <c r="D715" t="str">
        <f>_xlfn.XLOOKUP(C715,Products!$A:$A,Products!$B:$B,"")</f>
        <v>Product 13</v>
      </c>
      <c r="E715" t="str">
        <f>_xlfn.XLOOKUP(C715,Products!$A:$A,Products!$C:$C,"")</f>
        <v>Finished Goods</v>
      </c>
      <c r="F715">
        <f>_xlfn.XLOOKUP(C715,Products!$A:$A,Products!$D:$D,"")</f>
        <v>48.85</v>
      </c>
      <c r="G715" t="str">
        <f>_xlfn.XLOOKUP(C715,Products!$A:$A,Products!$E:$E,"")</f>
        <v>S018</v>
      </c>
      <c r="H715">
        <v>5</v>
      </c>
      <c r="I715">
        <v>76.099999999999994</v>
      </c>
      <c r="J715" t="s">
        <v>684</v>
      </c>
      <c r="K715" t="s">
        <v>464</v>
      </c>
      <c r="L715" t="str">
        <f xml:space="preserve"> _xlfn.XLOOKUP(K715,Locations!$A:$A,Locations!$D:$D,"")</f>
        <v>Central</v>
      </c>
      <c r="M715" t="str">
        <f xml:space="preserve"> _xlfn.XLOOKUP(K715,Locations!$A:$A,Locations!$C:$C,"")</f>
        <v>TX</v>
      </c>
      <c r="N715" t="s">
        <v>1388</v>
      </c>
      <c r="O715" t="s">
        <v>1825</v>
      </c>
      <c r="P715">
        <f t="shared" si="44"/>
        <v>380.5</v>
      </c>
      <c r="Q715" s="4">
        <f>_xlfn.MAXIFS(Shipments!$B:$B, Shipments!$A:$A, A715)</f>
        <v>45770</v>
      </c>
      <c r="R715">
        <f>SUMIFS(Shipments!$D:$D, Shipments!$A:$A, A715)</f>
        <v>5</v>
      </c>
      <c r="S715">
        <f t="shared" si="45"/>
        <v>1</v>
      </c>
      <c r="T715">
        <f t="shared" si="46"/>
        <v>1</v>
      </c>
      <c r="U715">
        <f t="shared" si="47"/>
        <v>136.25</v>
      </c>
    </row>
    <row r="716" spans="1:21" x14ac:dyDescent="0.35">
      <c r="A716">
        <v>10714</v>
      </c>
      <c r="B716" s="4" t="s">
        <v>514</v>
      </c>
      <c r="C716" t="s">
        <v>229</v>
      </c>
      <c r="D716" t="str">
        <f>_xlfn.XLOOKUP(C716,Products!$A:$A,Products!$B:$B,"")</f>
        <v>Product 175</v>
      </c>
      <c r="E716" t="str">
        <f>_xlfn.XLOOKUP(C716,Products!$A:$A,Products!$C:$C,"")</f>
        <v>Raw Materials</v>
      </c>
      <c r="F716">
        <f>_xlfn.XLOOKUP(C716,Products!$A:$A,Products!$D:$D,"")</f>
        <v>138.30000000000001</v>
      </c>
      <c r="G716" t="str">
        <f>_xlfn.XLOOKUP(C716,Products!$A:$A,Products!$E:$E,"")</f>
        <v>S017</v>
      </c>
      <c r="H716">
        <v>40</v>
      </c>
      <c r="I716">
        <v>207.1</v>
      </c>
      <c r="J716" t="s">
        <v>564</v>
      </c>
      <c r="K716" t="s">
        <v>466</v>
      </c>
      <c r="L716" t="str">
        <f xml:space="preserve"> _xlfn.XLOOKUP(K716,Locations!$A:$A,Locations!$D:$D,"")</f>
        <v>Southeast</v>
      </c>
      <c r="M716" t="str">
        <f xml:space="preserve"> _xlfn.XLOOKUP(K716,Locations!$A:$A,Locations!$C:$C,"")</f>
        <v>FL</v>
      </c>
      <c r="N716" t="s">
        <v>1389</v>
      </c>
      <c r="O716" t="s">
        <v>1825</v>
      </c>
      <c r="P716">
        <f t="shared" si="44"/>
        <v>8284</v>
      </c>
      <c r="Q716" s="4">
        <f>_xlfn.MAXIFS(Shipments!$B:$B, Shipments!$A:$A, A716)</f>
        <v>45789</v>
      </c>
      <c r="R716">
        <f>SUMIFS(Shipments!$D:$D, Shipments!$A:$A, A716)</f>
        <v>40</v>
      </c>
      <c r="S716">
        <f t="shared" si="45"/>
        <v>1</v>
      </c>
      <c r="T716">
        <f t="shared" si="46"/>
        <v>0</v>
      </c>
      <c r="U716">
        <f t="shared" si="47"/>
        <v>2752</v>
      </c>
    </row>
    <row r="717" spans="1:21" x14ac:dyDescent="0.35">
      <c r="A717">
        <v>10715</v>
      </c>
      <c r="B717" s="4" t="s">
        <v>568</v>
      </c>
      <c r="C717" t="s">
        <v>232</v>
      </c>
      <c r="D717" t="str">
        <f>_xlfn.XLOOKUP(C717,Products!$A:$A,Products!$B:$B,"")</f>
        <v>Product 178</v>
      </c>
      <c r="E717" t="str">
        <f>_xlfn.XLOOKUP(C717,Products!$A:$A,Products!$C:$C,"")</f>
        <v>Packaging</v>
      </c>
      <c r="F717">
        <f>_xlfn.XLOOKUP(C717,Products!$A:$A,Products!$D:$D,"")</f>
        <v>162.16999999999999</v>
      </c>
      <c r="G717" t="str">
        <f>_xlfn.XLOOKUP(C717,Products!$A:$A,Products!$E:$E,"")</f>
        <v>S018</v>
      </c>
      <c r="H717">
        <v>25</v>
      </c>
      <c r="I717">
        <v>216.65</v>
      </c>
      <c r="J717" t="s">
        <v>667</v>
      </c>
      <c r="K717" t="s">
        <v>470</v>
      </c>
      <c r="L717" t="str">
        <f xml:space="preserve"> _xlfn.XLOOKUP(K717,Locations!$A:$A,Locations!$D:$D,"")</f>
        <v>Pacific</v>
      </c>
      <c r="M717" t="str">
        <f xml:space="preserve"> _xlfn.XLOOKUP(K717,Locations!$A:$A,Locations!$C:$C,"")</f>
        <v>FL</v>
      </c>
      <c r="N717" t="s">
        <v>1390</v>
      </c>
      <c r="O717" t="s">
        <v>1824</v>
      </c>
      <c r="P717">
        <f t="shared" si="44"/>
        <v>5416.25</v>
      </c>
      <c r="Q717" s="4">
        <f>_xlfn.MAXIFS(Shipments!$B:$B, Shipments!$A:$A, A717)</f>
        <v>45812</v>
      </c>
      <c r="R717">
        <f>SUMIFS(Shipments!$D:$D, Shipments!$A:$A, A717)</f>
        <v>25</v>
      </c>
      <c r="S717">
        <f t="shared" si="45"/>
        <v>1</v>
      </c>
      <c r="T717">
        <f t="shared" si="46"/>
        <v>0</v>
      </c>
      <c r="U717">
        <f t="shared" si="47"/>
        <v>1362.0000000000005</v>
      </c>
    </row>
    <row r="718" spans="1:21" x14ac:dyDescent="0.35">
      <c r="A718">
        <v>10716</v>
      </c>
      <c r="B718" s="4" t="s">
        <v>686</v>
      </c>
      <c r="C718" t="s">
        <v>108</v>
      </c>
      <c r="D718" t="str">
        <f>_xlfn.XLOOKUP(C718,Products!$A:$A,Products!$B:$B,"")</f>
        <v>Product 54</v>
      </c>
      <c r="E718" t="str">
        <f>_xlfn.XLOOKUP(C718,Products!$A:$A,Products!$C:$C,"")</f>
        <v>Finished Goods</v>
      </c>
      <c r="F718">
        <f>_xlfn.XLOOKUP(C718,Products!$A:$A,Products!$D:$D,"")</f>
        <v>48.82</v>
      </c>
      <c r="G718" t="str">
        <f>_xlfn.XLOOKUP(C718,Products!$A:$A,Products!$E:$E,"")</f>
        <v>S009</v>
      </c>
      <c r="H718">
        <v>40</v>
      </c>
      <c r="I718">
        <v>76.22</v>
      </c>
      <c r="J718" t="s">
        <v>518</v>
      </c>
      <c r="K718" t="s">
        <v>470</v>
      </c>
      <c r="L718" t="str">
        <f xml:space="preserve"> _xlfn.XLOOKUP(K718,Locations!$A:$A,Locations!$D:$D,"")</f>
        <v>Pacific</v>
      </c>
      <c r="M718" t="str">
        <f xml:space="preserve"> _xlfn.XLOOKUP(K718,Locations!$A:$A,Locations!$C:$C,"")</f>
        <v>FL</v>
      </c>
      <c r="N718" t="s">
        <v>1391</v>
      </c>
      <c r="O718" t="s">
        <v>1824</v>
      </c>
      <c r="P718">
        <f t="shared" si="44"/>
        <v>3048.8</v>
      </c>
      <c r="Q718" s="4">
        <f>_xlfn.MAXIFS(Shipments!$B:$B, Shipments!$A:$A, A718)</f>
        <v>45887</v>
      </c>
      <c r="R718">
        <f>SUMIFS(Shipments!$D:$D, Shipments!$A:$A, A718)</f>
        <v>40</v>
      </c>
      <c r="S718">
        <f t="shared" si="45"/>
        <v>1</v>
      </c>
      <c r="T718">
        <f t="shared" si="46"/>
        <v>0</v>
      </c>
      <c r="U718">
        <f t="shared" si="47"/>
        <v>1096.0000000000002</v>
      </c>
    </row>
    <row r="719" spans="1:21" x14ac:dyDescent="0.35">
      <c r="A719">
        <v>10717</v>
      </c>
      <c r="B719" s="4" t="s">
        <v>527</v>
      </c>
      <c r="C719" t="s">
        <v>245</v>
      </c>
      <c r="D719" t="str">
        <f>_xlfn.XLOOKUP(C719,Products!$A:$A,Products!$B:$B,"")</f>
        <v>Product 191</v>
      </c>
      <c r="E719" t="str">
        <f>_xlfn.XLOOKUP(C719,Products!$A:$A,Products!$C:$C,"")</f>
        <v>Components</v>
      </c>
      <c r="F719">
        <f>_xlfn.XLOOKUP(C719,Products!$A:$A,Products!$D:$D,"")</f>
        <v>92.34</v>
      </c>
      <c r="G719" t="str">
        <f>_xlfn.XLOOKUP(C719,Products!$A:$A,Products!$E:$E,"")</f>
        <v>S012</v>
      </c>
      <c r="H719">
        <v>100</v>
      </c>
      <c r="I719">
        <v>144.91999999999999</v>
      </c>
      <c r="J719" t="s">
        <v>596</v>
      </c>
      <c r="K719" t="s">
        <v>468</v>
      </c>
      <c r="L719" t="str">
        <f xml:space="preserve"> _xlfn.XLOOKUP(K719,Locations!$A:$A,Locations!$D:$D,"")</f>
        <v>West</v>
      </c>
      <c r="M719" t="str">
        <f xml:space="preserve"> _xlfn.XLOOKUP(K719,Locations!$A:$A,Locations!$C:$C,"")</f>
        <v>WA</v>
      </c>
      <c r="N719" t="s">
        <v>1392</v>
      </c>
      <c r="O719" t="s">
        <v>1825</v>
      </c>
      <c r="P719">
        <f t="shared" si="44"/>
        <v>14491.999999999998</v>
      </c>
      <c r="Q719" s="4">
        <f>_xlfn.MAXIFS(Shipments!$B:$B, Shipments!$A:$A, A719)</f>
        <v>45863</v>
      </c>
      <c r="R719">
        <f>SUMIFS(Shipments!$D:$D, Shipments!$A:$A, A719)</f>
        <v>100</v>
      </c>
      <c r="S719">
        <f t="shared" si="45"/>
        <v>1</v>
      </c>
      <c r="T719">
        <f t="shared" si="46"/>
        <v>0</v>
      </c>
      <c r="U719">
        <f t="shared" si="47"/>
        <v>5257.9999999999982</v>
      </c>
    </row>
    <row r="720" spans="1:21" x14ac:dyDescent="0.35">
      <c r="A720">
        <v>10718</v>
      </c>
      <c r="B720" s="4" t="s">
        <v>630</v>
      </c>
      <c r="C720" t="s">
        <v>182</v>
      </c>
      <c r="D720" t="str">
        <f>_xlfn.XLOOKUP(C720,Products!$A:$A,Products!$B:$B,"")</f>
        <v>Product 128</v>
      </c>
      <c r="E720" t="str">
        <f>_xlfn.XLOOKUP(C720,Products!$A:$A,Products!$C:$C,"")</f>
        <v>Spare Parts</v>
      </c>
      <c r="F720">
        <f>_xlfn.XLOOKUP(C720,Products!$A:$A,Products!$D:$D,"")</f>
        <v>151.44999999999999</v>
      </c>
      <c r="G720" t="str">
        <f>_xlfn.XLOOKUP(C720,Products!$A:$A,Products!$E:$E,"")</f>
        <v>S004</v>
      </c>
      <c r="H720">
        <v>5</v>
      </c>
      <c r="I720">
        <v>261.12</v>
      </c>
      <c r="J720" t="s">
        <v>592</v>
      </c>
      <c r="K720" t="s">
        <v>472</v>
      </c>
      <c r="L720" t="str">
        <f xml:space="preserve"> _xlfn.XLOOKUP(K720,Locations!$A:$A,Locations!$D:$D,"")</f>
        <v>West</v>
      </c>
      <c r="M720" t="str">
        <f xml:space="preserve"> _xlfn.XLOOKUP(K720,Locations!$A:$A,Locations!$C:$C,"")</f>
        <v>WA</v>
      </c>
      <c r="N720" t="s">
        <v>1393</v>
      </c>
      <c r="O720" t="s">
        <v>1824</v>
      </c>
      <c r="P720">
        <f t="shared" si="44"/>
        <v>1305.5999999999999</v>
      </c>
      <c r="Q720" s="4">
        <f>_xlfn.MAXIFS(Shipments!$B:$B, Shipments!$A:$A, A720)</f>
        <v>45767</v>
      </c>
      <c r="R720">
        <f>SUMIFS(Shipments!$D:$D, Shipments!$A:$A, A720)</f>
        <v>5</v>
      </c>
      <c r="S720">
        <f t="shared" si="45"/>
        <v>1</v>
      </c>
      <c r="T720">
        <f t="shared" si="46"/>
        <v>0</v>
      </c>
      <c r="U720">
        <f t="shared" si="47"/>
        <v>548.34999999999991</v>
      </c>
    </row>
    <row r="721" spans="1:21" x14ac:dyDescent="0.35">
      <c r="A721">
        <v>10719</v>
      </c>
      <c r="B721" s="4" t="s">
        <v>674</v>
      </c>
      <c r="C721" t="s">
        <v>115</v>
      </c>
      <c r="D721" t="str">
        <f>_xlfn.XLOOKUP(C721,Products!$A:$A,Products!$B:$B,"")</f>
        <v>Product 61</v>
      </c>
      <c r="E721" t="str">
        <f>_xlfn.XLOOKUP(C721,Products!$A:$A,Products!$C:$C,"")</f>
        <v>Raw Materials</v>
      </c>
      <c r="F721">
        <f>_xlfn.XLOOKUP(C721,Products!$A:$A,Products!$D:$D,"")</f>
        <v>57.68</v>
      </c>
      <c r="G721" t="str">
        <f>_xlfn.XLOOKUP(C721,Products!$A:$A,Products!$E:$E,"")</f>
        <v>S019</v>
      </c>
      <c r="H721">
        <v>25</v>
      </c>
      <c r="I721">
        <v>74.39</v>
      </c>
      <c r="J721" t="s">
        <v>512</v>
      </c>
      <c r="K721" t="s">
        <v>465</v>
      </c>
      <c r="L721" t="str">
        <f xml:space="preserve"> _xlfn.XLOOKUP(K721,Locations!$A:$A,Locations!$D:$D,"")</f>
        <v>Midwest</v>
      </c>
      <c r="M721" t="str">
        <f xml:space="preserve"> _xlfn.XLOOKUP(K721,Locations!$A:$A,Locations!$C:$C,"")</f>
        <v>IL</v>
      </c>
      <c r="N721" t="s">
        <v>1394</v>
      </c>
      <c r="O721" t="s">
        <v>1824</v>
      </c>
      <c r="P721">
        <f t="shared" si="44"/>
        <v>1859.75</v>
      </c>
      <c r="Q721" s="4">
        <f>_xlfn.MAXIFS(Shipments!$B:$B, Shipments!$A:$A, A721)</f>
        <v>45868</v>
      </c>
      <c r="R721">
        <f>SUMIFS(Shipments!$D:$D, Shipments!$A:$A, A721)</f>
        <v>25</v>
      </c>
      <c r="S721">
        <f t="shared" si="45"/>
        <v>1</v>
      </c>
      <c r="T721">
        <f t="shared" si="46"/>
        <v>1</v>
      </c>
      <c r="U721">
        <f t="shared" si="47"/>
        <v>417.75</v>
      </c>
    </row>
    <row r="722" spans="1:21" x14ac:dyDescent="0.35">
      <c r="A722">
        <v>10720</v>
      </c>
      <c r="B722" s="4" t="s">
        <v>667</v>
      </c>
      <c r="C722" t="s">
        <v>72</v>
      </c>
      <c r="D722" t="str">
        <f>_xlfn.XLOOKUP(C722,Products!$A:$A,Products!$B:$B,"")</f>
        <v>Product 18</v>
      </c>
      <c r="E722" t="str">
        <f>_xlfn.XLOOKUP(C722,Products!$A:$A,Products!$C:$C,"")</f>
        <v>Components</v>
      </c>
      <c r="F722">
        <f>_xlfn.XLOOKUP(C722,Products!$A:$A,Products!$D:$D,"")</f>
        <v>101.44</v>
      </c>
      <c r="G722" t="str">
        <f>_xlfn.XLOOKUP(C722,Products!$A:$A,Products!$E:$E,"")</f>
        <v>S013</v>
      </c>
      <c r="H722">
        <v>5</v>
      </c>
      <c r="I722">
        <v>136.63</v>
      </c>
      <c r="J722" t="s">
        <v>690</v>
      </c>
      <c r="K722" t="s">
        <v>472</v>
      </c>
      <c r="L722" t="str">
        <f xml:space="preserve"> _xlfn.XLOOKUP(K722,Locations!$A:$A,Locations!$D:$D,"")</f>
        <v>West</v>
      </c>
      <c r="M722" t="str">
        <f xml:space="preserve"> _xlfn.XLOOKUP(K722,Locations!$A:$A,Locations!$C:$C,"")</f>
        <v>WA</v>
      </c>
      <c r="N722" t="s">
        <v>1395</v>
      </c>
      <c r="O722" t="s">
        <v>1824</v>
      </c>
      <c r="P722">
        <f t="shared" si="44"/>
        <v>683.15</v>
      </c>
      <c r="Q722" s="4">
        <f>_xlfn.MAXIFS(Shipments!$B:$B, Shipments!$A:$A, A722)</f>
        <v>45815</v>
      </c>
      <c r="R722">
        <f>SUMIFS(Shipments!$D:$D, Shipments!$A:$A, A722)</f>
        <v>5</v>
      </c>
      <c r="S722">
        <f t="shared" si="45"/>
        <v>1</v>
      </c>
      <c r="T722">
        <f t="shared" si="46"/>
        <v>1</v>
      </c>
      <c r="U722">
        <f t="shared" si="47"/>
        <v>175.95</v>
      </c>
    </row>
    <row r="723" spans="1:21" x14ac:dyDescent="0.35">
      <c r="A723">
        <v>10721</v>
      </c>
      <c r="B723" s="4" t="s">
        <v>573</v>
      </c>
      <c r="C723" t="s">
        <v>139</v>
      </c>
      <c r="D723" t="str">
        <f>_xlfn.XLOOKUP(C723,Products!$A:$A,Products!$B:$B,"")</f>
        <v>Product 85</v>
      </c>
      <c r="E723" t="str">
        <f>_xlfn.XLOOKUP(C723,Products!$A:$A,Products!$C:$C,"")</f>
        <v>Components</v>
      </c>
      <c r="F723">
        <f>_xlfn.XLOOKUP(C723,Products!$A:$A,Products!$D:$D,"")</f>
        <v>31.46</v>
      </c>
      <c r="G723" t="str">
        <f>_xlfn.XLOOKUP(C723,Products!$A:$A,Products!$E:$E,"")</f>
        <v>S015</v>
      </c>
      <c r="H723">
        <v>50</v>
      </c>
      <c r="I723">
        <v>52.61</v>
      </c>
      <c r="J723" t="s">
        <v>691</v>
      </c>
      <c r="K723" t="s">
        <v>466</v>
      </c>
      <c r="L723" t="str">
        <f xml:space="preserve"> _xlfn.XLOOKUP(K723,Locations!$A:$A,Locations!$D:$D,"")</f>
        <v>Southeast</v>
      </c>
      <c r="M723" t="str">
        <f xml:space="preserve"> _xlfn.XLOOKUP(K723,Locations!$A:$A,Locations!$C:$C,"")</f>
        <v>FL</v>
      </c>
      <c r="N723" t="s">
        <v>1396</v>
      </c>
      <c r="O723" t="s">
        <v>1826</v>
      </c>
      <c r="P723">
        <f t="shared" si="44"/>
        <v>2630.5</v>
      </c>
      <c r="Q723" s="4">
        <f>_xlfn.MAXIFS(Shipments!$B:$B, Shipments!$A:$A, A723)</f>
        <v>45935</v>
      </c>
      <c r="R723">
        <f>SUMIFS(Shipments!$D:$D, Shipments!$A:$A, A723)</f>
        <v>50</v>
      </c>
      <c r="S723">
        <f t="shared" si="45"/>
        <v>1</v>
      </c>
      <c r="T723">
        <f t="shared" si="46"/>
        <v>0</v>
      </c>
      <c r="U723">
        <f t="shared" si="47"/>
        <v>1057.5</v>
      </c>
    </row>
    <row r="724" spans="1:21" x14ac:dyDescent="0.35">
      <c r="A724">
        <v>10722</v>
      </c>
      <c r="B724" s="4" t="s">
        <v>569</v>
      </c>
      <c r="C724" t="s">
        <v>204</v>
      </c>
      <c r="D724" t="str">
        <f>_xlfn.XLOOKUP(C724,Products!$A:$A,Products!$B:$B,"")</f>
        <v>Product 150</v>
      </c>
      <c r="E724" t="str">
        <f>_xlfn.XLOOKUP(C724,Products!$A:$A,Products!$C:$C,"")</f>
        <v>Finished Goods</v>
      </c>
      <c r="F724">
        <f>_xlfn.XLOOKUP(C724,Products!$A:$A,Products!$D:$D,"")</f>
        <v>74.11</v>
      </c>
      <c r="G724" t="str">
        <f>_xlfn.XLOOKUP(C724,Products!$A:$A,Products!$E:$E,"")</f>
        <v>S018</v>
      </c>
      <c r="H724">
        <v>15</v>
      </c>
      <c r="I724">
        <v>115.02</v>
      </c>
      <c r="J724" t="s">
        <v>626</v>
      </c>
      <c r="K724" t="s">
        <v>465</v>
      </c>
      <c r="L724" t="str">
        <f xml:space="preserve"> _xlfn.XLOOKUP(K724,Locations!$A:$A,Locations!$D:$D,"")</f>
        <v>Midwest</v>
      </c>
      <c r="M724" t="str">
        <f xml:space="preserve"> _xlfn.XLOOKUP(K724,Locations!$A:$A,Locations!$C:$C,"")</f>
        <v>IL</v>
      </c>
      <c r="N724" t="s">
        <v>1397</v>
      </c>
      <c r="O724" t="s">
        <v>1825</v>
      </c>
      <c r="P724">
        <f t="shared" si="44"/>
        <v>1725.3</v>
      </c>
      <c r="Q724" s="4">
        <f>_xlfn.MAXIFS(Shipments!$B:$B, Shipments!$A:$A, A724)</f>
        <v>45779</v>
      </c>
      <c r="R724">
        <f>SUMIFS(Shipments!$D:$D, Shipments!$A:$A, A724)</f>
        <v>15</v>
      </c>
      <c r="S724">
        <f t="shared" si="45"/>
        <v>1</v>
      </c>
      <c r="T724">
        <f t="shared" si="46"/>
        <v>0</v>
      </c>
      <c r="U724">
        <f t="shared" si="47"/>
        <v>613.64999999999986</v>
      </c>
    </row>
    <row r="725" spans="1:21" x14ac:dyDescent="0.35">
      <c r="A725">
        <v>10723</v>
      </c>
      <c r="B725" s="4" t="s">
        <v>613</v>
      </c>
      <c r="C725" t="s">
        <v>247</v>
      </c>
      <c r="D725" t="str">
        <f>_xlfn.XLOOKUP(C725,Products!$A:$A,Products!$B:$B,"")</f>
        <v>Product 193</v>
      </c>
      <c r="E725" t="str">
        <f>_xlfn.XLOOKUP(C725,Products!$A:$A,Products!$C:$C,"")</f>
        <v>Packaging</v>
      </c>
      <c r="F725">
        <f>_xlfn.XLOOKUP(C725,Products!$A:$A,Products!$D:$D,"")</f>
        <v>186.71</v>
      </c>
      <c r="G725" t="str">
        <f>_xlfn.XLOOKUP(C725,Products!$A:$A,Products!$E:$E,"")</f>
        <v>S005</v>
      </c>
      <c r="H725">
        <v>40</v>
      </c>
      <c r="I725">
        <v>331.27</v>
      </c>
      <c r="J725" t="s">
        <v>648</v>
      </c>
      <c r="K725" t="s">
        <v>468</v>
      </c>
      <c r="L725" t="str">
        <f xml:space="preserve"> _xlfn.XLOOKUP(K725,Locations!$A:$A,Locations!$D:$D,"")</f>
        <v>West</v>
      </c>
      <c r="M725" t="str">
        <f xml:space="preserve"> _xlfn.XLOOKUP(K725,Locations!$A:$A,Locations!$C:$C,"")</f>
        <v>WA</v>
      </c>
      <c r="N725" t="s">
        <v>783</v>
      </c>
      <c r="O725" t="s">
        <v>1825</v>
      </c>
      <c r="P725">
        <f t="shared" si="44"/>
        <v>13250.8</v>
      </c>
      <c r="Q725" s="4">
        <f>_xlfn.MAXIFS(Shipments!$B:$B, Shipments!$A:$A, A725)</f>
        <v>45903</v>
      </c>
      <c r="R725">
        <f>SUMIFS(Shipments!$D:$D, Shipments!$A:$A, A725)</f>
        <v>40</v>
      </c>
      <c r="S725">
        <f t="shared" si="45"/>
        <v>1</v>
      </c>
      <c r="T725">
        <f t="shared" si="46"/>
        <v>1</v>
      </c>
      <c r="U725">
        <f t="shared" si="47"/>
        <v>5782.3999999999987</v>
      </c>
    </row>
    <row r="726" spans="1:21" x14ac:dyDescent="0.35">
      <c r="A726">
        <v>10724</v>
      </c>
      <c r="B726" s="4" t="s">
        <v>612</v>
      </c>
      <c r="C726" t="s">
        <v>108</v>
      </c>
      <c r="D726" t="str">
        <f>_xlfn.XLOOKUP(C726,Products!$A:$A,Products!$B:$B,"")</f>
        <v>Product 54</v>
      </c>
      <c r="E726" t="str">
        <f>_xlfn.XLOOKUP(C726,Products!$A:$A,Products!$C:$C,"")</f>
        <v>Finished Goods</v>
      </c>
      <c r="F726">
        <f>_xlfn.XLOOKUP(C726,Products!$A:$A,Products!$D:$D,"")</f>
        <v>48.82</v>
      </c>
      <c r="G726" t="str">
        <f>_xlfn.XLOOKUP(C726,Products!$A:$A,Products!$E:$E,"")</f>
        <v>S009</v>
      </c>
      <c r="H726">
        <v>100</v>
      </c>
      <c r="I726">
        <v>83.41</v>
      </c>
      <c r="J726" t="s">
        <v>683</v>
      </c>
      <c r="K726" t="s">
        <v>465</v>
      </c>
      <c r="L726" t="str">
        <f xml:space="preserve"> _xlfn.XLOOKUP(K726,Locations!$A:$A,Locations!$D:$D,"")</f>
        <v>Midwest</v>
      </c>
      <c r="M726" t="str">
        <f xml:space="preserve"> _xlfn.XLOOKUP(K726,Locations!$A:$A,Locations!$C:$C,"")</f>
        <v>IL</v>
      </c>
      <c r="N726" t="s">
        <v>1398</v>
      </c>
      <c r="O726" t="s">
        <v>1826</v>
      </c>
      <c r="P726">
        <f t="shared" si="44"/>
        <v>8341</v>
      </c>
      <c r="Q726" s="4">
        <f>_xlfn.MAXIFS(Shipments!$B:$B, Shipments!$A:$A, A726)</f>
        <v>45911</v>
      </c>
      <c r="R726">
        <f>SUMIFS(Shipments!$D:$D, Shipments!$A:$A, A726)</f>
        <v>100</v>
      </c>
      <c r="S726">
        <f t="shared" si="45"/>
        <v>1</v>
      </c>
      <c r="T726">
        <f t="shared" si="46"/>
        <v>0</v>
      </c>
      <c r="U726">
        <f t="shared" si="47"/>
        <v>3459</v>
      </c>
    </row>
    <row r="727" spans="1:21" x14ac:dyDescent="0.35">
      <c r="A727">
        <v>10725</v>
      </c>
      <c r="B727" s="4" t="s">
        <v>575</v>
      </c>
      <c r="C727" t="s">
        <v>76</v>
      </c>
      <c r="D727" t="str">
        <f>_xlfn.XLOOKUP(C727,Products!$A:$A,Products!$B:$B,"")</f>
        <v>Product 22</v>
      </c>
      <c r="E727" t="str">
        <f>_xlfn.XLOOKUP(C727,Products!$A:$A,Products!$C:$C,"")</f>
        <v>Finished Goods</v>
      </c>
      <c r="F727">
        <f>_xlfn.XLOOKUP(C727,Products!$A:$A,Products!$D:$D,"")</f>
        <v>20.91</v>
      </c>
      <c r="G727" t="str">
        <f>_xlfn.XLOOKUP(C727,Products!$A:$A,Products!$E:$E,"")</f>
        <v>S007</v>
      </c>
      <c r="H727">
        <v>40</v>
      </c>
      <c r="I727">
        <v>34.14</v>
      </c>
      <c r="J727" t="s">
        <v>580</v>
      </c>
      <c r="K727" t="s">
        <v>472</v>
      </c>
      <c r="L727" t="str">
        <f xml:space="preserve"> _xlfn.XLOOKUP(K727,Locations!$A:$A,Locations!$D:$D,"")</f>
        <v>West</v>
      </c>
      <c r="M727" t="str">
        <f xml:space="preserve"> _xlfn.XLOOKUP(K727,Locations!$A:$A,Locations!$C:$C,"")</f>
        <v>WA</v>
      </c>
      <c r="N727" t="s">
        <v>1399</v>
      </c>
      <c r="O727" t="s">
        <v>1824</v>
      </c>
      <c r="P727">
        <f t="shared" si="44"/>
        <v>1365.6</v>
      </c>
      <c r="Q727" s="4">
        <f>_xlfn.MAXIFS(Shipments!$B:$B, Shipments!$A:$A, A727)</f>
        <v>45774</v>
      </c>
      <c r="R727">
        <f>SUMIFS(Shipments!$D:$D, Shipments!$A:$A, A727)</f>
        <v>40</v>
      </c>
      <c r="S727">
        <f t="shared" si="45"/>
        <v>1</v>
      </c>
      <c r="T727">
        <f t="shared" si="46"/>
        <v>1</v>
      </c>
      <c r="U727">
        <f t="shared" si="47"/>
        <v>529.19999999999993</v>
      </c>
    </row>
    <row r="728" spans="1:21" x14ac:dyDescent="0.35">
      <c r="A728">
        <v>10726</v>
      </c>
      <c r="B728" s="4" t="s">
        <v>675</v>
      </c>
      <c r="C728" t="s">
        <v>62</v>
      </c>
      <c r="D728" t="str">
        <f>_xlfn.XLOOKUP(C728,Products!$A:$A,Products!$B:$B,"")</f>
        <v>Product 8</v>
      </c>
      <c r="E728" t="str">
        <f>_xlfn.XLOOKUP(C728,Products!$A:$A,Products!$C:$C,"")</f>
        <v>Finished Goods</v>
      </c>
      <c r="F728">
        <f>_xlfn.XLOOKUP(C728,Products!$A:$A,Products!$D:$D,"")</f>
        <v>65.62</v>
      </c>
      <c r="G728" t="str">
        <f>_xlfn.XLOOKUP(C728,Products!$A:$A,Products!$E:$E,"")</f>
        <v>S010</v>
      </c>
      <c r="H728">
        <v>5</v>
      </c>
      <c r="I728">
        <v>100.03</v>
      </c>
      <c r="J728" t="s">
        <v>584</v>
      </c>
      <c r="K728" t="s">
        <v>464</v>
      </c>
      <c r="L728" t="str">
        <f xml:space="preserve"> _xlfn.XLOOKUP(K728,Locations!$A:$A,Locations!$D:$D,"")</f>
        <v>Central</v>
      </c>
      <c r="M728" t="str">
        <f xml:space="preserve"> _xlfn.XLOOKUP(K728,Locations!$A:$A,Locations!$C:$C,"")</f>
        <v>TX</v>
      </c>
      <c r="N728" t="s">
        <v>1400</v>
      </c>
      <c r="O728" t="s">
        <v>1824</v>
      </c>
      <c r="P728">
        <f t="shared" si="44"/>
        <v>500.15</v>
      </c>
      <c r="Q728" s="4">
        <f>_xlfn.MAXIFS(Shipments!$B:$B, Shipments!$A:$A, A728)</f>
        <v>45913</v>
      </c>
      <c r="R728">
        <f>SUMIFS(Shipments!$D:$D, Shipments!$A:$A, A728)</f>
        <v>5</v>
      </c>
      <c r="S728">
        <f t="shared" si="45"/>
        <v>1</v>
      </c>
      <c r="T728">
        <f t="shared" si="46"/>
        <v>1</v>
      </c>
      <c r="U728">
        <f t="shared" si="47"/>
        <v>172.04999999999995</v>
      </c>
    </row>
    <row r="729" spans="1:21" x14ac:dyDescent="0.35">
      <c r="A729">
        <v>10727</v>
      </c>
      <c r="B729" s="4" t="s">
        <v>589</v>
      </c>
      <c r="C729" t="s">
        <v>55</v>
      </c>
      <c r="D729" t="str">
        <f>_xlfn.XLOOKUP(C729,Products!$A:$A,Products!$B:$B,"")</f>
        <v>Product 1</v>
      </c>
      <c r="E729" t="str">
        <f>_xlfn.XLOOKUP(C729,Products!$A:$A,Products!$C:$C,"")</f>
        <v>Spare Parts</v>
      </c>
      <c r="F729">
        <f>_xlfn.XLOOKUP(C729,Products!$A:$A,Products!$D:$D,"")</f>
        <v>158.88</v>
      </c>
      <c r="G729" t="str">
        <f>_xlfn.XLOOKUP(C729,Products!$A:$A,Products!$E:$E,"")</f>
        <v>S004</v>
      </c>
      <c r="H729">
        <v>75</v>
      </c>
      <c r="I729">
        <v>279.76</v>
      </c>
      <c r="J729" t="s">
        <v>592</v>
      </c>
      <c r="K729" t="s">
        <v>473</v>
      </c>
      <c r="L729" t="str">
        <f xml:space="preserve"> _xlfn.XLOOKUP(K729,Locations!$A:$A,Locations!$D:$D,"")</f>
        <v>West</v>
      </c>
      <c r="M729" t="str">
        <f xml:space="preserve"> _xlfn.XLOOKUP(K729,Locations!$A:$A,Locations!$C:$C,"")</f>
        <v>CA</v>
      </c>
      <c r="N729" t="s">
        <v>1401</v>
      </c>
      <c r="O729" t="s">
        <v>1825</v>
      </c>
      <c r="P729">
        <f t="shared" si="44"/>
        <v>20982</v>
      </c>
      <c r="Q729" s="4">
        <f>_xlfn.MAXIFS(Shipments!$B:$B, Shipments!$A:$A, A729)</f>
        <v>45768</v>
      </c>
      <c r="R729">
        <f>SUMIFS(Shipments!$D:$D, Shipments!$A:$A, A729)</f>
        <v>75</v>
      </c>
      <c r="S729">
        <f t="shared" si="45"/>
        <v>1</v>
      </c>
      <c r="T729">
        <f t="shared" si="46"/>
        <v>0</v>
      </c>
      <c r="U729">
        <f t="shared" si="47"/>
        <v>9066</v>
      </c>
    </row>
    <row r="730" spans="1:21" x14ac:dyDescent="0.35">
      <c r="A730">
        <v>10728</v>
      </c>
      <c r="B730" s="4" t="s">
        <v>668</v>
      </c>
      <c r="C730" t="s">
        <v>120</v>
      </c>
      <c r="D730" t="str">
        <f>_xlfn.XLOOKUP(C730,Products!$A:$A,Products!$B:$B,"")</f>
        <v>Product 66</v>
      </c>
      <c r="E730" t="str">
        <f>_xlfn.XLOOKUP(C730,Products!$A:$A,Products!$C:$C,"")</f>
        <v>Packaging</v>
      </c>
      <c r="F730">
        <f>_xlfn.XLOOKUP(C730,Products!$A:$A,Products!$D:$D,"")</f>
        <v>34.08</v>
      </c>
      <c r="G730" t="str">
        <f>_xlfn.XLOOKUP(C730,Products!$A:$A,Products!$E:$E,"")</f>
        <v>S016</v>
      </c>
      <c r="H730">
        <v>15</v>
      </c>
      <c r="I730">
        <v>59.48</v>
      </c>
      <c r="J730" t="s">
        <v>617</v>
      </c>
      <c r="K730" t="s">
        <v>465</v>
      </c>
      <c r="L730" t="str">
        <f xml:space="preserve"> _xlfn.XLOOKUP(K730,Locations!$A:$A,Locations!$D:$D,"")</f>
        <v>Midwest</v>
      </c>
      <c r="M730" t="str">
        <f xml:space="preserve"> _xlfn.XLOOKUP(K730,Locations!$A:$A,Locations!$C:$C,"")</f>
        <v>IL</v>
      </c>
      <c r="N730" t="s">
        <v>1211</v>
      </c>
      <c r="O730" t="s">
        <v>1825</v>
      </c>
      <c r="P730">
        <f t="shared" si="44"/>
        <v>892.19999999999993</v>
      </c>
      <c r="Q730" s="4">
        <f>_xlfn.MAXIFS(Shipments!$B:$B, Shipments!$A:$A, A730)</f>
        <v>45777</v>
      </c>
      <c r="R730">
        <f>SUMIFS(Shipments!$D:$D, Shipments!$A:$A, A730)</f>
        <v>15</v>
      </c>
      <c r="S730">
        <f t="shared" si="45"/>
        <v>1</v>
      </c>
      <c r="T730">
        <f t="shared" si="46"/>
        <v>1</v>
      </c>
      <c r="U730">
        <f t="shared" si="47"/>
        <v>380.99999999999994</v>
      </c>
    </row>
    <row r="731" spans="1:21" x14ac:dyDescent="0.35">
      <c r="A731">
        <v>10729</v>
      </c>
      <c r="B731" s="4" t="s">
        <v>610</v>
      </c>
      <c r="C731" t="s">
        <v>109</v>
      </c>
      <c r="D731" t="str">
        <f>_xlfn.XLOOKUP(C731,Products!$A:$A,Products!$B:$B,"")</f>
        <v>Product 55</v>
      </c>
      <c r="E731" t="str">
        <f>_xlfn.XLOOKUP(C731,Products!$A:$A,Products!$C:$C,"")</f>
        <v>Raw Materials</v>
      </c>
      <c r="F731">
        <f>_xlfn.XLOOKUP(C731,Products!$A:$A,Products!$D:$D,"")</f>
        <v>76.11</v>
      </c>
      <c r="G731" t="str">
        <f>_xlfn.XLOOKUP(C731,Products!$A:$A,Products!$E:$E,"")</f>
        <v>S016</v>
      </c>
      <c r="H731">
        <v>75</v>
      </c>
      <c r="I731">
        <v>101.58</v>
      </c>
      <c r="J731" t="s">
        <v>667</v>
      </c>
      <c r="K731" t="s">
        <v>465</v>
      </c>
      <c r="L731" t="str">
        <f xml:space="preserve"> _xlfn.XLOOKUP(K731,Locations!$A:$A,Locations!$D:$D,"")</f>
        <v>Midwest</v>
      </c>
      <c r="M731" t="str">
        <f xml:space="preserve"> _xlfn.XLOOKUP(K731,Locations!$A:$A,Locations!$C:$C,"")</f>
        <v>IL</v>
      </c>
      <c r="N731" t="s">
        <v>1402</v>
      </c>
      <c r="O731" t="s">
        <v>1824</v>
      </c>
      <c r="P731">
        <f t="shared" si="44"/>
        <v>7618.5</v>
      </c>
      <c r="Q731" s="4">
        <f>_xlfn.MAXIFS(Shipments!$B:$B, Shipments!$A:$A, A731)</f>
        <v>45810</v>
      </c>
      <c r="R731">
        <f>SUMIFS(Shipments!$D:$D, Shipments!$A:$A, A731)</f>
        <v>75</v>
      </c>
      <c r="S731">
        <f t="shared" si="45"/>
        <v>1</v>
      </c>
      <c r="T731">
        <f t="shared" si="46"/>
        <v>1</v>
      </c>
      <c r="U731">
        <f t="shared" si="47"/>
        <v>1910.25</v>
      </c>
    </row>
    <row r="732" spans="1:21" x14ac:dyDescent="0.35">
      <c r="A732">
        <v>10730</v>
      </c>
      <c r="B732" s="4" t="s">
        <v>604</v>
      </c>
      <c r="C732" t="s">
        <v>97</v>
      </c>
      <c r="D732" t="str">
        <f>_xlfn.XLOOKUP(C732,Products!$A:$A,Products!$B:$B,"")</f>
        <v>Product 43</v>
      </c>
      <c r="E732" t="str">
        <f>_xlfn.XLOOKUP(C732,Products!$A:$A,Products!$C:$C,"")</f>
        <v>Raw Materials</v>
      </c>
      <c r="F732">
        <f>_xlfn.XLOOKUP(C732,Products!$A:$A,Products!$D:$D,"")</f>
        <v>143.69</v>
      </c>
      <c r="G732" t="str">
        <f>_xlfn.XLOOKUP(C732,Products!$A:$A,Products!$E:$E,"")</f>
        <v>S001</v>
      </c>
      <c r="H732">
        <v>20</v>
      </c>
      <c r="I732">
        <v>258.52999999999997</v>
      </c>
      <c r="J732" t="s">
        <v>621</v>
      </c>
      <c r="K732" t="s">
        <v>472</v>
      </c>
      <c r="L732" t="str">
        <f xml:space="preserve"> _xlfn.XLOOKUP(K732,Locations!$A:$A,Locations!$D:$D,"")</f>
        <v>West</v>
      </c>
      <c r="M732" t="str">
        <f xml:space="preserve"> _xlfn.XLOOKUP(K732,Locations!$A:$A,Locations!$C:$C,"")</f>
        <v>WA</v>
      </c>
      <c r="N732" t="s">
        <v>1403</v>
      </c>
      <c r="O732" t="s">
        <v>1825</v>
      </c>
      <c r="P732">
        <f t="shared" si="44"/>
        <v>5170.5999999999995</v>
      </c>
      <c r="Q732" s="4">
        <f>_xlfn.MAXIFS(Shipments!$B:$B, Shipments!$A:$A, A732)</f>
        <v>45896</v>
      </c>
      <c r="R732">
        <f>SUMIFS(Shipments!$D:$D, Shipments!$A:$A, A732)</f>
        <v>20</v>
      </c>
      <c r="S732">
        <f t="shared" si="45"/>
        <v>1</v>
      </c>
      <c r="T732">
        <f t="shared" si="46"/>
        <v>1</v>
      </c>
      <c r="U732">
        <f t="shared" si="47"/>
        <v>2296.7999999999993</v>
      </c>
    </row>
    <row r="733" spans="1:21" x14ac:dyDescent="0.35">
      <c r="A733">
        <v>10731</v>
      </c>
      <c r="B733" s="4" t="s">
        <v>670</v>
      </c>
      <c r="C733" t="s">
        <v>114</v>
      </c>
      <c r="D733" t="str">
        <f>_xlfn.XLOOKUP(C733,Products!$A:$A,Products!$B:$B,"")</f>
        <v>Product 60</v>
      </c>
      <c r="E733" t="str">
        <f>_xlfn.XLOOKUP(C733,Products!$A:$A,Products!$C:$C,"")</f>
        <v>Raw Materials</v>
      </c>
      <c r="F733">
        <f>_xlfn.XLOOKUP(C733,Products!$A:$A,Products!$D:$D,"")</f>
        <v>127.62</v>
      </c>
      <c r="G733" t="str">
        <f>_xlfn.XLOOKUP(C733,Products!$A:$A,Products!$E:$E,"")</f>
        <v>S007</v>
      </c>
      <c r="H733">
        <v>100</v>
      </c>
      <c r="I733">
        <v>157.72999999999999</v>
      </c>
      <c r="J733" t="s">
        <v>636</v>
      </c>
      <c r="K733" t="s">
        <v>468</v>
      </c>
      <c r="L733" t="str">
        <f xml:space="preserve"> _xlfn.XLOOKUP(K733,Locations!$A:$A,Locations!$D:$D,"")</f>
        <v>West</v>
      </c>
      <c r="M733" t="str">
        <f xml:space="preserve"> _xlfn.XLOOKUP(K733,Locations!$A:$A,Locations!$C:$C,"")</f>
        <v>WA</v>
      </c>
      <c r="N733" t="s">
        <v>1404</v>
      </c>
      <c r="O733" t="s">
        <v>1825</v>
      </c>
      <c r="P733">
        <f t="shared" si="44"/>
        <v>15772.999999999998</v>
      </c>
      <c r="Q733" s="4">
        <f>_xlfn.MAXIFS(Shipments!$B:$B, Shipments!$A:$A, A733)</f>
        <v>45757</v>
      </c>
      <c r="R733">
        <f>SUMIFS(Shipments!$D:$D, Shipments!$A:$A, A733)</f>
        <v>100</v>
      </c>
      <c r="S733">
        <f t="shared" si="45"/>
        <v>1</v>
      </c>
      <c r="T733">
        <f t="shared" si="46"/>
        <v>1</v>
      </c>
      <c r="U733">
        <f t="shared" si="47"/>
        <v>3010.9999999999982</v>
      </c>
    </row>
    <row r="734" spans="1:21" x14ac:dyDescent="0.35">
      <c r="A734">
        <v>10732</v>
      </c>
      <c r="B734" s="4" t="s">
        <v>608</v>
      </c>
      <c r="C734" t="s">
        <v>228</v>
      </c>
      <c r="D734" t="str">
        <f>_xlfn.XLOOKUP(C734,Products!$A:$A,Products!$B:$B,"")</f>
        <v>Product 174</v>
      </c>
      <c r="E734" t="str">
        <f>_xlfn.XLOOKUP(C734,Products!$A:$A,Products!$C:$C,"")</f>
        <v>Components</v>
      </c>
      <c r="F734">
        <f>_xlfn.XLOOKUP(C734,Products!$A:$A,Products!$D:$D,"")</f>
        <v>155.03</v>
      </c>
      <c r="G734" t="str">
        <f>_xlfn.XLOOKUP(C734,Products!$A:$A,Products!$E:$E,"")</f>
        <v>S015</v>
      </c>
      <c r="H734">
        <v>40</v>
      </c>
      <c r="I734">
        <v>202.01</v>
      </c>
      <c r="J734" t="s">
        <v>540</v>
      </c>
      <c r="K734" t="s">
        <v>472</v>
      </c>
      <c r="L734" t="str">
        <f xml:space="preserve"> _xlfn.XLOOKUP(K734,Locations!$A:$A,Locations!$D:$D,"")</f>
        <v>West</v>
      </c>
      <c r="M734" t="str">
        <f xml:space="preserve"> _xlfn.XLOOKUP(K734,Locations!$A:$A,Locations!$C:$C,"")</f>
        <v>WA</v>
      </c>
      <c r="N734" t="s">
        <v>1405</v>
      </c>
      <c r="O734" t="s">
        <v>1826</v>
      </c>
      <c r="P734">
        <f t="shared" si="44"/>
        <v>8080.4</v>
      </c>
      <c r="Q734" s="4">
        <f>_xlfn.MAXIFS(Shipments!$B:$B, Shipments!$A:$A, A734)</f>
        <v>45850</v>
      </c>
      <c r="R734">
        <f>SUMIFS(Shipments!$D:$D, Shipments!$A:$A, A734)</f>
        <v>40</v>
      </c>
      <c r="S734">
        <f t="shared" si="45"/>
        <v>1</v>
      </c>
      <c r="T734">
        <f t="shared" si="46"/>
        <v>0</v>
      </c>
      <c r="U734">
        <f t="shared" si="47"/>
        <v>1879.1999999999998</v>
      </c>
    </row>
    <row r="735" spans="1:21" x14ac:dyDescent="0.35">
      <c r="A735">
        <v>10733</v>
      </c>
      <c r="B735" s="4" t="s">
        <v>666</v>
      </c>
      <c r="C735" t="s">
        <v>99</v>
      </c>
      <c r="D735" t="str">
        <f>_xlfn.XLOOKUP(C735,Products!$A:$A,Products!$B:$B,"")</f>
        <v>Product 45</v>
      </c>
      <c r="E735" t="str">
        <f>_xlfn.XLOOKUP(C735,Products!$A:$A,Products!$C:$C,"")</f>
        <v>Components</v>
      </c>
      <c r="F735">
        <f>_xlfn.XLOOKUP(C735,Products!$A:$A,Products!$D:$D,"")</f>
        <v>39.82</v>
      </c>
      <c r="G735" t="str">
        <f>_xlfn.XLOOKUP(C735,Products!$A:$A,Products!$E:$E,"")</f>
        <v>S006</v>
      </c>
      <c r="H735">
        <v>15</v>
      </c>
      <c r="I735">
        <v>58.87</v>
      </c>
      <c r="J735" t="s">
        <v>552</v>
      </c>
      <c r="K735" t="s">
        <v>467</v>
      </c>
      <c r="L735" t="str">
        <f xml:space="preserve"> _xlfn.XLOOKUP(K735,Locations!$A:$A,Locations!$D:$D,"")</f>
        <v>Northeast</v>
      </c>
      <c r="M735" t="str">
        <f xml:space="preserve"> _xlfn.XLOOKUP(K735,Locations!$A:$A,Locations!$C:$C,"")</f>
        <v>NJ</v>
      </c>
      <c r="N735" t="s">
        <v>1406</v>
      </c>
      <c r="O735" t="s">
        <v>1825</v>
      </c>
      <c r="P735">
        <f t="shared" si="44"/>
        <v>883.05</v>
      </c>
      <c r="Q735" s="4">
        <f>_xlfn.MAXIFS(Shipments!$B:$B, Shipments!$A:$A, A735)</f>
        <v>45827</v>
      </c>
      <c r="R735">
        <f>SUMIFS(Shipments!$D:$D, Shipments!$A:$A, A735)</f>
        <v>15</v>
      </c>
      <c r="S735">
        <f t="shared" si="45"/>
        <v>1</v>
      </c>
      <c r="T735">
        <f t="shared" si="46"/>
        <v>1</v>
      </c>
      <c r="U735">
        <f t="shared" si="47"/>
        <v>285.75</v>
      </c>
    </row>
    <row r="736" spans="1:21" x14ac:dyDescent="0.35">
      <c r="A736">
        <v>10734</v>
      </c>
      <c r="B736" s="4" t="s">
        <v>642</v>
      </c>
      <c r="C736" t="s">
        <v>144</v>
      </c>
      <c r="D736" t="str">
        <f>_xlfn.XLOOKUP(C736,Products!$A:$A,Products!$B:$B,"")</f>
        <v>Product 90</v>
      </c>
      <c r="E736" t="str">
        <f>_xlfn.XLOOKUP(C736,Products!$A:$A,Products!$C:$C,"")</f>
        <v>Packaging</v>
      </c>
      <c r="F736">
        <f>_xlfn.XLOOKUP(C736,Products!$A:$A,Products!$D:$D,"")</f>
        <v>120.1</v>
      </c>
      <c r="G736" t="str">
        <f>_xlfn.XLOOKUP(C736,Products!$A:$A,Products!$E:$E,"")</f>
        <v>S008</v>
      </c>
      <c r="H736">
        <v>10</v>
      </c>
      <c r="I736">
        <v>206.48</v>
      </c>
      <c r="J736" t="s">
        <v>599</v>
      </c>
      <c r="K736" t="s">
        <v>472</v>
      </c>
      <c r="L736" t="str">
        <f xml:space="preserve"> _xlfn.XLOOKUP(K736,Locations!$A:$A,Locations!$D:$D,"")</f>
        <v>West</v>
      </c>
      <c r="M736" t="str">
        <f xml:space="preserve"> _xlfn.XLOOKUP(K736,Locations!$A:$A,Locations!$C:$C,"")</f>
        <v>WA</v>
      </c>
      <c r="N736" t="s">
        <v>1407</v>
      </c>
      <c r="O736" t="s">
        <v>1825</v>
      </c>
      <c r="P736">
        <f t="shared" si="44"/>
        <v>2064.7999999999997</v>
      </c>
      <c r="Q736" s="4">
        <f>_xlfn.MAXIFS(Shipments!$B:$B, Shipments!$A:$A, A736)</f>
        <v>45859</v>
      </c>
      <c r="R736">
        <f>SUMIFS(Shipments!$D:$D, Shipments!$A:$A, A736)</f>
        <v>10</v>
      </c>
      <c r="S736">
        <f t="shared" si="45"/>
        <v>1</v>
      </c>
      <c r="T736">
        <f t="shared" si="46"/>
        <v>1</v>
      </c>
      <c r="U736">
        <f t="shared" si="47"/>
        <v>863.79999999999973</v>
      </c>
    </row>
    <row r="737" spans="1:21" x14ac:dyDescent="0.35">
      <c r="A737">
        <v>10735</v>
      </c>
      <c r="B737" s="4" t="s">
        <v>614</v>
      </c>
      <c r="C737" t="s">
        <v>156</v>
      </c>
      <c r="D737" t="str">
        <f>_xlfn.XLOOKUP(C737,Products!$A:$A,Products!$B:$B,"")</f>
        <v>Product 102</v>
      </c>
      <c r="E737" t="str">
        <f>_xlfn.XLOOKUP(C737,Products!$A:$A,Products!$C:$C,"")</f>
        <v>Finished Goods</v>
      </c>
      <c r="F737">
        <f>_xlfn.XLOOKUP(C737,Products!$A:$A,Products!$D:$D,"")</f>
        <v>132.87</v>
      </c>
      <c r="G737" t="str">
        <f>_xlfn.XLOOKUP(C737,Products!$A:$A,Products!$E:$E,"")</f>
        <v>S003</v>
      </c>
      <c r="H737">
        <v>5</v>
      </c>
      <c r="I737">
        <v>178.4</v>
      </c>
      <c r="J737" t="s">
        <v>568</v>
      </c>
      <c r="K737" t="s">
        <v>464</v>
      </c>
      <c r="L737" t="str">
        <f xml:space="preserve"> _xlfn.XLOOKUP(K737,Locations!$A:$A,Locations!$D:$D,"")</f>
        <v>Central</v>
      </c>
      <c r="M737" t="str">
        <f xml:space="preserve"> _xlfn.XLOOKUP(K737,Locations!$A:$A,Locations!$C:$C,"")</f>
        <v>TX</v>
      </c>
      <c r="N737" t="s">
        <v>1408</v>
      </c>
      <c r="O737" t="s">
        <v>1825</v>
      </c>
      <c r="P737">
        <f t="shared" si="44"/>
        <v>892</v>
      </c>
      <c r="Q737" s="4">
        <f>_xlfn.MAXIFS(Shipments!$B:$B, Shipments!$A:$A, A737)</f>
        <v>45800</v>
      </c>
      <c r="R737">
        <f>SUMIFS(Shipments!$D:$D, Shipments!$A:$A, A737)</f>
        <v>5</v>
      </c>
      <c r="S737">
        <f t="shared" si="45"/>
        <v>1</v>
      </c>
      <c r="T737">
        <f t="shared" si="46"/>
        <v>1</v>
      </c>
      <c r="U737">
        <f t="shared" si="47"/>
        <v>227.64999999999998</v>
      </c>
    </row>
    <row r="738" spans="1:21" x14ac:dyDescent="0.35">
      <c r="A738">
        <v>10736</v>
      </c>
      <c r="B738" s="4" t="s">
        <v>664</v>
      </c>
      <c r="C738" t="s">
        <v>58</v>
      </c>
      <c r="D738" t="str">
        <f>_xlfn.XLOOKUP(C738,Products!$A:$A,Products!$B:$B,"")</f>
        <v>Product 4</v>
      </c>
      <c r="E738" t="str">
        <f>_xlfn.XLOOKUP(C738,Products!$A:$A,Products!$C:$C,"")</f>
        <v>Spare Parts</v>
      </c>
      <c r="F738">
        <f>_xlfn.XLOOKUP(C738,Products!$A:$A,Products!$D:$D,"")</f>
        <v>158.06</v>
      </c>
      <c r="G738" t="str">
        <f>_xlfn.XLOOKUP(C738,Products!$A:$A,Products!$E:$E,"")</f>
        <v>S014</v>
      </c>
      <c r="H738">
        <v>15</v>
      </c>
      <c r="I738">
        <v>216.1</v>
      </c>
      <c r="J738" t="s">
        <v>510</v>
      </c>
      <c r="K738" t="s">
        <v>469</v>
      </c>
      <c r="L738" t="str">
        <f xml:space="preserve"> _xlfn.XLOOKUP(K738,Locations!$A:$A,Locations!$D:$D,"")</f>
        <v>Mountain</v>
      </c>
      <c r="M738" t="str">
        <f xml:space="preserve"> _xlfn.XLOOKUP(K738,Locations!$A:$A,Locations!$C:$C,"")</f>
        <v>IL</v>
      </c>
      <c r="N738" t="s">
        <v>1111</v>
      </c>
      <c r="O738" t="s">
        <v>1825</v>
      </c>
      <c r="P738">
        <f t="shared" si="44"/>
        <v>3241.5</v>
      </c>
      <c r="Q738" s="4">
        <f>_xlfn.MAXIFS(Shipments!$B:$B, Shipments!$A:$A, A738)</f>
        <v>45843</v>
      </c>
      <c r="R738">
        <f>SUMIFS(Shipments!$D:$D, Shipments!$A:$A, A738)</f>
        <v>15</v>
      </c>
      <c r="S738">
        <f t="shared" si="45"/>
        <v>1</v>
      </c>
      <c r="T738">
        <f t="shared" si="46"/>
        <v>0</v>
      </c>
      <c r="U738">
        <f t="shared" si="47"/>
        <v>870.59999999999991</v>
      </c>
    </row>
    <row r="739" spans="1:21" x14ac:dyDescent="0.35">
      <c r="A739">
        <v>10737</v>
      </c>
      <c r="B739" s="4" t="s">
        <v>676</v>
      </c>
      <c r="C739" t="s">
        <v>246</v>
      </c>
      <c r="D739" t="str">
        <f>_xlfn.XLOOKUP(C739,Products!$A:$A,Products!$B:$B,"")</f>
        <v>Product 192</v>
      </c>
      <c r="E739" t="str">
        <f>_xlfn.XLOOKUP(C739,Products!$A:$A,Products!$C:$C,"")</f>
        <v>Components</v>
      </c>
      <c r="F739">
        <f>_xlfn.XLOOKUP(C739,Products!$A:$A,Products!$D:$D,"")</f>
        <v>57.4</v>
      </c>
      <c r="G739" t="str">
        <f>_xlfn.XLOOKUP(C739,Products!$A:$A,Products!$E:$E,"")</f>
        <v>S003</v>
      </c>
      <c r="H739">
        <v>30</v>
      </c>
      <c r="I739">
        <v>74.290000000000006</v>
      </c>
      <c r="J739" t="s">
        <v>522</v>
      </c>
      <c r="K739" t="s">
        <v>469</v>
      </c>
      <c r="L739" t="str">
        <f xml:space="preserve"> _xlfn.XLOOKUP(K739,Locations!$A:$A,Locations!$D:$D,"")</f>
        <v>Mountain</v>
      </c>
      <c r="M739" t="str">
        <f xml:space="preserve"> _xlfn.XLOOKUP(K739,Locations!$A:$A,Locations!$C:$C,"")</f>
        <v>IL</v>
      </c>
      <c r="N739" t="s">
        <v>1409</v>
      </c>
      <c r="O739" t="s">
        <v>1825</v>
      </c>
      <c r="P739">
        <f t="shared" si="44"/>
        <v>2228.7000000000003</v>
      </c>
      <c r="Q739" s="4">
        <f>_xlfn.MAXIFS(Shipments!$B:$B, Shipments!$A:$A, A739)</f>
        <v>45832</v>
      </c>
      <c r="R739">
        <f>SUMIFS(Shipments!$D:$D, Shipments!$A:$A, A739)</f>
        <v>30</v>
      </c>
      <c r="S739">
        <f t="shared" si="45"/>
        <v>1</v>
      </c>
      <c r="T739">
        <f t="shared" si="46"/>
        <v>1</v>
      </c>
      <c r="U739">
        <f t="shared" si="47"/>
        <v>506.70000000000027</v>
      </c>
    </row>
    <row r="740" spans="1:21" x14ac:dyDescent="0.35">
      <c r="A740">
        <v>10738</v>
      </c>
      <c r="B740" s="4" t="s">
        <v>678</v>
      </c>
      <c r="C740" t="s">
        <v>252</v>
      </c>
      <c r="D740" t="str">
        <f>_xlfn.XLOOKUP(C740,Products!$A:$A,Products!$B:$B,"")</f>
        <v>Product 198</v>
      </c>
      <c r="E740" t="str">
        <f>_xlfn.XLOOKUP(C740,Products!$A:$A,Products!$C:$C,"")</f>
        <v>Finished Goods</v>
      </c>
      <c r="F740">
        <f>_xlfn.XLOOKUP(C740,Products!$A:$A,Products!$D:$D,"")</f>
        <v>97.81</v>
      </c>
      <c r="G740" t="str">
        <f>_xlfn.XLOOKUP(C740,Products!$A:$A,Products!$E:$E,"")</f>
        <v>S014</v>
      </c>
      <c r="H740">
        <v>25</v>
      </c>
      <c r="I740">
        <v>133.41</v>
      </c>
      <c r="J740" t="s">
        <v>518</v>
      </c>
      <c r="K740" t="s">
        <v>467</v>
      </c>
      <c r="L740" t="str">
        <f xml:space="preserve"> _xlfn.XLOOKUP(K740,Locations!$A:$A,Locations!$D:$D,"")</f>
        <v>Northeast</v>
      </c>
      <c r="M740" t="str">
        <f xml:space="preserve"> _xlfn.XLOOKUP(K740,Locations!$A:$A,Locations!$C:$C,"")</f>
        <v>NJ</v>
      </c>
      <c r="N740" t="s">
        <v>1410</v>
      </c>
      <c r="O740" t="s">
        <v>1824</v>
      </c>
      <c r="P740">
        <f t="shared" si="44"/>
        <v>3335.25</v>
      </c>
      <c r="Q740" s="4">
        <f>_xlfn.MAXIFS(Shipments!$B:$B, Shipments!$A:$A, A740)</f>
        <v>45887</v>
      </c>
      <c r="R740">
        <f>SUMIFS(Shipments!$D:$D, Shipments!$A:$A, A740)</f>
        <v>25</v>
      </c>
      <c r="S740">
        <f t="shared" si="45"/>
        <v>1</v>
      </c>
      <c r="T740">
        <f t="shared" si="46"/>
        <v>0</v>
      </c>
      <c r="U740">
        <f t="shared" si="47"/>
        <v>890</v>
      </c>
    </row>
    <row r="741" spans="1:21" x14ac:dyDescent="0.35">
      <c r="A741">
        <v>10739</v>
      </c>
      <c r="B741" s="4" t="s">
        <v>658</v>
      </c>
      <c r="C741" t="s">
        <v>101</v>
      </c>
      <c r="D741" t="str">
        <f>_xlfn.XLOOKUP(C741,Products!$A:$A,Products!$B:$B,"")</f>
        <v>Product 47</v>
      </c>
      <c r="E741" t="str">
        <f>_xlfn.XLOOKUP(C741,Products!$A:$A,Products!$C:$C,"")</f>
        <v>Spare Parts</v>
      </c>
      <c r="F741">
        <f>_xlfn.XLOOKUP(C741,Products!$A:$A,Products!$D:$D,"")</f>
        <v>130.85</v>
      </c>
      <c r="G741" t="str">
        <f>_xlfn.XLOOKUP(C741,Products!$A:$A,Products!$E:$E,"")</f>
        <v>S009</v>
      </c>
      <c r="H741">
        <v>10</v>
      </c>
      <c r="I741">
        <v>176.89</v>
      </c>
      <c r="J741" t="s">
        <v>564</v>
      </c>
      <c r="K741" t="s">
        <v>466</v>
      </c>
      <c r="L741" t="str">
        <f xml:space="preserve"> _xlfn.XLOOKUP(K741,Locations!$A:$A,Locations!$D:$D,"")</f>
        <v>Southeast</v>
      </c>
      <c r="M741" t="str">
        <f xml:space="preserve"> _xlfn.XLOOKUP(K741,Locations!$A:$A,Locations!$C:$C,"")</f>
        <v>FL</v>
      </c>
      <c r="N741" t="s">
        <v>1411</v>
      </c>
      <c r="O741" t="s">
        <v>1824</v>
      </c>
      <c r="P741">
        <f t="shared" si="44"/>
        <v>1768.8999999999999</v>
      </c>
      <c r="Q741" s="4">
        <f>_xlfn.MAXIFS(Shipments!$B:$B, Shipments!$A:$A, A741)</f>
        <v>45788</v>
      </c>
      <c r="R741">
        <f>SUMIFS(Shipments!$D:$D, Shipments!$A:$A, A741)</f>
        <v>10</v>
      </c>
      <c r="S741">
        <f t="shared" si="45"/>
        <v>1</v>
      </c>
      <c r="T741">
        <f t="shared" si="46"/>
        <v>1</v>
      </c>
      <c r="U741">
        <f t="shared" si="47"/>
        <v>460.39999999999986</v>
      </c>
    </row>
    <row r="742" spans="1:21" x14ac:dyDescent="0.35">
      <c r="A742">
        <v>10740</v>
      </c>
      <c r="B742" s="4" t="s">
        <v>610</v>
      </c>
      <c r="C742" t="s">
        <v>150</v>
      </c>
      <c r="D742" t="str">
        <f>_xlfn.XLOOKUP(C742,Products!$A:$A,Products!$B:$B,"")</f>
        <v>Product 96</v>
      </c>
      <c r="E742" t="str">
        <f>_xlfn.XLOOKUP(C742,Products!$A:$A,Products!$C:$C,"")</f>
        <v>Components</v>
      </c>
      <c r="F742">
        <f>_xlfn.XLOOKUP(C742,Products!$A:$A,Products!$D:$D,"")</f>
        <v>175.27</v>
      </c>
      <c r="G742" t="str">
        <f>_xlfn.XLOOKUP(C742,Products!$A:$A,Products!$E:$E,"")</f>
        <v>S002</v>
      </c>
      <c r="H742">
        <v>40</v>
      </c>
      <c r="I742">
        <v>222.32</v>
      </c>
      <c r="J742" t="s">
        <v>547</v>
      </c>
      <c r="K742" t="s">
        <v>470</v>
      </c>
      <c r="L742" t="str">
        <f xml:space="preserve"> _xlfn.XLOOKUP(K742,Locations!$A:$A,Locations!$D:$D,"")</f>
        <v>Pacific</v>
      </c>
      <c r="M742" t="str">
        <f xml:space="preserve"> _xlfn.XLOOKUP(K742,Locations!$A:$A,Locations!$C:$C,"")</f>
        <v>FL</v>
      </c>
      <c r="N742" t="s">
        <v>1412</v>
      </c>
      <c r="O742" t="s">
        <v>1825</v>
      </c>
      <c r="P742">
        <f t="shared" si="44"/>
        <v>8892.7999999999993</v>
      </c>
      <c r="Q742" s="4">
        <f>_xlfn.MAXIFS(Shipments!$B:$B, Shipments!$A:$A, A742)</f>
        <v>45817</v>
      </c>
      <c r="R742">
        <f>SUMIFS(Shipments!$D:$D, Shipments!$A:$A, A742)</f>
        <v>40</v>
      </c>
      <c r="S742">
        <f t="shared" si="45"/>
        <v>1</v>
      </c>
      <c r="T742">
        <f t="shared" si="46"/>
        <v>1</v>
      </c>
      <c r="U742">
        <f t="shared" si="47"/>
        <v>1881.9999999999991</v>
      </c>
    </row>
    <row r="743" spans="1:21" x14ac:dyDescent="0.35">
      <c r="A743">
        <v>10741</v>
      </c>
      <c r="B743" s="4" t="s">
        <v>652</v>
      </c>
      <c r="C743" t="s">
        <v>238</v>
      </c>
      <c r="D743" t="str">
        <f>_xlfn.XLOOKUP(C743,Products!$A:$A,Products!$B:$B,"")</f>
        <v>Product 184</v>
      </c>
      <c r="E743" t="str">
        <f>_xlfn.XLOOKUP(C743,Products!$A:$A,Products!$C:$C,"")</f>
        <v>Packaging</v>
      </c>
      <c r="F743">
        <f>_xlfn.XLOOKUP(C743,Products!$A:$A,Products!$D:$D,"")</f>
        <v>99.26</v>
      </c>
      <c r="G743" t="str">
        <f>_xlfn.XLOOKUP(C743,Products!$A:$A,Products!$E:$E,"")</f>
        <v>S015</v>
      </c>
      <c r="H743">
        <v>75</v>
      </c>
      <c r="I743">
        <v>176.94</v>
      </c>
      <c r="J743" t="s">
        <v>616</v>
      </c>
      <c r="K743" t="s">
        <v>467</v>
      </c>
      <c r="L743" t="str">
        <f xml:space="preserve"> _xlfn.XLOOKUP(K743,Locations!$A:$A,Locations!$D:$D,"")</f>
        <v>Northeast</v>
      </c>
      <c r="M743" t="str">
        <f xml:space="preserve"> _xlfn.XLOOKUP(K743,Locations!$A:$A,Locations!$C:$C,"")</f>
        <v>NJ</v>
      </c>
      <c r="N743" t="s">
        <v>1413</v>
      </c>
      <c r="O743" t="s">
        <v>1824</v>
      </c>
      <c r="P743">
        <f t="shared" si="44"/>
        <v>13270.5</v>
      </c>
      <c r="Q743" s="4">
        <f>_xlfn.MAXIFS(Shipments!$B:$B, Shipments!$A:$A, A743)</f>
        <v>45928</v>
      </c>
      <c r="R743">
        <f>SUMIFS(Shipments!$D:$D, Shipments!$A:$A, A743)</f>
        <v>75</v>
      </c>
      <c r="S743">
        <f t="shared" si="45"/>
        <v>1</v>
      </c>
      <c r="T743">
        <f t="shared" si="46"/>
        <v>0</v>
      </c>
      <c r="U743">
        <f t="shared" si="47"/>
        <v>5826</v>
      </c>
    </row>
    <row r="744" spans="1:21" x14ac:dyDescent="0.35">
      <c r="A744">
        <v>10742</v>
      </c>
      <c r="B744" s="4" t="s">
        <v>568</v>
      </c>
      <c r="C744" t="s">
        <v>155</v>
      </c>
      <c r="D744" t="str">
        <f>_xlfn.XLOOKUP(C744,Products!$A:$A,Products!$B:$B,"")</f>
        <v>Product 101</v>
      </c>
      <c r="E744" t="str">
        <f>_xlfn.XLOOKUP(C744,Products!$A:$A,Products!$C:$C,"")</f>
        <v>Raw Materials</v>
      </c>
      <c r="F744">
        <f>_xlfn.XLOOKUP(C744,Products!$A:$A,Products!$D:$D,"")</f>
        <v>115.29</v>
      </c>
      <c r="G744" t="str">
        <f>_xlfn.XLOOKUP(C744,Products!$A:$A,Products!$E:$E,"")</f>
        <v>S018</v>
      </c>
      <c r="H744">
        <v>40</v>
      </c>
      <c r="I744">
        <v>144.87</v>
      </c>
      <c r="J744" t="s">
        <v>667</v>
      </c>
      <c r="K744" t="s">
        <v>468</v>
      </c>
      <c r="L744" t="str">
        <f xml:space="preserve"> _xlfn.XLOOKUP(K744,Locations!$A:$A,Locations!$D:$D,"")</f>
        <v>West</v>
      </c>
      <c r="M744" t="str">
        <f xml:space="preserve"> _xlfn.XLOOKUP(K744,Locations!$A:$A,Locations!$C:$C,"")</f>
        <v>WA</v>
      </c>
      <c r="N744" t="s">
        <v>1289</v>
      </c>
      <c r="O744" t="s">
        <v>1825</v>
      </c>
      <c r="P744">
        <f t="shared" si="44"/>
        <v>5794.8</v>
      </c>
      <c r="Q744" s="4">
        <f>_xlfn.MAXIFS(Shipments!$B:$B, Shipments!$A:$A, A744)</f>
        <v>45810</v>
      </c>
      <c r="R744">
        <f>SUMIFS(Shipments!$D:$D, Shipments!$A:$A, A744)</f>
        <v>40</v>
      </c>
      <c r="S744">
        <f t="shared" si="45"/>
        <v>1</v>
      </c>
      <c r="T744">
        <f t="shared" si="46"/>
        <v>1</v>
      </c>
      <c r="U744">
        <f t="shared" si="47"/>
        <v>1183.1999999999998</v>
      </c>
    </row>
    <row r="745" spans="1:21" x14ac:dyDescent="0.35">
      <c r="A745">
        <v>10743</v>
      </c>
      <c r="B745" s="4" t="s">
        <v>606</v>
      </c>
      <c r="C745" t="s">
        <v>243</v>
      </c>
      <c r="D745" t="str">
        <f>_xlfn.XLOOKUP(C745,Products!$A:$A,Products!$B:$B,"")</f>
        <v>Product 189</v>
      </c>
      <c r="E745" t="str">
        <f>_xlfn.XLOOKUP(C745,Products!$A:$A,Products!$C:$C,"")</f>
        <v>Raw Materials</v>
      </c>
      <c r="F745">
        <f>_xlfn.XLOOKUP(C745,Products!$A:$A,Products!$D:$D,"")</f>
        <v>45.17</v>
      </c>
      <c r="G745" t="str">
        <f>_xlfn.XLOOKUP(C745,Products!$A:$A,Products!$E:$E,"")</f>
        <v>S001</v>
      </c>
      <c r="H745">
        <v>50</v>
      </c>
      <c r="I745">
        <v>63.81</v>
      </c>
      <c r="J745" t="s">
        <v>641</v>
      </c>
      <c r="K745" t="s">
        <v>465</v>
      </c>
      <c r="L745" t="str">
        <f xml:space="preserve"> _xlfn.XLOOKUP(K745,Locations!$A:$A,Locations!$D:$D,"")</f>
        <v>Midwest</v>
      </c>
      <c r="M745" t="str">
        <f xml:space="preserve"> _xlfn.XLOOKUP(K745,Locations!$A:$A,Locations!$C:$C,"")</f>
        <v>IL</v>
      </c>
      <c r="N745" t="s">
        <v>1414</v>
      </c>
      <c r="O745" t="s">
        <v>1825</v>
      </c>
      <c r="P745">
        <f t="shared" si="44"/>
        <v>3190.5</v>
      </c>
      <c r="Q745" s="4">
        <f>_xlfn.MAXIFS(Shipments!$B:$B, Shipments!$A:$A, A745)</f>
        <v>45842</v>
      </c>
      <c r="R745">
        <f>SUMIFS(Shipments!$D:$D, Shipments!$A:$A, A745)</f>
        <v>50</v>
      </c>
      <c r="S745">
        <f t="shared" si="45"/>
        <v>1</v>
      </c>
      <c r="T745">
        <f t="shared" si="46"/>
        <v>1</v>
      </c>
      <c r="U745">
        <f t="shared" si="47"/>
        <v>932</v>
      </c>
    </row>
    <row r="746" spans="1:21" x14ac:dyDescent="0.35">
      <c r="A746">
        <v>10744</v>
      </c>
      <c r="B746" s="4" t="s">
        <v>530</v>
      </c>
      <c r="C746" t="s">
        <v>84</v>
      </c>
      <c r="D746" t="str">
        <f>_xlfn.XLOOKUP(C746,Products!$A:$A,Products!$B:$B,"")</f>
        <v>Product 30</v>
      </c>
      <c r="E746" t="str">
        <f>_xlfn.XLOOKUP(C746,Products!$A:$A,Products!$C:$C,"")</f>
        <v>Finished Goods</v>
      </c>
      <c r="F746">
        <f>_xlfn.XLOOKUP(C746,Products!$A:$A,Products!$D:$D,"")</f>
        <v>126.01</v>
      </c>
      <c r="G746" t="str">
        <f>_xlfn.XLOOKUP(C746,Products!$A:$A,Products!$E:$E,"")</f>
        <v>S006</v>
      </c>
      <c r="H746">
        <v>20</v>
      </c>
      <c r="I746">
        <v>167.79</v>
      </c>
      <c r="J746" t="s">
        <v>575</v>
      </c>
      <c r="K746" t="s">
        <v>467</v>
      </c>
      <c r="L746" t="str">
        <f xml:space="preserve"> _xlfn.XLOOKUP(K746,Locations!$A:$A,Locations!$D:$D,"")</f>
        <v>Northeast</v>
      </c>
      <c r="M746" t="str">
        <f xml:space="preserve"> _xlfn.XLOOKUP(K746,Locations!$A:$A,Locations!$C:$C,"")</f>
        <v>NJ</v>
      </c>
      <c r="N746" t="s">
        <v>1415</v>
      </c>
      <c r="O746" t="s">
        <v>1824</v>
      </c>
      <c r="P746">
        <f t="shared" si="44"/>
        <v>3355.7999999999997</v>
      </c>
      <c r="Q746" s="4">
        <f>_xlfn.MAXIFS(Shipments!$B:$B, Shipments!$A:$A, A746)</f>
        <v>45772</v>
      </c>
      <c r="R746">
        <f>SUMIFS(Shipments!$D:$D, Shipments!$A:$A, A746)</f>
        <v>20</v>
      </c>
      <c r="S746">
        <f t="shared" si="45"/>
        <v>1</v>
      </c>
      <c r="T746">
        <f t="shared" si="46"/>
        <v>0</v>
      </c>
      <c r="U746">
        <f t="shared" si="47"/>
        <v>835.59999999999945</v>
      </c>
    </row>
    <row r="747" spans="1:21" x14ac:dyDescent="0.35">
      <c r="A747">
        <v>10745</v>
      </c>
      <c r="B747" s="4" t="s">
        <v>543</v>
      </c>
      <c r="C747" t="s">
        <v>209</v>
      </c>
      <c r="D747" t="str">
        <f>_xlfn.XLOOKUP(C747,Products!$A:$A,Products!$B:$B,"")</f>
        <v>Product 155</v>
      </c>
      <c r="E747" t="str">
        <f>_xlfn.XLOOKUP(C747,Products!$A:$A,Products!$C:$C,"")</f>
        <v>Raw Materials</v>
      </c>
      <c r="F747">
        <f>_xlfn.XLOOKUP(C747,Products!$A:$A,Products!$D:$D,"")</f>
        <v>57.05</v>
      </c>
      <c r="G747" t="str">
        <f>_xlfn.XLOOKUP(C747,Products!$A:$A,Products!$E:$E,"")</f>
        <v>S004</v>
      </c>
      <c r="H747">
        <v>20</v>
      </c>
      <c r="I747">
        <v>76.599999999999994</v>
      </c>
      <c r="J747" t="s">
        <v>513</v>
      </c>
      <c r="K747" t="s">
        <v>466</v>
      </c>
      <c r="L747" t="str">
        <f xml:space="preserve"> _xlfn.XLOOKUP(K747,Locations!$A:$A,Locations!$D:$D,"")</f>
        <v>Southeast</v>
      </c>
      <c r="M747" t="str">
        <f xml:space="preserve"> _xlfn.XLOOKUP(K747,Locations!$A:$A,Locations!$C:$C,"")</f>
        <v>FL</v>
      </c>
      <c r="N747" t="s">
        <v>1416</v>
      </c>
      <c r="O747" t="s">
        <v>1824</v>
      </c>
      <c r="P747">
        <f t="shared" si="44"/>
        <v>1532</v>
      </c>
      <c r="Q747" s="4">
        <f>_xlfn.MAXIFS(Shipments!$B:$B, Shipments!$A:$A, A747)</f>
        <v>45921</v>
      </c>
      <c r="R747">
        <f>SUMIFS(Shipments!$D:$D, Shipments!$A:$A, A747)</f>
        <v>20</v>
      </c>
      <c r="S747">
        <f t="shared" si="45"/>
        <v>1</v>
      </c>
      <c r="T747">
        <f t="shared" si="46"/>
        <v>0</v>
      </c>
      <c r="U747">
        <f t="shared" si="47"/>
        <v>391</v>
      </c>
    </row>
    <row r="748" spans="1:21" x14ac:dyDescent="0.35">
      <c r="A748">
        <v>10746</v>
      </c>
      <c r="B748" s="4" t="s">
        <v>651</v>
      </c>
      <c r="C748" t="s">
        <v>204</v>
      </c>
      <c r="D748" t="str">
        <f>_xlfn.XLOOKUP(C748,Products!$A:$A,Products!$B:$B,"")</f>
        <v>Product 150</v>
      </c>
      <c r="E748" t="str">
        <f>_xlfn.XLOOKUP(C748,Products!$A:$A,Products!$C:$C,"")</f>
        <v>Finished Goods</v>
      </c>
      <c r="F748">
        <f>_xlfn.XLOOKUP(C748,Products!$A:$A,Products!$D:$D,"")</f>
        <v>74.11</v>
      </c>
      <c r="G748" t="str">
        <f>_xlfn.XLOOKUP(C748,Products!$A:$A,Products!$E:$E,"")</f>
        <v>S018</v>
      </c>
      <c r="H748">
        <v>10</v>
      </c>
      <c r="I748">
        <v>123.31</v>
      </c>
      <c r="J748" t="s">
        <v>573</v>
      </c>
      <c r="K748" t="s">
        <v>472</v>
      </c>
      <c r="L748" t="str">
        <f xml:space="preserve"> _xlfn.XLOOKUP(K748,Locations!$A:$A,Locations!$D:$D,"")</f>
        <v>West</v>
      </c>
      <c r="M748" t="str">
        <f xml:space="preserve"> _xlfn.XLOOKUP(K748,Locations!$A:$A,Locations!$C:$C,"")</f>
        <v>WA</v>
      </c>
      <c r="N748" t="s">
        <v>1417</v>
      </c>
      <c r="O748" t="s">
        <v>1825</v>
      </c>
      <c r="P748">
        <f t="shared" si="44"/>
        <v>1233.0999999999999</v>
      </c>
      <c r="Q748" s="4">
        <f>_xlfn.MAXIFS(Shipments!$B:$B, Shipments!$A:$A, A748)</f>
        <v>45925</v>
      </c>
      <c r="R748">
        <f>SUMIFS(Shipments!$D:$D, Shipments!$A:$A, A748)</f>
        <v>10</v>
      </c>
      <c r="S748">
        <f t="shared" si="45"/>
        <v>1</v>
      </c>
      <c r="T748">
        <f t="shared" si="46"/>
        <v>1</v>
      </c>
      <c r="U748">
        <f t="shared" si="47"/>
        <v>491.99999999999989</v>
      </c>
    </row>
    <row r="749" spans="1:21" x14ac:dyDescent="0.35">
      <c r="A749">
        <v>10747</v>
      </c>
      <c r="B749" s="4" t="s">
        <v>659</v>
      </c>
      <c r="C749" t="s">
        <v>119</v>
      </c>
      <c r="D749" t="str">
        <f>_xlfn.XLOOKUP(C749,Products!$A:$A,Products!$B:$B,"")</f>
        <v>Product 65</v>
      </c>
      <c r="E749" t="str">
        <f>_xlfn.XLOOKUP(C749,Products!$A:$A,Products!$C:$C,"")</f>
        <v>Spare Parts</v>
      </c>
      <c r="F749">
        <f>_xlfn.XLOOKUP(C749,Products!$A:$A,Products!$D:$D,"")</f>
        <v>107.71</v>
      </c>
      <c r="G749" t="str">
        <f>_xlfn.XLOOKUP(C749,Products!$A:$A,Products!$E:$E,"")</f>
        <v>S017</v>
      </c>
      <c r="H749">
        <v>20</v>
      </c>
      <c r="I749">
        <v>177.7</v>
      </c>
      <c r="J749" t="s">
        <v>524</v>
      </c>
      <c r="K749" t="s">
        <v>468</v>
      </c>
      <c r="L749" t="str">
        <f xml:space="preserve"> _xlfn.XLOOKUP(K749,Locations!$A:$A,Locations!$D:$D,"")</f>
        <v>West</v>
      </c>
      <c r="M749" t="str">
        <f xml:space="preserve"> _xlfn.XLOOKUP(K749,Locations!$A:$A,Locations!$C:$C,"")</f>
        <v>WA</v>
      </c>
      <c r="N749" t="s">
        <v>1418</v>
      </c>
      <c r="O749" t="s">
        <v>1824</v>
      </c>
      <c r="P749">
        <f t="shared" si="44"/>
        <v>3554</v>
      </c>
      <c r="Q749" s="4">
        <f>_xlfn.MAXIFS(Shipments!$B:$B, Shipments!$A:$A, A749)</f>
        <v>45930</v>
      </c>
      <c r="R749">
        <f>SUMIFS(Shipments!$D:$D, Shipments!$A:$A, A749)</f>
        <v>20</v>
      </c>
      <c r="S749">
        <f t="shared" si="45"/>
        <v>1</v>
      </c>
      <c r="T749">
        <f t="shared" si="46"/>
        <v>0</v>
      </c>
      <c r="U749">
        <f t="shared" si="47"/>
        <v>1399.8000000000002</v>
      </c>
    </row>
    <row r="750" spans="1:21" x14ac:dyDescent="0.35">
      <c r="A750">
        <v>10748</v>
      </c>
      <c r="B750" s="4" t="s">
        <v>556</v>
      </c>
      <c r="C750" t="s">
        <v>130</v>
      </c>
      <c r="D750" t="str">
        <f>_xlfn.XLOOKUP(C750,Products!$A:$A,Products!$B:$B,"")</f>
        <v>Product 76</v>
      </c>
      <c r="E750" t="str">
        <f>_xlfn.XLOOKUP(C750,Products!$A:$A,Products!$C:$C,"")</f>
        <v>Finished Goods</v>
      </c>
      <c r="F750">
        <f>_xlfn.XLOOKUP(C750,Products!$A:$A,Products!$D:$D,"")</f>
        <v>142.78</v>
      </c>
      <c r="G750" t="str">
        <f>_xlfn.XLOOKUP(C750,Products!$A:$A,Products!$E:$E,"")</f>
        <v>S010</v>
      </c>
      <c r="H750">
        <v>20</v>
      </c>
      <c r="I750">
        <v>232.39</v>
      </c>
      <c r="J750" t="s">
        <v>574</v>
      </c>
      <c r="K750" t="s">
        <v>467</v>
      </c>
      <c r="L750" t="str">
        <f xml:space="preserve"> _xlfn.XLOOKUP(K750,Locations!$A:$A,Locations!$D:$D,"")</f>
        <v>Northeast</v>
      </c>
      <c r="M750" t="str">
        <f xml:space="preserve"> _xlfn.XLOOKUP(K750,Locations!$A:$A,Locations!$C:$C,"")</f>
        <v>NJ</v>
      </c>
      <c r="N750" t="s">
        <v>1419</v>
      </c>
      <c r="O750" t="s">
        <v>1824</v>
      </c>
      <c r="P750">
        <f t="shared" si="44"/>
        <v>4647.7999999999993</v>
      </c>
      <c r="Q750" s="4">
        <f>_xlfn.MAXIFS(Shipments!$B:$B, Shipments!$A:$A, A750)</f>
        <v>45836</v>
      </c>
      <c r="R750">
        <f>SUMIFS(Shipments!$D:$D, Shipments!$A:$A, A750)</f>
        <v>20</v>
      </c>
      <c r="S750">
        <f t="shared" si="45"/>
        <v>1</v>
      </c>
      <c r="T750">
        <f t="shared" si="46"/>
        <v>0</v>
      </c>
      <c r="U750">
        <f t="shared" si="47"/>
        <v>1792.1999999999994</v>
      </c>
    </row>
    <row r="751" spans="1:21" x14ac:dyDescent="0.35">
      <c r="A751">
        <v>10749</v>
      </c>
      <c r="B751" s="4" t="s">
        <v>621</v>
      </c>
      <c r="C751" t="s">
        <v>236</v>
      </c>
      <c r="D751" t="str">
        <f>_xlfn.XLOOKUP(C751,Products!$A:$A,Products!$B:$B,"")</f>
        <v>Product 182</v>
      </c>
      <c r="E751" t="str">
        <f>_xlfn.XLOOKUP(C751,Products!$A:$A,Products!$C:$C,"")</f>
        <v>Packaging</v>
      </c>
      <c r="F751">
        <f>_xlfn.XLOOKUP(C751,Products!$A:$A,Products!$D:$D,"")</f>
        <v>70.67</v>
      </c>
      <c r="G751" t="str">
        <f>_xlfn.XLOOKUP(C751,Products!$A:$A,Products!$E:$E,"")</f>
        <v>S016</v>
      </c>
      <c r="H751">
        <v>25</v>
      </c>
      <c r="I751">
        <v>94.99</v>
      </c>
      <c r="J751" t="s">
        <v>508</v>
      </c>
      <c r="K751" t="s">
        <v>466</v>
      </c>
      <c r="L751" t="str">
        <f xml:space="preserve"> _xlfn.XLOOKUP(K751,Locations!$A:$A,Locations!$D:$D,"")</f>
        <v>Southeast</v>
      </c>
      <c r="M751" t="str">
        <f xml:space="preserve"> _xlfn.XLOOKUP(K751,Locations!$A:$A,Locations!$C:$C,"")</f>
        <v>FL</v>
      </c>
      <c r="N751" t="s">
        <v>1420</v>
      </c>
      <c r="O751" t="s">
        <v>1824</v>
      </c>
      <c r="P751">
        <f t="shared" si="44"/>
        <v>2374.75</v>
      </c>
      <c r="Q751" s="4">
        <f>_xlfn.MAXIFS(Shipments!$B:$B, Shipments!$A:$A, A751)</f>
        <v>45901</v>
      </c>
      <c r="R751">
        <f>SUMIFS(Shipments!$D:$D, Shipments!$A:$A, A751)</f>
        <v>25</v>
      </c>
      <c r="S751">
        <f t="shared" si="45"/>
        <v>1</v>
      </c>
      <c r="T751">
        <f t="shared" si="46"/>
        <v>1</v>
      </c>
      <c r="U751">
        <f t="shared" si="47"/>
        <v>608</v>
      </c>
    </row>
    <row r="752" spans="1:21" x14ac:dyDescent="0.35">
      <c r="A752">
        <v>10750</v>
      </c>
      <c r="B752" s="4" t="s">
        <v>688</v>
      </c>
      <c r="C752" t="s">
        <v>215</v>
      </c>
      <c r="D752" t="str">
        <f>_xlfn.XLOOKUP(C752,Products!$A:$A,Products!$B:$B,"")</f>
        <v>Product 161</v>
      </c>
      <c r="E752" t="str">
        <f>_xlfn.XLOOKUP(C752,Products!$A:$A,Products!$C:$C,"")</f>
        <v>Packaging</v>
      </c>
      <c r="F752">
        <f>_xlfn.XLOOKUP(C752,Products!$A:$A,Products!$D:$D,"")</f>
        <v>182.6</v>
      </c>
      <c r="G752" t="str">
        <f>_xlfn.XLOOKUP(C752,Products!$A:$A,Products!$E:$E,"")</f>
        <v>S008</v>
      </c>
      <c r="H752">
        <v>20</v>
      </c>
      <c r="I752">
        <v>328.22</v>
      </c>
      <c r="J752" t="s">
        <v>662</v>
      </c>
      <c r="K752" t="s">
        <v>467</v>
      </c>
      <c r="L752" t="str">
        <f xml:space="preserve"> _xlfn.XLOOKUP(K752,Locations!$A:$A,Locations!$D:$D,"")</f>
        <v>Northeast</v>
      </c>
      <c r="M752" t="str">
        <f xml:space="preserve"> _xlfn.XLOOKUP(K752,Locations!$A:$A,Locations!$C:$C,"")</f>
        <v>NJ</v>
      </c>
      <c r="N752" t="s">
        <v>1421</v>
      </c>
      <c r="O752" t="s">
        <v>1824</v>
      </c>
      <c r="P752">
        <f t="shared" si="44"/>
        <v>6564.4000000000005</v>
      </c>
      <c r="Q752" s="4">
        <f>_xlfn.MAXIFS(Shipments!$B:$B, Shipments!$A:$A, A752)</f>
        <v>45854</v>
      </c>
      <c r="R752">
        <f>SUMIFS(Shipments!$D:$D, Shipments!$A:$A, A752)</f>
        <v>20</v>
      </c>
      <c r="S752">
        <f t="shared" si="45"/>
        <v>1</v>
      </c>
      <c r="T752">
        <f t="shared" si="46"/>
        <v>0</v>
      </c>
      <c r="U752">
        <f t="shared" si="47"/>
        <v>2912.4000000000005</v>
      </c>
    </row>
    <row r="753" spans="1:21" x14ac:dyDescent="0.35">
      <c r="A753">
        <v>10751</v>
      </c>
      <c r="B753" s="4" t="s">
        <v>640</v>
      </c>
      <c r="C753" t="s">
        <v>93</v>
      </c>
      <c r="D753" t="str">
        <f>_xlfn.XLOOKUP(C753,Products!$A:$A,Products!$B:$B,"")</f>
        <v>Product 39</v>
      </c>
      <c r="E753" t="str">
        <f>_xlfn.XLOOKUP(C753,Products!$A:$A,Products!$C:$C,"")</f>
        <v>Finished Goods</v>
      </c>
      <c r="F753">
        <f>_xlfn.XLOOKUP(C753,Products!$A:$A,Products!$D:$D,"")</f>
        <v>160.19</v>
      </c>
      <c r="G753" t="str">
        <f>_xlfn.XLOOKUP(C753,Products!$A:$A,Products!$E:$E,"")</f>
        <v>S004</v>
      </c>
      <c r="H753">
        <v>50</v>
      </c>
      <c r="I753">
        <v>244.09</v>
      </c>
      <c r="J753" t="s">
        <v>556</v>
      </c>
      <c r="K753" t="s">
        <v>470</v>
      </c>
      <c r="L753" t="str">
        <f xml:space="preserve"> _xlfn.XLOOKUP(K753,Locations!$A:$A,Locations!$D:$D,"")</f>
        <v>Pacific</v>
      </c>
      <c r="M753" t="str">
        <f xml:space="preserve"> _xlfn.XLOOKUP(K753,Locations!$A:$A,Locations!$C:$C,"")</f>
        <v>FL</v>
      </c>
      <c r="N753" t="s">
        <v>1422</v>
      </c>
      <c r="O753" t="s">
        <v>1825</v>
      </c>
      <c r="P753">
        <f t="shared" si="44"/>
        <v>12204.5</v>
      </c>
      <c r="Q753" s="4">
        <f>_xlfn.MAXIFS(Shipments!$B:$B, Shipments!$A:$A, A753)</f>
        <v>45826</v>
      </c>
      <c r="R753">
        <f>SUMIFS(Shipments!$D:$D, Shipments!$A:$A, A753)</f>
        <v>50</v>
      </c>
      <c r="S753">
        <f t="shared" si="45"/>
        <v>1</v>
      </c>
      <c r="T753">
        <f t="shared" si="46"/>
        <v>1</v>
      </c>
      <c r="U753">
        <f t="shared" si="47"/>
        <v>4195</v>
      </c>
    </row>
    <row r="754" spans="1:21" x14ac:dyDescent="0.35">
      <c r="A754">
        <v>10752</v>
      </c>
      <c r="B754" s="4" t="s">
        <v>606</v>
      </c>
      <c r="C754" t="s">
        <v>115</v>
      </c>
      <c r="D754" t="str">
        <f>_xlfn.XLOOKUP(C754,Products!$A:$A,Products!$B:$B,"")</f>
        <v>Product 61</v>
      </c>
      <c r="E754" t="str">
        <f>_xlfn.XLOOKUP(C754,Products!$A:$A,Products!$C:$C,"")</f>
        <v>Raw Materials</v>
      </c>
      <c r="F754">
        <f>_xlfn.XLOOKUP(C754,Products!$A:$A,Products!$D:$D,"")</f>
        <v>57.68</v>
      </c>
      <c r="G754" t="str">
        <f>_xlfn.XLOOKUP(C754,Products!$A:$A,Products!$E:$E,"")</f>
        <v>S019</v>
      </c>
      <c r="H754">
        <v>30</v>
      </c>
      <c r="I754">
        <v>88.12</v>
      </c>
      <c r="J754" t="s">
        <v>608</v>
      </c>
      <c r="K754" t="s">
        <v>472</v>
      </c>
      <c r="L754" t="str">
        <f xml:space="preserve"> _xlfn.XLOOKUP(K754,Locations!$A:$A,Locations!$D:$D,"")</f>
        <v>West</v>
      </c>
      <c r="M754" t="str">
        <f xml:space="preserve"> _xlfn.XLOOKUP(K754,Locations!$A:$A,Locations!$C:$C,"")</f>
        <v>WA</v>
      </c>
      <c r="N754" t="s">
        <v>1423</v>
      </c>
      <c r="O754" t="s">
        <v>1826</v>
      </c>
      <c r="P754">
        <f t="shared" si="44"/>
        <v>2643.6000000000004</v>
      </c>
      <c r="Q754" s="4">
        <f>_xlfn.MAXIFS(Shipments!$B:$B, Shipments!$A:$A, A754)</f>
        <v>45845</v>
      </c>
      <c r="R754">
        <f>SUMIFS(Shipments!$D:$D, Shipments!$A:$A, A754)</f>
        <v>30</v>
      </c>
      <c r="S754">
        <f t="shared" si="45"/>
        <v>1</v>
      </c>
      <c r="T754">
        <f t="shared" si="46"/>
        <v>1</v>
      </c>
      <c r="U754">
        <f t="shared" si="47"/>
        <v>913.20000000000027</v>
      </c>
    </row>
    <row r="755" spans="1:21" x14ac:dyDescent="0.35">
      <c r="A755">
        <v>10753</v>
      </c>
      <c r="B755" s="4" t="s">
        <v>689</v>
      </c>
      <c r="C755" t="s">
        <v>224</v>
      </c>
      <c r="D755" t="str">
        <f>_xlfn.XLOOKUP(C755,Products!$A:$A,Products!$B:$B,"")</f>
        <v>Product 170</v>
      </c>
      <c r="E755" t="str">
        <f>_xlfn.XLOOKUP(C755,Products!$A:$A,Products!$C:$C,"")</f>
        <v>Spare Parts</v>
      </c>
      <c r="F755">
        <f>_xlfn.XLOOKUP(C755,Products!$A:$A,Products!$D:$D,"")</f>
        <v>49.02</v>
      </c>
      <c r="G755" t="str">
        <f>_xlfn.XLOOKUP(C755,Products!$A:$A,Products!$E:$E,"")</f>
        <v>S016</v>
      </c>
      <c r="H755">
        <v>5</v>
      </c>
      <c r="I755">
        <v>87.75</v>
      </c>
      <c r="J755" t="s">
        <v>520</v>
      </c>
      <c r="K755" t="s">
        <v>469</v>
      </c>
      <c r="L755" t="str">
        <f xml:space="preserve"> _xlfn.XLOOKUP(K755,Locations!$A:$A,Locations!$D:$D,"")</f>
        <v>Mountain</v>
      </c>
      <c r="M755" t="str">
        <f xml:space="preserve"> _xlfn.XLOOKUP(K755,Locations!$A:$A,Locations!$C:$C,"")</f>
        <v>IL</v>
      </c>
      <c r="N755" t="s">
        <v>1424</v>
      </c>
      <c r="O755" t="s">
        <v>1825</v>
      </c>
      <c r="P755">
        <f t="shared" si="44"/>
        <v>438.75</v>
      </c>
      <c r="Q755" s="4">
        <f>_xlfn.MAXIFS(Shipments!$B:$B, Shipments!$A:$A, A755)</f>
        <v>45787</v>
      </c>
      <c r="R755">
        <f>SUMIFS(Shipments!$D:$D, Shipments!$A:$A, A755)</f>
        <v>5</v>
      </c>
      <c r="S755">
        <f t="shared" si="45"/>
        <v>1</v>
      </c>
      <c r="T755">
        <f t="shared" si="46"/>
        <v>0</v>
      </c>
      <c r="U755">
        <f t="shared" si="47"/>
        <v>193.64999999999998</v>
      </c>
    </row>
    <row r="756" spans="1:21" x14ac:dyDescent="0.35">
      <c r="A756">
        <v>10754</v>
      </c>
      <c r="B756" s="4" t="s">
        <v>633</v>
      </c>
      <c r="C756" t="s">
        <v>246</v>
      </c>
      <c r="D756" t="str">
        <f>_xlfn.XLOOKUP(C756,Products!$A:$A,Products!$B:$B,"")</f>
        <v>Product 192</v>
      </c>
      <c r="E756" t="str">
        <f>_xlfn.XLOOKUP(C756,Products!$A:$A,Products!$C:$C,"")</f>
        <v>Components</v>
      </c>
      <c r="F756">
        <f>_xlfn.XLOOKUP(C756,Products!$A:$A,Products!$D:$D,"")</f>
        <v>57.4</v>
      </c>
      <c r="G756" t="str">
        <f>_xlfn.XLOOKUP(C756,Products!$A:$A,Products!$E:$E,"")</f>
        <v>S003</v>
      </c>
      <c r="H756">
        <v>40</v>
      </c>
      <c r="I756">
        <v>93.86</v>
      </c>
      <c r="J756" t="s">
        <v>512</v>
      </c>
      <c r="K756" t="s">
        <v>466</v>
      </c>
      <c r="L756" t="str">
        <f xml:space="preserve"> _xlfn.XLOOKUP(K756,Locations!$A:$A,Locations!$D:$D,"")</f>
        <v>Southeast</v>
      </c>
      <c r="M756" t="str">
        <f xml:space="preserve"> _xlfn.XLOOKUP(K756,Locations!$A:$A,Locations!$C:$C,"")</f>
        <v>FL</v>
      </c>
      <c r="N756" t="s">
        <v>1425</v>
      </c>
      <c r="O756" t="s">
        <v>1825</v>
      </c>
      <c r="P756">
        <f t="shared" si="44"/>
        <v>3754.4</v>
      </c>
      <c r="Q756" s="4">
        <f>_xlfn.MAXIFS(Shipments!$B:$B, Shipments!$A:$A, A756)</f>
        <v>45869</v>
      </c>
      <c r="R756">
        <f>SUMIFS(Shipments!$D:$D, Shipments!$A:$A, A756)</f>
        <v>40</v>
      </c>
      <c r="S756">
        <f t="shared" si="45"/>
        <v>1</v>
      </c>
      <c r="T756">
        <f t="shared" si="46"/>
        <v>1</v>
      </c>
      <c r="U756">
        <f t="shared" si="47"/>
        <v>1458.4</v>
      </c>
    </row>
    <row r="757" spans="1:21" x14ac:dyDescent="0.35">
      <c r="A757">
        <v>10755</v>
      </c>
      <c r="B757" s="4" t="s">
        <v>613</v>
      </c>
      <c r="C757" t="s">
        <v>124</v>
      </c>
      <c r="D757" t="str">
        <f>_xlfn.XLOOKUP(C757,Products!$A:$A,Products!$B:$B,"")</f>
        <v>Product 70</v>
      </c>
      <c r="E757" t="str">
        <f>_xlfn.XLOOKUP(C757,Products!$A:$A,Products!$C:$C,"")</f>
        <v>Raw Materials</v>
      </c>
      <c r="F757">
        <f>_xlfn.XLOOKUP(C757,Products!$A:$A,Products!$D:$D,"")</f>
        <v>7.19</v>
      </c>
      <c r="G757" t="str">
        <f>_xlfn.XLOOKUP(C757,Products!$A:$A,Products!$E:$E,"")</f>
        <v>S010</v>
      </c>
      <c r="H757">
        <v>30</v>
      </c>
      <c r="I757">
        <v>12.57</v>
      </c>
      <c r="J757" t="s">
        <v>648</v>
      </c>
      <c r="K757" t="s">
        <v>471</v>
      </c>
      <c r="L757" t="str">
        <f xml:space="preserve"> _xlfn.XLOOKUP(K757,Locations!$A:$A,Locations!$D:$D,"")</f>
        <v>Central</v>
      </c>
      <c r="M757" t="str">
        <f xml:space="preserve"> _xlfn.XLOOKUP(K757,Locations!$A:$A,Locations!$C:$C,"")</f>
        <v>TX</v>
      </c>
      <c r="N757" t="s">
        <v>1426</v>
      </c>
      <c r="O757" t="s">
        <v>1824</v>
      </c>
      <c r="P757">
        <f t="shared" si="44"/>
        <v>377.1</v>
      </c>
      <c r="Q757" s="4">
        <f>_xlfn.MAXIFS(Shipments!$B:$B, Shipments!$A:$A, A757)</f>
        <v>45906</v>
      </c>
      <c r="R757">
        <f>SUMIFS(Shipments!$D:$D, Shipments!$A:$A, A757)</f>
        <v>30</v>
      </c>
      <c r="S757">
        <f t="shared" si="45"/>
        <v>1</v>
      </c>
      <c r="T757">
        <f t="shared" si="46"/>
        <v>0</v>
      </c>
      <c r="U757">
        <f t="shared" si="47"/>
        <v>161.4</v>
      </c>
    </row>
    <row r="758" spans="1:21" x14ac:dyDescent="0.35">
      <c r="A758">
        <v>10756</v>
      </c>
      <c r="B758" s="4" t="s">
        <v>653</v>
      </c>
      <c r="C758" t="s">
        <v>175</v>
      </c>
      <c r="D758" t="str">
        <f>_xlfn.XLOOKUP(C758,Products!$A:$A,Products!$B:$B,"")</f>
        <v>Product 121</v>
      </c>
      <c r="E758" t="str">
        <f>_xlfn.XLOOKUP(C758,Products!$A:$A,Products!$C:$C,"")</f>
        <v>Spare Parts</v>
      </c>
      <c r="F758">
        <f>_xlfn.XLOOKUP(C758,Products!$A:$A,Products!$D:$D,"")</f>
        <v>136.82</v>
      </c>
      <c r="G758" t="str">
        <f>_xlfn.XLOOKUP(C758,Products!$A:$A,Products!$E:$E,"")</f>
        <v>S019</v>
      </c>
      <c r="H758">
        <v>40</v>
      </c>
      <c r="I758">
        <v>207.08</v>
      </c>
      <c r="J758" t="s">
        <v>679</v>
      </c>
      <c r="K758" t="s">
        <v>469</v>
      </c>
      <c r="L758" t="str">
        <f xml:space="preserve"> _xlfn.XLOOKUP(K758,Locations!$A:$A,Locations!$D:$D,"")</f>
        <v>Mountain</v>
      </c>
      <c r="M758" t="str">
        <f xml:space="preserve"> _xlfn.XLOOKUP(K758,Locations!$A:$A,Locations!$C:$C,"")</f>
        <v>IL</v>
      </c>
      <c r="N758" t="s">
        <v>1427</v>
      </c>
      <c r="O758" t="s">
        <v>1825</v>
      </c>
      <c r="P758">
        <f t="shared" si="44"/>
        <v>8283.2000000000007</v>
      </c>
      <c r="Q758" s="4">
        <f>_xlfn.MAXIFS(Shipments!$B:$B, Shipments!$A:$A, A758)</f>
        <v>45825</v>
      </c>
      <c r="R758">
        <f>SUMIFS(Shipments!$D:$D, Shipments!$A:$A, A758)</f>
        <v>40</v>
      </c>
      <c r="S758">
        <f t="shared" si="45"/>
        <v>1</v>
      </c>
      <c r="T758">
        <f t="shared" si="46"/>
        <v>0</v>
      </c>
      <c r="U758">
        <f t="shared" si="47"/>
        <v>2810.4000000000015</v>
      </c>
    </row>
    <row r="759" spans="1:21" x14ac:dyDescent="0.35">
      <c r="A759">
        <v>10757</v>
      </c>
      <c r="B759" s="4" t="s">
        <v>513</v>
      </c>
      <c r="C759" t="s">
        <v>188</v>
      </c>
      <c r="D759" t="str">
        <f>_xlfn.XLOOKUP(C759,Products!$A:$A,Products!$B:$B,"")</f>
        <v>Product 134</v>
      </c>
      <c r="E759" t="str">
        <f>_xlfn.XLOOKUP(C759,Products!$A:$A,Products!$C:$C,"")</f>
        <v>Finished Goods</v>
      </c>
      <c r="F759">
        <f>_xlfn.XLOOKUP(C759,Products!$A:$A,Products!$D:$D,"")</f>
        <v>127.66</v>
      </c>
      <c r="G759" t="str">
        <f>_xlfn.XLOOKUP(C759,Products!$A:$A,Products!$E:$E,"")</f>
        <v>S016</v>
      </c>
      <c r="H759">
        <v>10</v>
      </c>
      <c r="I759">
        <v>195.36</v>
      </c>
      <c r="J759" t="s">
        <v>591</v>
      </c>
      <c r="K759" t="s">
        <v>473</v>
      </c>
      <c r="L759" t="str">
        <f xml:space="preserve"> _xlfn.XLOOKUP(K759,Locations!$A:$A,Locations!$D:$D,"")</f>
        <v>West</v>
      </c>
      <c r="M759" t="str">
        <f xml:space="preserve"> _xlfn.XLOOKUP(K759,Locations!$A:$A,Locations!$C:$C,"")</f>
        <v>CA</v>
      </c>
      <c r="N759" t="s">
        <v>1428</v>
      </c>
      <c r="O759" t="s">
        <v>1825</v>
      </c>
      <c r="P759">
        <f t="shared" si="44"/>
        <v>1953.6000000000001</v>
      </c>
      <c r="Q759" s="4">
        <f>_xlfn.MAXIFS(Shipments!$B:$B, Shipments!$A:$A, A759)</f>
        <v>45927</v>
      </c>
      <c r="R759">
        <f>SUMIFS(Shipments!$D:$D, Shipments!$A:$A, A759)</f>
        <v>10</v>
      </c>
      <c r="S759">
        <f t="shared" si="45"/>
        <v>1</v>
      </c>
      <c r="T759">
        <f t="shared" si="46"/>
        <v>1</v>
      </c>
      <c r="U759">
        <f t="shared" si="47"/>
        <v>677.00000000000023</v>
      </c>
    </row>
    <row r="760" spans="1:21" x14ac:dyDescent="0.35">
      <c r="A760">
        <v>10758</v>
      </c>
      <c r="B760" s="4" t="s">
        <v>688</v>
      </c>
      <c r="C760" t="s">
        <v>234</v>
      </c>
      <c r="D760" t="str">
        <f>_xlfn.XLOOKUP(C760,Products!$A:$A,Products!$B:$B,"")</f>
        <v>Product 180</v>
      </c>
      <c r="E760" t="str">
        <f>_xlfn.XLOOKUP(C760,Products!$A:$A,Products!$C:$C,"")</f>
        <v>Raw Materials</v>
      </c>
      <c r="F760">
        <f>_xlfn.XLOOKUP(C760,Products!$A:$A,Products!$D:$D,"")</f>
        <v>3.19</v>
      </c>
      <c r="G760" t="str">
        <f>_xlfn.XLOOKUP(C760,Products!$A:$A,Products!$E:$E,"")</f>
        <v>S020</v>
      </c>
      <c r="H760">
        <v>25</v>
      </c>
      <c r="I760">
        <v>5</v>
      </c>
      <c r="J760" t="s">
        <v>534</v>
      </c>
      <c r="K760" t="s">
        <v>472</v>
      </c>
      <c r="L760" t="str">
        <f xml:space="preserve"> _xlfn.XLOOKUP(K760,Locations!$A:$A,Locations!$D:$D,"")</f>
        <v>West</v>
      </c>
      <c r="M760" t="str">
        <f xml:space="preserve"> _xlfn.XLOOKUP(K760,Locations!$A:$A,Locations!$C:$C,"")</f>
        <v>WA</v>
      </c>
      <c r="N760" t="s">
        <v>1429</v>
      </c>
      <c r="O760" t="s">
        <v>1825</v>
      </c>
      <c r="P760">
        <f t="shared" si="44"/>
        <v>125</v>
      </c>
      <c r="Q760" s="4">
        <f>_xlfn.MAXIFS(Shipments!$B:$B, Shipments!$A:$A, A760)</f>
        <v>45855</v>
      </c>
      <c r="R760">
        <f>SUMIFS(Shipments!$D:$D, Shipments!$A:$A, A760)</f>
        <v>25</v>
      </c>
      <c r="S760">
        <f t="shared" si="45"/>
        <v>1</v>
      </c>
      <c r="T760">
        <f t="shared" si="46"/>
        <v>1</v>
      </c>
      <c r="U760">
        <f t="shared" si="47"/>
        <v>45.25</v>
      </c>
    </row>
    <row r="761" spans="1:21" x14ac:dyDescent="0.35">
      <c r="A761">
        <v>10759</v>
      </c>
      <c r="B761" s="4" t="s">
        <v>590</v>
      </c>
      <c r="C761" t="s">
        <v>123</v>
      </c>
      <c r="D761" t="str">
        <f>_xlfn.XLOOKUP(C761,Products!$A:$A,Products!$B:$B,"")</f>
        <v>Product 69</v>
      </c>
      <c r="E761" t="str">
        <f>_xlfn.XLOOKUP(C761,Products!$A:$A,Products!$C:$C,"")</f>
        <v>Components</v>
      </c>
      <c r="F761">
        <f>_xlfn.XLOOKUP(C761,Products!$A:$A,Products!$D:$D,"")</f>
        <v>127.15</v>
      </c>
      <c r="G761" t="str">
        <f>_xlfn.XLOOKUP(C761,Products!$A:$A,Products!$E:$E,"")</f>
        <v>S003</v>
      </c>
      <c r="H761">
        <v>15</v>
      </c>
      <c r="I761">
        <v>157.33000000000001</v>
      </c>
      <c r="J761" t="s">
        <v>529</v>
      </c>
      <c r="K761" t="s">
        <v>464</v>
      </c>
      <c r="L761" t="str">
        <f xml:space="preserve"> _xlfn.XLOOKUP(K761,Locations!$A:$A,Locations!$D:$D,"")</f>
        <v>Central</v>
      </c>
      <c r="M761" t="str">
        <f xml:space="preserve"> _xlfn.XLOOKUP(K761,Locations!$A:$A,Locations!$C:$C,"")</f>
        <v>TX</v>
      </c>
      <c r="N761" t="s">
        <v>1430</v>
      </c>
      <c r="O761" t="s">
        <v>1825</v>
      </c>
      <c r="P761">
        <f t="shared" si="44"/>
        <v>2359.9500000000003</v>
      </c>
      <c r="Q761" s="4">
        <f>_xlfn.MAXIFS(Shipments!$B:$B, Shipments!$A:$A, A761)</f>
        <v>45822</v>
      </c>
      <c r="R761">
        <f>SUMIFS(Shipments!$D:$D, Shipments!$A:$A, A761)</f>
        <v>15</v>
      </c>
      <c r="S761">
        <f t="shared" si="45"/>
        <v>1</v>
      </c>
      <c r="T761">
        <f t="shared" si="46"/>
        <v>0</v>
      </c>
      <c r="U761">
        <f t="shared" si="47"/>
        <v>452.70000000000027</v>
      </c>
    </row>
    <row r="762" spans="1:21" x14ac:dyDescent="0.35">
      <c r="A762">
        <v>10760</v>
      </c>
      <c r="B762" s="4" t="s">
        <v>651</v>
      </c>
      <c r="C762" t="s">
        <v>59</v>
      </c>
      <c r="D762" t="str">
        <f>_xlfn.XLOOKUP(C762,Products!$A:$A,Products!$B:$B,"")</f>
        <v>Product 5</v>
      </c>
      <c r="E762" t="str">
        <f>_xlfn.XLOOKUP(C762,Products!$A:$A,Products!$C:$C,"")</f>
        <v>Packaging</v>
      </c>
      <c r="F762">
        <f>_xlfn.XLOOKUP(C762,Products!$A:$A,Products!$D:$D,"")</f>
        <v>83.49</v>
      </c>
      <c r="G762" t="str">
        <f>_xlfn.XLOOKUP(C762,Products!$A:$A,Products!$E:$E,"")</f>
        <v>S010</v>
      </c>
      <c r="H762">
        <v>40</v>
      </c>
      <c r="I762">
        <v>123.4</v>
      </c>
      <c r="J762" t="s">
        <v>691</v>
      </c>
      <c r="K762" t="s">
        <v>471</v>
      </c>
      <c r="L762" t="str">
        <f xml:space="preserve"> _xlfn.XLOOKUP(K762,Locations!$A:$A,Locations!$D:$D,"")</f>
        <v>Central</v>
      </c>
      <c r="M762" t="str">
        <f xml:space="preserve"> _xlfn.XLOOKUP(K762,Locations!$A:$A,Locations!$C:$C,"")</f>
        <v>TX</v>
      </c>
      <c r="N762" t="s">
        <v>1220</v>
      </c>
      <c r="O762" t="s">
        <v>1825</v>
      </c>
      <c r="P762">
        <f t="shared" si="44"/>
        <v>4936</v>
      </c>
      <c r="Q762" s="4">
        <f>_xlfn.MAXIFS(Shipments!$B:$B, Shipments!$A:$A, A762)</f>
        <v>45933</v>
      </c>
      <c r="R762">
        <f>SUMIFS(Shipments!$D:$D, Shipments!$A:$A, A762)</f>
        <v>40</v>
      </c>
      <c r="S762">
        <f t="shared" si="45"/>
        <v>1</v>
      </c>
      <c r="T762">
        <f t="shared" si="46"/>
        <v>0</v>
      </c>
      <c r="U762">
        <f t="shared" si="47"/>
        <v>1596.4</v>
      </c>
    </row>
    <row r="763" spans="1:21" x14ac:dyDescent="0.35">
      <c r="A763">
        <v>10761</v>
      </c>
      <c r="B763" s="4" t="s">
        <v>591</v>
      </c>
      <c r="C763" t="s">
        <v>191</v>
      </c>
      <c r="D763" t="str">
        <f>_xlfn.XLOOKUP(C763,Products!$A:$A,Products!$B:$B,"")</f>
        <v>Product 137</v>
      </c>
      <c r="E763" t="str">
        <f>_xlfn.XLOOKUP(C763,Products!$A:$A,Products!$C:$C,"")</f>
        <v>Components</v>
      </c>
      <c r="F763">
        <f>_xlfn.XLOOKUP(C763,Products!$A:$A,Products!$D:$D,"")</f>
        <v>68.599999999999994</v>
      </c>
      <c r="G763" t="str">
        <f>_xlfn.XLOOKUP(C763,Products!$A:$A,Products!$E:$E,"")</f>
        <v>S011</v>
      </c>
      <c r="H763">
        <v>25</v>
      </c>
      <c r="I763">
        <v>93.19</v>
      </c>
      <c r="J763" t="s">
        <v>696</v>
      </c>
      <c r="K763" t="s">
        <v>467</v>
      </c>
      <c r="L763" t="str">
        <f xml:space="preserve"> _xlfn.XLOOKUP(K763,Locations!$A:$A,Locations!$D:$D,"")</f>
        <v>Northeast</v>
      </c>
      <c r="M763" t="str">
        <f xml:space="preserve"> _xlfn.XLOOKUP(K763,Locations!$A:$A,Locations!$C:$C,"")</f>
        <v>NJ</v>
      </c>
      <c r="N763" t="s">
        <v>1431</v>
      </c>
      <c r="O763" t="s">
        <v>1825</v>
      </c>
      <c r="P763">
        <f t="shared" si="44"/>
        <v>2329.75</v>
      </c>
      <c r="Q763" s="4">
        <f>_xlfn.MAXIFS(Shipments!$B:$B, Shipments!$A:$A, A763)</f>
        <v>45940</v>
      </c>
      <c r="R763">
        <f>SUMIFS(Shipments!$D:$D, Shipments!$A:$A, A763)</f>
        <v>25</v>
      </c>
      <c r="S763">
        <f t="shared" si="45"/>
        <v>1</v>
      </c>
      <c r="T763">
        <f t="shared" si="46"/>
        <v>0</v>
      </c>
      <c r="U763">
        <f t="shared" si="47"/>
        <v>614.75000000000023</v>
      </c>
    </row>
    <row r="764" spans="1:21" x14ac:dyDescent="0.35">
      <c r="A764">
        <v>10762</v>
      </c>
      <c r="B764" s="4" t="s">
        <v>533</v>
      </c>
      <c r="C764" t="s">
        <v>190</v>
      </c>
      <c r="D764" t="str">
        <f>_xlfn.XLOOKUP(C764,Products!$A:$A,Products!$B:$B,"")</f>
        <v>Product 136</v>
      </c>
      <c r="E764" t="str">
        <f>_xlfn.XLOOKUP(C764,Products!$A:$A,Products!$C:$C,"")</f>
        <v>Packaging</v>
      </c>
      <c r="F764">
        <f>_xlfn.XLOOKUP(C764,Products!$A:$A,Products!$D:$D,"")</f>
        <v>42.81</v>
      </c>
      <c r="G764" t="str">
        <f>_xlfn.XLOOKUP(C764,Products!$A:$A,Products!$E:$E,"")</f>
        <v>S013</v>
      </c>
      <c r="H764">
        <v>100</v>
      </c>
      <c r="I764">
        <v>72.56</v>
      </c>
      <c r="J764" t="s">
        <v>620</v>
      </c>
      <c r="K764" t="s">
        <v>473</v>
      </c>
      <c r="L764" t="str">
        <f xml:space="preserve"> _xlfn.XLOOKUP(K764,Locations!$A:$A,Locations!$D:$D,"")</f>
        <v>West</v>
      </c>
      <c r="M764" t="str">
        <f xml:space="preserve"> _xlfn.XLOOKUP(K764,Locations!$A:$A,Locations!$C:$C,"")</f>
        <v>CA</v>
      </c>
      <c r="N764" t="s">
        <v>1432</v>
      </c>
      <c r="O764" t="s">
        <v>1825</v>
      </c>
      <c r="P764">
        <f t="shared" si="44"/>
        <v>7256</v>
      </c>
      <c r="Q764" s="4">
        <f>_xlfn.MAXIFS(Shipments!$B:$B, Shipments!$A:$A, A764)</f>
        <v>45919</v>
      </c>
      <c r="R764">
        <f>SUMIFS(Shipments!$D:$D, Shipments!$A:$A, A764)</f>
        <v>100</v>
      </c>
      <c r="S764">
        <f t="shared" si="45"/>
        <v>1</v>
      </c>
      <c r="T764">
        <f t="shared" si="46"/>
        <v>1</v>
      </c>
      <c r="U764">
        <f t="shared" si="47"/>
        <v>2975</v>
      </c>
    </row>
    <row r="765" spans="1:21" x14ac:dyDescent="0.35">
      <c r="A765">
        <v>10763</v>
      </c>
      <c r="B765" s="4" t="s">
        <v>578</v>
      </c>
      <c r="C765" t="s">
        <v>99</v>
      </c>
      <c r="D765" t="str">
        <f>_xlfn.XLOOKUP(C765,Products!$A:$A,Products!$B:$B,"")</f>
        <v>Product 45</v>
      </c>
      <c r="E765" t="str">
        <f>_xlfn.XLOOKUP(C765,Products!$A:$A,Products!$C:$C,"")</f>
        <v>Components</v>
      </c>
      <c r="F765">
        <f>_xlfn.XLOOKUP(C765,Products!$A:$A,Products!$D:$D,"")</f>
        <v>39.82</v>
      </c>
      <c r="G765" t="str">
        <f>_xlfn.XLOOKUP(C765,Products!$A:$A,Products!$E:$E,"")</f>
        <v>S006</v>
      </c>
      <c r="H765">
        <v>30</v>
      </c>
      <c r="I765">
        <v>62.76</v>
      </c>
      <c r="J765" t="s">
        <v>601</v>
      </c>
      <c r="K765" t="s">
        <v>465</v>
      </c>
      <c r="L765" t="str">
        <f xml:space="preserve"> _xlfn.XLOOKUP(K765,Locations!$A:$A,Locations!$D:$D,"")</f>
        <v>Midwest</v>
      </c>
      <c r="M765" t="str">
        <f xml:space="preserve"> _xlfn.XLOOKUP(K765,Locations!$A:$A,Locations!$C:$C,"")</f>
        <v>IL</v>
      </c>
      <c r="N765" t="s">
        <v>1433</v>
      </c>
      <c r="O765" t="s">
        <v>1824</v>
      </c>
      <c r="P765">
        <f t="shared" si="44"/>
        <v>1882.8</v>
      </c>
      <c r="Q765" s="4">
        <f>_xlfn.MAXIFS(Shipments!$B:$B, Shipments!$A:$A, A765)</f>
        <v>45791</v>
      </c>
      <c r="R765">
        <f>SUMIFS(Shipments!$D:$D, Shipments!$A:$A, A765)</f>
        <v>30</v>
      </c>
      <c r="S765">
        <f t="shared" si="45"/>
        <v>1</v>
      </c>
      <c r="T765">
        <f t="shared" si="46"/>
        <v>0</v>
      </c>
      <c r="U765">
        <f t="shared" si="47"/>
        <v>688.2</v>
      </c>
    </row>
    <row r="766" spans="1:21" x14ac:dyDescent="0.35">
      <c r="A766">
        <v>10764</v>
      </c>
      <c r="B766" s="4" t="s">
        <v>514</v>
      </c>
      <c r="C766" t="s">
        <v>63</v>
      </c>
      <c r="D766" t="str">
        <f>_xlfn.XLOOKUP(C766,Products!$A:$A,Products!$B:$B,"")</f>
        <v>Product 9</v>
      </c>
      <c r="E766" t="str">
        <f>_xlfn.XLOOKUP(C766,Products!$A:$A,Products!$C:$C,"")</f>
        <v>Spare Parts</v>
      </c>
      <c r="F766">
        <f>_xlfn.XLOOKUP(C766,Products!$A:$A,Products!$D:$D,"")</f>
        <v>169.42</v>
      </c>
      <c r="G766" t="str">
        <f>_xlfn.XLOOKUP(C766,Products!$A:$A,Products!$E:$E,"")</f>
        <v>S007</v>
      </c>
      <c r="H766">
        <v>75</v>
      </c>
      <c r="I766">
        <v>239.12</v>
      </c>
      <c r="J766" t="s">
        <v>564</v>
      </c>
      <c r="K766" t="s">
        <v>465</v>
      </c>
      <c r="L766" t="str">
        <f xml:space="preserve"> _xlfn.XLOOKUP(K766,Locations!$A:$A,Locations!$D:$D,"")</f>
        <v>Midwest</v>
      </c>
      <c r="M766" t="str">
        <f xml:space="preserve"> _xlfn.XLOOKUP(K766,Locations!$A:$A,Locations!$C:$C,"")</f>
        <v>IL</v>
      </c>
      <c r="N766" t="s">
        <v>1434</v>
      </c>
      <c r="O766" t="s">
        <v>1825</v>
      </c>
      <c r="P766">
        <f t="shared" si="44"/>
        <v>17934</v>
      </c>
      <c r="Q766" s="4">
        <f>_xlfn.MAXIFS(Shipments!$B:$B, Shipments!$A:$A, A766)</f>
        <v>45788</v>
      </c>
      <c r="R766">
        <f>SUMIFS(Shipments!$D:$D, Shipments!$A:$A, A766)</f>
        <v>75</v>
      </c>
      <c r="S766">
        <f t="shared" si="45"/>
        <v>1</v>
      </c>
      <c r="T766">
        <f t="shared" si="46"/>
        <v>1</v>
      </c>
      <c r="U766">
        <f t="shared" si="47"/>
        <v>5227.5000000000018</v>
      </c>
    </row>
    <row r="767" spans="1:21" x14ac:dyDescent="0.35">
      <c r="A767">
        <v>10765</v>
      </c>
      <c r="B767" s="4" t="s">
        <v>623</v>
      </c>
      <c r="C767" t="s">
        <v>229</v>
      </c>
      <c r="D767" t="str">
        <f>_xlfn.XLOOKUP(C767,Products!$A:$A,Products!$B:$B,"")</f>
        <v>Product 175</v>
      </c>
      <c r="E767" t="str">
        <f>_xlfn.XLOOKUP(C767,Products!$A:$A,Products!$C:$C,"")</f>
        <v>Raw Materials</v>
      </c>
      <c r="F767">
        <f>_xlfn.XLOOKUP(C767,Products!$A:$A,Products!$D:$D,"")</f>
        <v>138.30000000000001</v>
      </c>
      <c r="G767" t="str">
        <f>_xlfn.XLOOKUP(C767,Products!$A:$A,Products!$E:$E,"")</f>
        <v>S017</v>
      </c>
      <c r="H767">
        <v>15</v>
      </c>
      <c r="I767">
        <v>234.47</v>
      </c>
      <c r="J767" t="s">
        <v>528</v>
      </c>
      <c r="K767" t="s">
        <v>473</v>
      </c>
      <c r="L767" t="str">
        <f xml:space="preserve"> _xlfn.XLOOKUP(K767,Locations!$A:$A,Locations!$D:$D,"")</f>
        <v>West</v>
      </c>
      <c r="M767" t="str">
        <f xml:space="preserve"> _xlfn.XLOOKUP(K767,Locations!$A:$A,Locations!$C:$C,"")</f>
        <v>CA</v>
      </c>
      <c r="N767" t="s">
        <v>1435</v>
      </c>
      <c r="O767" t="s">
        <v>1824</v>
      </c>
      <c r="P767">
        <f t="shared" si="44"/>
        <v>3517.05</v>
      </c>
      <c r="Q767" s="4">
        <f>_xlfn.MAXIFS(Shipments!$B:$B, Shipments!$A:$A, A767)</f>
        <v>45900</v>
      </c>
      <c r="R767">
        <f>SUMIFS(Shipments!$D:$D, Shipments!$A:$A, A767)</f>
        <v>15</v>
      </c>
      <c r="S767">
        <f t="shared" si="45"/>
        <v>1</v>
      </c>
      <c r="T767">
        <f t="shared" si="46"/>
        <v>1</v>
      </c>
      <c r="U767">
        <f t="shared" si="47"/>
        <v>1442.5500000000002</v>
      </c>
    </row>
    <row r="768" spans="1:21" x14ac:dyDescent="0.35">
      <c r="A768">
        <v>10766</v>
      </c>
      <c r="B768" s="4" t="s">
        <v>576</v>
      </c>
      <c r="C768" t="s">
        <v>244</v>
      </c>
      <c r="D768" t="str">
        <f>_xlfn.XLOOKUP(C768,Products!$A:$A,Products!$B:$B,"")</f>
        <v>Product 190</v>
      </c>
      <c r="E768" t="str">
        <f>_xlfn.XLOOKUP(C768,Products!$A:$A,Products!$C:$C,"")</f>
        <v>Spare Parts</v>
      </c>
      <c r="F768">
        <f>_xlfn.XLOOKUP(C768,Products!$A:$A,Products!$D:$D,"")</f>
        <v>169.46</v>
      </c>
      <c r="G768" t="str">
        <f>_xlfn.XLOOKUP(C768,Products!$A:$A,Products!$E:$E,"")</f>
        <v>S017</v>
      </c>
      <c r="H768">
        <v>75</v>
      </c>
      <c r="I768">
        <v>242.28</v>
      </c>
      <c r="J768" t="s">
        <v>618</v>
      </c>
      <c r="K768" t="s">
        <v>473</v>
      </c>
      <c r="L768" t="str">
        <f xml:space="preserve"> _xlfn.XLOOKUP(K768,Locations!$A:$A,Locations!$D:$D,"")</f>
        <v>West</v>
      </c>
      <c r="M768" t="str">
        <f xml:space="preserve"> _xlfn.XLOOKUP(K768,Locations!$A:$A,Locations!$C:$C,"")</f>
        <v>CA</v>
      </c>
      <c r="N768" t="s">
        <v>1436</v>
      </c>
      <c r="O768" t="s">
        <v>1825</v>
      </c>
      <c r="P768">
        <f t="shared" si="44"/>
        <v>18171</v>
      </c>
      <c r="Q768" s="4">
        <f>_xlfn.MAXIFS(Shipments!$B:$B, Shipments!$A:$A, A768)</f>
        <v>45759</v>
      </c>
      <c r="R768">
        <f>SUMIFS(Shipments!$D:$D, Shipments!$A:$A, A768)</f>
        <v>75</v>
      </c>
      <c r="S768">
        <f t="shared" si="45"/>
        <v>1</v>
      </c>
      <c r="T768">
        <f t="shared" si="46"/>
        <v>1</v>
      </c>
      <c r="U768">
        <f t="shared" si="47"/>
        <v>5461.5</v>
      </c>
    </row>
    <row r="769" spans="1:21" x14ac:dyDescent="0.35">
      <c r="A769">
        <v>10767</v>
      </c>
      <c r="B769" s="4" t="s">
        <v>654</v>
      </c>
      <c r="C769" t="s">
        <v>113</v>
      </c>
      <c r="D769" t="str">
        <f>_xlfn.XLOOKUP(C769,Products!$A:$A,Products!$B:$B,"")</f>
        <v>Product 59</v>
      </c>
      <c r="E769" t="str">
        <f>_xlfn.XLOOKUP(C769,Products!$A:$A,Products!$C:$C,"")</f>
        <v>Spare Parts</v>
      </c>
      <c r="F769">
        <f>_xlfn.XLOOKUP(C769,Products!$A:$A,Products!$D:$D,"")</f>
        <v>61.52</v>
      </c>
      <c r="G769" t="str">
        <f>_xlfn.XLOOKUP(C769,Products!$A:$A,Products!$E:$E,"")</f>
        <v>S018</v>
      </c>
      <c r="H769">
        <v>5</v>
      </c>
      <c r="I769">
        <v>100.51</v>
      </c>
      <c r="J769" t="s">
        <v>674</v>
      </c>
      <c r="K769" t="s">
        <v>473</v>
      </c>
      <c r="L769" t="str">
        <f xml:space="preserve"> _xlfn.XLOOKUP(K769,Locations!$A:$A,Locations!$D:$D,"")</f>
        <v>West</v>
      </c>
      <c r="M769" t="str">
        <f xml:space="preserve"> _xlfn.XLOOKUP(K769,Locations!$A:$A,Locations!$C:$C,"")</f>
        <v>CA</v>
      </c>
      <c r="N769" t="s">
        <v>1437</v>
      </c>
      <c r="O769" t="s">
        <v>1825</v>
      </c>
      <c r="P769">
        <f t="shared" si="44"/>
        <v>502.55</v>
      </c>
      <c r="Q769" s="4">
        <f>_xlfn.MAXIFS(Shipments!$B:$B, Shipments!$A:$A, A769)</f>
        <v>45869</v>
      </c>
      <c r="R769">
        <f>SUMIFS(Shipments!$D:$D, Shipments!$A:$A, A769)</f>
        <v>5</v>
      </c>
      <c r="S769">
        <f t="shared" si="45"/>
        <v>1</v>
      </c>
      <c r="T769">
        <f t="shared" si="46"/>
        <v>0</v>
      </c>
      <c r="U769">
        <f t="shared" si="47"/>
        <v>194.95</v>
      </c>
    </row>
    <row r="770" spans="1:21" x14ac:dyDescent="0.35">
      <c r="A770">
        <v>10768</v>
      </c>
      <c r="B770" s="4" t="s">
        <v>572</v>
      </c>
      <c r="C770" t="s">
        <v>124</v>
      </c>
      <c r="D770" t="str">
        <f>_xlfn.XLOOKUP(C770,Products!$A:$A,Products!$B:$B,"")</f>
        <v>Product 70</v>
      </c>
      <c r="E770" t="str">
        <f>_xlfn.XLOOKUP(C770,Products!$A:$A,Products!$C:$C,"")</f>
        <v>Raw Materials</v>
      </c>
      <c r="F770">
        <f>_xlfn.XLOOKUP(C770,Products!$A:$A,Products!$D:$D,"")</f>
        <v>7.19</v>
      </c>
      <c r="G770" t="str">
        <f>_xlfn.XLOOKUP(C770,Products!$A:$A,Products!$E:$E,"")</f>
        <v>S010</v>
      </c>
      <c r="H770">
        <v>15</v>
      </c>
      <c r="I770">
        <v>10.25</v>
      </c>
      <c r="J770" t="s">
        <v>550</v>
      </c>
      <c r="K770" t="s">
        <v>469</v>
      </c>
      <c r="L770" t="str">
        <f xml:space="preserve"> _xlfn.XLOOKUP(K770,Locations!$A:$A,Locations!$D:$D,"")</f>
        <v>Mountain</v>
      </c>
      <c r="M770" t="str">
        <f xml:space="preserve"> _xlfn.XLOOKUP(K770,Locations!$A:$A,Locations!$C:$C,"")</f>
        <v>IL</v>
      </c>
      <c r="N770" t="s">
        <v>1438</v>
      </c>
      <c r="O770" t="s">
        <v>1825</v>
      </c>
      <c r="P770">
        <f t="shared" si="44"/>
        <v>153.75</v>
      </c>
      <c r="Q770" s="4">
        <f>_xlfn.MAXIFS(Shipments!$B:$B, Shipments!$A:$A, A770)</f>
        <v>45761</v>
      </c>
      <c r="R770">
        <f>SUMIFS(Shipments!$D:$D, Shipments!$A:$A, A770)</f>
        <v>15</v>
      </c>
      <c r="S770">
        <f t="shared" si="45"/>
        <v>1</v>
      </c>
      <c r="T770">
        <f t="shared" si="46"/>
        <v>1</v>
      </c>
      <c r="U770">
        <f t="shared" si="47"/>
        <v>45.899999999999991</v>
      </c>
    </row>
    <row r="771" spans="1:21" x14ac:dyDescent="0.35">
      <c r="A771">
        <v>10769</v>
      </c>
      <c r="B771" s="4" t="s">
        <v>679</v>
      </c>
      <c r="C771" t="s">
        <v>121</v>
      </c>
      <c r="D771" t="str">
        <f>_xlfn.XLOOKUP(C771,Products!$A:$A,Products!$B:$B,"")</f>
        <v>Product 67</v>
      </c>
      <c r="E771" t="str">
        <f>_xlfn.XLOOKUP(C771,Products!$A:$A,Products!$C:$C,"")</f>
        <v>Packaging</v>
      </c>
      <c r="F771">
        <f>_xlfn.XLOOKUP(C771,Products!$A:$A,Products!$D:$D,"")</f>
        <v>120.29</v>
      </c>
      <c r="G771" t="str">
        <f>_xlfn.XLOOKUP(C771,Products!$A:$A,Products!$E:$E,"")</f>
        <v>S020</v>
      </c>
      <c r="H771">
        <v>5</v>
      </c>
      <c r="I771">
        <v>192.82</v>
      </c>
      <c r="J771" t="s">
        <v>666</v>
      </c>
      <c r="K771" t="s">
        <v>471</v>
      </c>
      <c r="L771" t="str">
        <f xml:space="preserve"> _xlfn.XLOOKUP(K771,Locations!$A:$A,Locations!$D:$D,"")</f>
        <v>Central</v>
      </c>
      <c r="M771" t="str">
        <f xml:space="preserve"> _xlfn.XLOOKUP(K771,Locations!$A:$A,Locations!$C:$C,"")</f>
        <v>TX</v>
      </c>
      <c r="N771" t="s">
        <v>1439</v>
      </c>
      <c r="O771" t="s">
        <v>1825</v>
      </c>
      <c r="P771">
        <f t="shared" ref="P771:P834" si="48">H771*I771</f>
        <v>964.09999999999991</v>
      </c>
      <c r="Q771" s="4">
        <f>_xlfn.MAXIFS(Shipments!$B:$B, Shipments!$A:$A, A771)</f>
        <v>45826</v>
      </c>
      <c r="R771">
        <f>SUMIFS(Shipments!$D:$D, Shipments!$A:$A, A771)</f>
        <v>5</v>
      </c>
      <c r="S771">
        <f t="shared" ref="S771:S834" si="49">IF(H771=0,1,R771/H771)</f>
        <v>1</v>
      </c>
      <c r="T771">
        <f t="shared" ref="T771:T834" si="50">IF(Q771&lt;=DATEVALUE(J771),1,0)</f>
        <v>1</v>
      </c>
      <c r="U771">
        <f t="shared" ref="U771:U834" si="51">P771 - (H771*F771)</f>
        <v>362.64999999999986</v>
      </c>
    </row>
    <row r="772" spans="1:21" x14ac:dyDescent="0.35">
      <c r="A772">
        <v>10770</v>
      </c>
      <c r="B772" s="4" t="s">
        <v>623</v>
      </c>
      <c r="C772" t="s">
        <v>96</v>
      </c>
      <c r="D772" t="str">
        <f>_xlfn.XLOOKUP(C772,Products!$A:$A,Products!$B:$B,"")</f>
        <v>Product 42</v>
      </c>
      <c r="E772" t="str">
        <f>_xlfn.XLOOKUP(C772,Products!$A:$A,Products!$C:$C,"")</f>
        <v>Components</v>
      </c>
      <c r="F772">
        <f>_xlfn.XLOOKUP(C772,Products!$A:$A,Products!$D:$D,"")</f>
        <v>89.79</v>
      </c>
      <c r="G772" t="str">
        <f>_xlfn.XLOOKUP(C772,Products!$A:$A,Products!$E:$E,"")</f>
        <v>S006</v>
      </c>
      <c r="H772">
        <v>20</v>
      </c>
      <c r="I772">
        <v>130.29</v>
      </c>
      <c r="J772" t="s">
        <v>613</v>
      </c>
      <c r="K772" t="s">
        <v>471</v>
      </c>
      <c r="L772" t="str">
        <f xml:space="preserve"> _xlfn.XLOOKUP(K772,Locations!$A:$A,Locations!$D:$D,"")</f>
        <v>Central</v>
      </c>
      <c r="M772" t="str">
        <f xml:space="preserve"> _xlfn.XLOOKUP(K772,Locations!$A:$A,Locations!$C:$C,"")</f>
        <v>TX</v>
      </c>
      <c r="N772" t="s">
        <v>1440</v>
      </c>
      <c r="O772" t="s">
        <v>1826</v>
      </c>
      <c r="P772">
        <f t="shared" si="48"/>
        <v>2605.7999999999997</v>
      </c>
      <c r="Q772" s="4">
        <f>_xlfn.MAXIFS(Shipments!$B:$B, Shipments!$A:$A, A772)</f>
        <v>45900</v>
      </c>
      <c r="R772">
        <f>SUMIFS(Shipments!$D:$D, Shipments!$A:$A, A772)</f>
        <v>20</v>
      </c>
      <c r="S772">
        <f t="shared" si="49"/>
        <v>1</v>
      </c>
      <c r="T772">
        <f t="shared" si="50"/>
        <v>0</v>
      </c>
      <c r="U772">
        <f t="shared" si="51"/>
        <v>809.99999999999955</v>
      </c>
    </row>
    <row r="773" spans="1:21" x14ac:dyDescent="0.35">
      <c r="A773">
        <v>10771</v>
      </c>
      <c r="B773" s="4" t="s">
        <v>630</v>
      </c>
      <c r="C773" t="s">
        <v>236</v>
      </c>
      <c r="D773" t="str">
        <f>_xlfn.XLOOKUP(C773,Products!$A:$A,Products!$B:$B,"")</f>
        <v>Product 182</v>
      </c>
      <c r="E773" t="str">
        <f>_xlfn.XLOOKUP(C773,Products!$A:$A,Products!$C:$C,"")</f>
        <v>Packaging</v>
      </c>
      <c r="F773">
        <f>_xlfn.XLOOKUP(C773,Products!$A:$A,Products!$D:$D,"")</f>
        <v>70.67</v>
      </c>
      <c r="G773" t="str">
        <f>_xlfn.XLOOKUP(C773,Products!$A:$A,Products!$E:$E,"")</f>
        <v>S016</v>
      </c>
      <c r="H773">
        <v>75</v>
      </c>
      <c r="I773">
        <v>123.05</v>
      </c>
      <c r="J773" t="s">
        <v>530</v>
      </c>
      <c r="K773" t="s">
        <v>464</v>
      </c>
      <c r="L773" t="str">
        <f xml:space="preserve"> _xlfn.XLOOKUP(K773,Locations!$A:$A,Locations!$D:$D,"")</f>
        <v>Central</v>
      </c>
      <c r="M773" t="str">
        <f xml:space="preserve"> _xlfn.XLOOKUP(K773,Locations!$A:$A,Locations!$C:$C,"")</f>
        <v>TX</v>
      </c>
      <c r="N773" t="s">
        <v>1441</v>
      </c>
      <c r="O773" t="s">
        <v>1825</v>
      </c>
      <c r="P773">
        <f t="shared" si="48"/>
        <v>9228.75</v>
      </c>
      <c r="Q773" s="4">
        <f>_xlfn.MAXIFS(Shipments!$B:$B, Shipments!$A:$A, A773)</f>
        <v>45768</v>
      </c>
      <c r="R773">
        <f>SUMIFS(Shipments!$D:$D, Shipments!$A:$A, A773)</f>
        <v>75</v>
      </c>
      <c r="S773">
        <f t="shared" si="49"/>
        <v>1</v>
      </c>
      <c r="T773">
        <f t="shared" si="50"/>
        <v>0</v>
      </c>
      <c r="U773">
        <f t="shared" si="51"/>
        <v>3928.5</v>
      </c>
    </row>
    <row r="774" spans="1:21" x14ac:dyDescent="0.35">
      <c r="A774">
        <v>10772</v>
      </c>
      <c r="B774" s="4" t="s">
        <v>641</v>
      </c>
      <c r="C774" t="s">
        <v>168</v>
      </c>
      <c r="D774" t="str">
        <f>_xlfn.XLOOKUP(C774,Products!$A:$A,Products!$B:$B,"")</f>
        <v>Product 114</v>
      </c>
      <c r="E774" t="str">
        <f>_xlfn.XLOOKUP(C774,Products!$A:$A,Products!$C:$C,"")</f>
        <v>Finished Goods</v>
      </c>
      <c r="F774">
        <f>_xlfn.XLOOKUP(C774,Products!$A:$A,Products!$D:$D,"")</f>
        <v>41.28</v>
      </c>
      <c r="G774" t="str">
        <f>_xlfn.XLOOKUP(C774,Products!$A:$A,Products!$E:$E,"")</f>
        <v>S008</v>
      </c>
      <c r="H774">
        <v>100</v>
      </c>
      <c r="I774">
        <v>71.8</v>
      </c>
      <c r="J774" t="s">
        <v>656</v>
      </c>
      <c r="K774" t="s">
        <v>467</v>
      </c>
      <c r="L774" t="str">
        <f xml:space="preserve"> _xlfn.XLOOKUP(K774,Locations!$A:$A,Locations!$D:$D,"")</f>
        <v>Northeast</v>
      </c>
      <c r="M774" t="str">
        <f xml:space="preserve"> _xlfn.XLOOKUP(K774,Locations!$A:$A,Locations!$C:$C,"")</f>
        <v>NJ</v>
      </c>
      <c r="N774" t="s">
        <v>1442</v>
      </c>
      <c r="O774" t="s">
        <v>1825</v>
      </c>
      <c r="P774">
        <f t="shared" si="48"/>
        <v>7180</v>
      </c>
      <c r="Q774" s="4">
        <f>_xlfn.MAXIFS(Shipments!$B:$B, Shipments!$A:$A, A774)</f>
        <v>45845</v>
      </c>
      <c r="R774">
        <f>SUMIFS(Shipments!$D:$D, Shipments!$A:$A, A774)</f>
        <v>100</v>
      </c>
      <c r="S774">
        <f t="shared" si="49"/>
        <v>1</v>
      </c>
      <c r="T774">
        <f t="shared" si="50"/>
        <v>0</v>
      </c>
      <c r="U774">
        <f t="shared" si="51"/>
        <v>3052</v>
      </c>
    </row>
    <row r="775" spans="1:21" x14ac:dyDescent="0.35">
      <c r="A775">
        <v>10773</v>
      </c>
      <c r="B775" s="4" t="s">
        <v>589</v>
      </c>
      <c r="C775" t="s">
        <v>55</v>
      </c>
      <c r="D775" t="str">
        <f>_xlfn.XLOOKUP(C775,Products!$A:$A,Products!$B:$B,"")</f>
        <v>Product 1</v>
      </c>
      <c r="E775" t="str">
        <f>_xlfn.XLOOKUP(C775,Products!$A:$A,Products!$C:$C,"")</f>
        <v>Spare Parts</v>
      </c>
      <c r="F775">
        <f>_xlfn.XLOOKUP(C775,Products!$A:$A,Products!$D:$D,"")</f>
        <v>158.88</v>
      </c>
      <c r="G775" t="str">
        <f>_xlfn.XLOOKUP(C775,Products!$A:$A,Products!$E:$E,"")</f>
        <v>S004</v>
      </c>
      <c r="H775">
        <v>100</v>
      </c>
      <c r="I775">
        <v>245.37</v>
      </c>
      <c r="J775" t="s">
        <v>645</v>
      </c>
      <c r="K775" t="s">
        <v>464</v>
      </c>
      <c r="L775" t="str">
        <f xml:space="preserve"> _xlfn.XLOOKUP(K775,Locations!$A:$A,Locations!$D:$D,"")</f>
        <v>Central</v>
      </c>
      <c r="M775" t="str">
        <f xml:space="preserve"> _xlfn.XLOOKUP(K775,Locations!$A:$A,Locations!$C:$C,"")</f>
        <v>TX</v>
      </c>
      <c r="N775" t="s">
        <v>1443</v>
      </c>
      <c r="O775" t="s">
        <v>1824</v>
      </c>
      <c r="P775">
        <f t="shared" si="48"/>
        <v>24537</v>
      </c>
      <c r="Q775" s="4">
        <f>_xlfn.MAXIFS(Shipments!$B:$B, Shipments!$A:$A, A775)</f>
        <v>45764</v>
      </c>
      <c r="R775">
        <f>SUMIFS(Shipments!$D:$D, Shipments!$A:$A, A775)</f>
        <v>100</v>
      </c>
      <c r="S775">
        <f t="shared" si="49"/>
        <v>1</v>
      </c>
      <c r="T775">
        <f t="shared" si="50"/>
        <v>0</v>
      </c>
      <c r="U775">
        <f t="shared" si="51"/>
        <v>8649</v>
      </c>
    </row>
    <row r="776" spans="1:21" x14ac:dyDescent="0.35">
      <c r="A776">
        <v>10774</v>
      </c>
      <c r="B776" s="4" t="s">
        <v>653</v>
      </c>
      <c r="C776" t="s">
        <v>236</v>
      </c>
      <c r="D776" t="str">
        <f>_xlfn.XLOOKUP(C776,Products!$A:$A,Products!$B:$B,"")</f>
        <v>Product 182</v>
      </c>
      <c r="E776" t="str">
        <f>_xlfn.XLOOKUP(C776,Products!$A:$A,Products!$C:$C,"")</f>
        <v>Packaging</v>
      </c>
      <c r="F776">
        <f>_xlfn.XLOOKUP(C776,Products!$A:$A,Products!$D:$D,"")</f>
        <v>70.67</v>
      </c>
      <c r="G776" t="str">
        <f>_xlfn.XLOOKUP(C776,Products!$A:$A,Products!$E:$E,"")</f>
        <v>S016</v>
      </c>
      <c r="H776">
        <v>40</v>
      </c>
      <c r="I776">
        <v>101.75</v>
      </c>
      <c r="J776" t="s">
        <v>556</v>
      </c>
      <c r="K776" t="s">
        <v>468</v>
      </c>
      <c r="L776" t="str">
        <f xml:space="preserve"> _xlfn.XLOOKUP(K776,Locations!$A:$A,Locations!$D:$D,"")</f>
        <v>West</v>
      </c>
      <c r="M776" t="str">
        <f xml:space="preserve"> _xlfn.XLOOKUP(K776,Locations!$A:$A,Locations!$C:$C,"")</f>
        <v>WA</v>
      </c>
      <c r="N776" t="s">
        <v>1444</v>
      </c>
      <c r="O776" t="s">
        <v>1825</v>
      </c>
      <c r="P776">
        <f t="shared" si="48"/>
        <v>4070</v>
      </c>
      <c r="Q776" s="4">
        <f>_xlfn.MAXIFS(Shipments!$B:$B, Shipments!$A:$A, A776)</f>
        <v>45831</v>
      </c>
      <c r="R776">
        <f>SUMIFS(Shipments!$D:$D, Shipments!$A:$A, A776)</f>
        <v>40</v>
      </c>
      <c r="S776">
        <f t="shared" si="49"/>
        <v>1</v>
      </c>
      <c r="T776">
        <f t="shared" si="50"/>
        <v>0</v>
      </c>
      <c r="U776">
        <f t="shared" si="51"/>
        <v>1243.1999999999998</v>
      </c>
    </row>
    <row r="777" spans="1:21" x14ac:dyDescent="0.35">
      <c r="A777">
        <v>10775</v>
      </c>
      <c r="B777" s="4" t="s">
        <v>572</v>
      </c>
      <c r="C777" t="s">
        <v>144</v>
      </c>
      <c r="D777" t="str">
        <f>_xlfn.XLOOKUP(C777,Products!$A:$A,Products!$B:$B,"")</f>
        <v>Product 90</v>
      </c>
      <c r="E777" t="str">
        <f>_xlfn.XLOOKUP(C777,Products!$A:$A,Products!$C:$C,"")</f>
        <v>Packaging</v>
      </c>
      <c r="F777">
        <f>_xlfn.XLOOKUP(C777,Products!$A:$A,Products!$D:$D,"")</f>
        <v>120.1</v>
      </c>
      <c r="G777" t="str">
        <f>_xlfn.XLOOKUP(C777,Products!$A:$A,Products!$E:$E,"")</f>
        <v>S008</v>
      </c>
      <c r="H777">
        <v>100</v>
      </c>
      <c r="I777">
        <v>165.65</v>
      </c>
      <c r="J777" t="s">
        <v>550</v>
      </c>
      <c r="K777" t="s">
        <v>464</v>
      </c>
      <c r="L777" t="str">
        <f xml:space="preserve"> _xlfn.XLOOKUP(K777,Locations!$A:$A,Locations!$D:$D,"")</f>
        <v>Central</v>
      </c>
      <c r="M777" t="str">
        <f xml:space="preserve"> _xlfn.XLOOKUP(K777,Locations!$A:$A,Locations!$C:$C,"")</f>
        <v>TX</v>
      </c>
      <c r="N777" t="s">
        <v>1445</v>
      </c>
      <c r="O777" t="s">
        <v>1826</v>
      </c>
      <c r="P777">
        <f t="shared" si="48"/>
        <v>16565</v>
      </c>
      <c r="Q777" s="4">
        <f>_xlfn.MAXIFS(Shipments!$B:$B, Shipments!$A:$A, A777)</f>
        <v>45761</v>
      </c>
      <c r="R777">
        <f>SUMIFS(Shipments!$D:$D, Shipments!$A:$A, A777)</f>
        <v>100</v>
      </c>
      <c r="S777">
        <f t="shared" si="49"/>
        <v>1</v>
      </c>
      <c r="T777">
        <f t="shared" si="50"/>
        <v>1</v>
      </c>
      <c r="U777">
        <f t="shared" si="51"/>
        <v>4555</v>
      </c>
    </row>
    <row r="778" spans="1:21" x14ac:dyDescent="0.35">
      <c r="A778">
        <v>10776</v>
      </c>
      <c r="B778" s="4" t="s">
        <v>532</v>
      </c>
      <c r="C778" t="s">
        <v>158</v>
      </c>
      <c r="D778" t="str">
        <f>_xlfn.XLOOKUP(C778,Products!$A:$A,Products!$B:$B,"")</f>
        <v>Product 104</v>
      </c>
      <c r="E778" t="str">
        <f>_xlfn.XLOOKUP(C778,Products!$A:$A,Products!$C:$C,"")</f>
        <v>Finished Goods</v>
      </c>
      <c r="F778">
        <f>_xlfn.XLOOKUP(C778,Products!$A:$A,Products!$D:$D,"")</f>
        <v>84.89</v>
      </c>
      <c r="G778" t="str">
        <f>_xlfn.XLOOKUP(C778,Products!$A:$A,Products!$E:$E,"")</f>
        <v>S003</v>
      </c>
      <c r="H778">
        <v>100</v>
      </c>
      <c r="I778">
        <v>135.32</v>
      </c>
      <c r="J778" t="s">
        <v>562</v>
      </c>
      <c r="K778" t="s">
        <v>468</v>
      </c>
      <c r="L778" t="str">
        <f xml:space="preserve"> _xlfn.XLOOKUP(K778,Locations!$A:$A,Locations!$D:$D,"")</f>
        <v>West</v>
      </c>
      <c r="M778" t="str">
        <f xml:space="preserve"> _xlfn.XLOOKUP(K778,Locations!$A:$A,Locations!$C:$C,"")</f>
        <v>WA</v>
      </c>
      <c r="N778" t="s">
        <v>1446</v>
      </c>
      <c r="O778" t="s">
        <v>1824</v>
      </c>
      <c r="P778">
        <f t="shared" si="48"/>
        <v>13532</v>
      </c>
      <c r="Q778" s="4">
        <f>_xlfn.MAXIFS(Shipments!$B:$B, Shipments!$A:$A, A778)</f>
        <v>45812</v>
      </c>
      <c r="R778">
        <f>SUMIFS(Shipments!$D:$D, Shipments!$A:$A, A778)</f>
        <v>100</v>
      </c>
      <c r="S778">
        <f t="shared" si="49"/>
        <v>1</v>
      </c>
      <c r="T778">
        <f t="shared" si="50"/>
        <v>1</v>
      </c>
      <c r="U778">
        <f t="shared" si="51"/>
        <v>5043</v>
      </c>
    </row>
    <row r="779" spans="1:21" x14ac:dyDescent="0.35">
      <c r="A779">
        <v>10777</v>
      </c>
      <c r="B779" s="4" t="s">
        <v>685</v>
      </c>
      <c r="C779" t="s">
        <v>94</v>
      </c>
      <c r="D779" t="str">
        <f>_xlfn.XLOOKUP(C779,Products!$A:$A,Products!$B:$B,"")</f>
        <v>Product 40</v>
      </c>
      <c r="E779" t="str">
        <f>_xlfn.XLOOKUP(C779,Products!$A:$A,Products!$C:$C,"")</f>
        <v>Raw Materials</v>
      </c>
      <c r="F779">
        <f>_xlfn.XLOOKUP(C779,Products!$A:$A,Products!$D:$D,"")</f>
        <v>160.16999999999999</v>
      </c>
      <c r="G779" t="str">
        <f>_xlfn.XLOOKUP(C779,Products!$A:$A,Products!$E:$E,"")</f>
        <v>S006</v>
      </c>
      <c r="H779">
        <v>15</v>
      </c>
      <c r="I779">
        <v>224.63</v>
      </c>
      <c r="J779" t="s">
        <v>634</v>
      </c>
      <c r="K779" t="s">
        <v>468</v>
      </c>
      <c r="L779" t="str">
        <f xml:space="preserve"> _xlfn.XLOOKUP(K779,Locations!$A:$A,Locations!$D:$D,"")</f>
        <v>West</v>
      </c>
      <c r="M779" t="str">
        <f xml:space="preserve"> _xlfn.XLOOKUP(K779,Locations!$A:$A,Locations!$C:$C,"")</f>
        <v>WA</v>
      </c>
      <c r="N779" t="s">
        <v>1447</v>
      </c>
      <c r="O779" t="s">
        <v>1826</v>
      </c>
      <c r="P779">
        <f t="shared" si="48"/>
        <v>3369.45</v>
      </c>
      <c r="Q779" s="4">
        <f>_xlfn.MAXIFS(Shipments!$B:$B, Shipments!$A:$A, A779)</f>
        <v>45840</v>
      </c>
      <c r="R779">
        <f>SUMIFS(Shipments!$D:$D, Shipments!$A:$A, A779)</f>
        <v>15</v>
      </c>
      <c r="S779">
        <f t="shared" si="49"/>
        <v>1</v>
      </c>
      <c r="T779">
        <f t="shared" si="50"/>
        <v>0</v>
      </c>
      <c r="U779">
        <f t="shared" si="51"/>
        <v>966.90000000000009</v>
      </c>
    </row>
    <row r="780" spans="1:21" x14ac:dyDescent="0.35">
      <c r="A780">
        <v>10778</v>
      </c>
      <c r="B780" s="4" t="s">
        <v>639</v>
      </c>
      <c r="C780" t="s">
        <v>142</v>
      </c>
      <c r="D780" t="str">
        <f>_xlfn.XLOOKUP(C780,Products!$A:$A,Products!$B:$B,"")</f>
        <v>Product 88</v>
      </c>
      <c r="E780" t="str">
        <f>_xlfn.XLOOKUP(C780,Products!$A:$A,Products!$C:$C,"")</f>
        <v>Packaging</v>
      </c>
      <c r="F780">
        <f>_xlfn.XLOOKUP(C780,Products!$A:$A,Products!$D:$D,"")</f>
        <v>169.52</v>
      </c>
      <c r="G780" t="str">
        <f>_xlfn.XLOOKUP(C780,Products!$A:$A,Products!$E:$E,"")</f>
        <v>S018</v>
      </c>
      <c r="H780">
        <v>15</v>
      </c>
      <c r="I780">
        <v>280.49</v>
      </c>
      <c r="J780" t="s">
        <v>531</v>
      </c>
      <c r="K780" t="s">
        <v>467</v>
      </c>
      <c r="L780" t="str">
        <f xml:space="preserve"> _xlfn.XLOOKUP(K780,Locations!$A:$A,Locations!$D:$D,"")</f>
        <v>Northeast</v>
      </c>
      <c r="M780" t="str">
        <f xml:space="preserve"> _xlfn.XLOOKUP(K780,Locations!$A:$A,Locations!$C:$C,"")</f>
        <v>NJ</v>
      </c>
      <c r="N780" t="s">
        <v>1448</v>
      </c>
      <c r="O780" t="s">
        <v>1824</v>
      </c>
      <c r="P780">
        <f t="shared" si="48"/>
        <v>4207.3500000000004</v>
      </c>
      <c r="Q780" s="4">
        <f>_xlfn.MAXIFS(Shipments!$B:$B, Shipments!$A:$A, A780)</f>
        <v>45834</v>
      </c>
      <c r="R780">
        <f>SUMIFS(Shipments!$D:$D, Shipments!$A:$A, A780)</f>
        <v>15</v>
      </c>
      <c r="S780">
        <f t="shared" si="49"/>
        <v>1</v>
      </c>
      <c r="T780">
        <f t="shared" si="50"/>
        <v>1</v>
      </c>
      <c r="U780">
        <f t="shared" si="51"/>
        <v>1664.5500000000002</v>
      </c>
    </row>
    <row r="781" spans="1:21" x14ac:dyDescent="0.35">
      <c r="A781">
        <v>10779</v>
      </c>
      <c r="B781" s="4" t="s">
        <v>670</v>
      </c>
      <c r="C781" t="s">
        <v>121</v>
      </c>
      <c r="D781" t="str">
        <f>_xlfn.XLOOKUP(C781,Products!$A:$A,Products!$B:$B,"")</f>
        <v>Product 67</v>
      </c>
      <c r="E781" t="str">
        <f>_xlfn.XLOOKUP(C781,Products!$A:$A,Products!$C:$C,"")</f>
        <v>Packaging</v>
      </c>
      <c r="F781">
        <f>_xlfn.XLOOKUP(C781,Products!$A:$A,Products!$D:$D,"")</f>
        <v>120.29</v>
      </c>
      <c r="G781" t="str">
        <f>_xlfn.XLOOKUP(C781,Products!$A:$A,Products!$E:$E,"")</f>
        <v>S020</v>
      </c>
      <c r="H781">
        <v>10</v>
      </c>
      <c r="I781">
        <v>206.19</v>
      </c>
      <c r="J781" t="s">
        <v>554</v>
      </c>
      <c r="K781" t="s">
        <v>466</v>
      </c>
      <c r="L781" t="str">
        <f xml:space="preserve"> _xlfn.XLOOKUP(K781,Locations!$A:$A,Locations!$D:$D,"")</f>
        <v>Southeast</v>
      </c>
      <c r="M781" t="str">
        <f xml:space="preserve"> _xlfn.XLOOKUP(K781,Locations!$A:$A,Locations!$C:$C,"")</f>
        <v>FL</v>
      </c>
      <c r="N781" t="s">
        <v>1449</v>
      </c>
      <c r="O781" t="s">
        <v>1825</v>
      </c>
      <c r="P781">
        <f t="shared" si="48"/>
        <v>2061.9</v>
      </c>
      <c r="Q781" s="4">
        <f>_xlfn.MAXIFS(Shipments!$B:$B, Shipments!$A:$A, A781)</f>
        <v>45754</v>
      </c>
      <c r="R781">
        <f>SUMIFS(Shipments!$D:$D, Shipments!$A:$A, A781)</f>
        <v>10</v>
      </c>
      <c r="S781">
        <f t="shared" si="49"/>
        <v>1</v>
      </c>
      <c r="T781">
        <f t="shared" si="50"/>
        <v>0</v>
      </c>
      <c r="U781">
        <f t="shared" si="51"/>
        <v>859</v>
      </c>
    </row>
    <row r="782" spans="1:21" x14ac:dyDescent="0.35">
      <c r="A782">
        <v>10780</v>
      </c>
      <c r="B782" s="4" t="s">
        <v>519</v>
      </c>
      <c r="C782" t="s">
        <v>70</v>
      </c>
      <c r="D782" t="str">
        <f>_xlfn.XLOOKUP(C782,Products!$A:$A,Products!$B:$B,"")</f>
        <v>Product 16</v>
      </c>
      <c r="E782" t="str">
        <f>_xlfn.XLOOKUP(C782,Products!$A:$A,Products!$C:$C,"")</f>
        <v>Finished Goods</v>
      </c>
      <c r="F782">
        <f>_xlfn.XLOOKUP(C782,Products!$A:$A,Products!$D:$D,"")</f>
        <v>20.079999999999998</v>
      </c>
      <c r="G782" t="str">
        <f>_xlfn.XLOOKUP(C782,Products!$A:$A,Products!$E:$E,"")</f>
        <v>S009</v>
      </c>
      <c r="H782">
        <v>50</v>
      </c>
      <c r="I782">
        <v>25.15</v>
      </c>
      <c r="J782" t="s">
        <v>578</v>
      </c>
      <c r="K782" t="s">
        <v>465</v>
      </c>
      <c r="L782" t="str">
        <f xml:space="preserve"> _xlfn.XLOOKUP(K782,Locations!$A:$A,Locations!$D:$D,"")</f>
        <v>Midwest</v>
      </c>
      <c r="M782" t="str">
        <f xml:space="preserve"> _xlfn.XLOOKUP(K782,Locations!$A:$A,Locations!$C:$C,"")</f>
        <v>IL</v>
      </c>
      <c r="N782" t="s">
        <v>1450</v>
      </c>
      <c r="O782" t="s">
        <v>1825</v>
      </c>
      <c r="P782">
        <f t="shared" si="48"/>
        <v>1257.5</v>
      </c>
      <c r="Q782" s="4">
        <f>_xlfn.MAXIFS(Shipments!$B:$B, Shipments!$A:$A, A782)</f>
        <v>45790</v>
      </c>
      <c r="R782">
        <f>SUMIFS(Shipments!$D:$D, Shipments!$A:$A, A782)</f>
        <v>50</v>
      </c>
      <c r="S782">
        <f t="shared" si="49"/>
        <v>1</v>
      </c>
      <c r="T782">
        <f t="shared" si="50"/>
        <v>0</v>
      </c>
      <c r="U782">
        <f t="shared" si="51"/>
        <v>253.50000000000011</v>
      </c>
    </row>
    <row r="783" spans="1:21" x14ac:dyDescent="0.35">
      <c r="A783">
        <v>10781</v>
      </c>
      <c r="B783" s="4" t="s">
        <v>521</v>
      </c>
      <c r="C783" t="s">
        <v>203</v>
      </c>
      <c r="D783" t="str">
        <f>_xlfn.XLOOKUP(C783,Products!$A:$A,Products!$B:$B,"")</f>
        <v>Product 149</v>
      </c>
      <c r="E783" t="str">
        <f>_xlfn.XLOOKUP(C783,Products!$A:$A,Products!$C:$C,"")</f>
        <v>Components</v>
      </c>
      <c r="F783">
        <f>_xlfn.XLOOKUP(C783,Products!$A:$A,Products!$D:$D,"")</f>
        <v>121.38</v>
      </c>
      <c r="G783" t="str">
        <f>_xlfn.XLOOKUP(C783,Products!$A:$A,Products!$E:$E,"")</f>
        <v>S012</v>
      </c>
      <c r="H783">
        <v>10</v>
      </c>
      <c r="I783">
        <v>207.86</v>
      </c>
      <c r="J783" t="s">
        <v>526</v>
      </c>
      <c r="K783" t="s">
        <v>473</v>
      </c>
      <c r="L783" t="str">
        <f xml:space="preserve"> _xlfn.XLOOKUP(K783,Locations!$A:$A,Locations!$D:$D,"")</f>
        <v>West</v>
      </c>
      <c r="M783" t="str">
        <f xml:space="preserve"> _xlfn.XLOOKUP(K783,Locations!$A:$A,Locations!$C:$C,"")</f>
        <v>CA</v>
      </c>
      <c r="N783" t="s">
        <v>1451</v>
      </c>
      <c r="O783" t="s">
        <v>1824</v>
      </c>
      <c r="P783">
        <f t="shared" si="48"/>
        <v>2078.6000000000004</v>
      </c>
      <c r="Q783" s="4">
        <f>_xlfn.MAXIFS(Shipments!$B:$B, Shipments!$A:$A, A783)</f>
        <v>45882</v>
      </c>
      <c r="R783">
        <f>SUMIFS(Shipments!$D:$D, Shipments!$A:$A, A783)</f>
        <v>10</v>
      </c>
      <c r="S783">
        <f t="shared" si="49"/>
        <v>1</v>
      </c>
      <c r="T783">
        <f t="shared" si="50"/>
        <v>1</v>
      </c>
      <c r="U783">
        <f t="shared" si="51"/>
        <v>864.80000000000041</v>
      </c>
    </row>
    <row r="784" spans="1:21" x14ac:dyDescent="0.35">
      <c r="A784">
        <v>10782</v>
      </c>
      <c r="B784" s="4" t="s">
        <v>599</v>
      </c>
      <c r="C784" t="s">
        <v>213</v>
      </c>
      <c r="D784" t="str">
        <f>_xlfn.XLOOKUP(C784,Products!$A:$A,Products!$B:$B,"")</f>
        <v>Product 159</v>
      </c>
      <c r="E784" t="str">
        <f>_xlfn.XLOOKUP(C784,Products!$A:$A,Products!$C:$C,"")</f>
        <v>Raw Materials</v>
      </c>
      <c r="F784">
        <f>_xlfn.XLOOKUP(C784,Products!$A:$A,Products!$D:$D,"")</f>
        <v>109.51</v>
      </c>
      <c r="G784" t="str">
        <f>_xlfn.XLOOKUP(C784,Products!$A:$A,Products!$E:$E,"")</f>
        <v>S017</v>
      </c>
      <c r="H784">
        <v>75</v>
      </c>
      <c r="I784">
        <v>147.46</v>
      </c>
      <c r="J784" t="s">
        <v>633</v>
      </c>
      <c r="K784" t="s">
        <v>468</v>
      </c>
      <c r="L784" t="str">
        <f xml:space="preserve"> _xlfn.XLOOKUP(K784,Locations!$A:$A,Locations!$D:$D,"")</f>
        <v>West</v>
      </c>
      <c r="M784" t="str">
        <f xml:space="preserve"> _xlfn.XLOOKUP(K784,Locations!$A:$A,Locations!$C:$C,"")</f>
        <v>WA</v>
      </c>
      <c r="N784" t="s">
        <v>735</v>
      </c>
      <c r="O784" t="s">
        <v>1825</v>
      </c>
      <c r="P784">
        <f t="shared" si="48"/>
        <v>11059.5</v>
      </c>
      <c r="Q784" s="4">
        <f>_xlfn.MAXIFS(Shipments!$B:$B, Shipments!$A:$A, A784)</f>
        <v>45866</v>
      </c>
      <c r="R784">
        <f>SUMIFS(Shipments!$D:$D, Shipments!$A:$A, A784)</f>
        <v>75</v>
      </c>
      <c r="S784">
        <f t="shared" si="49"/>
        <v>1</v>
      </c>
      <c r="T784">
        <f t="shared" si="50"/>
        <v>1</v>
      </c>
      <c r="U784">
        <f t="shared" si="51"/>
        <v>2846.25</v>
      </c>
    </row>
    <row r="785" spans="1:21" x14ac:dyDescent="0.35">
      <c r="A785">
        <v>10783</v>
      </c>
      <c r="B785" s="4" t="s">
        <v>632</v>
      </c>
      <c r="C785" t="s">
        <v>202</v>
      </c>
      <c r="D785" t="str">
        <f>_xlfn.XLOOKUP(C785,Products!$A:$A,Products!$B:$B,"")</f>
        <v>Product 148</v>
      </c>
      <c r="E785" t="str">
        <f>_xlfn.XLOOKUP(C785,Products!$A:$A,Products!$C:$C,"")</f>
        <v>Finished Goods</v>
      </c>
      <c r="F785">
        <f>_xlfn.XLOOKUP(C785,Products!$A:$A,Products!$D:$D,"")</f>
        <v>20.25</v>
      </c>
      <c r="G785" t="str">
        <f>_xlfn.XLOOKUP(C785,Products!$A:$A,Products!$E:$E,"")</f>
        <v>S013</v>
      </c>
      <c r="H785">
        <v>40</v>
      </c>
      <c r="I785">
        <v>35.21</v>
      </c>
      <c r="J785" t="s">
        <v>540</v>
      </c>
      <c r="K785" t="s">
        <v>468</v>
      </c>
      <c r="L785" t="str">
        <f xml:space="preserve"> _xlfn.XLOOKUP(K785,Locations!$A:$A,Locations!$D:$D,"")</f>
        <v>West</v>
      </c>
      <c r="M785" t="str">
        <f xml:space="preserve"> _xlfn.XLOOKUP(K785,Locations!$A:$A,Locations!$C:$C,"")</f>
        <v>WA</v>
      </c>
      <c r="N785" t="s">
        <v>1452</v>
      </c>
      <c r="O785" t="s">
        <v>1824</v>
      </c>
      <c r="P785">
        <f t="shared" si="48"/>
        <v>1408.4</v>
      </c>
      <c r="Q785" s="4">
        <f>_xlfn.MAXIFS(Shipments!$B:$B, Shipments!$A:$A, A785)</f>
        <v>45852</v>
      </c>
      <c r="R785">
        <f>SUMIFS(Shipments!$D:$D, Shipments!$A:$A, A785)</f>
        <v>40</v>
      </c>
      <c r="S785">
        <f t="shared" si="49"/>
        <v>1</v>
      </c>
      <c r="T785">
        <f t="shared" si="50"/>
        <v>0</v>
      </c>
      <c r="U785">
        <f t="shared" si="51"/>
        <v>598.40000000000009</v>
      </c>
    </row>
    <row r="786" spans="1:21" x14ac:dyDescent="0.35">
      <c r="A786">
        <v>10784</v>
      </c>
      <c r="B786" s="4" t="s">
        <v>653</v>
      </c>
      <c r="C786" t="s">
        <v>85</v>
      </c>
      <c r="D786" t="str">
        <f>_xlfn.XLOOKUP(C786,Products!$A:$A,Products!$B:$B,"")</f>
        <v>Product 31</v>
      </c>
      <c r="E786" t="str">
        <f>_xlfn.XLOOKUP(C786,Products!$A:$A,Products!$C:$C,"")</f>
        <v>Components</v>
      </c>
      <c r="F786">
        <f>_xlfn.XLOOKUP(C786,Products!$A:$A,Products!$D:$D,"")</f>
        <v>3.1</v>
      </c>
      <c r="G786" t="str">
        <f>_xlfn.XLOOKUP(C786,Products!$A:$A,Products!$E:$E,"")</f>
        <v>S020</v>
      </c>
      <c r="H786">
        <v>15</v>
      </c>
      <c r="I786">
        <v>3.87</v>
      </c>
      <c r="J786" t="s">
        <v>537</v>
      </c>
      <c r="K786" t="s">
        <v>468</v>
      </c>
      <c r="L786" t="str">
        <f xml:space="preserve"> _xlfn.XLOOKUP(K786,Locations!$A:$A,Locations!$D:$D,"")</f>
        <v>West</v>
      </c>
      <c r="M786" t="str">
        <f xml:space="preserve"> _xlfn.XLOOKUP(K786,Locations!$A:$A,Locations!$C:$C,"")</f>
        <v>WA</v>
      </c>
      <c r="N786" t="s">
        <v>1453</v>
      </c>
      <c r="O786" t="s">
        <v>1825</v>
      </c>
      <c r="P786">
        <f t="shared" si="48"/>
        <v>58.050000000000004</v>
      </c>
      <c r="Q786" s="4">
        <f>_xlfn.MAXIFS(Shipments!$B:$B, Shipments!$A:$A, A786)</f>
        <v>45835</v>
      </c>
      <c r="R786">
        <f>SUMIFS(Shipments!$D:$D, Shipments!$A:$A, A786)</f>
        <v>15</v>
      </c>
      <c r="S786">
        <f t="shared" si="49"/>
        <v>1</v>
      </c>
      <c r="T786">
        <f t="shared" si="50"/>
        <v>0</v>
      </c>
      <c r="U786">
        <f t="shared" si="51"/>
        <v>11.550000000000004</v>
      </c>
    </row>
    <row r="787" spans="1:21" x14ac:dyDescent="0.35">
      <c r="A787">
        <v>10785</v>
      </c>
      <c r="B787" s="4" t="s">
        <v>678</v>
      </c>
      <c r="C787" t="s">
        <v>238</v>
      </c>
      <c r="D787" t="str">
        <f>_xlfn.XLOOKUP(C787,Products!$A:$A,Products!$B:$B,"")</f>
        <v>Product 184</v>
      </c>
      <c r="E787" t="str">
        <f>_xlfn.XLOOKUP(C787,Products!$A:$A,Products!$C:$C,"")</f>
        <v>Packaging</v>
      </c>
      <c r="F787">
        <f>_xlfn.XLOOKUP(C787,Products!$A:$A,Products!$D:$D,"")</f>
        <v>99.26</v>
      </c>
      <c r="G787" t="str">
        <f>_xlfn.XLOOKUP(C787,Products!$A:$A,Products!$E:$E,"")</f>
        <v>S015</v>
      </c>
      <c r="H787">
        <v>50</v>
      </c>
      <c r="I787">
        <v>157.59</v>
      </c>
      <c r="J787" t="s">
        <v>526</v>
      </c>
      <c r="K787" t="s">
        <v>465</v>
      </c>
      <c r="L787" t="str">
        <f xml:space="preserve"> _xlfn.XLOOKUP(K787,Locations!$A:$A,Locations!$D:$D,"")</f>
        <v>Midwest</v>
      </c>
      <c r="M787" t="str">
        <f xml:space="preserve"> _xlfn.XLOOKUP(K787,Locations!$A:$A,Locations!$C:$C,"")</f>
        <v>IL</v>
      </c>
      <c r="N787" t="s">
        <v>1454</v>
      </c>
      <c r="O787" t="s">
        <v>1824</v>
      </c>
      <c r="P787">
        <f t="shared" si="48"/>
        <v>7879.5</v>
      </c>
      <c r="Q787" s="4">
        <f>_xlfn.MAXIFS(Shipments!$B:$B, Shipments!$A:$A, A787)</f>
        <v>45883</v>
      </c>
      <c r="R787">
        <f>SUMIFS(Shipments!$D:$D, Shipments!$A:$A, A787)</f>
        <v>50</v>
      </c>
      <c r="S787">
        <f t="shared" si="49"/>
        <v>1</v>
      </c>
      <c r="T787">
        <f t="shared" si="50"/>
        <v>0</v>
      </c>
      <c r="U787">
        <f t="shared" si="51"/>
        <v>2916.5</v>
      </c>
    </row>
    <row r="788" spans="1:21" x14ac:dyDescent="0.35">
      <c r="A788">
        <v>10786</v>
      </c>
      <c r="B788" s="4" t="s">
        <v>562</v>
      </c>
      <c r="C788" t="s">
        <v>112</v>
      </c>
      <c r="D788" t="str">
        <f>_xlfn.XLOOKUP(C788,Products!$A:$A,Products!$B:$B,"")</f>
        <v>Product 58</v>
      </c>
      <c r="E788" t="str">
        <f>_xlfn.XLOOKUP(C788,Products!$A:$A,Products!$C:$C,"")</f>
        <v>Spare Parts</v>
      </c>
      <c r="F788">
        <f>_xlfn.XLOOKUP(C788,Products!$A:$A,Products!$D:$D,"")</f>
        <v>48.03</v>
      </c>
      <c r="G788" t="str">
        <f>_xlfn.XLOOKUP(C788,Products!$A:$A,Products!$E:$E,"")</f>
        <v>S014</v>
      </c>
      <c r="H788">
        <v>15</v>
      </c>
      <c r="I788">
        <v>69.650000000000006</v>
      </c>
      <c r="J788" t="s">
        <v>547</v>
      </c>
      <c r="K788" t="s">
        <v>465</v>
      </c>
      <c r="L788" t="str">
        <f xml:space="preserve"> _xlfn.XLOOKUP(K788,Locations!$A:$A,Locations!$D:$D,"")</f>
        <v>Midwest</v>
      </c>
      <c r="M788" t="str">
        <f xml:space="preserve"> _xlfn.XLOOKUP(K788,Locations!$A:$A,Locations!$C:$C,"")</f>
        <v>IL</v>
      </c>
      <c r="N788" t="s">
        <v>1455</v>
      </c>
      <c r="O788" t="s">
        <v>1825</v>
      </c>
      <c r="P788">
        <f t="shared" si="48"/>
        <v>1044.75</v>
      </c>
      <c r="Q788" s="4">
        <f>_xlfn.MAXIFS(Shipments!$B:$B, Shipments!$A:$A, A788)</f>
        <v>45817</v>
      </c>
      <c r="R788">
        <f>SUMIFS(Shipments!$D:$D, Shipments!$A:$A, A788)</f>
        <v>15</v>
      </c>
      <c r="S788">
        <f t="shared" si="49"/>
        <v>1</v>
      </c>
      <c r="T788">
        <f t="shared" si="50"/>
        <v>1</v>
      </c>
      <c r="U788">
        <f t="shared" si="51"/>
        <v>324.29999999999995</v>
      </c>
    </row>
    <row r="789" spans="1:21" x14ac:dyDescent="0.35">
      <c r="A789">
        <v>10787</v>
      </c>
      <c r="B789" s="4" t="s">
        <v>610</v>
      </c>
      <c r="C789" t="s">
        <v>174</v>
      </c>
      <c r="D789" t="str">
        <f>_xlfn.XLOOKUP(C789,Products!$A:$A,Products!$B:$B,"")</f>
        <v>Product 120</v>
      </c>
      <c r="E789" t="str">
        <f>_xlfn.XLOOKUP(C789,Products!$A:$A,Products!$C:$C,"")</f>
        <v>Raw Materials</v>
      </c>
      <c r="F789">
        <f>_xlfn.XLOOKUP(C789,Products!$A:$A,Products!$D:$D,"")</f>
        <v>184.19</v>
      </c>
      <c r="G789" t="str">
        <f>_xlfn.XLOOKUP(C789,Products!$A:$A,Products!$E:$E,"")</f>
        <v>S004</v>
      </c>
      <c r="H789">
        <v>5</v>
      </c>
      <c r="I789">
        <v>265.82</v>
      </c>
      <c r="J789" t="s">
        <v>562</v>
      </c>
      <c r="K789" t="s">
        <v>471</v>
      </c>
      <c r="L789" t="str">
        <f xml:space="preserve"> _xlfn.XLOOKUP(K789,Locations!$A:$A,Locations!$D:$D,"")</f>
        <v>Central</v>
      </c>
      <c r="M789" t="str">
        <f xml:space="preserve"> _xlfn.XLOOKUP(K789,Locations!$A:$A,Locations!$C:$C,"")</f>
        <v>TX</v>
      </c>
      <c r="N789" t="s">
        <v>1456</v>
      </c>
      <c r="O789" t="s">
        <v>1824</v>
      </c>
      <c r="P789">
        <f t="shared" si="48"/>
        <v>1329.1</v>
      </c>
      <c r="Q789" s="4">
        <f>_xlfn.MAXIFS(Shipments!$B:$B, Shipments!$A:$A, A789)</f>
        <v>45814</v>
      </c>
      <c r="R789">
        <f>SUMIFS(Shipments!$D:$D, Shipments!$A:$A, A789)</f>
        <v>5</v>
      </c>
      <c r="S789">
        <f t="shared" si="49"/>
        <v>1</v>
      </c>
      <c r="T789">
        <f t="shared" si="50"/>
        <v>0</v>
      </c>
      <c r="U789">
        <f t="shared" si="51"/>
        <v>408.14999999999986</v>
      </c>
    </row>
    <row r="790" spans="1:21" x14ac:dyDescent="0.35">
      <c r="A790">
        <v>10788</v>
      </c>
      <c r="B790" s="4" t="s">
        <v>517</v>
      </c>
      <c r="C790" t="s">
        <v>88</v>
      </c>
      <c r="D790" t="str">
        <f>_xlfn.XLOOKUP(C790,Products!$A:$A,Products!$B:$B,"")</f>
        <v>Product 34</v>
      </c>
      <c r="E790" t="str">
        <f>_xlfn.XLOOKUP(C790,Products!$A:$A,Products!$C:$C,"")</f>
        <v>Spare Parts</v>
      </c>
      <c r="F790">
        <f>_xlfn.XLOOKUP(C790,Products!$A:$A,Products!$D:$D,"")</f>
        <v>76.290000000000006</v>
      </c>
      <c r="G790" t="str">
        <f>_xlfn.XLOOKUP(C790,Products!$A:$A,Products!$E:$E,"")</f>
        <v>S016</v>
      </c>
      <c r="H790">
        <v>75</v>
      </c>
      <c r="I790">
        <v>92.6</v>
      </c>
      <c r="J790" t="s">
        <v>528</v>
      </c>
      <c r="K790" t="s">
        <v>473</v>
      </c>
      <c r="L790" t="str">
        <f xml:space="preserve"> _xlfn.XLOOKUP(K790,Locations!$A:$A,Locations!$D:$D,"")</f>
        <v>West</v>
      </c>
      <c r="M790" t="str">
        <f xml:space="preserve"> _xlfn.XLOOKUP(K790,Locations!$A:$A,Locations!$C:$C,"")</f>
        <v>CA</v>
      </c>
      <c r="N790" t="s">
        <v>1457</v>
      </c>
      <c r="O790" t="s">
        <v>1825</v>
      </c>
      <c r="P790">
        <f t="shared" si="48"/>
        <v>6945</v>
      </c>
      <c r="Q790" s="4">
        <f>_xlfn.MAXIFS(Shipments!$B:$B, Shipments!$A:$A, A790)</f>
        <v>45901</v>
      </c>
      <c r="R790">
        <f>SUMIFS(Shipments!$D:$D, Shipments!$A:$A, A790)</f>
        <v>75</v>
      </c>
      <c r="S790">
        <f t="shared" si="49"/>
        <v>1</v>
      </c>
      <c r="T790">
        <f t="shared" si="50"/>
        <v>0</v>
      </c>
      <c r="U790">
        <f t="shared" si="51"/>
        <v>1223.2499999999991</v>
      </c>
    </row>
    <row r="791" spans="1:21" x14ac:dyDescent="0.35">
      <c r="A791">
        <v>10789</v>
      </c>
      <c r="B791" s="4" t="s">
        <v>626</v>
      </c>
      <c r="C791" t="s">
        <v>248</v>
      </c>
      <c r="D791" t="str">
        <f>_xlfn.XLOOKUP(C791,Products!$A:$A,Products!$B:$B,"")</f>
        <v>Product 194</v>
      </c>
      <c r="E791" t="str">
        <f>_xlfn.XLOOKUP(C791,Products!$A:$A,Products!$C:$C,"")</f>
        <v>Raw Materials</v>
      </c>
      <c r="F791">
        <f>_xlfn.XLOOKUP(C791,Products!$A:$A,Products!$D:$D,"")</f>
        <v>64.239999999999995</v>
      </c>
      <c r="G791" t="str">
        <f>_xlfn.XLOOKUP(C791,Products!$A:$A,Products!$E:$E,"")</f>
        <v>S016</v>
      </c>
      <c r="H791">
        <v>10</v>
      </c>
      <c r="I791">
        <v>79.319999999999993</v>
      </c>
      <c r="J791" t="s">
        <v>514</v>
      </c>
      <c r="K791" t="s">
        <v>467</v>
      </c>
      <c r="L791" t="str">
        <f xml:space="preserve"> _xlfn.XLOOKUP(K791,Locations!$A:$A,Locations!$D:$D,"")</f>
        <v>Northeast</v>
      </c>
      <c r="M791" t="str">
        <f xml:space="preserve"> _xlfn.XLOOKUP(K791,Locations!$A:$A,Locations!$C:$C,"")</f>
        <v>NJ</v>
      </c>
      <c r="N791" t="s">
        <v>1458</v>
      </c>
      <c r="O791" t="s">
        <v>1825</v>
      </c>
      <c r="P791">
        <f t="shared" si="48"/>
        <v>793.19999999999993</v>
      </c>
      <c r="Q791" s="4">
        <f>_xlfn.MAXIFS(Shipments!$B:$B, Shipments!$A:$A, A791)</f>
        <v>45787</v>
      </c>
      <c r="R791">
        <f>SUMIFS(Shipments!$D:$D, Shipments!$A:$A, A791)</f>
        <v>10</v>
      </c>
      <c r="S791">
        <f t="shared" si="49"/>
        <v>1</v>
      </c>
      <c r="T791">
        <f t="shared" si="50"/>
        <v>0</v>
      </c>
      <c r="U791">
        <f t="shared" si="51"/>
        <v>150.79999999999995</v>
      </c>
    </row>
    <row r="792" spans="1:21" x14ac:dyDescent="0.35">
      <c r="A792">
        <v>10790</v>
      </c>
      <c r="B792" s="4" t="s">
        <v>543</v>
      </c>
      <c r="C792" t="s">
        <v>249</v>
      </c>
      <c r="D792" t="str">
        <f>_xlfn.XLOOKUP(C792,Products!$A:$A,Products!$B:$B,"")</f>
        <v>Product 195</v>
      </c>
      <c r="E792" t="str">
        <f>_xlfn.XLOOKUP(C792,Products!$A:$A,Products!$C:$C,"")</f>
        <v>Finished Goods</v>
      </c>
      <c r="F792">
        <f>_xlfn.XLOOKUP(C792,Products!$A:$A,Products!$D:$D,"")</f>
        <v>182.12</v>
      </c>
      <c r="G792" t="str">
        <f>_xlfn.XLOOKUP(C792,Products!$A:$A,Products!$E:$E,"")</f>
        <v>S011</v>
      </c>
      <c r="H792">
        <v>15</v>
      </c>
      <c r="I792">
        <v>279.60000000000002</v>
      </c>
      <c r="J792" t="s">
        <v>542</v>
      </c>
      <c r="K792" t="s">
        <v>470</v>
      </c>
      <c r="L792" t="str">
        <f xml:space="preserve"> _xlfn.XLOOKUP(K792,Locations!$A:$A,Locations!$D:$D,"")</f>
        <v>Pacific</v>
      </c>
      <c r="M792" t="str">
        <f xml:space="preserve"> _xlfn.XLOOKUP(K792,Locations!$A:$A,Locations!$C:$C,"")</f>
        <v>FL</v>
      </c>
      <c r="N792" t="s">
        <v>741</v>
      </c>
      <c r="O792" t="s">
        <v>1824</v>
      </c>
      <c r="P792">
        <f t="shared" si="48"/>
        <v>4194</v>
      </c>
      <c r="Q792" s="4">
        <f>_xlfn.MAXIFS(Shipments!$B:$B, Shipments!$A:$A, A792)</f>
        <v>45918</v>
      </c>
      <c r="R792">
        <f>SUMIFS(Shipments!$D:$D, Shipments!$A:$A, A792)</f>
        <v>15</v>
      </c>
      <c r="S792">
        <f t="shared" si="49"/>
        <v>1</v>
      </c>
      <c r="T792">
        <f t="shared" si="50"/>
        <v>0</v>
      </c>
      <c r="U792">
        <f t="shared" si="51"/>
        <v>1462.1999999999998</v>
      </c>
    </row>
    <row r="793" spans="1:21" x14ac:dyDescent="0.35">
      <c r="A793">
        <v>10791</v>
      </c>
      <c r="B793" s="4" t="s">
        <v>586</v>
      </c>
      <c r="C793" t="s">
        <v>172</v>
      </c>
      <c r="D793" t="str">
        <f>_xlfn.XLOOKUP(C793,Products!$A:$A,Products!$B:$B,"")</f>
        <v>Product 118</v>
      </c>
      <c r="E793" t="str">
        <f>_xlfn.XLOOKUP(C793,Products!$A:$A,Products!$C:$C,"")</f>
        <v>Spare Parts</v>
      </c>
      <c r="F793">
        <f>_xlfn.XLOOKUP(C793,Products!$A:$A,Products!$D:$D,"")</f>
        <v>171.72</v>
      </c>
      <c r="G793" t="str">
        <f>_xlfn.XLOOKUP(C793,Products!$A:$A,Products!$E:$E,"")</f>
        <v>S014</v>
      </c>
      <c r="H793">
        <v>50</v>
      </c>
      <c r="I793">
        <v>259.38</v>
      </c>
      <c r="J793" t="s">
        <v>516</v>
      </c>
      <c r="K793" t="s">
        <v>466</v>
      </c>
      <c r="L793" t="str">
        <f xml:space="preserve"> _xlfn.XLOOKUP(K793,Locations!$A:$A,Locations!$D:$D,"")</f>
        <v>Southeast</v>
      </c>
      <c r="M793" t="str">
        <f xml:space="preserve"> _xlfn.XLOOKUP(K793,Locations!$A:$A,Locations!$C:$C,"")</f>
        <v>FL</v>
      </c>
      <c r="N793" t="s">
        <v>1459</v>
      </c>
      <c r="O793" t="s">
        <v>1825</v>
      </c>
      <c r="P793">
        <f t="shared" si="48"/>
        <v>12969</v>
      </c>
      <c r="Q793" s="4">
        <f>_xlfn.MAXIFS(Shipments!$B:$B, Shipments!$A:$A, A793)</f>
        <v>45806</v>
      </c>
      <c r="R793">
        <f>SUMIFS(Shipments!$D:$D, Shipments!$A:$A, A793)</f>
        <v>50</v>
      </c>
      <c r="S793">
        <f t="shared" si="49"/>
        <v>1</v>
      </c>
      <c r="T793">
        <f t="shared" si="50"/>
        <v>0</v>
      </c>
      <c r="U793">
        <f t="shared" si="51"/>
        <v>4383</v>
      </c>
    </row>
    <row r="794" spans="1:21" x14ac:dyDescent="0.35">
      <c r="A794">
        <v>10792</v>
      </c>
      <c r="B794" s="4" t="s">
        <v>647</v>
      </c>
      <c r="C794" t="s">
        <v>85</v>
      </c>
      <c r="D794" t="str">
        <f>_xlfn.XLOOKUP(C794,Products!$A:$A,Products!$B:$B,"")</f>
        <v>Product 31</v>
      </c>
      <c r="E794" t="str">
        <f>_xlfn.XLOOKUP(C794,Products!$A:$A,Products!$C:$C,"")</f>
        <v>Components</v>
      </c>
      <c r="F794">
        <f>_xlfn.XLOOKUP(C794,Products!$A:$A,Products!$D:$D,"")</f>
        <v>3.1</v>
      </c>
      <c r="G794" t="str">
        <f>_xlfn.XLOOKUP(C794,Products!$A:$A,Products!$E:$E,"")</f>
        <v>S020</v>
      </c>
      <c r="H794">
        <v>100</v>
      </c>
      <c r="I794">
        <v>4.09</v>
      </c>
      <c r="J794" t="s">
        <v>671</v>
      </c>
      <c r="K794" t="s">
        <v>465</v>
      </c>
      <c r="L794" t="str">
        <f xml:space="preserve"> _xlfn.XLOOKUP(K794,Locations!$A:$A,Locations!$D:$D,"")</f>
        <v>Midwest</v>
      </c>
      <c r="M794" t="str">
        <f xml:space="preserve"> _xlfn.XLOOKUP(K794,Locations!$A:$A,Locations!$C:$C,"")</f>
        <v>IL</v>
      </c>
      <c r="N794" t="s">
        <v>1460</v>
      </c>
      <c r="O794" t="s">
        <v>1824</v>
      </c>
      <c r="P794">
        <f t="shared" si="48"/>
        <v>409</v>
      </c>
      <c r="Q794" s="4">
        <f>_xlfn.MAXIFS(Shipments!$B:$B, Shipments!$A:$A, A794)</f>
        <v>45895</v>
      </c>
      <c r="R794">
        <f>SUMIFS(Shipments!$D:$D, Shipments!$A:$A, A794)</f>
        <v>100</v>
      </c>
      <c r="S794">
        <f t="shared" si="49"/>
        <v>1</v>
      </c>
      <c r="T794">
        <f t="shared" si="50"/>
        <v>0</v>
      </c>
      <c r="U794">
        <f t="shared" si="51"/>
        <v>99</v>
      </c>
    </row>
    <row r="795" spans="1:21" x14ac:dyDescent="0.35">
      <c r="A795">
        <v>10793</v>
      </c>
      <c r="B795" s="4" t="s">
        <v>536</v>
      </c>
      <c r="C795" t="s">
        <v>86</v>
      </c>
      <c r="D795" t="str">
        <f>_xlfn.XLOOKUP(C795,Products!$A:$A,Products!$B:$B,"")</f>
        <v>Product 32</v>
      </c>
      <c r="E795" t="str">
        <f>_xlfn.XLOOKUP(C795,Products!$A:$A,Products!$C:$C,"")</f>
        <v>Packaging</v>
      </c>
      <c r="F795">
        <f>_xlfn.XLOOKUP(C795,Products!$A:$A,Products!$D:$D,"")</f>
        <v>98.01</v>
      </c>
      <c r="G795" t="str">
        <f>_xlfn.XLOOKUP(C795,Products!$A:$A,Products!$E:$E,"")</f>
        <v>S020</v>
      </c>
      <c r="H795">
        <v>75</v>
      </c>
      <c r="I795">
        <v>175.23</v>
      </c>
      <c r="J795" t="s">
        <v>566</v>
      </c>
      <c r="K795" t="s">
        <v>471</v>
      </c>
      <c r="L795" t="str">
        <f xml:space="preserve"> _xlfn.XLOOKUP(K795,Locations!$A:$A,Locations!$D:$D,"")</f>
        <v>Central</v>
      </c>
      <c r="M795" t="str">
        <f xml:space="preserve"> _xlfn.XLOOKUP(K795,Locations!$A:$A,Locations!$C:$C,"")</f>
        <v>TX</v>
      </c>
      <c r="N795" t="s">
        <v>1461</v>
      </c>
      <c r="O795" t="s">
        <v>1825</v>
      </c>
      <c r="P795">
        <f t="shared" si="48"/>
        <v>13142.25</v>
      </c>
      <c r="Q795" s="4">
        <f>_xlfn.MAXIFS(Shipments!$B:$B, Shipments!$A:$A, A795)</f>
        <v>45756</v>
      </c>
      <c r="R795">
        <f>SUMIFS(Shipments!$D:$D, Shipments!$A:$A, A795)</f>
        <v>75</v>
      </c>
      <c r="S795">
        <f t="shared" si="49"/>
        <v>1</v>
      </c>
      <c r="T795">
        <f t="shared" si="50"/>
        <v>0</v>
      </c>
      <c r="U795">
        <f t="shared" si="51"/>
        <v>5791.5</v>
      </c>
    </row>
    <row r="796" spans="1:21" x14ac:dyDescent="0.35">
      <c r="A796">
        <v>10794</v>
      </c>
      <c r="B796" s="4" t="s">
        <v>654</v>
      </c>
      <c r="C796" t="s">
        <v>172</v>
      </c>
      <c r="D796" t="str">
        <f>_xlfn.XLOOKUP(C796,Products!$A:$A,Products!$B:$B,"")</f>
        <v>Product 118</v>
      </c>
      <c r="E796" t="str">
        <f>_xlfn.XLOOKUP(C796,Products!$A:$A,Products!$C:$C,"")</f>
        <v>Spare Parts</v>
      </c>
      <c r="F796">
        <f>_xlfn.XLOOKUP(C796,Products!$A:$A,Products!$D:$D,"")</f>
        <v>171.72</v>
      </c>
      <c r="G796" t="str">
        <f>_xlfn.XLOOKUP(C796,Products!$A:$A,Products!$E:$E,"")</f>
        <v>S014</v>
      </c>
      <c r="H796">
        <v>15</v>
      </c>
      <c r="I796">
        <v>288.44</v>
      </c>
      <c r="J796" t="s">
        <v>673</v>
      </c>
      <c r="K796" t="s">
        <v>471</v>
      </c>
      <c r="L796" t="str">
        <f xml:space="preserve"> _xlfn.XLOOKUP(K796,Locations!$A:$A,Locations!$D:$D,"")</f>
        <v>Central</v>
      </c>
      <c r="M796" t="str">
        <f xml:space="preserve"> _xlfn.XLOOKUP(K796,Locations!$A:$A,Locations!$C:$C,"")</f>
        <v>TX</v>
      </c>
      <c r="N796" t="s">
        <v>1168</v>
      </c>
      <c r="O796" t="s">
        <v>1825</v>
      </c>
      <c r="P796">
        <f t="shared" si="48"/>
        <v>4326.6000000000004</v>
      </c>
      <c r="Q796" s="4">
        <f>_xlfn.MAXIFS(Shipments!$B:$B, Shipments!$A:$A, A796)</f>
        <v>45875</v>
      </c>
      <c r="R796">
        <f>SUMIFS(Shipments!$D:$D, Shipments!$A:$A, A796)</f>
        <v>15</v>
      </c>
      <c r="S796">
        <f t="shared" si="49"/>
        <v>1</v>
      </c>
      <c r="T796">
        <f t="shared" si="50"/>
        <v>0</v>
      </c>
      <c r="U796">
        <f t="shared" si="51"/>
        <v>1750.8000000000002</v>
      </c>
    </row>
    <row r="797" spans="1:21" x14ac:dyDescent="0.35">
      <c r="A797">
        <v>10795</v>
      </c>
      <c r="B797" s="4" t="s">
        <v>597</v>
      </c>
      <c r="C797" t="s">
        <v>152</v>
      </c>
      <c r="D797" t="str">
        <f>_xlfn.XLOOKUP(C797,Products!$A:$A,Products!$B:$B,"")</f>
        <v>Product 98</v>
      </c>
      <c r="E797" t="str">
        <f>_xlfn.XLOOKUP(C797,Products!$A:$A,Products!$C:$C,"")</f>
        <v>Finished Goods</v>
      </c>
      <c r="F797">
        <f>_xlfn.XLOOKUP(C797,Products!$A:$A,Products!$D:$D,"")</f>
        <v>108.91</v>
      </c>
      <c r="G797" t="str">
        <f>_xlfn.XLOOKUP(C797,Products!$A:$A,Products!$E:$E,"")</f>
        <v>S007</v>
      </c>
      <c r="H797">
        <v>40</v>
      </c>
      <c r="I797">
        <v>190.65</v>
      </c>
      <c r="J797" t="s">
        <v>603</v>
      </c>
      <c r="K797" t="s">
        <v>470</v>
      </c>
      <c r="L797" t="str">
        <f xml:space="preserve"> _xlfn.XLOOKUP(K797,Locations!$A:$A,Locations!$D:$D,"")</f>
        <v>Pacific</v>
      </c>
      <c r="M797" t="str">
        <f xml:space="preserve"> _xlfn.XLOOKUP(K797,Locations!$A:$A,Locations!$C:$C,"")</f>
        <v>FL</v>
      </c>
      <c r="N797" t="s">
        <v>1462</v>
      </c>
      <c r="O797" t="s">
        <v>1826</v>
      </c>
      <c r="P797">
        <f t="shared" si="48"/>
        <v>7626</v>
      </c>
      <c r="Q797" s="4">
        <f>_xlfn.MAXIFS(Shipments!$B:$B, Shipments!$A:$A, A797)</f>
        <v>45885</v>
      </c>
      <c r="R797">
        <f>SUMIFS(Shipments!$D:$D, Shipments!$A:$A, A797)</f>
        <v>40</v>
      </c>
      <c r="S797">
        <f t="shared" si="49"/>
        <v>1</v>
      </c>
      <c r="T797">
        <f t="shared" si="50"/>
        <v>1</v>
      </c>
      <c r="U797">
        <f t="shared" si="51"/>
        <v>3269.6000000000004</v>
      </c>
    </row>
    <row r="798" spans="1:21" x14ac:dyDescent="0.35">
      <c r="A798">
        <v>10796</v>
      </c>
      <c r="B798" s="4" t="s">
        <v>645</v>
      </c>
      <c r="C798" t="s">
        <v>237</v>
      </c>
      <c r="D798" t="str">
        <f>_xlfn.XLOOKUP(C798,Products!$A:$A,Products!$B:$B,"")</f>
        <v>Product 183</v>
      </c>
      <c r="E798" t="str">
        <f>_xlfn.XLOOKUP(C798,Products!$A:$A,Products!$C:$C,"")</f>
        <v>Packaging</v>
      </c>
      <c r="F798">
        <f>_xlfn.XLOOKUP(C798,Products!$A:$A,Products!$D:$D,"")</f>
        <v>188.98</v>
      </c>
      <c r="G798" t="str">
        <f>_xlfn.XLOOKUP(C798,Products!$A:$A,Products!$E:$E,"")</f>
        <v>S020</v>
      </c>
      <c r="H798">
        <v>75</v>
      </c>
      <c r="I798">
        <v>285.95</v>
      </c>
      <c r="J798" t="s">
        <v>684</v>
      </c>
      <c r="K798" t="s">
        <v>465</v>
      </c>
      <c r="L798" t="str">
        <f xml:space="preserve"> _xlfn.XLOOKUP(K798,Locations!$A:$A,Locations!$D:$D,"")</f>
        <v>Midwest</v>
      </c>
      <c r="M798" t="str">
        <f xml:space="preserve"> _xlfn.XLOOKUP(K798,Locations!$A:$A,Locations!$C:$C,"")</f>
        <v>IL</v>
      </c>
      <c r="N798" t="s">
        <v>1463</v>
      </c>
      <c r="O798" t="s">
        <v>1824</v>
      </c>
      <c r="P798">
        <f t="shared" si="48"/>
        <v>21446.25</v>
      </c>
      <c r="Q798" s="4">
        <f>_xlfn.MAXIFS(Shipments!$B:$B, Shipments!$A:$A, A798)</f>
        <v>45772</v>
      </c>
      <c r="R798">
        <f>SUMIFS(Shipments!$D:$D, Shipments!$A:$A, A798)</f>
        <v>75</v>
      </c>
      <c r="S798">
        <f t="shared" si="49"/>
        <v>1</v>
      </c>
      <c r="T798">
        <f t="shared" si="50"/>
        <v>0</v>
      </c>
      <c r="U798">
        <f t="shared" si="51"/>
        <v>7272.75</v>
      </c>
    </row>
    <row r="799" spans="1:21" x14ac:dyDescent="0.35">
      <c r="A799">
        <v>10797</v>
      </c>
      <c r="B799" s="4" t="s">
        <v>620</v>
      </c>
      <c r="C799" t="s">
        <v>209</v>
      </c>
      <c r="D799" t="str">
        <f>_xlfn.XLOOKUP(C799,Products!$A:$A,Products!$B:$B,"")</f>
        <v>Product 155</v>
      </c>
      <c r="E799" t="str">
        <f>_xlfn.XLOOKUP(C799,Products!$A:$A,Products!$C:$C,"")</f>
        <v>Raw Materials</v>
      </c>
      <c r="F799">
        <f>_xlfn.XLOOKUP(C799,Products!$A:$A,Products!$D:$D,"")</f>
        <v>57.05</v>
      </c>
      <c r="G799" t="str">
        <f>_xlfn.XLOOKUP(C799,Products!$A:$A,Products!$E:$E,"")</f>
        <v>S004</v>
      </c>
      <c r="H799">
        <v>75</v>
      </c>
      <c r="I799">
        <v>93.18</v>
      </c>
      <c r="J799" t="s">
        <v>524</v>
      </c>
      <c r="K799" t="s">
        <v>468</v>
      </c>
      <c r="L799" t="str">
        <f xml:space="preserve"> _xlfn.XLOOKUP(K799,Locations!$A:$A,Locations!$D:$D,"")</f>
        <v>West</v>
      </c>
      <c r="M799" t="str">
        <f xml:space="preserve"> _xlfn.XLOOKUP(K799,Locations!$A:$A,Locations!$C:$C,"")</f>
        <v>WA</v>
      </c>
      <c r="N799" t="s">
        <v>1464</v>
      </c>
      <c r="O799" t="s">
        <v>1825</v>
      </c>
      <c r="P799">
        <f t="shared" si="48"/>
        <v>6988.5000000000009</v>
      </c>
      <c r="Q799" s="4">
        <f>_xlfn.MAXIFS(Shipments!$B:$B, Shipments!$A:$A, A799)</f>
        <v>45929</v>
      </c>
      <c r="R799">
        <f>SUMIFS(Shipments!$D:$D, Shipments!$A:$A, A799)</f>
        <v>75</v>
      </c>
      <c r="S799">
        <f t="shared" si="49"/>
        <v>1</v>
      </c>
      <c r="T799">
        <f t="shared" si="50"/>
        <v>1</v>
      </c>
      <c r="U799">
        <f t="shared" si="51"/>
        <v>2709.7500000000009</v>
      </c>
    </row>
    <row r="800" spans="1:21" x14ac:dyDescent="0.35">
      <c r="A800">
        <v>10798</v>
      </c>
      <c r="B800" s="4" t="s">
        <v>619</v>
      </c>
      <c r="C800" t="s">
        <v>65</v>
      </c>
      <c r="D800" t="str">
        <f>_xlfn.XLOOKUP(C800,Products!$A:$A,Products!$B:$B,"")</f>
        <v>Product 11</v>
      </c>
      <c r="E800" t="str">
        <f>_xlfn.XLOOKUP(C800,Products!$A:$A,Products!$C:$C,"")</f>
        <v>Raw Materials</v>
      </c>
      <c r="F800">
        <f>_xlfn.XLOOKUP(C800,Products!$A:$A,Products!$D:$D,"")</f>
        <v>84.62</v>
      </c>
      <c r="G800" t="str">
        <f>_xlfn.XLOOKUP(C800,Products!$A:$A,Products!$E:$E,"")</f>
        <v>S008</v>
      </c>
      <c r="H800">
        <v>15</v>
      </c>
      <c r="I800">
        <v>141.77000000000001</v>
      </c>
      <c r="J800" t="s">
        <v>588</v>
      </c>
      <c r="K800" t="s">
        <v>466</v>
      </c>
      <c r="L800" t="str">
        <f xml:space="preserve"> _xlfn.XLOOKUP(K800,Locations!$A:$A,Locations!$D:$D,"")</f>
        <v>Southeast</v>
      </c>
      <c r="M800" t="str">
        <f xml:space="preserve"> _xlfn.XLOOKUP(K800,Locations!$A:$A,Locations!$C:$C,"")</f>
        <v>FL</v>
      </c>
      <c r="N800" t="s">
        <v>1465</v>
      </c>
      <c r="O800" t="s">
        <v>1825</v>
      </c>
      <c r="P800">
        <f t="shared" si="48"/>
        <v>2126.5500000000002</v>
      </c>
      <c r="Q800" s="4">
        <f>_xlfn.MAXIFS(Shipments!$B:$B, Shipments!$A:$A, A800)</f>
        <v>45802</v>
      </c>
      <c r="R800">
        <f>SUMIFS(Shipments!$D:$D, Shipments!$A:$A, A800)</f>
        <v>15</v>
      </c>
      <c r="S800">
        <f t="shared" si="49"/>
        <v>1</v>
      </c>
      <c r="T800">
        <f t="shared" si="50"/>
        <v>1</v>
      </c>
      <c r="U800">
        <f t="shared" si="51"/>
        <v>857.25</v>
      </c>
    </row>
    <row r="801" spans="1:21" x14ac:dyDescent="0.35">
      <c r="A801">
        <v>10799</v>
      </c>
      <c r="B801" s="4" t="s">
        <v>510</v>
      </c>
      <c r="C801" t="s">
        <v>252</v>
      </c>
      <c r="D801" t="str">
        <f>_xlfn.XLOOKUP(C801,Products!$A:$A,Products!$B:$B,"")</f>
        <v>Product 198</v>
      </c>
      <c r="E801" t="str">
        <f>_xlfn.XLOOKUP(C801,Products!$A:$A,Products!$C:$C,"")</f>
        <v>Finished Goods</v>
      </c>
      <c r="F801">
        <f>_xlfn.XLOOKUP(C801,Products!$A:$A,Products!$D:$D,"")</f>
        <v>97.81</v>
      </c>
      <c r="G801" t="str">
        <f>_xlfn.XLOOKUP(C801,Products!$A:$A,Products!$E:$E,"")</f>
        <v>S014</v>
      </c>
      <c r="H801">
        <v>20</v>
      </c>
      <c r="I801">
        <v>121.72</v>
      </c>
      <c r="J801" t="s">
        <v>656</v>
      </c>
      <c r="K801" t="s">
        <v>465</v>
      </c>
      <c r="L801" t="str">
        <f xml:space="preserve"> _xlfn.XLOOKUP(K801,Locations!$A:$A,Locations!$D:$D,"")</f>
        <v>Midwest</v>
      </c>
      <c r="M801" t="str">
        <f xml:space="preserve"> _xlfn.XLOOKUP(K801,Locations!$A:$A,Locations!$C:$C,"")</f>
        <v>IL</v>
      </c>
      <c r="N801" t="s">
        <v>1466</v>
      </c>
      <c r="O801" t="s">
        <v>1825</v>
      </c>
      <c r="P801">
        <f t="shared" si="48"/>
        <v>2434.4</v>
      </c>
      <c r="Q801" s="4">
        <f>_xlfn.MAXIFS(Shipments!$B:$B, Shipments!$A:$A, A801)</f>
        <v>45844</v>
      </c>
      <c r="R801">
        <f>SUMIFS(Shipments!$D:$D, Shipments!$A:$A, A801)</f>
        <v>20</v>
      </c>
      <c r="S801">
        <f t="shared" si="49"/>
        <v>1</v>
      </c>
      <c r="T801">
        <f t="shared" si="50"/>
        <v>1</v>
      </c>
      <c r="U801">
        <f t="shared" si="51"/>
        <v>478.20000000000005</v>
      </c>
    </row>
    <row r="802" spans="1:21" x14ac:dyDescent="0.35">
      <c r="A802">
        <v>10800</v>
      </c>
      <c r="B802" s="4" t="s">
        <v>534</v>
      </c>
      <c r="C802" t="s">
        <v>176</v>
      </c>
      <c r="D802" t="str">
        <f>_xlfn.XLOOKUP(C802,Products!$A:$A,Products!$B:$B,"")</f>
        <v>Product 122</v>
      </c>
      <c r="E802" t="str">
        <f>_xlfn.XLOOKUP(C802,Products!$A:$A,Products!$C:$C,"")</f>
        <v>Components</v>
      </c>
      <c r="F802">
        <f>_xlfn.XLOOKUP(C802,Products!$A:$A,Products!$D:$D,"")</f>
        <v>181.04</v>
      </c>
      <c r="G802" t="str">
        <f>_xlfn.XLOOKUP(C802,Products!$A:$A,Products!$E:$E,"")</f>
        <v>S004</v>
      </c>
      <c r="H802">
        <v>75</v>
      </c>
      <c r="I802">
        <v>223.47</v>
      </c>
      <c r="J802" t="s">
        <v>595</v>
      </c>
      <c r="K802" t="s">
        <v>472</v>
      </c>
      <c r="L802" t="str">
        <f xml:space="preserve"> _xlfn.XLOOKUP(K802,Locations!$A:$A,Locations!$D:$D,"")</f>
        <v>West</v>
      </c>
      <c r="M802" t="str">
        <f xml:space="preserve"> _xlfn.XLOOKUP(K802,Locations!$A:$A,Locations!$C:$C,"")</f>
        <v>WA</v>
      </c>
      <c r="N802" t="s">
        <v>1467</v>
      </c>
      <c r="O802" t="s">
        <v>1825</v>
      </c>
      <c r="P802">
        <f t="shared" si="48"/>
        <v>16760.25</v>
      </c>
      <c r="Q802" s="4">
        <f>_xlfn.MAXIFS(Shipments!$B:$B, Shipments!$A:$A, A802)</f>
        <v>45861</v>
      </c>
      <c r="R802">
        <f>SUMIFS(Shipments!$D:$D, Shipments!$A:$A, A802)</f>
        <v>75</v>
      </c>
      <c r="S802">
        <f t="shared" si="49"/>
        <v>1</v>
      </c>
      <c r="T802">
        <f t="shared" si="50"/>
        <v>0</v>
      </c>
      <c r="U802">
        <f t="shared" si="51"/>
        <v>3182.25</v>
      </c>
    </row>
    <row r="803" spans="1:21" x14ac:dyDescent="0.35">
      <c r="A803">
        <v>10801</v>
      </c>
      <c r="B803" s="4" t="s">
        <v>614</v>
      </c>
      <c r="C803" t="s">
        <v>238</v>
      </c>
      <c r="D803" t="str">
        <f>_xlfn.XLOOKUP(C803,Products!$A:$A,Products!$B:$B,"")</f>
        <v>Product 184</v>
      </c>
      <c r="E803" t="str">
        <f>_xlfn.XLOOKUP(C803,Products!$A:$A,Products!$C:$C,"")</f>
        <v>Packaging</v>
      </c>
      <c r="F803">
        <f>_xlfn.XLOOKUP(C803,Products!$A:$A,Products!$D:$D,"")</f>
        <v>99.26</v>
      </c>
      <c r="G803" t="str">
        <f>_xlfn.XLOOKUP(C803,Products!$A:$A,Products!$E:$E,"")</f>
        <v>S015</v>
      </c>
      <c r="H803">
        <v>10</v>
      </c>
      <c r="I803">
        <v>119.32</v>
      </c>
      <c r="J803" t="s">
        <v>586</v>
      </c>
      <c r="K803" t="s">
        <v>468</v>
      </c>
      <c r="L803" t="str">
        <f xml:space="preserve"> _xlfn.XLOOKUP(K803,Locations!$A:$A,Locations!$D:$D,"")</f>
        <v>West</v>
      </c>
      <c r="M803" t="str">
        <f xml:space="preserve"> _xlfn.XLOOKUP(K803,Locations!$A:$A,Locations!$C:$C,"")</f>
        <v>WA</v>
      </c>
      <c r="N803" t="s">
        <v>1468</v>
      </c>
      <c r="O803" t="s">
        <v>1825</v>
      </c>
      <c r="P803">
        <f t="shared" si="48"/>
        <v>1193.1999999999998</v>
      </c>
      <c r="Q803" s="4">
        <f>_xlfn.MAXIFS(Shipments!$B:$B, Shipments!$A:$A, A803)</f>
        <v>45799</v>
      </c>
      <c r="R803">
        <f>SUMIFS(Shipments!$D:$D, Shipments!$A:$A, A803)</f>
        <v>10</v>
      </c>
      <c r="S803">
        <f t="shared" si="49"/>
        <v>1</v>
      </c>
      <c r="T803">
        <f t="shared" si="50"/>
        <v>0</v>
      </c>
      <c r="U803">
        <f t="shared" si="51"/>
        <v>200.5999999999998</v>
      </c>
    </row>
    <row r="804" spans="1:21" x14ac:dyDescent="0.35">
      <c r="A804">
        <v>10802</v>
      </c>
      <c r="B804" s="4" t="s">
        <v>546</v>
      </c>
      <c r="C804" t="s">
        <v>129</v>
      </c>
      <c r="D804" t="str">
        <f>_xlfn.XLOOKUP(C804,Products!$A:$A,Products!$B:$B,"")</f>
        <v>Product 75</v>
      </c>
      <c r="E804" t="str">
        <f>_xlfn.XLOOKUP(C804,Products!$A:$A,Products!$C:$C,"")</f>
        <v>Packaging</v>
      </c>
      <c r="F804">
        <f>_xlfn.XLOOKUP(C804,Products!$A:$A,Products!$D:$D,"")</f>
        <v>11.09</v>
      </c>
      <c r="G804" t="str">
        <f>_xlfn.XLOOKUP(C804,Products!$A:$A,Products!$E:$E,"")</f>
        <v>S017</v>
      </c>
      <c r="H804">
        <v>5</v>
      </c>
      <c r="I804">
        <v>15.85</v>
      </c>
      <c r="J804" t="s">
        <v>663</v>
      </c>
      <c r="K804" t="s">
        <v>470</v>
      </c>
      <c r="L804" t="str">
        <f xml:space="preserve"> _xlfn.XLOOKUP(K804,Locations!$A:$A,Locations!$D:$D,"")</f>
        <v>Pacific</v>
      </c>
      <c r="M804" t="str">
        <f xml:space="preserve"> _xlfn.XLOOKUP(K804,Locations!$A:$A,Locations!$C:$C,"")</f>
        <v>FL</v>
      </c>
      <c r="N804" t="s">
        <v>1469</v>
      </c>
      <c r="O804" t="s">
        <v>1825</v>
      </c>
      <c r="P804">
        <f t="shared" si="48"/>
        <v>79.25</v>
      </c>
      <c r="Q804" s="4">
        <f>_xlfn.MAXIFS(Shipments!$B:$B, Shipments!$A:$A, A804)</f>
        <v>45892</v>
      </c>
      <c r="R804">
        <f>SUMIFS(Shipments!$D:$D, Shipments!$A:$A, A804)</f>
        <v>5</v>
      </c>
      <c r="S804">
        <f t="shared" si="49"/>
        <v>1</v>
      </c>
      <c r="T804">
        <f t="shared" si="50"/>
        <v>0</v>
      </c>
      <c r="U804">
        <f t="shared" si="51"/>
        <v>23.799999999999997</v>
      </c>
    </row>
    <row r="805" spans="1:21" x14ac:dyDescent="0.35">
      <c r="A805">
        <v>10803</v>
      </c>
      <c r="B805" s="4" t="s">
        <v>602</v>
      </c>
      <c r="C805" t="s">
        <v>134</v>
      </c>
      <c r="D805" t="str">
        <f>_xlfn.XLOOKUP(C805,Products!$A:$A,Products!$B:$B,"")</f>
        <v>Product 80</v>
      </c>
      <c r="E805" t="str">
        <f>_xlfn.XLOOKUP(C805,Products!$A:$A,Products!$C:$C,"")</f>
        <v>Components</v>
      </c>
      <c r="F805">
        <f>_xlfn.XLOOKUP(C805,Products!$A:$A,Products!$D:$D,"")</f>
        <v>191.78</v>
      </c>
      <c r="G805" t="str">
        <f>_xlfn.XLOOKUP(C805,Products!$A:$A,Products!$E:$E,"")</f>
        <v>S002</v>
      </c>
      <c r="H805">
        <v>50</v>
      </c>
      <c r="I805">
        <v>295.82</v>
      </c>
      <c r="J805" t="s">
        <v>512</v>
      </c>
      <c r="K805" t="s">
        <v>468</v>
      </c>
      <c r="L805" t="str">
        <f xml:space="preserve"> _xlfn.XLOOKUP(K805,Locations!$A:$A,Locations!$D:$D,"")</f>
        <v>West</v>
      </c>
      <c r="M805" t="str">
        <f xml:space="preserve"> _xlfn.XLOOKUP(K805,Locations!$A:$A,Locations!$C:$C,"")</f>
        <v>WA</v>
      </c>
      <c r="N805" t="s">
        <v>1470</v>
      </c>
      <c r="O805" t="s">
        <v>1825</v>
      </c>
      <c r="P805">
        <f t="shared" si="48"/>
        <v>14791</v>
      </c>
      <c r="Q805" s="4">
        <f>_xlfn.MAXIFS(Shipments!$B:$B, Shipments!$A:$A, A805)</f>
        <v>45872</v>
      </c>
      <c r="R805">
        <f>SUMIFS(Shipments!$D:$D, Shipments!$A:$A, A805)</f>
        <v>50</v>
      </c>
      <c r="S805">
        <f t="shared" si="49"/>
        <v>1</v>
      </c>
      <c r="T805">
        <f t="shared" si="50"/>
        <v>0</v>
      </c>
      <c r="U805">
        <f t="shared" si="51"/>
        <v>5202</v>
      </c>
    </row>
    <row r="806" spans="1:21" x14ac:dyDescent="0.35">
      <c r="A806">
        <v>10804</v>
      </c>
      <c r="B806" s="4" t="s">
        <v>538</v>
      </c>
      <c r="C806" t="s">
        <v>179</v>
      </c>
      <c r="D806" t="str">
        <f>_xlfn.XLOOKUP(C806,Products!$A:$A,Products!$B:$B,"")</f>
        <v>Product 125</v>
      </c>
      <c r="E806" t="str">
        <f>_xlfn.XLOOKUP(C806,Products!$A:$A,Products!$C:$C,"")</f>
        <v>Spare Parts</v>
      </c>
      <c r="F806">
        <f>_xlfn.XLOOKUP(C806,Products!$A:$A,Products!$D:$D,"")</f>
        <v>68.44</v>
      </c>
      <c r="G806" t="str">
        <f>_xlfn.XLOOKUP(C806,Products!$A:$A,Products!$E:$E,"")</f>
        <v>S015</v>
      </c>
      <c r="H806">
        <v>5</v>
      </c>
      <c r="I806">
        <v>101.05</v>
      </c>
      <c r="J806" t="s">
        <v>554</v>
      </c>
      <c r="K806" t="s">
        <v>468</v>
      </c>
      <c r="L806" t="str">
        <f xml:space="preserve"> _xlfn.XLOOKUP(K806,Locations!$A:$A,Locations!$D:$D,"")</f>
        <v>West</v>
      </c>
      <c r="M806" t="str">
        <f xml:space="preserve"> _xlfn.XLOOKUP(K806,Locations!$A:$A,Locations!$C:$C,"")</f>
        <v>WA</v>
      </c>
      <c r="N806" t="s">
        <v>1471</v>
      </c>
      <c r="O806" t="s">
        <v>1825</v>
      </c>
      <c r="P806">
        <f t="shared" si="48"/>
        <v>505.25</v>
      </c>
      <c r="Q806" s="4">
        <f>_xlfn.MAXIFS(Shipments!$B:$B, Shipments!$A:$A, A806)</f>
        <v>45754</v>
      </c>
      <c r="R806">
        <f>SUMIFS(Shipments!$D:$D, Shipments!$A:$A, A806)</f>
        <v>5</v>
      </c>
      <c r="S806">
        <f t="shared" si="49"/>
        <v>1</v>
      </c>
      <c r="T806">
        <f t="shared" si="50"/>
        <v>0</v>
      </c>
      <c r="U806">
        <f t="shared" si="51"/>
        <v>163.05000000000001</v>
      </c>
    </row>
    <row r="807" spans="1:21" x14ac:dyDescent="0.35">
      <c r="A807">
        <v>10805</v>
      </c>
      <c r="B807" s="4" t="s">
        <v>629</v>
      </c>
      <c r="C807" t="s">
        <v>219</v>
      </c>
      <c r="D807" t="str">
        <f>_xlfn.XLOOKUP(C807,Products!$A:$A,Products!$B:$B,"")</f>
        <v>Product 165</v>
      </c>
      <c r="E807" t="str">
        <f>_xlfn.XLOOKUP(C807,Products!$A:$A,Products!$C:$C,"")</f>
        <v>Finished Goods</v>
      </c>
      <c r="F807">
        <f>_xlfn.XLOOKUP(C807,Products!$A:$A,Products!$D:$D,"")</f>
        <v>156</v>
      </c>
      <c r="G807" t="str">
        <f>_xlfn.XLOOKUP(C807,Products!$A:$A,Products!$E:$E,"")</f>
        <v>S017</v>
      </c>
      <c r="H807">
        <v>30</v>
      </c>
      <c r="I807">
        <v>216.58</v>
      </c>
      <c r="J807" t="s">
        <v>689</v>
      </c>
      <c r="K807" t="s">
        <v>467</v>
      </c>
      <c r="L807" t="str">
        <f xml:space="preserve"> _xlfn.XLOOKUP(K807,Locations!$A:$A,Locations!$D:$D,"")</f>
        <v>Northeast</v>
      </c>
      <c r="M807" t="str">
        <f xml:space="preserve"> _xlfn.XLOOKUP(K807,Locations!$A:$A,Locations!$C:$C,"")</f>
        <v>NJ</v>
      </c>
      <c r="N807" t="s">
        <v>1472</v>
      </c>
      <c r="O807" t="s">
        <v>1826</v>
      </c>
      <c r="P807">
        <f t="shared" si="48"/>
        <v>6497.4000000000005</v>
      </c>
      <c r="Q807" s="4">
        <f>_xlfn.MAXIFS(Shipments!$B:$B, Shipments!$A:$A, A807)</f>
        <v>45785</v>
      </c>
      <c r="R807">
        <f>SUMIFS(Shipments!$D:$D, Shipments!$A:$A, A807)</f>
        <v>30</v>
      </c>
      <c r="S807">
        <f t="shared" si="49"/>
        <v>1</v>
      </c>
      <c r="T807">
        <f t="shared" si="50"/>
        <v>1</v>
      </c>
      <c r="U807">
        <f t="shared" si="51"/>
        <v>1817.4000000000005</v>
      </c>
    </row>
    <row r="808" spans="1:21" x14ac:dyDescent="0.35">
      <c r="A808">
        <v>10806</v>
      </c>
      <c r="B808" s="4" t="s">
        <v>677</v>
      </c>
      <c r="C808" t="s">
        <v>97</v>
      </c>
      <c r="D808" t="str">
        <f>_xlfn.XLOOKUP(C808,Products!$A:$A,Products!$B:$B,"")</f>
        <v>Product 43</v>
      </c>
      <c r="E808" t="str">
        <f>_xlfn.XLOOKUP(C808,Products!$A:$A,Products!$C:$C,"")</f>
        <v>Raw Materials</v>
      </c>
      <c r="F808">
        <f>_xlfn.XLOOKUP(C808,Products!$A:$A,Products!$D:$D,"")</f>
        <v>143.69</v>
      </c>
      <c r="G808" t="str">
        <f>_xlfn.XLOOKUP(C808,Products!$A:$A,Products!$E:$E,"")</f>
        <v>S001</v>
      </c>
      <c r="H808">
        <v>75</v>
      </c>
      <c r="I808">
        <v>181.32</v>
      </c>
      <c r="J808" t="s">
        <v>572</v>
      </c>
      <c r="K808" t="s">
        <v>465</v>
      </c>
      <c r="L808" t="str">
        <f xml:space="preserve"> _xlfn.XLOOKUP(K808,Locations!$A:$A,Locations!$D:$D,"")</f>
        <v>Midwest</v>
      </c>
      <c r="M808" t="str">
        <f xml:space="preserve"> _xlfn.XLOOKUP(K808,Locations!$A:$A,Locations!$C:$C,"")</f>
        <v>IL</v>
      </c>
      <c r="N808" t="s">
        <v>1473</v>
      </c>
      <c r="O808" t="s">
        <v>1825</v>
      </c>
      <c r="P808">
        <f t="shared" si="48"/>
        <v>13599</v>
      </c>
      <c r="Q808" s="4">
        <f>_xlfn.MAXIFS(Shipments!$B:$B, Shipments!$A:$A, A808)</f>
        <v>45762</v>
      </c>
      <c r="R808">
        <f>SUMIFS(Shipments!$D:$D, Shipments!$A:$A, A808)</f>
        <v>75</v>
      </c>
      <c r="S808">
        <f t="shared" si="49"/>
        <v>1</v>
      </c>
      <c r="T808">
        <f t="shared" si="50"/>
        <v>0</v>
      </c>
      <c r="U808">
        <f t="shared" si="51"/>
        <v>2822.25</v>
      </c>
    </row>
    <row r="809" spans="1:21" x14ac:dyDescent="0.35">
      <c r="A809">
        <v>10807</v>
      </c>
      <c r="B809" s="4" t="s">
        <v>648</v>
      </c>
      <c r="C809" t="s">
        <v>244</v>
      </c>
      <c r="D809" t="str">
        <f>_xlfn.XLOOKUP(C809,Products!$A:$A,Products!$B:$B,"")</f>
        <v>Product 190</v>
      </c>
      <c r="E809" t="str">
        <f>_xlfn.XLOOKUP(C809,Products!$A:$A,Products!$C:$C,"")</f>
        <v>Spare Parts</v>
      </c>
      <c r="F809">
        <f>_xlfn.XLOOKUP(C809,Products!$A:$A,Products!$D:$D,"")</f>
        <v>169.46</v>
      </c>
      <c r="G809" t="str">
        <f>_xlfn.XLOOKUP(C809,Products!$A:$A,Products!$E:$E,"")</f>
        <v>S017</v>
      </c>
      <c r="H809">
        <v>25</v>
      </c>
      <c r="I809">
        <v>303.56</v>
      </c>
      <c r="J809" t="s">
        <v>543</v>
      </c>
      <c r="K809" t="s">
        <v>464</v>
      </c>
      <c r="L809" t="str">
        <f xml:space="preserve"> _xlfn.XLOOKUP(K809,Locations!$A:$A,Locations!$D:$D,"")</f>
        <v>Central</v>
      </c>
      <c r="M809" t="str">
        <f xml:space="preserve"> _xlfn.XLOOKUP(K809,Locations!$A:$A,Locations!$C:$C,"")</f>
        <v>TX</v>
      </c>
      <c r="N809" t="s">
        <v>1474</v>
      </c>
      <c r="O809" t="s">
        <v>1824</v>
      </c>
      <c r="P809">
        <f t="shared" si="48"/>
        <v>7589</v>
      </c>
      <c r="Q809" s="4">
        <f>_xlfn.MAXIFS(Shipments!$B:$B, Shipments!$A:$A, A809)</f>
        <v>45915</v>
      </c>
      <c r="R809">
        <f>SUMIFS(Shipments!$D:$D, Shipments!$A:$A, A809)</f>
        <v>25</v>
      </c>
      <c r="S809">
        <f t="shared" si="49"/>
        <v>1</v>
      </c>
      <c r="T809">
        <f t="shared" si="50"/>
        <v>1</v>
      </c>
      <c r="U809">
        <f t="shared" si="51"/>
        <v>3352.5</v>
      </c>
    </row>
    <row r="810" spans="1:21" x14ac:dyDescent="0.35">
      <c r="A810">
        <v>10808</v>
      </c>
      <c r="B810" s="4" t="s">
        <v>538</v>
      </c>
      <c r="C810" t="s">
        <v>133</v>
      </c>
      <c r="D810" t="str">
        <f>_xlfn.XLOOKUP(C810,Products!$A:$A,Products!$B:$B,"")</f>
        <v>Product 79</v>
      </c>
      <c r="E810" t="str">
        <f>_xlfn.XLOOKUP(C810,Products!$A:$A,Products!$C:$C,"")</f>
        <v>Finished Goods</v>
      </c>
      <c r="F810">
        <f>_xlfn.XLOOKUP(C810,Products!$A:$A,Products!$D:$D,"")</f>
        <v>142.61000000000001</v>
      </c>
      <c r="G810" t="str">
        <f>_xlfn.XLOOKUP(C810,Products!$A:$A,Products!$E:$E,"")</f>
        <v>S004</v>
      </c>
      <c r="H810">
        <v>100</v>
      </c>
      <c r="I810">
        <v>236.2</v>
      </c>
      <c r="J810" t="s">
        <v>554</v>
      </c>
      <c r="K810" t="s">
        <v>466</v>
      </c>
      <c r="L810" t="str">
        <f xml:space="preserve"> _xlfn.XLOOKUP(K810,Locations!$A:$A,Locations!$D:$D,"")</f>
        <v>Southeast</v>
      </c>
      <c r="M810" t="str">
        <f xml:space="preserve"> _xlfn.XLOOKUP(K810,Locations!$A:$A,Locations!$C:$C,"")</f>
        <v>FL</v>
      </c>
      <c r="N810" t="s">
        <v>1475</v>
      </c>
      <c r="O810" t="s">
        <v>1824</v>
      </c>
      <c r="P810">
        <f t="shared" si="48"/>
        <v>23620</v>
      </c>
      <c r="Q810" s="4">
        <f>_xlfn.MAXIFS(Shipments!$B:$B, Shipments!$A:$A, A810)</f>
        <v>45753</v>
      </c>
      <c r="R810">
        <f>SUMIFS(Shipments!$D:$D, Shipments!$A:$A, A810)</f>
        <v>100</v>
      </c>
      <c r="S810">
        <f t="shared" si="49"/>
        <v>1</v>
      </c>
      <c r="T810">
        <f t="shared" si="50"/>
        <v>1</v>
      </c>
      <c r="U810">
        <f t="shared" si="51"/>
        <v>9358.9999999999982</v>
      </c>
    </row>
    <row r="811" spans="1:21" x14ac:dyDescent="0.35">
      <c r="A811">
        <v>10809</v>
      </c>
      <c r="B811" s="4" t="s">
        <v>611</v>
      </c>
      <c r="C811" t="s">
        <v>96</v>
      </c>
      <c r="D811" t="str">
        <f>_xlfn.XLOOKUP(C811,Products!$A:$A,Products!$B:$B,"")</f>
        <v>Product 42</v>
      </c>
      <c r="E811" t="str">
        <f>_xlfn.XLOOKUP(C811,Products!$A:$A,Products!$C:$C,"")</f>
        <v>Components</v>
      </c>
      <c r="F811">
        <f>_xlfn.XLOOKUP(C811,Products!$A:$A,Products!$D:$D,"")</f>
        <v>89.79</v>
      </c>
      <c r="G811" t="str">
        <f>_xlfn.XLOOKUP(C811,Products!$A:$A,Products!$E:$E,"")</f>
        <v>S006</v>
      </c>
      <c r="H811">
        <v>100</v>
      </c>
      <c r="I811">
        <v>131.93</v>
      </c>
      <c r="J811" t="s">
        <v>557</v>
      </c>
      <c r="K811" t="s">
        <v>467</v>
      </c>
      <c r="L811" t="str">
        <f xml:space="preserve"> _xlfn.XLOOKUP(K811,Locations!$A:$A,Locations!$D:$D,"")</f>
        <v>Northeast</v>
      </c>
      <c r="M811" t="str">
        <f xml:space="preserve"> _xlfn.XLOOKUP(K811,Locations!$A:$A,Locations!$C:$C,"")</f>
        <v>NJ</v>
      </c>
      <c r="N811" t="s">
        <v>1476</v>
      </c>
      <c r="O811" t="s">
        <v>1825</v>
      </c>
      <c r="P811">
        <f t="shared" si="48"/>
        <v>13193</v>
      </c>
      <c r="Q811" s="4">
        <f>_xlfn.MAXIFS(Shipments!$B:$B, Shipments!$A:$A, A811)</f>
        <v>45800</v>
      </c>
      <c r="R811">
        <f>SUMIFS(Shipments!$D:$D, Shipments!$A:$A, A811)</f>
        <v>100</v>
      </c>
      <c r="S811">
        <f t="shared" si="49"/>
        <v>1</v>
      </c>
      <c r="T811">
        <f t="shared" si="50"/>
        <v>1</v>
      </c>
      <c r="U811">
        <f t="shared" si="51"/>
        <v>4214</v>
      </c>
    </row>
    <row r="812" spans="1:21" x14ac:dyDescent="0.35">
      <c r="A812">
        <v>10810</v>
      </c>
      <c r="B812" s="4" t="s">
        <v>512</v>
      </c>
      <c r="C812" t="s">
        <v>235</v>
      </c>
      <c r="D812" t="str">
        <f>_xlfn.XLOOKUP(C812,Products!$A:$A,Products!$B:$B,"")</f>
        <v>Product 181</v>
      </c>
      <c r="E812" t="str">
        <f>_xlfn.XLOOKUP(C812,Products!$A:$A,Products!$C:$C,"")</f>
        <v>Components</v>
      </c>
      <c r="F812">
        <f>_xlfn.XLOOKUP(C812,Products!$A:$A,Products!$D:$D,"")</f>
        <v>19.309999999999999</v>
      </c>
      <c r="G812" t="str">
        <f>_xlfn.XLOOKUP(C812,Products!$A:$A,Products!$E:$E,"")</f>
        <v>S001</v>
      </c>
      <c r="H812">
        <v>20</v>
      </c>
      <c r="I812">
        <v>28.77</v>
      </c>
      <c r="J812" t="s">
        <v>673</v>
      </c>
      <c r="K812" t="s">
        <v>465</v>
      </c>
      <c r="L812" t="str">
        <f xml:space="preserve"> _xlfn.XLOOKUP(K812,Locations!$A:$A,Locations!$D:$D,"")</f>
        <v>Midwest</v>
      </c>
      <c r="M812" t="str">
        <f xml:space="preserve"> _xlfn.XLOOKUP(K812,Locations!$A:$A,Locations!$C:$C,"")</f>
        <v>IL</v>
      </c>
      <c r="N812" t="s">
        <v>1477</v>
      </c>
      <c r="O812" t="s">
        <v>1825</v>
      </c>
      <c r="P812">
        <f t="shared" si="48"/>
        <v>575.4</v>
      </c>
      <c r="Q812" s="4">
        <f>_xlfn.MAXIFS(Shipments!$B:$B, Shipments!$A:$A, A812)</f>
        <v>45873</v>
      </c>
      <c r="R812">
        <f>SUMIFS(Shipments!$D:$D, Shipments!$A:$A, A812)</f>
        <v>20</v>
      </c>
      <c r="S812">
        <f t="shared" si="49"/>
        <v>1</v>
      </c>
      <c r="T812">
        <f t="shared" si="50"/>
        <v>1</v>
      </c>
      <c r="U812">
        <f t="shared" si="51"/>
        <v>189.2</v>
      </c>
    </row>
    <row r="813" spans="1:21" x14ac:dyDescent="0.35">
      <c r="A813">
        <v>10811</v>
      </c>
      <c r="B813" s="4" t="s">
        <v>566</v>
      </c>
      <c r="C813" t="s">
        <v>89</v>
      </c>
      <c r="D813" t="str">
        <f>_xlfn.XLOOKUP(C813,Products!$A:$A,Products!$B:$B,"")</f>
        <v>Product 35</v>
      </c>
      <c r="E813" t="str">
        <f>_xlfn.XLOOKUP(C813,Products!$A:$A,Products!$C:$C,"")</f>
        <v>Finished Goods</v>
      </c>
      <c r="F813">
        <f>_xlfn.XLOOKUP(C813,Products!$A:$A,Products!$D:$D,"")</f>
        <v>21.21</v>
      </c>
      <c r="G813" t="str">
        <f>_xlfn.XLOOKUP(C813,Products!$A:$A,Products!$E:$E,"")</f>
        <v>S017</v>
      </c>
      <c r="H813">
        <v>50</v>
      </c>
      <c r="I813">
        <v>26.21</v>
      </c>
      <c r="J813" t="s">
        <v>545</v>
      </c>
      <c r="K813" t="s">
        <v>472</v>
      </c>
      <c r="L813" t="str">
        <f xml:space="preserve"> _xlfn.XLOOKUP(K813,Locations!$A:$A,Locations!$D:$D,"")</f>
        <v>West</v>
      </c>
      <c r="M813" t="str">
        <f xml:space="preserve"> _xlfn.XLOOKUP(K813,Locations!$A:$A,Locations!$C:$C,"")</f>
        <v>WA</v>
      </c>
      <c r="N813" t="s">
        <v>733</v>
      </c>
      <c r="O813" t="s">
        <v>1825</v>
      </c>
      <c r="P813">
        <f t="shared" si="48"/>
        <v>1310.5</v>
      </c>
      <c r="Q813" s="4">
        <f>_xlfn.MAXIFS(Shipments!$B:$B, Shipments!$A:$A, A813)</f>
        <v>45761</v>
      </c>
      <c r="R813">
        <f>SUMIFS(Shipments!$D:$D, Shipments!$A:$A, A813)</f>
        <v>50</v>
      </c>
      <c r="S813">
        <f t="shared" si="49"/>
        <v>1</v>
      </c>
      <c r="T813">
        <f t="shared" si="50"/>
        <v>0</v>
      </c>
      <c r="U813">
        <f t="shared" si="51"/>
        <v>250</v>
      </c>
    </row>
    <row r="814" spans="1:21" x14ac:dyDescent="0.35">
      <c r="A814">
        <v>10812</v>
      </c>
      <c r="B814" s="4" t="s">
        <v>653</v>
      </c>
      <c r="C814" t="s">
        <v>183</v>
      </c>
      <c r="D814" t="str">
        <f>_xlfn.XLOOKUP(C814,Products!$A:$A,Products!$B:$B,"")</f>
        <v>Product 129</v>
      </c>
      <c r="E814" t="str">
        <f>_xlfn.XLOOKUP(C814,Products!$A:$A,Products!$C:$C,"")</f>
        <v>Packaging</v>
      </c>
      <c r="F814">
        <f>_xlfn.XLOOKUP(C814,Products!$A:$A,Products!$D:$D,"")</f>
        <v>75.12</v>
      </c>
      <c r="G814" t="str">
        <f>_xlfn.XLOOKUP(C814,Products!$A:$A,Products!$E:$E,"")</f>
        <v>S015</v>
      </c>
      <c r="H814">
        <v>25</v>
      </c>
      <c r="I814">
        <v>114.86</v>
      </c>
      <c r="J814" t="s">
        <v>679</v>
      </c>
      <c r="K814" t="s">
        <v>464</v>
      </c>
      <c r="L814" t="str">
        <f xml:space="preserve"> _xlfn.XLOOKUP(K814,Locations!$A:$A,Locations!$D:$D,"")</f>
        <v>Central</v>
      </c>
      <c r="M814" t="str">
        <f xml:space="preserve"> _xlfn.XLOOKUP(K814,Locations!$A:$A,Locations!$C:$C,"")</f>
        <v>TX</v>
      </c>
      <c r="N814" t="s">
        <v>1478</v>
      </c>
      <c r="O814" t="s">
        <v>1824</v>
      </c>
      <c r="P814">
        <f t="shared" si="48"/>
        <v>2871.5</v>
      </c>
      <c r="Q814" s="4">
        <f>_xlfn.MAXIFS(Shipments!$B:$B, Shipments!$A:$A, A814)</f>
        <v>45823</v>
      </c>
      <c r="R814">
        <f>SUMIFS(Shipments!$D:$D, Shipments!$A:$A, A814)</f>
        <v>25</v>
      </c>
      <c r="S814">
        <f t="shared" si="49"/>
        <v>1</v>
      </c>
      <c r="T814">
        <f t="shared" si="50"/>
        <v>1</v>
      </c>
      <c r="U814">
        <f t="shared" si="51"/>
        <v>993.5</v>
      </c>
    </row>
    <row r="815" spans="1:21" x14ac:dyDescent="0.35">
      <c r="A815">
        <v>10813</v>
      </c>
      <c r="B815" s="4" t="s">
        <v>597</v>
      </c>
      <c r="C815" t="s">
        <v>60</v>
      </c>
      <c r="D815" t="str">
        <f>_xlfn.XLOOKUP(C815,Products!$A:$A,Products!$B:$B,"")</f>
        <v>Product 6</v>
      </c>
      <c r="E815" t="str">
        <f>_xlfn.XLOOKUP(C815,Products!$A:$A,Products!$C:$C,"")</f>
        <v>Components</v>
      </c>
      <c r="F815">
        <f>_xlfn.XLOOKUP(C815,Products!$A:$A,Products!$D:$D,"")</f>
        <v>97.24</v>
      </c>
      <c r="G815" t="str">
        <f>_xlfn.XLOOKUP(C815,Products!$A:$A,Products!$E:$E,"")</f>
        <v>S010</v>
      </c>
      <c r="H815">
        <v>50</v>
      </c>
      <c r="I815">
        <v>125.9</v>
      </c>
      <c r="J815" t="s">
        <v>521</v>
      </c>
      <c r="K815" t="s">
        <v>472</v>
      </c>
      <c r="L815" t="str">
        <f xml:space="preserve"> _xlfn.XLOOKUP(K815,Locations!$A:$A,Locations!$D:$D,"")</f>
        <v>West</v>
      </c>
      <c r="M815" t="str">
        <f xml:space="preserve"> _xlfn.XLOOKUP(K815,Locations!$A:$A,Locations!$C:$C,"")</f>
        <v>WA</v>
      </c>
      <c r="N815" t="s">
        <v>1479</v>
      </c>
      <c r="O815" t="s">
        <v>1825</v>
      </c>
      <c r="P815">
        <f t="shared" si="48"/>
        <v>6295</v>
      </c>
      <c r="Q815" s="4">
        <f>_xlfn.MAXIFS(Shipments!$B:$B, Shipments!$A:$A, A815)</f>
        <v>45878</v>
      </c>
      <c r="R815">
        <f>SUMIFS(Shipments!$D:$D, Shipments!$A:$A, A815)</f>
        <v>50</v>
      </c>
      <c r="S815">
        <f t="shared" si="49"/>
        <v>1</v>
      </c>
      <c r="T815">
        <f t="shared" si="50"/>
        <v>0</v>
      </c>
      <c r="U815">
        <f t="shared" si="51"/>
        <v>1433</v>
      </c>
    </row>
    <row r="816" spans="1:21" x14ac:dyDescent="0.35">
      <c r="A816">
        <v>10814</v>
      </c>
      <c r="B816" s="4" t="s">
        <v>672</v>
      </c>
      <c r="C816" t="s">
        <v>96</v>
      </c>
      <c r="D816" t="str">
        <f>_xlfn.XLOOKUP(C816,Products!$A:$A,Products!$B:$B,"")</f>
        <v>Product 42</v>
      </c>
      <c r="E816" t="str">
        <f>_xlfn.XLOOKUP(C816,Products!$A:$A,Products!$C:$C,"")</f>
        <v>Components</v>
      </c>
      <c r="F816">
        <f>_xlfn.XLOOKUP(C816,Products!$A:$A,Products!$D:$D,"")</f>
        <v>89.79</v>
      </c>
      <c r="G816" t="str">
        <f>_xlfn.XLOOKUP(C816,Products!$A:$A,Products!$E:$E,"")</f>
        <v>S006</v>
      </c>
      <c r="H816">
        <v>75</v>
      </c>
      <c r="I816">
        <v>125.6</v>
      </c>
      <c r="J816" t="s">
        <v>526</v>
      </c>
      <c r="K816" t="s">
        <v>464</v>
      </c>
      <c r="L816" t="str">
        <f xml:space="preserve"> _xlfn.XLOOKUP(K816,Locations!$A:$A,Locations!$D:$D,"")</f>
        <v>Central</v>
      </c>
      <c r="M816" t="str">
        <f xml:space="preserve"> _xlfn.XLOOKUP(K816,Locations!$A:$A,Locations!$C:$C,"")</f>
        <v>TX</v>
      </c>
      <c r="N816" t="s">
        <v>1480</v>
      </c>
      <c r="O816" t="s">
        <v>1824</v>
      </c>
      <c r="P816">
        <f t="shared" si="48"/>
        <v>9420</v>
      </c>
      <c r="Q816" s="4">
        <f>_xlfn.MAXIFS(Shipments!$B:$B, Shipments!$A:$A, A816)</f>
        <v>45882</v>
      </c>
      <c r="R816">
        <f>SUMIFS(Shipments!$D:$D, Shipments!$A:$A, A816)</f>
        <v>75</v>
      </c>
      <c r="S816">
        <f t="shared" si="49"/>
        <v>1</v>
      </c>
      <c r="T816">
        <f t="shared" si="50"/>
        <v>1</v>
      </c>
      <c r="U816">
        <f t="shared" si="51"/>
        <v>2685.7499999999991</v>
      </c>
    </row>
    <row r="817" spans="1:21" x14ac:dyDescent="0.35">
      <c r="A817">
        <v>10815</v>
      </c>
      <c r="B817" s="4" t="s">
        <v>571</v>
      </c>
      <c r="C817" t="s">
        <v>147</v>
      </c>
      <c r="D817" t="str">
        <f>_xlfn.XLOOKUP(C817,Products!$A:$A,Products!$B:$B,"")</f>
        <v>Product 93</v>
      </c>
      <c r="E817" t="str">
        <f>_xlfn.XLOOKUP(C817,Products!$A:$A,Products!$C:$C,"")</f>
        <v>Packaging</v>
      </c>
      <c r="F817">
        <f>_xlfn.XLOOKUP(C817,Products!$A:$A,Products!$D:$D,"")</f>
        <v>3.53</v>
      </c>
      <c r="G817" t="str">
        <f>_xlfn.XLOOKUP(C817,Products!$A:$A,Products!$E:$E,"")</f>
        <v>S006</v>
      </c>
      <c r="H817">
        <v>75</v>
      </c>
      <c r="I817">
        <v>4.92</v>
      </c>
      <c r="J817" t="s">
        <v>566</v>
      </c>
      <c r="K817" t="s">
        <v>466</v>
      </c>
      <c r="L817" t="str">
        <f xml:space="preserve"> _xlfn.XLOOKUP(K817,Locations!$A:$A,Locations!$D:$D,"")</f>
        <v>Southeast</v>
      </c>
      <c r="M817" t="str">
        <f xml:space="preserve"> _xlfn.XLOOKUP(K817,Locations!$A:$A,Locations!$C:$C,"")</f>
        <v>FL</v>
      </c>
      <c r="N817" t="s">
        <v>1481</v>
      </c>
      <c r="O817" t="s">
        <v>1825</v>
      </c>
      <c r="P817">
        <f t="shared" si="48"/>
        <v>369</v>
      </c>
      <c r="Q817" s="4">
        <f>_xlfn.MAXIFS(Shipments!$B:$B, Shipments!$A:$A, A817)</f>
        <v>45751</v>
      </c>
      <c r="R817">
        <f>SUMIFS(Shipments!$D:$D, Shipments!$A:$A, A817)</f>
        <v>75</v>
      </c>
      <c r="S817">
        <f t="shared" si="49"/>
        <v>1</v>
      </c>
      <c r="T817">
        <f t="shared" si="50"/>
        <v>1</v>
      </c>
      <c r="U817">
        <f t="shared" si="51"/>
        <v>104.25</v>
      </c>
    </row>
    <row r="818" spans="1:21" x14ac:dyDescent="0.35">
      <c r="A818">
        <v>10816</v>
      </c>
      <c r="B818" s="4" t="s">
        <v>573</v>
      </c>
      <c r="C818" t="s">
        <v>103</v>
      </c>
      <c r="D818" t="str">
        <f>_xlfn.XLOOKUP(C818,Products!$A:$A,Products!$B:$B,"")</f>
        <v>Product 49</v>
      </c>
      <c r="E818" t="str">
        <f>_xlfn.XLOOKUP(C818,Products!$A:$A,Products!$C:$C,"")</f>
        <v>Components</v>
      </c>
      <c r="F818">
        <f>_xlfn.XLOOKUP(C818,Products!$A:$A,Products!$D:$D,"")</f>
        <v>7</v>
      </c>
      <c r="G818" t="str">
        <f>_xlfn.XLOOKUP(C818,Products!$A:$A,Products!$E:$E,"")</f>
        <v>S010</v>
      </c>
      <c r="H818">
        <v>75</v>
      </c>
      <c r="I818">
        <v>10.8</v>
      </c>
      <c r="J818" t="s">
        <v>659</v>
      </c>
      <c r="K818" t="s">
        <v>466</v>
      </c>
      <c r="L818" t="str">
        <f xml:space="preserve"> _xlfn.XLOOKUP(K818,Locations!$A:$A,Locations!$D:$D,"")</f>
        <v>Southeast</v>
      </c>
      <c r="M818" t="str">
        <f xml:space="preserve"> _xlfn.XLOOKUP(K818,Locations!$A:$A,Locations!$C:$C,"")</f>
        <v>FL</v>
      </c>
      <c r="N818" t="s">
        <v>1482</v>
      </c>
      <c r="O818" t="s">
        <v>1825</v>
      </c>
      <c r="P818">
        <f t="shared" si="48"/>
        <v>810</v>
      </c>
      <c r="Q818" s="4">
        <f>_xlfn.MAXIFS(Shipments!$B:$B, Shipments!$A:$A, A818)</f>
        <v>45926</v>
      </c>
      <c r="R818">
        <f>SUMIFS(Shipments!$D:$D, Shipments!$A:$A, A818)</f>
        <v>75</v>
      </c>
      <c r="S818">
        <f t="shared" si="49"/>
        <v>1</v>
      </c>
      <c r="T818">
        <f t="shared" si="50"/>
        <v>1</v>
      </c>
      <c r="U818">
        <f t="shared" si="51"/>
        <v>285</v>
      </c>
    </row>
    <row r="819" spans="1:21" x14ac:dyDescent="0.35">
      <c r="A819">
        <v>10817</v>
      </c>
      <c r="B819" s="4" t="s">
        <v>513</v>
      </c>
      <c r="C819" t="s">
        <v>245</v>
      </c>
      <c r="D819" t="str">
        <f>_xlfn.XLOOKUP(C819,Products!$A:$A,Products!$B:$B,"")</f>
        <v>Product 191</v>
      </c>
      <c r="E819" t="str">
        <f>_xlfn.XLOOKUP(C819,Products!$A:$A,Products!$C:$C,"")</f>
        <v>Components</v>
      </c>
      <c r="F819">
        <f>_xlfn.XLOOKUP(C819,Products!$A:$A,Products!$D:$D,"")</f>
        <v>92.34</v>
      </c>
      <c r="G819" t="str">
        <f>_xlfn.XLOOKUP(C819,Products!$A:$A,Products!$E:$E,"")</f>
        <v>S012</v>
      </c>
      <c r="H819">
        <v>15</v>
      </c>
      <c r="I819">
        <v>111.65</v>
      </c>
      <c r="J819" t="s">
        <v>651</v>
      </c>
      <c r="K819" t="s">
        <v>468</v>
      </c>
      <c r="L819" t="str">
        <f xml:space="preserve"> _xlfn.XLOOKUP(K819,Locations!$A:$A,Locations!$D:$D,"")</f>
        <v>West</v>
      </c>
      <c r="M819" t="str">
        <f xml:space="preserve"> _xlfn.XLOOKUP(K819,Locations!$A:$A,Locations!$C:$C,"")</f>
        <v>WA</v>
      </c>
      <c r="N819" t="s">
        <v>1483</v>
      </c>
      <c r="O819" t="s">
        <v>1824</v>
      </c>
      <c r="P819">
        <f t="shared" si="48"/>
        <v>1674.75</v>
      </c>
      <c r="Q819" s="4">
        <f>_xlfn.MAXIFS(Shipments!$B:$B, Shipments!$A:$A, A819)</f>
        <v>45922</v>
      </c>
      <c r="R819">
        <f>SUMIFS(Shipments!$D:$D, Shipments!$A:$A, A819)</f>
        <v>15</v>
      </c>
      <c r="S819">
        <f t="shared" si="49"/>
        <v>1</v>
      </c>
      <c r="T819">
        <f t="shared" si="50"/>
        <v>1</v>
      </c>
      <c r="U819">
        <f t="shared" si="51"/>
        <v>289.64999999999986</v>
      </c>
    </row>
    <row r="820" spans="1:21" x14ac:dyDescent="0.35">
      <c r="A820">
        <v>10818</v>
      </c>
      <c r="B820" s="4" t="s">
        <v>685</v>
      </c>
      <c r="C820" t="s">
        <v>174</v>
      </c>
      <c r="D820" t="str">
        <f>_xlfn.XLOOKUP(C820,Products!$A:$A,Products!$B:$B,"")</f>
        <v>Product 120</v>
      </c>
      <c r="E820" t="str">
        <f>_xlfn.XLOOKUP(C820,Products!$A:$A,Products!$C:$C,"")</f>
        <v>Raw Materials</v>
      </c>
      <c r="F820">
        <f>_xlfn.XLOOKUP(C820,Products!$A:$A,Products!$D:$D,"")</f>
        <v>184.19</v>
      </c>
      <c r="G820" t="str">
        <f>_xlfn.XLOOKUP(C820,Products!$A:$A,Products!$E:$E,"")</f>
        <v>S004</v>
      </c>
      <c r="H820">
        <v>50</v>
      </c>
      <c r="I820">
        <v>295.93</v>
      </c>
      <c r="J820" t="s">
        <v>664</v>
      </c>
      <c r="K820" t="s">
        <v>473</v>
      </c>
      <c r="L820" t="str">
        <f xml:space="preserve"> _xlfn.XLOOKUP(K820,Locations!$A:$A,Locations!$D:$D,"")</f>
        <v>West</v>
      </c>
      <c r="M820" t="str">
        <f xml:space="preserve"> _xlfn.XLOOKUP(K820,Locations!$A:$A,Locations!$C:$C,"")</f>
        <v>CA</v>
      </c>
      <c r="N820" t="s">
        <v>1484</v>
      </c>
      <c r="O820" t="s">
        <v>1825</v>
      </c>
      <c r="P820">
        <f t="shared" si="48"/>
        <v>14796.5</v>
      </c>
      <c r="Q820" s="4">
        <f>_xlfn.MAXIFS(Shipments!$B:$B, Shipments!$A:$A, A820)</f>
        <v>45839</v>
      </c>
      <c r="R820">
        <f>SUMIFS(Shipments!$D:$D, Shipments!$A:$A, A820)</f>
        <v>50</v>
      </c>
      <c r="S820">
        <f t="shared" si="49"/>
        <v>1</v>
      </c>
      <c r="T820">
        <f t="shared" si="50"/>
        <v>0</v>
      </c>
      <c r="U820">
        <f t="shared" si="51"/>
        <v>5587</v>
      </c>
    </row>
    <row r="821" spans="1:21" x14ac:dyDescent="0.35">
      <c r="A821">
        <v>10819</v>
      </c>
      <c r="B821" s="4" t="s">
        <v>688</v>
      </c>
      <c r="C821" t="s">
        <v>92</v>
      </c>
      <c r="D821" t="str">
        <f>_xlfn.XLOOKUP(C821,Products!$A:$A,Products!$B:$B,"")</f>
        <v>Product 38</v>
      </c>
      <c r="E821" t="str">
        <f>_xlfn.XLOOKUP(C821,Products!$A:$A,Products!$C:$C,"")</f>
        <v>Raw Materials</v>
      </c>
      <c r="F821">
        <f>_xlfn.XLOOKUP(C821,Products!$A:$A,Products!$D:$D,"")</f>
        <v>69.680000000000007</v>
      </c>
      <c r="G821" t="str">
        <f>_xlfn.XLOOKUP(C821,Products!$A:$A,Products!$E:$E,"")</f>
        <v>S003</v>
      </c>
      <c r="H821">
        <v>10</v>
      </c>
      <c r="I821">
        <v>125.38</v>
      </c>
      <c r="J821" t="s">
        <v>563</v>
      </c>
      <c r="K821" t="s">
        <v>471</v>
      </c>
      <c r="L821" t="str">
        <f xml:space="preserve"> _xlfn.XLOOKUP(K821,Locations!$A:$A,Locations!$D:$D,"")</f>
        <v>Central</v>
      </c>
      <c r="M821" t="str">
        <f xml:space="preserve"> _xlfn.XLOOKUP(K821,Locations!$A:$A,Locations!$C:$C,"")</f>
        <v>TX</v>
      </c>
      <c r="N821" t="s">
        <v>1485</v>
      </c>
      <c r="O821" t="s">
        <v>1825</v>
      </c>
      <c r="P821">
        <f t="shared" si="48"/>
        <v>1253.8</v>
      </c>
      <c r="Q821" s="4">
        <f>_xlfn.MAXIFS(Shipments!$B:$B, Shipments!$A:$A, A821)</f>
        <v>45852</v>
      </c>
      <c r="R821">
        <f>SUMIFS(Shipments!$D:$D, Shipments!$A:$A, A821)</f>
        <v>10</v>
      </c>
      <c r="S821">
        <f t="shared" si="49"/>
        <v>1</v>
      </c>
      <c r="T821">
        <f t="shared" si="50"/>
        <v>0</v>
      </c>
      <c r="U821">
        <f t="shared" si="51"/>
        <v>556.99999999999989</v>
      </c>
    </row>
    <row r="822" spans="1:21" x14ac:dyDescent="0.35">
      <c r="A822">
        <v>10820</v>
      </c>
      <c r="B822" s="4" t="s">
        <v>585</v>
      </c>
      <c r="C822" t="s">
        <v>130</v>
      </c>
      <c r="D822" t="str">
        <f>_xlfn.XLOOKUP(C822,Products!$A:$A,Products!$B:$B,"")</f>
        <v>Product 76</v>
      </c>
      <c r="E822" t="str">
        <f>_xlfn.XLOOKUP(C822,Products!$A:$A,Products!$C:$C,"")</f>
        <v>Finished Goods</v>
      </c>
      <c r="F822">
        <f>_xlfn.XLOOKUP(C822,Products!$A:$A,Products!$D:$D,"")</f>
        <v>142.78</v>
      </c>
      <c r="G822" t="str">
        <f>_xlfn.XLOOKUP(C822,Products!$A:$A,Products!$E:$E,"")</f>
        <v>S010</v>
      </c>
      <c r="H822">
        <v>30</v>
      </c>
      <c r="I822">
        <v>188.13</v>
      </c>
      <c r="J822" t="s">
        <v>543</v>
      </c>
      <c r="K822" t="s">
        <v>473</v>
      </c>
      <c r="L822" t="str">
        <f xml:space="preserve"> _xlfn.XLOOKUP(K822,Locations!$A:$A,Locations!$D:$D,"")</f>
        <v>West</v>
      </c>
      <c r="M822" t="str">
        <f xml:space="preserve"> _xlfn.XLOOKUP(K822,Locations!$A:$A,Locations!$C:$C,"")</f>
        <v>CA</v>
      </c>
      <c r="N822" t="s">
        <v>900</v>
      </c>
      <c r="O822" t="s">
        <v>1825</v>
      </c>
      <c r="P822">
        <f t="shared" si="48"/>
        <v>5643.9</v>
      </c>
      <c r="Q822" s="4">
        <f>_xlfn.MAXIFS(Shipments!$B:$B, Shipments!$A:$A, A822)</f>
        <v>45915</v>
      </c>
      <c r="R822">
        <f>SUMIFS(Shipments!$D:$D, Shipments!$A:$A, A822)</f>
        <v>30</v>
      </c>
      <c r="S822">
        <f t="shared" si="49"/>
        <v>1</v>
      </c>
      <c r="T822">
        <f t="shared" si="50"/>
        <v>1</v>
      </c>
      <c r="U822">
        <f t="shared" si="51"/>
        <v>1360.5</v>
      </c>
    </row>
    <row r="823" spans="1:21" x14ac:dyDescent="0.35">
      <c r="A823">
        <v>10821</v>
      </c>
      <c r="B823" s="4" t="s">
        <v>576</v>
      </c>
      <c r="C823" t="s">
        <v>180</v>
      </c>
      <c r="D823" t="str">
        <f>_xlfn.XLOOKUP(C823,Products!$A:$A,Products!$B:$B,"")</f>
        <v>Product 126</v>
      </c>
      <c r="E823" t="str">
        <f>_xlfn.XLOOKUP(C823,Products!$A:$A,Products!$C:$C,"")</f>
        <v>Components</v>
      </c>
      <c r="F823">
        <f>_xlfn.XLOOKUP(C823,Products!$A:$A,Products!$D:$D,"")</f>
        <v>71.209999999999994</v>
      </c>
      <c r="G823" t="str">
        <f>_xlfn.XLOOKUP(C823,Products!$A:$A,Products!$E:$E,"")</f>
        <v>S017</v>
      </c>
      <c r="H823">
        <v>30</v>
      </c>
      <c r="I823">
        <v>113.44</v>
      </c>
      <c r="J823" t="s">
        <v>645</v>
      </c>
      <c r="K823" t="s">
        <v>473</v>
      </c>
      <c r="L823" t="str">
        <f xml:space="preserve"> _xlfn.XLOOKUP(K823,Locations!$A:$A,Locations!$D:$D,"")</f>
        <v>West</v>
      </c>
      <c r="M823" t="str">
        <f xml:space="preserve"> _xlfn.XLOOKUP(K823,Locations!$A:$A,Locations!$C:$C,"")</f>
        <v>CA</v>
      </c>
      <c r="N823" t="s">
        <v>1486</v>
      </c>
      <c r="O823" t="s">
        <v>1824</v>
      </c>
      <c r="P823">
        <f t="shared" si="48"/>
        <v>3403.2</v>
      </c>
      <c r="Q823" s="4">
        <f>_xlfn.MAXIFS(Shipments!$B:$B, Shipments!$A:$A, A823)</f>
        <v>45763</v>
      </c>
      <c r="R823">
        <f>SUMIFS(Shipments!$D:$D, Shipments!$A:$A, A823)</f>
        <v>30</v>
      </c>
      <c r="S823">
        <f t="shared" si="49"/>
        <v>1</v>
      </c>
      <c r="T823">
        <f t="shared" si="50"/>
        <v>1</v>
      </c>
      <c r="U823">
        <f t="shared" si="51"/>
        <v>1266.9000000000001</v>
      </c>
    </row>
    <row r="824" spans="1:21" x14ac:dyDescent="0.35">
      <c r="A824">
        <v>10822</v>
      </c>
      <c r="B824" s="4" t="s">
        <v>558</v>
      </c>
      <c r="C824" t="s">
        <v>241</v>
      </c>
      <c r="D824" t="str">
        <f>_xlfn.XLOOKUP(C824,Products!$A:$A,Products!$B:$B,"")</f>
        <v>Product 187</v>
      </c>
      <c r="E824" t="str">
        <f>_xlfn.XLOOKUP(C824,Products!$A:$A,Products!$C:$C,"")</f>
        <v>Packaging</v>
      </c>
      <c r="F824">
        <f>_xlfn.XLOOKUP(C824,Products!$A:$A,Products!$D:$D,"")</f>
        <v>43.71</v>
      </c>
      <c r="G824" t="str">
        <f>_xlfn.XLOOKUP(C824,Products!$A:$A,Products!$E:$E,"")</f>
        <v>S001</v>
      </c>
      <c r="H824">
        <v>100</v>
      </c>
      <c r="I824">
        <v>61.78</v>
      </c>
      <c r="J824" t="s">
        <v>568</v>
      </c>
      <c r="K824" t="s">
        <v>473</v>
      </c>
      <c r="L824" t="str">
        <f xml:space="preserve"> _xlfn.XLOOKUP(K824,Locations!$A:$A,Locations!$D:$D,"")</f>
        <v>West</v>
      </c>
      <c r="M824" t="str">
        <f xml:space="preserve"> _xlfn.XLOOKUP(K824,Locations!$A:$A,Locations!$C:$C,"")</f>
        <v>CA</v>
      </c>
      <c r="N824" t="s">
        <v>1487</v>
      </c>
      <c r="O824" t="s">
        <v>1825</v>
      </c>
      <c r="P824">
        <f t="shared" si="48"/>
        <v>6178</v>
      </c>
      <c r="Q824" s="4">
        <f>_xlfn.MAXIFS(Shipments!$B:$B, Shipments!$A:$A, A824)</f>
        <v>45802</v>
      </c>
      <c r="R824">
        <f>SUMIFS(Shipments!$D:$D, Shipments!$A:$A, A824)</f>
        <v>100</v>
      </c>
      <c r="S824">
        <f t="shared" si="49"/>
        <v>1</v>
      </c>
      <c r="T824">
        <f t="shared" si="50"/>
        <v>0</v>
      </c>
      <c r="U824">
        <f t="shared" si="51"/>
        <v>1807</v>
      </c>
    </row>
    <row r="825" spans="1:21" x14ac:dyDescent="0.35">
      <c r="A825">
        <v>10823</v>
      </c>
      <c r="B825" s="4" t="s">
        <v>511</v>
      </c>
      <c r="C825" t="s">
        <v>194</v>
      </c>
      <c r="D825" t="str">
        <f>_xlfn.XLOOKUP(C825,Products!$A:$A,Products!$B:$B,"")</f>
        <v>Product 140</v>
      </c>
      <c r="E825" t="str">
        <f>_xlfn.XLOOKUP(C825,Products!$A:$A,Products!$C:$C,"")</f>
        <v>Packaging</v>
      </c>
      <c r="F825">
        <f>_xlfn.XLOOKUP(C825,Products!$A:$A,Products!$D:$D,"")</f>
        <v>164.82</v>
      </c>
      <c r="G825" t="str">
        <f>_xlfn.XLOOKUP(C825,Products!$A:$A,Products!$E:$E,"")</f>
        <v>S014</v>
      </c>
      <c r="H825">
        <v>100</v>
      </c>
      <c r="I825">
        <v>215.44</v>
      </c>
      <c r="J825" t="s">
        <v>661</v>
      </c>
      <c r="K825" t="s">
        <v>469</v>
      </c>
      <c r="L825" t="str">
        <f xml:space="preserve"> _xlfn.XLOOKUP(K825,Locations!$A:$A,Locations!$D:$D,"")</f>
        <v>Mountain</v>
      </c>
      <c r="M825" t="str">
        <f xml:space="preserve"> _xlfn.XLOOKUP(K825,Locations!$A:$A,Locations!$C:$C,"")</f>
        <v>IL</v>
      </c>
      <c r="N825" t="s">
        <v>1488</v>
      </c>
      <c r="O825" t="s">
        <v>1824</v>
      </c>
      <c r="P825">
        <f t="shared" si="48"/>
        <v>21544</v>
      </c>
      <c r="Q825" s="4">
        <f>_xlfn.MAXIFS(Shipments!$B:$B, Shipments!$A:$A, A825)</f>
        <v>45778</v>
      </c>
      <c r="R825">
        <f>SUMIFS(Shipments!$D:$D, Shipments!$A:$A, A825)</f>
        <v>100</v>
      </c>
      <c r="S825">
        <f t="shared" si="49"/>
        <v>1</v>
      </c>
      <c r="T825">
        <f t="shared" si="50"/>
        <v>1</v>
      </c>
      <c r="U825">
        <f t="shared" si="51"/>
        <v>5062</v>
      </c>
    </row>
    <row r="826" spans="1:21" x14ac:dyDescent="0.35">
      <c r="A826">
        <v>10824</v>
      </c>
      <c r="B826" s="4" t="s">
        <v>668</v>
      </c>
      <c r="C826" t="s">
        <v>226</v>
      </c>
      <c r="D826" t="str">
        <f>_xlfn.XLOOKUP(C826,Products!$A:$A,Products!$B:$B,"")</f>
        <v>Product 172</v>
      </c>
      <c r="E826" t="str">
        <f>_xlfn.XLOOKUP(C826,Products!$A:$A,Products!$C:$C,"")</f>
        <v>Raw Materials</v>
      </c>
      <c r="F826">
        <f>_xlfn.XLOOKUP(C826,Products!$A:$A,Products!$D:$D,"")</f>
        <v>190.83</v>
      </c>
      <c r="G826" t="str">
        <f>_xlfn.XLOOKUP(C826,Products!$A:$A,Products!$E:$E,"")</f>
        <v>S001</v>
      </c>
      <c r="H826">
        <v>10</v>
      </c>
      <c r="I826">
        <v>232.71</v>
      </c>
      <c r="J826" t="s">
        <v>626</v>
      </c>
      <c r="K826" t="s">
        <v>465</v>
      </c>
      <c r="L826" t="str">
        <f xml:space="preserve"> _xlfn.XLOOKUP(K826,Locations!$A:$A,Locations!$D:$D,"")</f>
        <v>Midwest</v>
      </c>
      <c r="M826" t="str">
        <f xml:space="preserve"> _xlfn.XLOOKUP(K826,Locations!$A:$A,Locations!$C:$C,"")</f>
        <v>IL</v>
      </c>
      <c r="N826" t="s">
        <v>1489</v>
      </c>
      <c r="O826" t="s">
        <v>1825</v>
      </c>
      <c r="P826">
        <f t="shared" si="48"/>
        <v>2327.1</v>
      </c>
      <c r="Q826" s="4">
        <f>_xlfn.MAXIFS(Shipments!$B:$B, Shipments!$A:$A, A826)</f>
        <v>45776</v>
      </c>
      <c r="R826">
        <f>SUMIFS(Shipments!$D:$D, Shipments!$A:$A, A826)</f>
        <v>10</v>
      </c>
      <c r="S826">
        <f t="shared" si="49"/>
        <v>1</v>
      </c>
      <c r="T826">
        <f t="shared" si="50"/>
        <v>1</v>
      </c>
      <c r="U826">
        <f t="shared" si="51"/>
        <v>418.79999999999973</v>
      </c>
    </row>
    <row r="827" spans="1:21" x14ac:dyDescent="0.35">
      <c r="A827">
        <v>10825</v>
      </c>
      <c r="B827" s="4" t="s">
        <v>664</v>
      </c>
      <c r="C827" t="s">
        <v>59</v>
      </c>
      <c r="D827" t="str">
        <f>_xlfn.XLOOKUP(C827,Products!$A:$A,Products!$B:$B,"")</f>
        <v>Product 5</v>
      </c>
      <c r="E827" t="str">
        <f>_xlfn.XLOOKUP(C827,Products!$A:$A,Products!$C:$C,"")</f>
        <v>Packaging</v>
      </c>
      <c r="F827">
        <f>_xlfn.XLOOKUP(C827,Products!$A:$A,Products!$D:$D,"")</f>
        <v>83.49</v>
      </c>
      <c r="G827" t="str">
        <f>_xlfn.XLOOKUP(C827,Products!$A:$A,Products!$E:$E,"")</f>
        <v>S010</v>
      </c>
      <c r="H827">
        <v>100</v>
      </c>
      <c r="I827">
        <v>108.31</v>
      </c>
      <c r="J827" t="s">
        <v>608</v>
      </c>
      <c r="K827" t="s">
        <v>468</v>
      </c>
      <c r="L827" t="str">
        <f xml:space="preserve"> _xlfn.XLOOKUP(K827,Locations!$A:$A,Locations!$D:$D,"")</f>
        <v>West</v>
      </c>
      <c r="M827" t="str">
        <f xml:space="preserve"> _xlfn.XLOOKUP(K827,Locations!$A:$A,Locations!$C:$C,"")</f>
        <v>WA</v>
      </c>
      <c r="N827" t="s">
        <v>1490</v>
      </c>
      <c r="O827" t="s">
        <v>1826</v>
      </c>
      <c r="P827">
        <f t="shared" si="48"/>
        <v>10831</v>
      </c>
      <c r="Q827" s="4">
        <f>_xlfn.MAXIFS(Shipments!$B:$B, Shipments!$A:$A, A827)</f>
        <v>45847</v>
      </c>
      <c r="R827">
        <f>SUMIFS(Shipments!$D:$D, Shipments!$A:$A, A827)</f>
        <v>100</v>
      </c>
      <c r="S827">
        <f t="shared" si="49"/>
        <v>1</v>
      </c>
      <c r="T827">
        <f t="shared" si="50"/>
        <v>1</v>
      </c>
      <c r="U827">
        <f t="shared" si="51"/>
        <v>2482</v>
      </c>
    </row>
    <row r="828" spans="1:21" x14ac:dyDescent="0.35">
      <c r="A828">
        <v>10826</v>
      </c>
      <c r="B828" s="4" t="s">
        <v>527</v>
      </c>
      <c r="C828" t="s">
        <v>216</v>
      </c>
      <c r="D828" t="str">
        <f>_xlfn.XLOOKUP(C828,Products!$A:$A,Products!$B:$B,"")</f>
        <v>Product 162</v>
      </c>
      <c r="E828" t="str">
        <f>_xlfn.XLOOKUP(C828,Products!$A:$A,Products!$C:$C,"")</f>
        <v>Spare Parts</v>
      </c>
      <c r="F828">
        <f>_xlfn.XLOOKUP(C828,Products!$A:$A,Products!$D:$D,"")</f>
        <v>116.98</v>
      </c>
      <c r="G828" t="str">
        <f>_xlfn.XLOOKUP(C828,Products!$A:$A,Products!$E:$E,"")</f>
        <v>S010</v>
      </c>
      <c r="H828">
        <v>100</v>
      </c>
      <c r="I828">
        <v>179.27</v>
      </c>
      <c r="J828" t="s">
        <v>655</v>
      </c>
      <c r="K828" t="s">
        <v>472</v>
      </c>
      <c r="L828" t="str">
        <f xml:space="preserve"> _xlfn.XLOOKUP(K828,Locations!$A:$A,Locations!$D:$D,"")</f>
        <v>West</v>
      </c>
      <c r="M828" t="str">
        <f xml:space="preserve"> _xlfn.XLOOKUP(K828,Locations!$A:$A,Locations!$C:$C,"")</f>
        <v>WA</v>
      </c>
      <c r="N828" t="s">
        <v>1148</v>
      </c>
      <c r="O828" t="s">
        <v>1825</v>
      </c>
      <c r="P828">
        <f t="shared" si="48"/>
        <v>17927</v>
      </c>
      <c r="Q828" s="4">
        <f>_xlfn.MAXIFS(Shipments!$B:$B, Shipments!$A:$A, A828)</f>
        <v>45863</v>
      </c>
      <c r="R828">
        <f>SUMIFS(Shipments!$D:$D, Shipments!$A:$A, A828)</f>
        <v>100</v>
      </c>
      <c r="S828">
        <f t="shared" si="49"/>
        <v>1</v>
      </c>
      <c r="T828">
        <f t="shared" si="50"/>
        <v>1</v>
      </c>
      <c r="U828">
        <f t="shared" si="51"/>
        <v>6229</v>
      </c>
    </row>
    <row r="829" spans="1:21" x14ac:dyDescent="0.35">
      <c r="A829">
        <v>10827</v>
      </c>
      <c r="B829" s="4" t="s">
        <v>683</v>
      </c>
      <c r="C829" t="s">
        <v>222</v>
      </c>
      <c r="D829" t="str">
        <f>_xlfn.XLOOKUP(C829,Products!$A:$A,Products!$B:$B,"")</f>
        <v>Product 168</v>
      </c>
      <c r="E829" t="str">
        <f>_xlfn.XLOOKUP(C829,Products!$A:$A,Products!$C:$C,"")</f>
        <v>Spare Parts</v>
      </c>
      <c r="F829">
        <f>_xlfn.XLOOKUP(C829,Products!$A:$A,Products!$D:$D,"")</f>
        <v>94.06</v>
      </c>
      <c r="G829" t="str">
        <f>_xlfn.XLOOKUP(C829,Products!$A:$A,Products!$E:$E,"")</f>
        <v>S011</v>
      </c>
      <c r="H829">
        <v>40</v>
      </c>
      <c r="I829">
        <v>168.8</v>
      </c>
      <c r="J829" t="s">
        <v>585</v>
      </c>
      <c r="K829" t="s">
        <v>471</v>
      </c>
      <c r="L829" t="str">
        <f xml:space="preserve"> _xlfn.XLOOKUP(K829,Locations!$A:$A,Locations!$D:$D,"")</f>
        <v>Central</v>
      </c>
      <c r="M829" t="str">
        <f xml:space="preserve"> _xlfn.XLOOKUP(K829,Locations!$A:$A,Locations!$C:$C,"")</f>
        <v>TX</v>
      </c>
      <c r="N829" t="s">
        <v>1491</v>
      </c>
      <c r="O829" t="s">
        <v>1824</v>
      </c>
      <c r="P829">
        <f t="shared" si="48"/>
        <v>6752</v>
      </c>
      <c r="Q829" s="4">
        <f>_xlfn.MAXIFS(Shipments!$B:$B, Shipments!$A:$A, A829)</f>
        <v>45910</v>
      </c>
      <c r="R829">
        <f>SUMIFS(Shipments!$D:$D, Shipments!$A:$A, A829)</f>
        <v>40</v>
      </c>
      <c r="S829">
        <f t="shared" si="49"/>
        <v>1</v>
      </c>
      <c r="T829">
        <f t="shared" si="50"/>
        <v>1</v>
      </c>
      <c r="U829">
        <f t="shared" si="51"/>
        <v>2989.6</v>
      </c>
    </row>
    <row r="830" spans="1:21" x14ac:dyDescent="0.35">
      <c r="A830">
        <v>10828</v>
      </c>
      <c r="B830" s="4" t="s">
        <v>537</v>
      </c>
      <c r="C830" t="s">
        <v>198</v>
      </c>
      <c r="D830" t="str">
        <f>_xlfn.XLOOKUP(C830,Products!$A:$A,Products!$B:$B,"")</f>
        <v>Product 144</v>
      </c>
      <c r="E830" t="str">
        <f>_xlfn.XLOOKUP(C830,Products!$A:$A,Products!$C:$C,"")</f>
        <v>Raw Materials</v>
      </c>
      <c r="F830">
        <f>_xlfn.XLOOKUP(C830,Products!$A:$A,Products!$D:$D,"")</f>
        <v>50.52</v>
      </c>
      <c r="G830" t="str">
        <f>_xlfn.XLOOKUP(C830,Products!$A:$A,Products!$E:$E,"")</f>
        <v>S019</v>
      </c>
      <c r="H830">
        <v>10</v>
      </c>
      <c r="I830">
        <v>65.930000000000007</v>
      </c>
      <c r="J830" t="s">
        <v>574</v>
      </c>
      <c r="K830" t="s">
        <v>469</v>
      </c>
      <c r="L830" t="str">
        <f xml:space="preserve"> _xlfn.XLOOKUP(K830,Locations!$A:$A,Locations!$D:$D,"")</f>
        <v>Mountain</v>
      </c>
      <c r="M830" t="str">
        <f xml:space="preserve"> _xlfn.XLOOKUP(K830,Locations!$A:$A,Locations!$C:$C,"")</f>
        <v>IL</v>
      </c>
      <c r="N830" t="s">
        <v>1492</v>
      </c>
      <c r="O830" t="s">
        <v>1825</v>
      </c>
      <c r="P830">
        <f t="shared" si="48"/>
        <v>659.30000000000007</v>
      </c>
      <c r="Q830" s="4">
        <f>_xlfn.MAXIFS(Shipments!$B:$B, Shipments!$A:$A, A830)</f>
        <v>45840</v>
      </c>
      <c r="R830">
        <f>SUMIFS(Shipments!$D:$D, Shipments!$A:$A, A830)</f>
        <v>10</v>
      </c>
      <c r="S830">
        <f t="shared" si="49"/>
        <v>1</v>
      </c>
      <c r="T830">
        <f t="shared" si="50"/>
        <v>0</v>
      </c>
      <c r="U830">
        <f t="shared" si="51"/>
        <v>154.10000000000002</v>
      </c>
    </row>
    <row r="831" spans="1:21" x14ac:dyDescent="0.35">
      <c r="A831">
        <v>10829</v>
      </c>
      <c r="B831" s="4" t="s">
        <v>599</v>
      </c>
      <c r="C831" t="s">
        <v>133</v>
      </c>
      <c r="D831" t="str">
        <f>_xlfn.XLOOKUP(C831,Products!$A:$A,Products!$B:$B,"")</f>
        <v>Product 79</v>
      </c>
      <c r="E831" t="str">
        <f>_xlfn.XLOOKUP(C831,Products!$A:$A,Products!$C:$C,"")</f>
        <v>Finished Goods</v>
      </c>
      <c r="F831">
        <f>_xlfn.XLOOKUP(C831,Products!$A:$A,Products!$D:$D,"")</f>
        <v>142.61000000000001</v>
      </c>
      <c r="G831" t="str">
        <f>_xlfn.XLOOKUP(C831,Products!$A:$A,Products!$E:$E,"")</f>
        <v>S004</v>
      </c>
      <c r="H831">
        <v>20</v>
      </c>
      <c r="I831">
        <v>212.54</v>
      </c>
      <c r="J831" t="s">
        <v>512</v>
      </c>
      <c r="K831" t="s">
        <v>473</v>
      </c>
      <c r="L831" t="str">
        <f xml:space="preserve"> _xlfn.XLOOKUP(K831,Locations!$A:$A,Locations!$D:$D,"")</f>
        <v>West</v>
      </c>
      <c r="M831" t="str">
        <f xml:space="preserve"> _xlfn.XLOOKUP(K831,Locations!$A:$A,Locations!$C:$C,"")</f>
        <v>CA</v>
      </c>
      <c r="N831" t="s">
        <v>1493</v>
      </c>
      <c r="O831" t="s">
        <v>1825</v>
      </c>
      <c r="P831">
        <f t="shared" si="48"/>
        <v>4250.8</v>
      </c>
      <c r="Q831" s="4">
        <f>_xlfn.MAXIFS(Shipments!$B:$B, Shipments!$A:$A, A831)</f>
        <v>45869</v>
      </c>
      <c r="R831">
        <f>SUMIFS(Shipments!$D:$D, Shipments!$A:$A, A831)</f>
        <v>20</v>
      </c>
      <c r="S831">
        <f t="shared" si="49"/>
        <v>1</v>
      </c>
      <c r="T831">
        <f t="shared" si="50"/>
        <v>1</v>
      </c>
      <c r="U831">
        <f t="shared" si="51"/>
        <v>1398.6</v>
      </c>
    </row>
    <row r="832" spans="1:21" x14ac:dyDescent="0.35">
      <c r="A832">
        <v>10830</v>
      </c>
      <c r="B832" s="4" t="s">
        <v>510</v>
      </c>
      <c r="C832" t="s">
        <v>197</v>
      </c>
      <c r="D832" t="str">
        <f>_xlfn.XLOOKUP(C832,Products!$A:$A,Products!$B:$B,"")</f>
        <v>Product 143</v>
      </c>
      <c r="E832" t="str">
        <f>_xlfn.XLOOKUP(C832,Products!$A:$A,Products!$C:$C,"")</f>
        <v>Raw Materials</v>
      </c>
      <c r="F832">
        <f>_xlfn.XLOOKUP(C832,Products!$A:$A,Products!$D:$D,"")</f>
        <v>85.66</v>
      </c>
      <c r="G832" t="str">
        <f>_xlfn.XLOOKUP(C832,Products!$A:$A,Products!$E:$E,"")</f>
        <v>S014</v>
      </c>
      <c r="H832">
        <v>15</v>
      </c>
      <c r="I832">
        <v>150.75</v>
      </c>
      <c r="J832" t="s">
        <v>608</v>
      </c>
      <c r="K832" t="s">
        <v>467</v>
      </c>
      <c r="L832" t="str">
        <f xml:space="preserve"> _xlfn.XLOOKUP(K832,Locations!$A:$A,Locations!$D:$D,"")</f>
        <v>Northeast</v>
      </c>
      <c r="M832" t="str">
        <f xml:space="preserve"> _xlfn.XLOOKUP(K832,Locations!$A:$A,Locations!$C:$C,"")</f>
        <v>NJ</v>
      </c>
      <c r="N832" t="s">
        <v>1494</v>
      </c>
      <c r="O832" t="s">
        <v>1824</v>
      </c>
      <c r="P832">
        <f t="shared" si="48"/>
        <v>2261.25</v>
      </c>
      <c r="Q832" s="4">
        <f>_xlfn.MAXIFS(Shipments!$B:$B, Shipments!$A:$A, A832)</f>
        <v>45848</v>
      </c>
      <c r="R832">
        <f>SUMIFS(Shipments!$D:$D, Shipments!$A:$A, A832)</f>
        <v>15</v>
      </c>
      <c r="S832">
        <f t="shared" si="49"/>
        <v>1</v>
      </c>
      <c r="T832">
        <f t="shared" si="50"/>
        <v>0</v>
      </c>
      <c r="U832">
        <f t="shared" si="51"/>
        <v>976.35000000000014</v>
      </c>
    </row>
    <row r="833" spans="1:21" x14ac:dyDescent="0.35">
      <c r="A833">
        <v>10831</v>
      </c>
      <c r="B833" s="4" t="s">
        <v>568</v>
      </c>
      <c r="C833" t="s">
        <v>195</v>
      </c>
      <c r="D833" t="str">
        <f>_xlfn.XLOOKUP(C833,Products!$A:$A,Products!$B:$B,"")</f>
        <v>Product 141</v>
      </c>
      <c r="E833" t="str">
        <f>_xlfn.XLOOKUP(C833,Products!$A:$A,Products!$C:$C,"")</f>
        <v>Packaging</v>
      </c>
      <c r="F833">
        <f>_xlfn.XLOOKUP(C833,Products!$A:$A,Products!$D:$D,"")</f>
        <v>142.51</v>
      </c>
      <c r="G833" t="str">
        <f>_xlfn.XLOOKUP(C833,Products!$A:$A,Products!$E:$E,"")</f>
        <v>S006</v>
      </c>
      <c r="H833">
        <v>10</v>
      </c>
      <c r="I833">
        <v>248.19</v>
      </c>
      <c r="J833" t="s">
        <v>667</v>
      </c>
      <c r="K833" t="s">
        <v>471</v>
      </c>
      <c r="L833" t="str">
        <f xml:space="preserve"> _xlfn.XLOOKUP(K833,Locations!$A:$A,Locations!$D:$D,"")</f>
        <v>Central</v>
      </c>
      <c r="M833" t="str">
        <f xml:space="preserve"> _xlfn.XLOOKUP(K833,Locations!$A:$A,Locations!$C:$C,"")</f>
        <v>TX</v>
      </c>
      <c r="N833" t="s">
        <v>1495</v>
      </c>
      <c r="O833" t="s">
        <v>1824</v>
      </c>
      <c r="P833">
        <f t="shared" si="48"/>
        <v>2481.9</v>
      </c>
      <c r="Q833" s="4">
        <f>_xlfn.MAXIFS(Shipments!$B:$B, Shipments!$A:$A, A833)</f>
        <v>45810</v>
      </c>
      <c r="R833">
        <f>SUMIFS(Shipments!$D:$D, Shipments!$A:$A, A833)</f>
        <v>10</v>
      </c>
      <c r="S833">
        <f t="shared" si="49"/>
        <v>1</v>
      </c>
      <c r="T833">
        <f t="shared" si="50"/>
        <v>1</v>
      </c>
      <c r="U833">
        <f t="shared" si="51"/>
        <v>1056.8000000000002</v>
      </c>
    </row>
    <row r="834" spans="1:21" x14ac:dyDescent="0.35">
      <c r="A834">
        <v>10832</v>
      </c>
      <c r="B834" s="4" t="s">
        <v>679</v>
      </c>
      <c r="C834" t="s">
        <v>140</v>
      </c>
      <c r="D834" t="str">
        <f>_xlfn.XLOOKUP(C834,Products!$A:$A,Products!$B:$B,"")</f>
        <v>Product 86</v>
      </c>
      <c r="E834" t="str">
        <f>_xlfn.XLOOKUP(C834,Products!$A:$A,Products!$C:$C,"")</f>
        <v>Raw Materials</v>
      </c>
      <c r="F834">
        <f>_xlfn.XLOOKUP(C834,Products!$A:$A,Products!$D:$D,"")</f>
        <v>188.13</v>
      </c>
      <c r="G834" t="str">
        <f>_xlfn.XLOOKUP(C834,Products!$A:$A,Products!$E:$E,"")</f>
        <v>S006</v>
      </c>
      <c r="H834">
        <v>40</v>
      </c>
      <c r="I834">
        <v>231.9</v>
      </c>
      <c r="J834" t="s">
        <v>640</v>
      </c>
      <c r="K834" t="s">
        <v>470</v>
      </c>
      <c r="L834" t="str">
        <f xml:space="preserve"> _xlfn.XLOOKUP(K834,Locations!$A:$A,Locations!$D:$D,"")</f>
        <v>Pacific</v>
      </c>
      <c r="M834" t="str">
        <f xml:space="preserve"> _xlfn.XLOOKUP(K834,Locations!$A:$A,Locations!$C:$C,"")</f>
        <v>FL</v>
      </c>
      <c r="N834" t="s">
        <v>1496</v>
      </c>
      <c r="O834" t="s">
        <v>1825</v>
      </c>
      <c r="P834">
        <f t="shared" si="48"/>
        <v>9276</v>
      </c>
      <c r="Q834" s="4">
        <f>_xlfn.MAXIFS(Shipments!$B:$B, Shipments!$A:$A, A834)</f>
        <v>45825</v>
      </c>
      <c r="R834">
        <f>SUMIFS(Shipments!$D:$D, Shipments!$A:$A, A834)</f>
        <v>40</v>
      </c>
      <c r="S834">
        <f t="shared" si="49"/>
        <v>1</v>
      </c>
      <c r="T834">
        <f t="shared" si="50"/>
        <v>1</v>
      </c>
      <c r="U834">
        <f t="shared" si="51"/>
        <v>1750.8000000000002</v>
      </c>
    </row>
    <row r="835" spans="1:21" x14ac:dyDescent="0.35">
      <c r="A835">
        <v>10833</v>
      </c>
      <c r="B835" s="4" t="s">
        <v>533</v>
      </c>
      <c r="C835" t="s">
        <v>142</v>
      </c>
      <c r="D835" t="str">
        <f>_xlfn.XLOOKUP(C835,Products!$A:$A,Products!$B:$B,"")</f>
        <v>Product 88</v>
      </c>
      <c r="E835" t="str">
        <f>_xlfn.XLOOKUP(C835,Products!$A:$A,Products!$C:$C,"")</f>
        <v>Packaging</v>
      </c>
      <c r="F835">
        <f>_xlfn.XLOOKUP(C835,Products!$A:$A,Products!$D:$D,"")</f>
        <v>169.52</v>
      </c>
      <c r="G835" t="str">
        <f>_xlfn.XLOOKUP(C835,Products!$A:$A,Products!$E:$E,"")</f>
        <v>S018</v>
      </c>
      <c r="H835">
        <v>25</v>
      </c>
      <c r="I835">
        <v>280.10000000000002</v>
      </c>
      <c r="J835" t="s">
        <v>542</v>
      </c>
      <c r="K835" t="s">
        <v>466</v>
      </c>
      <c r="L835" t="str">
        <f xml:space="preserve"> _xlfn.XLOOKUP(K835,Locations!$A:$A,Locations!$D:$D,"")</f>
        <v>Southeast</v>
      </c>
      <c r="M835" t="str">
        <f xml:space="preserve"> _xlfn.XLOOKUP(K835,Locations!$A:$A,Locations!$C:$C,"")</f>
        <v>FL</v>
      </c>
      <c r="N835" t="s">
        <v>1497</v>
      </c>
      <c r="O835" t="s">
        <v>1826</v>
      </c>
      <c r="P835">
        <f t="shared" ref="P835:P898" si="52">H835*I835</f>
        <v>7002.5000000000009</v>
      </c>
      <c r="Q835" s="4">
        <f>_xlfn.MAXIFS(Shipments!$B:$B, Shipments!$A:$A, A835)</f>
        <v>45917</v>
      </c>
      <c r="R835">
        <f>SUMIFS(Shipments!$D:$D, Shipments!$A:$A, A835)</f>
        <v>25</v>
      </c>
      <c r="S835">
        <f t="shared" ref="S835:S898" si="53">IF(H835=0,1,R835/H835)</f>
        <v>1</v>
      </c>
      <c r="T835">
        <f t="shared" ref="T835:T898" si="54">IF(Q835&lt;=DATEVALUE(J835),1,0)</f>
        <v>1</v>
      </c>
      <c r="U835">
        <f t="shared" ref="U835:U898" si="55">P835 - (H835*F835)</f>
        <v>2764.5000000000009</v>
      </c>
    </row>
    <row r="836" spans="1:21" x14ac:dyDescent="0.35">
      <c r="A836">
        <v>10834</v>
      </c>
      <c r="B836" s="4" t="s">
        <v>539</v>
      </c>
      <c r="C836" t="s">
        <v>202</v>
      </c>
      <c r="D836" t="str">
        <f>_xlfn.XLOOKUP(C836,Products!$A:$A,Products!$B:$B,"")</f>
        <v>Product 148</v>
      </c>
      <c r="E836" t="str">
        <f>_xlfn.XLOOKUP(C836,Products!$A:$A,Products!$C:$C,"")</f>
        <v>Finished Goods</v>
      </c>
      <c r="F836">
        <f>_xlfn.XLOOKUP(C836,Products!$A:$A,Products!$D:$D,"")</f>
        <v>20.25</v>
      </c>
      <c r="G836" t="str">
        <f>_xlfn.XLOOKUP(C836,Products!$A:$A,Products!$E:$E,"")</f>
        <v>S013</v>
      </c>
      <c r="H836">
        <v>100</v>
      </c>
      <c r="I836">
        <v>26.41</v>
      </c>
      <c r="J836" t="s">
        <v>657</v>
      </c>
      <c r="K836" t="s">
        <v>469</v>
      </c>
      <c r="L836" t="str">
        <f xml:space="preserve"> _xlfn.XLOOKUP(K836,Locations!$A:$A,Locations!$D:$D,"")</f>
        <v>Mountain</v>
      </c>
      <c r="M836" t="str">
        <f xml:space="preserve"> _xlfn.XLOOKUP(K836,Locations!$A:$A,Locations!$C:$C,"")</f>
        <v>IL</v>
      </c>
      <c r="N836" t="s">
        <v>1498</v>
      </c>
      <c r="O836" t="s">
        <v>1825</v>
      </c>
      <c r="P836">
        <f t="shared" si="52"/>
        <v>2641</v>
      </c>
      <c r="Q836" s="4">
        <f>_xlfn.MAXIFS(Shipments!$B:$B, Shipments!$A:$A, A836)</f>
        <v>45912</v>
      </c>
      <c r="R836">
        <f>SUMIFS(Shipments!$D:$D, Shipments!$A:$A, A836)</f>
        <v>100</v>
      </c>
      <c r="S836">
        <f t="shared" si="53"/>
        <v>1</v>
      </c>
      <c r="T836">
        <f t="shared" si="54"/>
        <v>1</v>
      </c>
      <c r="U836">
        <f t="shared" si="55"/>
        <v>616</v>
      </c>
    </row>
    <row r="837" spans="1:21" x14ac:dyDescent="0.35">
      <c r="A837">
        <v>10835</v>
      </c>
      <c r="B837" s="4" t="s">
        <v>519</v>
      </c>
      <c r="C837" t="s">
        <v>75</v>
      </c>
      <c r="D837" t="str">
        <f>_xlfn.XLOOKUP(C837,Products!$A:$A,Products!$B:$B,"")</f>
        <v>Product 21</v>
      </c>
      <c r="E837" t="str">
        <f>_xlfn.XLOOKUP(C837,Products!$A:$A,Products!$C:$C,"")</f>
        <v>Finished Goods</v>
      </c>
      <c r="F837">
        <f>_xlfn.XLOOKUP(C837,Products!$A:$A,Products!$D:$D,"")</f>
        <v>49.85</v>
      </c>
      <c r="G837" t="str">
        <f>_xlfn.XLOOKUP(C837,Products!$A:$A,Products!$E:$E,"")</f>
        <v>S002</v>
      </c>
      <c r="H837">
        <v>20</v>
      </c>
      <c r="I837">
        <v>66.209999999999994</v>
      </c>
      <c r="J837" t="s">
        <v>601</v>
      </c>
      <c r="K837" t="s">
        <v>466</v>
      </c>
      <c r="L837" t="str">
        <f xml:space="preserve"> _xlfn.XLOOKUP(K837,Locations!$A:$A,Locations!$D:$D,"")</f>
        <v>Southeast</v>
      </c>
      <c r="M837" t="str">
        <f xml:space="preserve"> _xlfn.XLOOKUP(K837,Locations!$A:$A,Locations!$C:$C,"")</f>
        <v>FL</v>
      </c>
      <c r="N837" t="s">
        <v>1499</v>
      </c>
      <c r="O837" t="s">
        <v>1825</v>
      </c>
      <c r="P837">
        <f t="shared" si="52"/>
        <v>1324.1999999999998</v>
      </c>
      <c r="Q837" s="4">
        <f>_xlfn.MAXIFS(Shipments!$B:$B, Shipments!$A:$A, A837)</f>
        <v>45790</v>
      </c>
      <c r="R837">
        <f>SUMIFS(Shipments!$D:$D, Shipments!$A:$A, A837)</f>
        <v>20</v>
      </c>
      <c r="S837">
        <f t="shared" si="53"/>
        <v>1</v>
      </c>
      <c r="T837">
        <f t="shared" si="54"/>
        <v>1</v>
      </c>
      <c r="U837">
        <f t="shared" si="55"/>
        <v>327.19999999999982</v>
      </c>
    </row>
    <row r="838" spans="1:21" x14ac:dyDescent="0.35">
      <c r="A838">
        <v>10836</v>
      </c>
      <c r="B838" s="4" t="s">
        <v>683</v>
      </c>
      <c r="C838" t="s">
        <v>219</v>
      </c>
      <c r="D838" t="str">
        <f>_xlfn.XLOOKUP(C838,Products!$A:$A,Products!$B:$B,"")</f>
        <v>Product 165</v>
      </c>
      <c r="E838" t="str">
        <f>_xlfn.XLOOKUP(C838,Products!$A:$A,Products!$C:$C,"")</f>
        <v>Finished Goods</v>
      </c>
      <c r="F838">
        <f>_xlfn.XLOOKUP(C838,Products!$A:$A,Products!$D:$D,"")</f>
        <v>156</v>
      </c>
      <c r="G838" t="str">
        <f>_xlfn.XLOOKUP(C838,Products!$A:$A,Products!$E:$E,"")</f>
        <v>S017</v>
      </c>
      <c r="H838">
        <v>100</v>
      </c>
      <c r="I838">
        <v>187.98</v>
      </c>
      <c r="J838" t="s">
        <v>560</v>
      </c>
      <c r="K838" t="s">
        <v>471</v>
      </c>
      <c r="L838" t="str">
        <f xml:space="preserve"> _xlfn.XLOOKUP(K838,Locations!$A:$A,Locations!$D:$D,"")</f>
        <v>Central</v>
      </c>
      <c r="M838" t="str">
        <f xml:space="preserve"> _xlfn.XLOOKUP(K838,Locations!$A:$A,Locations!$C:$C,"")</f>
        <v>TX</v>
      </c>
      <c r="N838" t="s">
        <v>1150</v>
      </c>
      <c r="O838" t="s">
        <v>1825</v>
      </c>
      <c r="P838">
        <f t="shared" si="52"/>
        <v>18798</v>
      </c>
      <c r="Q838" s="4">
        <f>_xlfn.MAXIFS(Shipments!$B:$B, Shipments!$A:$A, A838)</f>
        <v>45918</v>
      </c>
      <c r="R838">
        <f>SUMIFS(Shipments!$D:$D, Shipments!$A:$A, A838)</f>
        <v>100</v>
      </c>
      <c r="S838">
        <f t="shared" si="53"/>
        <v>1</v>
      </c>
      <c r="T838">
        <f t="shared" si="54"/>
        <v>1</v>
      </c>
      <c r="U838">
        <f t="shared" si="55"/>
        <v>3198</v>
      </c>
    </row>
    <row r="839" spans="1:21" x14ac:dyDescent="0.35">
      <c r="A839">
        <v>10837</v>
      </c>
      <c r="B839" s="4" t="s">
        <v>515</v>
      </c>
      <c r="C839" t="s">
        <v>97</v>
      </c>
      <c r="D839" t="str">
        <f>_xlfn.XLOOKUP(C839,Products!$A:$A,Products!$B:$B,"")</f>
        <v>Product 43</v>
      </c>
      <c r="E839" t="str">
        <f>_xlfn.XLOOKUP(C839,Products!$A:$A,Products!$C:$C,"")</f>
        <v>Raw Materials</v>
      </c>
      <c r="F839">
        <f>_xlfn.XLOOKUP(C839,Products!$A:$A,Products!$D:$D,"")</f>
        <v>143.69</v>
      </c>
      <c r="G839" t="str">
        <f>_xlfn.XLOOKUP(C839,Products!$A:$A,Products!$E:$E,"")</f>
        <v>S001</v>
      </c>
      <c r="H839">
        <v>25</v>
      </c>
      <c r="I839">
        <v>253.83</v>
      </c>
      <c r="J839" t="s">
        <v>639</v>
      </c>
      <c r="K839" t="s">
        <v>468</v>
      </c>
      <c r="L839" t="str">
        <f xml:space="preserve"> _xlfn.XLOOKUP(K839,Locations!$A:$A,Locations!$D:$D,"")</f>
        <v>West</v>
      </c>
      <c r="M839" t="str">
        <f xml:space="preserve"> _xlfn.XLOOKUP(K839,Locations!$A:$A,Locations!$C:$C,"")</f>
        <v>WA</v>
      </c>
      <c r="N839" t="s">
        <v>1500</v>
      </c>
      <c r="O839" t="s">
        <v>1825</v>
      </c>
      <c r="P839">
        <f t="shared" si="52"/>
        <v>6345.75</v>
      </c>
      <c r="Q839" s="4">
        <f>_xlfn.MAXIFS(Shipments!$B:$B, Shipments!$A:$A, A839)</f>
        <v>45835</v>
      </c>
      <c r="R839">
        <f>SUMIFS(Shipments!$D:$D, Shipments!$A:$A, A839)</f>
        <v>25</v>
      </c>
      <c r="S839">
        <f t="shared" si="53"/>
        <v>1</v>
      </c>
      <c r="T839">
        <f t="shared" si="54"/>
        <v>0</v>
      </c>
      <c r="U839">
        <f t="shared" si="55"/>
        <v>2753.5</v>
      </c>
    </row>
    <row r="840" spans="1:21" x14ac:dyDescent="0.35">
      <c r="A840">
        <v>10838</v>
      </c>
      <c r="B840" s="4" t="s">
        <v>659</v>
      </c>
      <c r="C840" t="s">
        <v>200</v>
      </c>
      <c r="D840" t="str">
        <f>_xlfn.XLOOKUP(C840,Products!$A:$A,Products!$B:$B,"")</f>
        <v>Product 146</v>
      </c>
      <c r="E840" t="str">
        <f>_xlfn.XLOOKUP(C840,Products!$A:$A,Products!$C:$C,"")</f>
        <v>Finished Goods</v>
      </c>
      <c r="F840">
        <f>_xlfn.XLOOKUP(C840,Products!$A:$A,Products!$D:$D,"")</f>
        <v>61.61</v>
      </c>
      <c r="G840" t="str">
        <f>_xlfn.XLOOKUP(C840,Products!$A:$A,Products!$E:$E,"")</f>
        <v>S013</v>
      </c>
      <c r="H840">
        <v>15</v>
      </c>
      <c r="I840">
        <v>95.54</v>
      </c>
      <c r="J840" t="s">
        <v>695</v>
      </c>
      <c r="K840" t="s">
        <v>470</v>
      </c>
      <c r="L840" t="str">
        <f xml:space="preserve"> _xlfn.XLOOKUP(K840,Locations!$A:$A,Locations!$D:$D,"")</f>
        <v>Pacific</v>
      </c>
      <c r="M840" t="str">
        <f xml:space="preserve"> _xlfn.XLOOKUP(K840,Locations!$A:$A,Locations!$C:$C,"")</f>
        <v>FL</v>
      </c>
      <c r="N840" t="s">
        <v>1501</v>
      </c>
      <c r="O840" t="s">
        <v>1825</v>
      </c>
      <c r="P840">
        <f t="shared" si="52"/>
        <v>1433.1000000000001</v>
      </c>
      <c r="Q840" s="4">
        <f>_xlfn.MAXIFS(Shipments!$B:$B, Shipments!$A:$A, A840)</f>
        <v>45931</v>
      </c>
      <c r="R840">
        <f>SUMIFS(Shipments!$D:$D, Shipments!$A:$A, A840)</f>
        <v>15</v>
      </c>
      <c r="S840">
        <f t="shared" si="53"/>
        <v>1</v>
      </c>
      <c r="T840">
        <f t="shared" si="54"/>
        <v>1</v>
      </c>
      <c r="U840">
        <f t="shared" si="55"/>
        <v>508.95000000000016</v>
      </c>
    </row>
    <row r="841" spans="1:21" x14ac:dyDescent="0.35">
      <c r="A841">
        <v>10839</v>
      </c>
      <c r="B841" s="4" t="s">
        <v>627</v>
      </c>
      <c r="C841" t="s">
        <v>170</v>
      </c>
      <c r="D841" t="str">
        <f>_xlfn.XLOOKUP(C841,Products!$A:$A,Products!$B:$B,"")</f>
        <v>Product 116</v>
      </c>
      <c r="E841" t="str">
        <f>_xlfn.XLOOKUP(C841,Products!$A:$A,Products!$C:$C,"")</f>
        <v>Raw Materials</v>
      </c>
      <c r="F841">
        <f>_xlfn.XLOOKUP(C841,Products!$A:$A,Products!$D:$D,"")</f>
        <v>82.54</v>
      </c>
      <c r="G841" t="str">
        <f>_xlfn.XLOOKUP(C841,Products!$A:$A,Products!$E:$E,"")</f>
        <v>S014</v>
      </c>
      <c r="H841">
        <v>40</v>
      </c>
      <c r="I841">
        <v>141.6</v>
      </c>
      <c r="J841" t="s">
        <v>690</v>
      </c>
      <c r="K841" t="s">
        <v>470</v>
      </c>
      <c r="L841" t="str">
        <f xml:space="preserve"> _xlfn.XLOOKUP(K841,Locations!$A:$A,Locations!$D:$D,"")</f>
        <v>Pacific</v>
      </c>
      <c r="M841" t="str">
        <f xml:space="preserve"> _xlfn.XLOOKUP(K841,Locations!$A:$A,Locations!$C:$C,"")</f>
        <v>FL</v>
      </c>
      <c r="N841" t="s">
        <v>1502</v>
      </c>
      <c r="O841" t="s">
        <v>1825</v>
      </c>
      <c r="P841">
        <f t="shared" si="52"/>
        <v>5664</v>
      </c>
      <c r="Q841" s="4">
        <f>_xlfn.MAXIFS(Shipments!$B:$B, Shipments!$A:$A, A841)</f>
        <v>45818</v>
      </c>
      <c r="R841">
        <f>SUMIFS(Shipments!$D:$D, Shipments!$A:$A, A841)</f>
        <v>40</v>
      </c>
      <c r="S841">
        <f t="shared" si="53"/>
        <v>1</v>
      </c>
      <c r="T841">
        <f t="shared" si="54"/>
        <v>0</v>
      </c>
      <c r="U841">
        <f t="shared" si="55"/>
        <v>2362.3999999999996</v>
      </c>
    </row>
    <row r="842" spans="1:21" x14ac:dyDescent="0.35">
      <c r="A842">
        <v>10840</v>
      </c>
      <c r="B842" s="4" t="s">
        <v>545</v>
      </c>
      <c r="C842" t="s">
        <v>55</v>
      </c>
      <c r="D842" t="str">
        <f>_xlfn.XLOOKUP(C842,Products!$A:$A,Products!$B:$B,"")</f>
        <v>Product 1</v>
      </c>
      <c r="E842" t="str">
        <f>_xlfn.XLOOKUP(C842,Products!$A:$A,Products!$C:$C,"")</f>
        <v>Spare Parts</v>
      </c>
      <c r="F842">
        <f>_xlfn.XLOOKUP(C842,Products!$A:$A,Products!$D:$D,"")</f>
        <v>158.88</v>
      </c>
      <c r="G842" t="str">
        <f>_xlfn.XLOOKUP(C842,Products!$A:$A,Products!$E:$E,"")</f>
        <v>S004</v>
      </c>
      <c r="H842">
        <v>100</v>
      </c>
      <c r="I842">
        <v>219.41</v>
      </c>
      <c r="J842" t="s">
        <v>635</v>
      </c>
      <c r="K842" t="s">
        <v>468</v>
      </c>
      <c r="L842" t="str">
        <f xml:space="preserve"> _xlfn.XLOOKUP(K842,Locations!$A:$A,Locations!$D:$D,"")</f>
        <v>West</v>
      </c>
      <c r="M842" t="str">
        <f xml:space="preserve"> _xlfn.XLOOKUP(K842,Locations!$A:$A,Locations!$C:$C,"")</f>
        <v>WA</v>
      </c>
      <c r="N842" t="s">
        <v>1503</v>
      </c>
      <c r="O842" t="s">
        <v>1825</v>
      </c>
      <c r="P842">
        <f t="shared" si="52"/>
        <v>21941</v>
      </c>
      <c r="Q842" s="4">
        <f>_xlfn.MAXIFS(Shipments!$B:$B, Shipments!$A:$A, A842)</f>
        <v>45765</v>
      </c>
      <c r="R842">
        <f>SUMIFS(Shipments!$D:$D, Shipments!$A:$A, A842)</f>
        <v>100</v>
      </c>
      <c r="S842">
        <f t="shared" si="53"/>
        <v>1</v>
      </c>
      <c r="T842">
        <f t="shared" si="54"/>
        <v>1</v>
      </c>
      <c r="U842">
        <f t="shared" si="55"/>
        <v>6053</v>
      </c>
    </row>
    <row r="843" spans="1:21" x14ac:dyDescent="0.35">
      <c r="A843">
        <v>10841</v>
      </c>
      <c r="B843" s="4" t="s">
        <v>685</v>
      </c>
      <c r="C843" t="s">
        <v>75</v>
      </c>
      <c r="D843" t="str">
        <f>_xlfn.XLOOKUP(C843,Products!$A:$A,Products!$B:$B,"")</f>
        <v>Product 21</v>
      </c>
      <c r="E843" t="str">
        <f>_xlfn.XLOOKUP(C843,Products!$A:$A,Products!$C:$C,"")</f>
        <v>Finished Goods</v>
      </c>
      <c r="F843">
        <f>_xlfn.XLOOKUP(C843,Products!$A:$A,Products!$D:$D,"")</f>
        <v>49.85</v>
      </c>
      <c r="G843" t="str">
        <f>_xlfn.XLOOKUP(C843,Products!$A:$A,Products!$E:$E,"")</f>
        <v>S002</v>
      </c>
      <c r="H843">
        <v>30</v>
      </c>
      <c r="I843">
        <v>89.29</v>
      </c>
      <c r="J843" t="s">
        <v>641</v>
      </c>
      <c r="K843" t="s">
        <v>470</v>
      </c>
      <c r="L843" t="str">
        <f xml:space="preserve"> _xlfn.XLOOKUP(K843,Locations!$A:$A,Locations!$D:$D,"")</f>
        <v>Pacific</v>
      </c>
      <c r="M843" t="str">
        <f xml:space="preserve"> _xlfn.XLOOKUP(K843,Locations!$A:$A,Locations!$C:$C,"")</f>
        <v>FL</v>
      </c>
      <c r="N843" t="s">
        <v>1504</v>
      </c>
      <c r="O843" t="s">
        <v>1826</v>
      </c>
      <c r="P843">
        <f t="shared" si="52"/>
        <v>2678.7000000000003</v>
      </c>
      <c r="Q843" s="4">
        <f>_xlfn.MAXIFS(Shipments!$B:$B, Shipments!$A:$A, A843)</f>
        <v>45844</v>
      </c>
      <c r="R843">
        <f>SUMIFS(Shipments!$D:$D, Shipments!$A:$A, A843)</f>
        <v>30</v>
      </c>
      <c r="S843">
        <f t="shared" si="53"/>
        <v>1</v>
      </c>
      <c r="T843">
        <f t="shared" si="54"/>
        <v>0</v>
      </c>
      <c r="U843">
        <f t="shared" si="55"/>
        <v>1183.2000000000003</v>
      </c>
    </row>
    <row r="844" spans="1:21" x14ac:dyDescent="0.35">
      <c r="A844">
        <v>10842</v>
      </c>
      <c r="B844" s="4" t="s">
        <v>547</v>
      </c>
      <c r="C844" t="s">
        <v>171</v>
      </c>
      <c r="D844" t="str">
        <f>_xlfn.XLOOKUP(C844,Products!$A:$A,Products!$B:$B,"")</f>
        <v>Product 117</v>
      </c>
      <c r="E844" t="str">
        <f>_xlfn.XLOOKUP(C844,Products!$A:$A,Products!$C:$C,"")</f>
        <v>Spare Parts</v>
      </c>
      <c r="F844">
        <f>_xlfn.XLOOKUP(C844,Products!$A:$A,Products!$D:$D,"")</f>
        <v>75.73</v>
      </c>
      <c r="G844" t="str">
        <f>_xlfn.XLOOKUP(C844,Products!$A:$A,Products!$E:$E,"")</f>
        <v>S014</v>
      </c>
      <c r="H844">
        <v>25</v>
      </c>
      <c r="I844">
        <v>107.48</v>
      </c>
      <c r="J844" t="s">
        <v>552</v>
      </c>
      <c r="K844" t="s">
        <v>467</v>
      </c>
      <c r="L844" t="str">
        <f xml:space="preserve"> _xlfn.XLOOKUP(K844,Locations!$A:$A,Locations!$D:$D,"")</f>
        <v>Northeast</v>
      </c>
      <c r="M844" t="str">
        <f xml:space="preserve"> _xlfn.XLOOKUP(K844,Locations!$A:$A,Locations!$C:$C,"")</f>
        <v>NJ</v>
      </c>
      <c r="N844" t="s">
        <v>1505</v>
      </c>
      <c r="O844" t="s">
        <v>1825</v>
      </c>
      <c r="P844">
        <f t="shared" si="52"/>
        <v>2687</v>
      </c>
      <c r="Q844" s="4">
        <f>_xlfn.MAXIFS(Shipments!$B:$B, Shipments!$A:$A, A844)</f>
        <v>45828</v>
      </c>
      <c r="R844">
        <f>SUMIFS(Shipments!$D:$D, Shipments!$A:$A, A844)</f>
        <v>25</v>
      </c>
      <c r="S844">
        <f t="shared" si="53"/>
        <v>1</v>
      </c>
      <c r="T844">
        <f t="shared" si="54"/>
        <v>0</v>
      </c>
      <c r="U844">
        <f t="shared" si="55"/>
        <v>793.75</v>
      </c>
    </row>
    <row r="845" spans="1:21" x14ac:dyDescent="0.35">
      <c r="A845">
        <v>10843</v>
      </c>
      <c r="B845" s="4" t="s">
        <v>516</v>
      </c>
      <c r="C845" t="s">
        <v>68</v>
      </c>
      <c r="D845" t="str">
        <f>_xlfn.XLOOKUP(C845,Products!$A:$A,Products!$B:$B,"")</f>
        <v>Product 14</v>
      </c>
      <c r="E845" t="str">
        <f>_xlfn.XLOOKUP(C845,Products!$A:$A,Products!$C:$C,"")</f>
        <v>Components</v>
      </c>
      <c r="F845">
        <f>_xlfn.XLOOKUP(C845,Products!$A:$A,Products!$D:$D,"")</f>
        <v>183.53</v>
      </c>
      <c r="G845" t="str">
        <f>_xlfn.XLOOKUP(C845,Products!$A:$A,Products!$E:$E,"")</f>
        <v>S004</v>
      </c>
      <c r="H845">
        <v>20</v>
      </c>
      <c r="I845">
        <v>246.9</v>
      </c>
      <c r="J845" t="s">
        <v>594</v>
      </c>
      <c r="K845" t="s">
        <v>470</v>
      </c>
      <c r="L845" t="str">
        <f xml:space="preserve"> _xlfn.XLOOKUP(K845,Locations!$A:$A,Locations!$D:$D,"")</f>
        <v>Pacific</v>
      </c>
      <c r="M845" t="str">
        <f xml:space="preserve"> _xlfn.XLOOKUP(K845,Locations!$A:$A,Locations!$C:$C,"")</f>
        <v>FL</v>
      </c>
      <c r="N845" t="s">
        <v>1506</v>
      </c>
      <c r="O845" t="s">
        <v>1824</v>
      </c>
      <c r="P845">
        <f t="shared" si="52"/>
        <v>4938</v>
      </c>
      <c r="Q845" s="4">
        <f>_xlfn.MAXIFS(Shipments!$B:$B, Shipments!$A:$A, A845)</f>
        <v>45805</v>
      </c>
      <c r="R845">
        <f>SUMIFS(Shipments!$D:$D, Shipments!$A:$A, A845)</f>
        <v>20</v>
      </c>
      <c r="S845">
        <f t="shared" si="53"/>
        <v>1</v>
      </c>
      <c r="T845">
        <f t="shared" si="54"/>
        <v>1</v>
      </c>
      <c r="U845">
        <f t="shared" si="55"/>
        <v>1267.4000000000001</v>
      </c>
    </row>
    <row r="846" spans="1:21" x14ac:dyDescent="0.35">
      <c r="A846">
        <v>10844</v>
      </c>
      <c r="B846" s="4" t="s">
        <v>632</v>
      </c>
      <c r="C846" t="s">
        <v>191</v>
      </c>
      <c r="D846" t="str">
        <f>_xlfn.XLOOKUP(C846,Products!$A:$A,Products!$B:$B,"")</f>
        <v>Product 137</v>
      </c>
      <c r="E846" t="str">
        <f>_xlfn.XLOOKUP(C846,Products!$A:$A,Products!$C:$C,"")</f>
        <v>Components</v>
      </c>
      <c r="F846">
        <f>_xlfn.XLOOKUP(C846,Products!$A:$A,Products!$D:$D,"")</f>
        <v>68.599999999999994</v>
      </c>
      <c r="G846" t="str">
        <f>_xlfn.XLOOKUP(C846,Products!$A:$A,Products!$E:$E,"")</f>
        <v>S011</v>
      </c>
      <c r="H846">
        <v>40</v>
      </c>
      <c r="I846">
        <v>83.67</v>
      </c>
      <c r="J846" t="s">
        <v>509</v>
      </c>
      <c r="K846" t="s">
        <v>473</v>
      </c>
      <c r="L846" t="str">
        <f xml:space="preserve"> _xlfn.XLOOKUP(K846,Locations!$A:$A,Locations!$D:$D,"")</f>
        <v>West</v>
      </c>
      <c r="M846" t="str">
        <f xml:space="preserve"> _xlfn.XLOOKUP(K846,Locations!$A:$A,Locations!$C:$C,"")</f>
        <v>CA</v>
      </c>
      <c r="N846" t="s">
        <v>1119</v>
      </c>
      <c r="O846" t="s">
        <v>1825</v>
      </c>
      <c r="P846">
        <f t="shared" si="52"/>
        <v>3346.8</v>
      </c>
      <c r="Q846" s="4">
        <f>_xlfn.MAXIFS(Shipments!$B:$B, Shipments!$A:$A, A846)</f>
        <v>45856</v>
      </c>
      <c r="R846">
        <f>SUMIFS(Shipments!$D:$D, Shipments!$A:$A, A846)</f>
        <v>40</v>
      </c>
      <c r="S846">
        <f t="shared" si="53"/>
        <v>1</v>
      </c>
      <c r="T846">
        <f t="shared" si="54"/>
        <v>1</v>
      </c>
      <c r="U846">
        <f t="shared" si="55"/>
        <v>602.80000000000018</v>
      </c>
    </row>
    <row r="847" spans="1:21" x14ac:dyDescent="0.35">
      <c r="A847">
        <v>10845</v>
      </c>
      <c r="B847" s="4" t="s">
        <v>688</v>
      </c>
      <c r="C847" t="s">
        <v>229</v>
      </c>
      <c r="D847" t="str">
        <f>_xlfn.XLOOKUP(C847,Products!$A:$A,Products!$B:$B,"")</f>
        <v>Product 175</v>
      </c>
      <c r="E847" t="str">
        <f>_xlfn.XLOOKUP(C847,Products!$A:$A,Products!$C:$C,"")</f>
        <v>Raw Materials</v>
      </c>
      <c r="F847">
        <f>_xlfn.XLOOKUP(C847,Products!$A:$A,Products!$D:$D,"")</f>
        <v>138.30000000000001</v>
      </c>
      <c r="G847" t="str">
        <f>_xlfn.XLOOKUP(C847,Products!$A:$A,Products!$E:$E,"")</f>
        <v>S017</v>
      </c>
      <c r="H847">
        <v>40</v>
      </c>
      <c r="I847">
        <v>206.09</v>
      </c>
      <c r="J847" t="s">
        <v>563</v>
      </c>
      <c r="K847" t="s">
        <v>471</v>
      </c>
      <c r="L847" t="str">
        <f xml:space="preserve"> _xlfn.XLOOKUP(K847,Locations!$A:$A,Locations!$D:$D,"")</f>
        <v>Central</v>
      </c>
      <c r="M847" t="str">
        <f xml:space="preserve"> _xlfn.XLOOKUP(K847,Locations!$A:$A,Locations!$C:$C,"")</f>
        <v>TX</v>
      </c>
      <c r="N847" t="s">
        <v>1507</v>
      </c>
      <c r="O847" t="s">
        <v>1824</v>
      </c>
      <c r="P847">
        <f t="shared" si="52"/>
        <v>8243.6</v>
      </c>
      <c r="Q847" s="4">
        <f>_xlfn.MAXIFS(Shipments!$B:$B, Shipments!$A:$A, A847)</f>
        <v>45851</v>
      </c>
      <c r="R847">
        <f>SUMIFS(Shipments!$D:$D, Shipments!$A:$A, A847)</f>
        <v>40</v>
      </c>
      <c r="S847">
        <f t="shared" si="53"/>
        <v>1</v>
      </c>
      <c r="T847">
        <f t="shared" si="54"/>
        <v>1</v>
      </c>
      <c r="U847">
        <f t="shared" si="55"/>
        <v>2711.6000000000004</v>
      </c>
    </row>
    <row r="848" spans="1:21" x14ac:dyDescent="0.35">
      <c r="A848">
        <v>10846</v>
      </c>
      <c r="B848" s="4" t="s">
        <v>640</v>
      </c>
      <c r="C848" t="s">
        <v>203</v>
      </c>
      <c r="D848" t="str">
        <f>_xlfn.XLOOKUP(C848,Products!$A:$A,Products!$B:$B,"")</f>
        <v>Product 149</v>
      </c>
      <c r="E848" t="str">
        <f>_xlfn.XLOOKUP(C848,Products!$A:$A,Products!$C:$C,"")</f>
        <v>Components</v>
      </c>
      <c r="F848">
        <f>_xlfn.XLOOKUP(C848,Products!$A:$A,Products!$D:$D,"")</f>
        <v>121.38</v>
      </c>
      <c r="G848" t="str">
        <f>_xlfn.XLOOKUP(C848,Products!$A:$A,Products!$E:$E,"")</f>
        <v>S012</v>
      </c>
      <c r="H848">
        <v>15</v>
      </c>
      <c r="I848">
        <v>176.42</v>
      </c>
      <c r="J848" t="s">
        <v>522</v>
      </c>
      <c r="K848" t="s">
        <v>472</v>
      </c>
      <c r="L848" t="str">
        <f xml:space="preserve"> _xlfn.XLOOKUP(K848,Locations!$A:$A,Locations!$D:$D,"")</f>
        <v>West</v>
      </c>
      <c r="M848" t="str">
        <f xml:space="preserve"> _xlfn.XLOOKUP(K848,Locations!$A:$A,Locations!$C:$C,"")</f>
        <v>WA</v>
      </c>
      <c r="N848" t="s">
        <v>1508</v>
      </c>
      <c r="O848" t="s">
        <v>1825</v>
      </c>
      <c r="P848">
        <f t="shared" si="52"/>
        <v>2646.2999999999997</v>
      </c>
      <c r="Q848" s="4">
        <f>_xlfn.MAXIFS(Shipments!$B:$B, Shipments!$A:$A, A848)</f>
        <v>45833</v>
      </c>
      <c r="R848">
        <f>SUMIFS(Shipments!$D:$D, Shipments!$A:$A, A848)</f>
        <v>15</v>
      </c>
      <c r="S848">
        <f t="shared" si="53"/>
        <v>1</v>
      </c>
      <c r="T848">
        <f t="shared" si="54"/>
        <v>0</v>
      </c>
      <c r="U848">
        <f t="shared" si="55"/>
        <v>825.59999999999991</v>
      </c>
    </row>
    <row r="849" spans="1:21" x14ac:dyDescent="0.35">
      <c r="A849">
        <v>10847</v>
      </c>
      <c r="B849" s="4" t="s">
        <v>679</v>
      </c>
      <c r="C849" t="s">
        <v>132</v>
      </c>
      <c r="D849" t="str">
        <f>_xlfn.XLOOKUP(C849,Products!$A:$A,Products!$B:$B,"")</f>
        <v>Product 78</v>
      </c>
      <c r="E849" t="str">
        <f>_xlfn.XLOOKUP(C849,Products!$A:$A,Products!$C:$C,"")</f>
        <v>Spare Parts</v>
      </c>
      <c r="F849">
        <f>_xlfn.XLOOKUP(C849,Products!$A:$A,Products!$D:$D,"")</f>
        <v>174.59</v>
      </c>
      <c r="G849" t="str">
        <f>_xlfn.XLOOKUP(C849,Products!$A:$A,Products!$E:$E,"")</f>
        <v>S015</v>
      </c>
      <c r="H849">
        <v>10</v>
      </c>
      <c r="I849">
        <v>243.63</v>
      </c>
      <c r="J849" t="s">
        <v>531</v>
      </c>
      <c r="K849" t="s">
        <v>473</v>
      </c>
      <c r="L849" t="str">
        <f xml:space="preserve"> _xlfn.XLOOKUP(K849,Locations!$A:$A,Locations!$D:$D,"")</f>
        <v>West</v>
      </c>
      <c r="M849" t="str">
        <f xml:space="preserve"> _xlfn.XLOOKUP(K849,Locations!$A:$A,Locations!$C:$C,"")</f>
        <v>CA</v>
      </c>
      <c r="N849" t="s">
        <v>1462</v>
      </c>
      <c r="O849" t="s">
        <v>1826</v>
      </c>
      <c r="P849">
        <f t="shared" si="52"/>
        <v>2436.3000000000002</v>
      </c>
      <c r="Q849" s="4">
        <f>_xlfn.MAXIFS(Shipments!$B:$B, Shipments!$A:$A, A849)</f>
        <v>45835</v>
      </c>
      <c r="R849">
        <f>SUMIFS(Shipments!$D:$D, Shipments!$A:$A, A849)</f>
        <v>10</v>
      </c>
      <c r="S849">
        <f t="shared" si="53"/>
        <v>1</v>
      </c>
      <c r="T849">
        <f t="shared" si="54"/>
        <v>0</v>
      </c>
      <c r="U849">
        <f t="shared" si="55"/>
        <v>690.40000000000009</v>
      </c>
    </row>
    <row r="850" spans="1:21" x14ac:dyDescent="0.35">
      <c r="A850">
        <v>10848</v>
      </c>
      <c r="B850" s="4" t="s">
        <v>641</v>
      </c>
      <c r="C850" t="s">
        <v>133</v>
      </c>
      <c r="D850" t="str">
        <f>_xlfn.XLOOKUP(C850,Products!$A:$A,Products!$B:$B,"")</f>
        <v>Product 79</v>
      </c>
      <c r="E850" t="str">
        <f>_xlfn.XLOOKUP(C850,Products!$A:$A,Products!$C:$C,"")</f>
        <v>Finished Goods</v>
      </c>
      <c r="F850">
        <f>_xlfn.XLOOKUP(C850,Products!$A:$A,Products!$D:$D,"")</f>
        <v>142.61000000000001</v>
      </c>
      <c r="G850" t="str">
        <f>_xlfn.XLOOKUP(C850,Products!$A:$A,Products!$E:$E,"")</f>
        <v>S004</v>
      </c>
      <c r="H850">
        <v>5</v>
      </c>
      <c r="I850">
        <v>214.7</v>
      </c>
      <c r="J850" t="s">
        <v>541</v>
      </c>
      <c r="K850" t="s">
        <v>470</v>
      </c>
      <c r="L850" t="str">
        <f xml:space="preserve"> _xlfn.XLOOKUP(K850,Locations!$A:$A,Locations!$D:$D,"")</f>
        <v>Pacific</v>
      </c>
      <c r="M850" t="str">
        <f xml:space="preserve"> _xlfn.XLOOKUP(K850,Locations!$A:$A,Locations!$C:$C,"")</f>
        <v>FL</v>
      </c>
      <c r="N850" t="s">
        <v>1509</v>
      </c>
      <c r="O850" t="s">
        <v>1825</v>
      </c>
      <c r="P850">
        <f t="shared" si="52"/>
        <v>1073.5</v>
      </c>
      <c r="Q850" s="4">
        <f>_xlfn.MAXIFS(Shipments!$B:$B, Shipments!$A:$A, A850)</f>
        <v>45848</v>
      </c>
      <c r="R850">
        <f>SUMIFS(Shipments!$D:$D, Shipments!$A:$A, A850)</f>
        <v>5</v>
      </c>
      <c r="S850">
        <f t="shared" si="53"/>
        <v>1</v>
      </c>
      <c r="T850">
        <f t="shared" si="54"/>
        <v>1</v>
      </c>
      <c r="U850">
        <f t="shared" si="55"/>
        <v>360.44999999999993</v>
      </c>
    </row>
    <row r="851" spans="1:21" x14ac:dyDescent="0.35">
      <c r="A851">
        <v>10849</v>
      </c>
      <c r="B851" s="4" t="s">
        <v>583</v>
      </c>
      <c r="C851" t="s">
        <v>84</v>
      </c>
      <c r="D851" t="str">
        <f>_xlfn.XLOOKUP(C851,Products!$A:$A,Products!$B:$B,"")</f>
        <v>Product 30</v>
      </c>
      <c r="E851" t="str">
        <f>_xlfn.XLOOKUP(C851,Products!$A:$A,Products!$C:$C,"")</f>
        <v>Finished Goods</v>
      </c>
      <c r="F851">
        <f>_xlfn.XLOOKUP(C851,Products!$A:$A,Products!$D:$D,"")</f>
        <v>126.01</v>
      </c>
      <c r="G851" t="str">
        <f>_xlfn.XLOOKUP(C851,Products!$A:$A,Products!$E:$E,"")</f>
        <v>S006</v>
      </c>
      <c r="H851">
        <v>30</v>
      </c>
      <c r="I851">
        <v>166.32</v>
      </c>
      <c r="J851" t="s">
        <v>652</v>
      </c>
      <c r="K851" t="s">
        <v>464</v>
      </c>
      <c r="L851" t="str">
        <f xml:space="preserve"> _xlfn.XLOOKUP(K851,Locations!$A:$A,Locations!$D:$D,"")</f>
        <v>Central</v>
      </c>
      <c r="M851" t="str">
        <f xml:space="preserve"> _xlfn.XLOOKUP(K851,Locations!$A:$A,Locations!$C:$C,"")</f>
        <v>TX</v>
      </c>
      <c r="N851" t="s">
        <v>1510</v>
      </c>
      <c r="O851" t="s">
        <v>1825</v>
      </c>
      <c r="P851">
        <f t="shared" si="52"/>
        <v>4989.5999999999995</v>
      </c>
      <c r="Q851" s="4">
        <f>_xlfn.MAXIFS(Shipments!$B:$B, Shipments!$A:$A, A851)</f>
        <v>45914</v>
      </c>
      <c r="R851">
        <f>SUMIFS(Shipments!$D:$D, Shipments!$A:$A, A851)</f>
        <v>30</v>
      </c>
      <c r="S851">
        <f t="shared" si="53"/>
        <v>1</v>
      </c>
      <c r="T851">
        <f t="shared" si="54"/>
        <v>1</v>
      </c>
      <c r="U851">
        <f t="shared" si="55"/>
        <v>1209.2999999999993</v>
      </c>
    </row>
    <row r="852" spans="1:21" x14ac:dyDescent="0.35">
      <c r="A852">
        <v>10850</v>
      </c>
      <c r="B852" s="4" t="s">
        <v>599</v>
      </c>
      <c r="C852" t="s">
        <v>182</v>
      </c>
      <c r="D852" t="str">
        <f>_xlfn.XLOOKUP(C852,Products!$A:$A,Products!$B:$B,"")</f>
        <v>Product 128</v>
      </c>
      <c r="E852" t="str">
        <f>_xlfn.XLOOKUP(C852,Products!$A:$A,Products!$C:$C,"")</f>
        <v>Spare Parts</v>
      </c>
      <c r="F852">
        <f>_xlfn.XLOOKUP(C852,Products!$A:$A,Products!$D:$D,"")</f>
        <v>151.44999999999999</v>
      </c>
      <c r="G852" t="str">
        <f>_xlfn.XLOOKUP(C852,Products!$A:$A,Products!$E:$E,"")</f>
        <v>S004</v>
      </c>
      <c r="H852">
        <v>10</v>
      </c>
      <c r="I852">
        <v>257.02999999999997</v>
      </c>
      <c r="J852" t="s">
        <v>633</v>
      </c>
      <c r="K852" t="s">
        <v>467</v>
      </c>
      <c r="L852" t="str">
        <f xml:space="preserve"> _xlfn.XLOOKUP(K852,Locations!$A:$A,Locations!$D:$D,"")</f>
        <v>Northeast</v>
      </c>
      <c r="M852" t="str">
        <f xml:space="preserve"> _xlfn.XLOOKUP(K852,Locations!$A:$A,Locations!$C:$C,"")</f>
        <v>NJ</v>
      </c>
      <c r="N852" t="s">
        <v>843</v>
      </c>
      <c r="O852" t="s">
        <v>1826</v>
      </c>
      <c r="P852">
        <f t="shared" si="52"/>
        <v>2570.2999999999997</v>
      </c>
      <c r="Q852" s="4">
        <f>_xlfn.MAXIFS(Shipments!$B:$B, Shipments!$A:$A, A852)</f>
        <v>45866</v>
      </c>
      <c r="R852">
        <f>SUMIFS(Shipments!$D:$D, Shipments!$A:$A, A852)</f>
        <v>10</v>
      </c>
      <c r="S852">
        <f t="shared" si="53"/>
        <v>1</v>
      </c>
      <c r="T852">
        <f t="shared" si="54"/>
        <v>1</v>
      </c>
      <c r="U852">
        <f t="shared" si="55"/>
        <v>1055.7999999999997</v>
      </c>
    </row>
    <row r="853" spans="1:21" x14ac:dyDescent="0.35">
      <c r="A853">
        <v>10851</v>
      </c>
      <c r="B853" s="4" t="s">
        <v>640</v>
      </c>
      <c r="C853" t="s">
        <v>151</v>
      </c>
      <c r="D853" t="str">
        <f>_xlfn.XLOOKUP(C853,Products!$A:$A,Products!$B:$B,"")</f>
        <v>Product 97</v>
      </c>
      <c r="E853" t="str">
        <f>_xlfn.XLOOKUP(C853,Products!$A:$A,Products!$C:$C,"")</f>
        <v>Finished Goods</v>
      </c>
      <c r="F853">
        <f>_xlfn.XLOOKUP(C853,Products!$A:$A,Products!$D:$D,"")</f>
        <v>73.989999999999995</v>
      </c>
      <c r="G853" t="str">
        <f>_xlfn.XLOOKUP(C853,Products!$A:$A,Products!$E:$E,"")</f>
        <v>S006</v>
      </c>
      <c r="H853">
        <v>15</v>
      </c>
      <c r="I853">
        <v>120.94</v>
      </c>
      <c r="J853" t="s">
        <v>574</v>
      </c>
      <c r="K853" t="s">
        <v>467</v>
      </c>
      <c r="L853" t="str">
        <f xml:space="preserve"> _xlfn.XLOOKUP(K853,Locations!$A:$A,Locations!$D:$D,"")</f>
        <v>Northeast</v>
      </c>
      <c r="M853" t="str">
        <f xml:space="preserve"> _xlfn.XLOOKUP(K853,Locations!$A:$A,Locations!$C:$C,"")</f>
        <v>NJ</v>
      </c>
      <c r="N853" t="s">
        <v>1511</v>
      </c>
      <c r="O853" t="s">
        <v>1825</v>
      </c>
      <c r="P853">
        <f t="shared" si="52"/>
        <v>1814.1</v>
      </c>
      <c r="Q853" s="4">
        <f>_xlfn.MAXIFS(Shipments!$B:$B, Shipments!$A:$A, A853)</f>
        <v>45835</v>
      </c>
      <c r="R853">
        <f>SUMIFS(Shipments!$D:$D, Shipments!$A:$A, A853)</f>
        <v>15</v>
      </c>
      <c r="S853">
        <f t="shared" si="53"/>
        <v>1</v>
      </c>
      <c r="T853">
        <f t="shared" si="54"/>
        <v>1</v>
      </c>
      <c r="U853">
        <f t="shared" si="55"/>
        <v>704.25</v>
      </c>
    </row>
    <row r="854" spans="1:21" x14ac:dyDescent="0.35">
      <c r="A854">
        <v>10852</v>
      </c>
      <c r="B854" s="4" t="s">
        <v>637</v>
      </c>
      <c r="C854" t="s">
        <v>126</v>
      </c>
      <c r="D854" t="str">
        <f>_xlfn.XLOOKUP(C854,Products!$A:$A,Products!$B:$B,"")</f>
        <v>Product 72</v>
      </c>
      <c r="E854" t="str">
        <f>_xlfn.XLOOKUP(C854,Products!$A:$A,Products!$C:$C,"")</f>
        <v>Spare Parts</v>
      </c>
      <c r="F854">
        <f>_xlfn.XLOOKUP(C854,Products!$A:$A,Products!$D:$D,"")</f>
        <v>5.19</v>
      </c>
      <c r="G854" t="str">
        <f>_xlfn.XLOOKUP(C854,Products!$A:$A,Products!$E:$E,"")</f>
        <v>S006</v>
      </c>
      <c r="H854">
        <v>20</v>
      </c>
      <c r="I854">
        <v>7.79</v>
      </c>
      <c r="J854" t="s">
        <v>679</v>
      </c>
      <c r="K854" t="s">
        <v>466</v>
      </c>
      <c r="L854" t="str">
        <f xml:space="preserve"> _xlfn.XLOOKUP(K854,Locations!$A:$A,Locations!$D:$D,"")</f>
        <v>Southeast</v>
      </c>
      <c r="M854" t="str">
        <f xml:space="preserve"> _xlfn.XLOOKUP(K854,Locations!$A:$A,Locations!$C:$C,"")</f>
        <v>FL</v>
      </c>
      <c r="N854" t="s">
        <v>1512</v>
      </c>
      <c r="O854" t="s">
        <v>1825</v>
      </c>
      <c r="P854">
        <f t="shared" si="52"/>
        <v>155.80000000000001</v>
      </c>
      <c r="Q854" s="4">
        <f>_xlfn.MAXIFS(Shipments!$B:$B, Shipments!$A:$A, A854)</f>
        <v>45825</v>
      </c>
      <c r="R854">
        <f>SUMIFS(Shipments!$D:$D, Shipments!$A:$A, A854)</f>
        <v>20</v>
      </c>
      <c r="S854">
        <f t="shared" si="53"/>
        <v>1</v>
      </c>
      <c r="T854">
        <f t="shared" si="54"/>
        <v>0</v>
      </c>
      <c r="U854">
        <f t="shared" si="55"/>
        <v>52</v>
      </c>
    </row>
    <row r="855" spans="1:21" x14ac:dyDescent="0.35">
      <c r="A855">
        <v>10853</v>
      </c>
      <c r="B855" s="4" t="s">
        <v>536</v>
      </c>
      <c r="C855" t="s">
        <v>60</v>
      </c>
      <c r="D855" t="str">
        <f>_xlfn.XLOOKUP(C855,Products!$A:$A,Products!$B:$B,"")</f>
        <v>Product 6</v>
      </c>
      <c r="E855" t="str">
        <f>_xlfn.XLOOKUP(C855,Products!$A:$A,Products!$C:$C,"")</f>
        <v>Components</v>
      </c>
      <c r="F855">
        <f>_xlfn.XLOOKUP(C855,Products!$A:$A,Products!$D:$D,"")</f>
        <v>97.24</v>
      </c>
      <c r="G855" t="str">
        <f>_xlfn.XLOOKUP(C855,Products!$A:$A,Products!$E:$E,"")</f>
        <v>S010</v>
      </c>
      <c r="H855">
        <v>30</v>
      </c>
      <c r="I855">
        <v>130.12</v>
      </c>
      <c r="J855" t="s">
        <v>576</v>
      </c>
      <c r="K855" t="s">
        <v>466</v>
      </c>
      <c r="L855" t="str">
        <f xml:space="preserve"> _xlfn.XLOOKUP(K855,Locations!$A:$A,Locations!$D:$D,"")</f>
        <v>Southeast</v>
      </c>
      <c r="M855" t="str">
        <f xml:space="preserve"> _xlfn.XLOOKUP(K855,Locations!$A:$A,Locations!$C:$C,"")</f>
        <v>FL</v>
      </c>
      <c r="N855" t="s">
        <v>1513</v>
      </c>
      <c r="O855" t="s">
        <v>1824</v>
      </c>
      <c r="P855">
        <f t="shared" si="52"/>
        <v>3903.6000000000004</v>
      </c>
      <c r="Q855" s="4">
        <f>_xlfn.MAXIFS(Shipments!$B:$B, Shipments!$A:$A, A855)</f>
        <v>45756</v>
      </c>
      <c r="R855">
        <f>SUMIFS(Shipments!$D:$D, Shipments!$A:$A, A855)</f>
        <v>30</v>
      </c>
      <c r="S855">
        <f t="shared" si="53"/>
        <v>1</v>
      </c>
      <c r="T855">
        <f t="shared" si="54"/>
        <v>1</v>
      </c>
      <c r="U855">
        <f t="shared" si="55"/>
        <v>986.40000000000055</v>
      </c>
    </row>
    <row r="856" spans="1:21" x14ac:dyDescent="0.35">
      <c r="A856">
        <v>10854</v>
      </c>
      <c r="B856" s="4" t="s">
        <v>583</v>
      </c>
      <c r="C856" t="s">
        <v>64</v>
      </c>
      <c r="D856" t="str">
        <f>_xlfn.XLOOKUP(C856,Products!$A:$A,Products!$B:$B,"")</f>
        <v>Product 10</v>
      </c>
      <c r="E856" t="str">
        <f>_xlfn.XLOOKUP(C856,Products!$A:$A,Products!$C:$C,"")</f>
        <v>Components</v>
      </c>
      <c r="F856">
        <f>_xlfn.XLOOKUP(C856,Products!$A:$A,Products!$D:$D,"")</f>
        <v>39.01</v>
      </c>
      <c r="G856" t="str">
        <f>_xlfn.XLOOKUP(C856,Products!$A:$A,Products!$E:$E,"")</f>
        <v>S006</v>
      </c>
      <c r="H856">
        <v>100</v>
      </c>
      <c r="I856">
        <v>52.33</v>
      </c>
      <c r="J856" t="s">
        <v>652</v>
      </c>
      <c r="K856" t="s">
        <v>464</v>
      </c>
      <c r="L856" t="str">
        <f xml:space="preserve"> _xlfn.XLOOKUP(K856,Locations!$A:$A,Locations!$D:$D,"")</f>
        <v>Central</v>
      </c>
      <c r="M856" t="str">
        <f xml:space="preserve"> _xlfn.XLOOKUP(K856,Locations!$A:$A,Locations!$C:$C,"")</f>
        <v>TX</v>
      </c>
      <c r="N856" t="s">
        <v>1514</v>
      </c>
      <c r="O856" t="s">
        <v>1825</v>
      </c>
      <c r="P856">
        <f t="shared" si="52"/>
        <v>5233</v>
      </c>
      <c r="Q856" s="4">
        <f>_xlfn.MAXIFS(Shipments!$B:$B, Shipments!$A:$A, A856)</f>
        <v>45913</v>
      </c>
      <c r="R856">
        <f>SUMIFS(Shipments!$D:$D, Shipments!$A:$A, A856)</f>
        <v>100</v>
      </c>
      <c r="S856">
        <f t="shared" si="53"/>
        <v>1</v>
      </c>
      <c r="T856">
        <f t="shared" si="54"/>
        <v>1</v>
      </c>
      <c r="U856">
        <f t="shared" si="55"/>
        <v>1332</v>
      </c>
    </row>
    <row r="857" spans="1:21" x14ac:dyDescent="0.35">
      <c r="A857">
        <v>10855</v>
      </c>
      <c r="B857" s="4" t="s">
        <v>566</v>
      </c>
      <c r="C857" t="s">
        <v>202</v>
      </c>
      <c r="D857" t="str">
        <f>_xlfn.XLOOKUP(C857,Products!$A:$A,Products!$B:$B,"")</f>
        <v>Product 148</v>
      </c>
      <c r="E857" t="str">
        <f>_xlfn.XLOOKUP(C857,Products!$A:$A,Products!$C:$C,"")</f>
        <v>Finished Goods</v>
      </c>
      <c r="F857">
        <f>_xlfn.XLOOKUP(C857,Products!$A:$A,Products!$D:$D,"")</f>
        <v>20.25</v>
      </c>
      <c r="G857" t="str">
        <f>_xlfn.XLOOKUP(C857,Products!$A:$A,Products!$E:$E,"")</f>
        <v>S013</v>
      </c>
      <c r="H857">
        <v>5</v>
      </c>
      <c r="I857">
        <v>31.72</v>
      </c>
      <c r="J857" t="s">
        <v>589</v>
      </c>
      <c r="K857" t="s">
        <v>470</v>
      </c>
      <c r="L857" t="str">
        <f xml:space="preserve"> _xlfn.XLOOKUP(K857,Locations!$A:$A,Locations!$D:$D,"")</f>
        <v>Pacific</v>
      </c>
      <c r="M857" t="str">
        <f xml:space="preserve"> _xlfn.XLOOKUP(K857,Locations!$A:$A,Locations!$C:$C,"")</f>
        <v>FL</v>
      </c>
      <c r="N857" t="s">
        <v>1515</v>
      </c>
      <c r="O857" t="s">
        <v>1824</v>
      </c>
      <c r="P857">
        <f t="shared" si="52"/>
        <v>158.6</v>
      </c>
      <c r="Q857" s="4">
        <f>_xlfn.MAXIFS(Shipments!$B:$B, Shipments!$A:$A, A857)</f>
        <v>45763</v>
      </c>
      <c r="R857">
        <f>SUMIFS(Shipments!$D:$D, Shipments!$A:$A, A857)</f>
        <v>5</v>
      </c>
      <c r="S857">
        <f t="shared" si="53"/>
        <v>1</v>
      </c>
      <c r="T857">
        <f t="shared" si="54"/>
        <v>0</v>
      </c>
      <c r="U857">
        <f t="shared" si="55"/>
        <v>57.349999999999994</v>
      </c>
    </row>
    <row r="858" spans="1:21" x14ac:dyDescent="0.35">
      <c r="A858">
        <v>10856</v>
      </c>
      <c r="B858" s="4" t="s">
        <v>547</v>
      </c>
      <c r="C858" t="s">
        <v>126</v>
      </c>
      <c r="D858" t="str">
        <f>_xlfn.XLOOKUP(C858,Products!$A:$A,Products!$B:$B,"")</f>
        <v>Product 72</v>
      </c>
      <c r="E858" t="str">
        <f>_xlfn.XLOOKUP(C858,Products!$A:$A,Products!$C:$C,"")</f>
        <v>Spare Parts</v>
      </c>
      <c r="F858">
        <f>_xlfn.XLOOKUP(C858,Products!$A:$A,Products!$D:$D,"")</f>
        <v>5.19</v>
      </c>
      <c r="G858" t="str">
        <f>_xlfn.XLOOKUP(C858,Products!$A:$A,Products!$E:$E,"")</f>
        <v>S006</v>
      </c>
      <c r="H858">
        <v>25</v>
      </c>
      <c r="I858">
        <v>8.2899999999999991</v>
      </c>
      <c r="J858" t="s">
        <v>552</v>
      </c>
      <c r="K858" t="s">
        <v>464</v>
      </c>
      <c r="L858" t="str">
        <f xml:space="preserve"> _xlfn.XLOOKUP(K858,Locations!$A:$A,Locations!$D:$D,"")</f>
        <v>Central</v>
      </c>
      <c r="M858" t="str">
        <f xml:space="preserve"> _xlfn.XLOOKUP(K858,Locations!$A:$A,Locations!$C:$C,"")</f>
        <v>TX</v>
      </c>
      <c r="N858" t="s">
        <v>1516</v>
      </c>
      <c r="O858" t="s">
        <v>1824</v>
      </c>
      <c r="P858">
        <f t="shared" si="52"/>
        <v>207.24999999999997</v>
      </c>
      <c r="Q858" s="4">
        <f>_xlfn.MAXIFS(Shipments!$B:$B, Shipments!$A:$A, A858)</f>
        <v>45827</v>
      </c>
      <c r="R858">
        <f>SUMIFS(Shipments!$D:$D, Shipments!$A:$A, A858)</f>
        <v>25</v>
      </c>
      <c r="S858">
        <f t="shared" si="53"/>
        <v>1</v>
      </c>
      <c r="T858">
        <f t="shared" si="54"/>
        <v>1</v>
      </c>
      <c r="U858">
        <f t="shared" si="55"/>
        <v>77.499999999999972</v>
      </c>
    </row>
    <row r="859" spans="1:21" x14ac:dyDescent="0.35">
      <c r="A859">
        <v>10857</v>
      </c>
      <c r="B859" s="4" t="s">
        <v>574</v>
      </c>
      <c r="C859" t="s">
        <v>187</v>
      </c>
      <c r="D859" t="str">
        <f>_xlfn.XLOOKUP(C859,Products!$A:$A,Products!$B:$B,"")</f>
        <v>Product 133</v>
      </c>
      <c r="E859" t="str">
        <f>_xlfn.XLOOKUP(C859,Products!$A:$A,Products!$C:$C,"")</f>
        <v>Raw Materials</v>
      </c>
      <c r="F859">
        <f>_xlfn.XLOOKUP(C859,Products!$A:$A,Products!$D:$D,"")</f>
        <v>71.06</v>
      </c>
      <c r="G859" t="str">
        <f>_xlfn.XLOOKUP(C859,Products!$A:$A,Products!$E:$E,"")</f>
        <v>S006</v>
      </c>
      <c r="H859">
        <v>5</v>
      </c>
      <c r="I859">
        <v>111.9</v>
      </c>
      <c r="J859" t="s">
        <v>643</v>
      </c>
      <c r="K859" t="s">
        <v>467</v>
      </c>
      <c r="L859" t="str">
        <f xml:space="preserve"> _xlfn.XLOOKUP(K859,Locations!$A:$A,Locations!$D:$D,"")</f>
        <v>Northeast</v>
      </c>
      <c r="M859" t="str">
        <f xml:space="preserve"> _xlfn.XLOOKUP(K859,Locations!$A:$A,Locations!$C:$C,"")</f>
        <v>NJ</v>
      </c>
      <c r="N859" t="s">
        <v>1517</v>
      </c>
      <c r="O859" t="s">
        <v>1825</v>
      </c>
      <c r="P859">
        <f t="shared" si="52"/>
        <v>559.5</v>
      </c>
      <c r="Q859" s="4">
        <f>_xlfn.MAXIFS(Shipments!$B:$B, Shipments!$A:$A, A859)</f>
        <v>45840</v>
      </c>
      <c r="R859">
        <f>SUMIFS(Shipments!$D:$D, Shipments!$A:$A, A859)</f>
        <v>5</v>
      </c>
      <c r="S859">
        <f t="shared" si="53"/>
        <v>1</v>
      </c>
      <c r="T859">
        <f t="shared" si="54"/>
        <v>0</v>
      </c>
      <c r="U859">
        <f t="shared" si="55"/>
        <v>204.2</v>
      </c>
    </row>
    <row r="860" spans="1:21" x14ac:dyDescent="0.35">
      <c r="A860">
        <v>10858</v>
      </c>
      <c r="B860" s="4" t="s">
        <v>644</v>
      </c>
      <c r="C860" t="s">
        <v>68</v>
      </c>
      <c r="D860" t="str">
        <f>_xlfn.XLOOKUP(C860,Products!$A:$A,Products!$B:$B,"")</f>
        <v>Product 14</v>
      </c>
      <c r="E860" t="str">
        <f>_xlfn.XLOOKUP(C860,Products!$A:$A,Products!$C:$C,"")</f>
        <v>Components</v>
      </c>
      <c r="F860">
        <f>_xlfn.XLOOKUP(C860,Products!$A:$A,Products!$D:$D,"")</f>
        <v>183.53</v>
      </c>
      <c r="G860" t="str">
        <f>_xlfn.XLOOKUP(C860,Products!$A:$A,Products!$E:$E,"")</f>
        <v>S004</v>
      </c>
      <c r="H860">
        <v>25</v>
      </c>
      <c r="I860">
        <v>246.19</v>
      </c>
      <c r="J860" t="s">
        <v>676</v>
      </c>
      <c r="K860" t="s">
        <v>473</v>
      </c>
      <c r="L860" t="str">
        <f xml:space="preserve"> _xlfn.XLOOKUP(K860,Locations!$A:$A,Locations!$D:$D,"")</f>
        <v>West</v>
      </c>
      <c r="M860" t="str">
        <f xml:space="preserve"> _xlfn.XLOOKUP(K860,Locations!$A:$A,Locations!$C:$C,"")</f>
        <v>CA</v>
      </c>
      <c r="N860" t="s">
        <v>1518</v>
      </c>
      <c r="O860" t="s">
        <v>1825</v>
      </c>
      <c r="P860">
        <f t="shared" si="52"/>
        <v>6154.75</v>
      </c>
      <c r="Q860" s="4">
        <f>_xlfn.MAXIFS(Shipments!$B:$B, Shipments!$A:$A, A860)</f>
        <v>45823</v>
      </c>
      <c r="R860">
        <f>SUMIFS(Shipments!$D:$D, Shipments!$A:$A, A860)</f>
        <v>25</v>
      </c>
      <c r="S860">
        <f t="shared" si="53"/>
        <v>1</v>
      </c>
      <c r="T860">
        <f t="shared" si="54"/>
        <v>0</v>
      </c>
      <c r="U860">
        <f t="shared" si="55"/>
        <v>1566.5</v>
      </c>
    </row>
    <row r="861" spans="1:21" x14ac:dyDescent="0.35">
      <c r="A861">
        <v>10859</v>
      </c>
      <c r="B861" s="4" t="s">
        <v>523</v>
      </c>
      <c r="C861" t="s">
        <v>147</v>
      </c>
      <c r="D861" t="str">
        <f>_xlfn.XLOOKUP(C861,Products!$A:$A,Products!$B:$B,"")</f>
        <v>Product 93</v>
      </c>
      <c r="E861" t="str">
        <f>_xlfn.XLOOKUP(C861,Products!$A:$A,Products!$C:$C,"")</f>
        <v>Packaging</v>
      </c>
      <c r="F861">
        <f>_xlfn.XLOOKUP(C861,Products!$A:$A,Products!$D:$D,"")</f>
        <v>3.53</v>
      </c>
      <c r="G861" t="str">
        <f>_xlfn.XLOOKUP(C861,Products!$A:$A,Products!$E:$E,"")</f>
        <v>S006</v>
      </c>
      <c r="H861">
        <v>30</v>
      </c>
      <c r="I861">
        <v>4.5</v>
      </c>
      <c r="J861" t="s">
        <v>654</v>
      </c>
      <c r="K861" t="s">
        <v>467</v>
      </c>
      <c r="L861" t="str">
        <f xml:space="preserve"> _xlfn.XLOOKUP(K861,Locations!$A:$A,Locations!$D:$D,"")</f>
        <v>Northeast</v>
      </c>
      <c r="M861" t="str">
        <f xml:space="preserve"> _xlfn.XLOOKUP(K861,Locations!$A:$A,Locations!$C:$C,"")</f>
        <v>NJ</v>
      </c>
      <c r="N861" t="s">
        <v>1519</v>
      </c>
      <c r="O861" t="s">
        <v>1825</v>
      </c>
      <c r="P861">
        <f t="shared" si="52"/>
        <v>135</v>
      </c>
      <c r="Q861" s="4">
        <f>_xlfn.MAXIFS(Shipments!$B:$B, Shipments!$A:$A, A861)</f>
        <v>45867</v>
      </c>
      <c r="R861">
        <f>SUMIFS(Shipments!$D:$D, Shipments!$A:$A, A861)</f>
        <v>30</v>
      </c>
      <c r="S861">
        <f t="shared" si="53"/>
        <v>1</v>
      </c>
      <c r="T861">
        <f t="shared" si="54"/>
        <v>1</v>
      </c>
      <c r="U861">
        <f t="shared" si="55"/>
        <v>29.100000000000009</v>
      </c>
    </row>
    <row r="862" spans="1:21" x14ac:dyDescent="0.35">
      <c r="A862">
        <v>10860</v>
      </c>
      <c r="B862" s="4" t="s">
        <v>535</v>
      </c>
      <c r="C862" t="s">
        <v>201</v>
      </c>
      <c r="D862" t="str">
        <f>_xlfn.XLOOKUP(C862,Products!$A:$A,Products!$B:$B,"")</f>
        <v>Product 147</v>
      </c>
      <c r="E862" t="str">
        <f>_xlfn.XLOOKUP(C862,Products!$A:$A,Products!$C:$C,"")</f>
        <v>Finished Goods</v>
      </c>
      <c r="F862">
        <f>_xlfn.XLOOKUP(C862,Products!$A:$A,Products!$D:$D,"")</f>
        <v>30.76</v>
      </c>
      <c r="G862" t="str">
        <f>_xlfn.XLOOKUP(C862,Products!$A:$A,Products!$E:$E,"")</f>
        <v>S002</v>
      </c>
      <c r="H862">
        <v>20</v>
      </c>
      <c r="I862">
        <v>39.61</v>
      </c>
      <c r="J862" t="s">
        <v>590</v>
      </c>
      <c r="K862" t="s">
        <v>470</v>
      </c>
      <c r="L862" t="str">
        <f xml:space="preserve"> _xlfn.XLOOKUP(K862,Locations!$A:$A,Locations!$D:$D,"")</f>
        <v>Pacific</v>
      </c>
      <c r="M862" t="str">
        <f xml:space="preserve"> _xlfn.XLOOKUP(K862,Locations!$A:$A,Locations!$C:$C,"")</f>
        <v>FL</v>
      </c>
      <c r="N862" t="s">
        <v>1520</v>
      </c>
      <c r="O862" t="s">
        <v>1824</v>
      </c>
      <c r="P862">
        <f t="shared" si="52"/>
        <v>792.2</v>
      </c>
      <c r="Q862" s="4">
        <f>_xlfn.MAXIFS(Shipments!$B:$B, Shipments!$A:$A, A862)</f>
        <v>45816</v>
      </c>
      <c r="R862">
        <f>SUMIFS(Shipments!$D:$D, Shipments!$A:$A, A862)</f>
        <v>20</v>
      </c>
      <c r="S862">
        <f t="shared" si="53"/>
        <v>1</v>
      </c>
      <c r="T862">
        <f t="shared" si="54"/>
        <v>1</v>
      </c>
      <c r="U862">
        <f t="shared" si="55"/>
        <v>177</v>
      </c>
    </row>
    <row r="863" spans="1:21" x14ac:dyDescent="0.35">
      <c r="A863">
        <v>10861</v>
      </c>
      <c r="B863" s="4" t="s">
        <v>672</v>
      </c>
      <c r="C863" t="s">
        <v>105</v>
      </c>
      <c r="D863" t="str">
        <f>_xlfn.XLOOKUP(C863,Products!$A:$A,Products!$B:$B,"")</f>
        <v>Product 51</v>
      </c>
      <c r="E863" t="str">
        <f>_xlfn.XLOOKUP(C863,Products!$A:$A,Products!$C:$C,"")</f>
        <v>Spare Parts</v>
      </c>
      <c r="F863">
        <f>_xlfn.XLOOKUP(C863,Products!$A:$A,Products!$D:$D,"")</f>
        <v>101.41</v>
      </c>
      <c r="G863" t="str">
        <f>_xlfn.XLOOKUP(C863,Products!$A:$A,Products!$E:$E,"")</f>
        <v>S005</v>
      </c>
      <c r="H863">
        <v>15</v>
      </c>
      <c r="I863">
        <v>163.07</v>
      </c>
      <c r="J863" t="s">
        <v>638</v>
      </c>
      <c r="K863" t="s">
        <v>470</v>
      </c>
      <c r="L863" t="str">
        <f xml:space="preserve"> _xlfn.XLOOKUP(K863,Locations!$A:$A,Locations!$D:$D,"")</f>
        <v>Pacific</v>
      </c>
      <c r="M863" t="str">
        <f xml:space="preserve"> _xlfn.XLOOKUP(K863,Locations!$A:$A,Locations!$C:$C,"")</f>
        <v>FL</v>
      </c>
      <c r="N863" t="s">
        <v>1521</v>
      </c>
      <c r="O863" t="s">
        <v>1825</v>
      </c>
      <c r="P863">
        <f t="shared" si="52"/>
        <v>2446.0499999999997</v>
      </c>
      <c r="Q863" s="4">
        <f>_xlfn.MAXIFS(Shipments!$B:$B, Shipments!$A:$A, A863)</f>
        <v>45887</v>
      </c>
      <c r="R863">
        <f>SUMIFS(Shipments!$D:$D, Shipments!$A:$A, A863)</f>
        <v>15</v>
      </c>
      <c r="S863">
        <f t="shared" si="53"/>
        <v>1</v>
      </c>
      <c r="T863">
        <f t="shared" si="54"/>
        <v>1</v>
      </c>
      <c r="U863">
        <f t="shared" si="55"/>
        <v>924.89999999999986</v>
      </c>
    </row>
    <row r="864" spans="1:21" x14ac:dyDescent="0.35">
      <c r="A864">
        <v>10862</v>
      </c>
      <c r="B864" s="4" t="s">
        <v>671</v>
      </c>
      <c r="C864" t="s">
        <v>153</v>
      </c>
      <c r="D864" t="str">
        <f>_xlfn.XLOOKUP(C864,Products!$A:$A,Products!$B:$B,"")</f>
        <v>Product 99</v>
      </c>
      <c r="E864" t="str">
        <f>_xlfn.XLOOKUP(C864,Products!$A:$A,Products!$C:$C,"")</f>
        <v>Packaging</v>
      </c>
      <c r="F864">
        <f>_xlfn.XLOOKUP(C864,Products!$A:$A,Products!$D:$D,"")</f>
        <v>114.48</v>
      </c>
      <c r="G864" t="str">
        <f>_xlfn.XLOOKUP(C864,Products!$A:$A,Products!$E:$E,"")</f>
        <v>S008</v>
      </c>
      <c r="H864">
        <v>25</v>
      </c>
      <c r="I864">
        <v>166.58</v>
      </c>
      <c r="J864" t="s">
        <v>517</v>
      </c>
      <c r="K864" t="s">
        <v>466</v>
      </c>
      <c r="L864" t="str">
        <f xml:space="preserve"> _xlfn.XLOOKUP(K864,Locations!$A:$A,Locations!$D:$D,"")</f>
        <v>Southeast</v>
      </c>
      <c r="M864" t="str">
        <f xml:space="preserve"> _xlfn.XLOOKUP(K864,Locations!$A:$A,Locations!$C:$C,"")</f>
        <v>FL</v>
      </c>
      <c r="N864" t="s">
        <v>854</v>
      </c>
      <c r="O864" t="s">
        <v>1824</v>
      </c>
      <c r="P864">
        <f t="shared" si="52"/>
        <v>4164.5</v>
      </c>
      <c r="Q864" s="4">
        <f>_xlfn.MAXIFS(Shipments!$B:$B, Shipments!$A:$A, A864)</f>
        <v>45900</v>
      </c>
      <c r="R864">
        <f>SUMIFS(Shipments!$D:$D, Shipments!$A:$A, A864)</f>
        <v>25</v>
      </c>
      <c r="S864">
        <f t="shared" si="53"/>
        <v>1</v>
      </c>
      <c r="T864">
        <f t="shared" si="54"/>
        <v>0</v>
      </c>
      <c r="U864">
        <f t="shared" si="55"/>
        <v>1302.5</v>
      </c>
    </row>
    <row r="865" spans="1:21" x14ac:dyDescent="0.35">
      <c r="A865">
        <v>10863</v>
      </c>
      <c r="B865" s="4" t="s">
        <v>565</v>
      </c>
      <c r="C865" t="s">
        <v>61</v>
      </c>
      <c r="D865" t="str">
        <f>_xlfn.XLOOKUP(C865,Products!$A:$A,Products!$B:$B,"")</f>
        <v>Product 7</v>
      </c>
      <c r="E865" t="str">
        <f>_xlfn.XLOOKUP(C865,Products!$A:$A,Products!$C:$C,"")</f>
        <v>Components</v>
      </c>
      <c r="F865">
        <f>_xlfn.XLOOKUP(C865,Products!$A:$A,Products!$D:$D,"")</f>
        <v>37.96</v>
      </c>
      <c r="G865" t="str">
        <f>_xlfn.XLOOKUP(C865,Products!$A:$A,Products!$E:$E,"")</f>
        <v>S005</v>
      </c>
      <c r="H865">
        <v>30</v>
      </c>
      <c r="I865">
        <v>62.35</v>
      </c>
      <c r="J865" t="s">
        <v>676</v>
      </c>
      <c r="K865" t="s">
        <v>470</v>
      </c>
      <c r="L865" t="str">
        <f xml:space="preserve"> _xlfn.XLOOKUP(K865,Locations!$A:$A,Locations!$D:$D,"")</f>
        <v>Pacific</v>
      </c>
      <c r="M865" t="str">
        <f xml:space="preserve"> _xlfn.XLOOKUP(K865,Locations!$A:$A,Locations!$C:$C,"")</f>
        <v>FL</v>
      </c>
      <c r="N865" t="s">
        <v>1522</v>
      </c>
      <c r="O865" t="s">
        <v>1824</v>
      </c>
      <c r="P865">
        <f t="shared" si="52"/>
        <v>1870.5</v>
      </c>
      <c r="Q865" s="4">
        <f>_xlfn.MAXIFS(Shipments!$B:$B, Shipments!$A:$A, A865)</f>
        <v>45822</v>
      </c>
      <c r="R865">
        <f>SUMIFS(Shipments!$D:$D, Shipments!$A:$A, A865)</f>
        <v>30</v>
      </c>
      <c r="S865">
        <f t="shared" si="53"/>
        <v>1</v>
      </c>
      <c r="T865">
        <f t="shared" si="54"/>
        <v>1</v>
      </c>
      <c r="U865">
        <f t="shared" si="55"/>
        <v>731.7</v>
      </c>
    </row>
    <row r="866" spans="1:21" x14ac:dyDescent="0.35">
      <c r="A866">
        <v>10864</v>
      </c>
      <c r="B866" s="4" t="s">
        <v>568</v>
      </c>
      <c r="C866" t="s">
        <v>238</v>
      </c>
      <c r="D866" t="str">
        <f>_xlfn.XLOOKUP(C866,Products!$A:$A,Products!$B:$B,"")</f>
        <v>Product 184</v>
      </c>
      <c r="E866" t="str">
        <f>_xlfn.XLOOKUP(C866,Products!$A:$A,Products!$C:$C,"")</f>
        <v>Packaging</v>
      </c>
      <c r="F866">
        <f>_xlfn.XLOOKUP(C866,Products!$A:$A,Products!$D:$D,"")</f>
        <v>99.26</v>
      </c>
      <c r="G866" t="str">
        <f>_xlfn.XLOOKUP(C866,Products!$A:$A,Products!$E:$E,"")</f>
        <v>S015</v>
      </c>
      <c r="H866">
        <v>25</v>
      </c>
      <c r="I866">
        <v>165.48</v>
      </c>
      <c r="J866" t="s">
        <v>516</v>
      </c>
      <c r="K866" t="s">
        <v>466</v>
      </c>
      <c r="L866" t="str">
        <f xml:space="preserve"> _xlfn.XLOOKUP(K866,Locations!$A:$A,Locations!$D:$D,"")</f>
        <v>Southeast</v>
      </c>
      <c r="M866" t="str">
        <f xml:space="preserve"> _xlfn.XLOOKUP(K866,Locations!$A:$A,Locations!$C:$C,"")</f>
        <v>FL</v>
      </c>
      <c r="N866" t="s">
        <v>1523</v>
      </c>
      <c r="O866" t="s">
        <v>1824</v>
      </c>
      <c r="P866">
        <f t="shared" si="52"/>
        <v>4137</v>
      </c>
      <c r="Q866" s="4">
        <f>_xlfn.MAXIFS(Shipments!$B:$B, Shipments!$A:$A, A866)</f>
        <v>45802</v>
      </c>
      <c r="R866">
        <f>SUMIFS(Shipments!$D:$D, Shipments!$A:$A, A866)</f>
        <v>25</v>
      </c>
      <c r="S866">
        <f t="shared" si="53"/>
        <v>1</v>
      </c>
      <c r="T866">
        <f t="shared" si="54"/>
        <v>1</v>
      </c>
      <c r="U866">
        <f t="shared" si="55"/>
        <v>1655.5</v>
      </c>
    </row>
    <row r="867" spans="1:21" x14ac:dyDescent="0.35">
      <c r="A867">
        <v>10865</v>
      </c>
      <c r="B867" s="4" t="s">
        <v>578</v>
      </c>
      <c r="C867" t="s">
        <v>158</v>
      </c>
      <c r="D867" t="str">
        <f>_xlfn.XLOOKUP(C867,Products!$A:$A,Products!$B:$B,"")</f>
        <v>Product 104</v>
      </c>
      <c r="E867" t="str">
        <f>_xlfn.XLOOKUP(C867,Products!$A:$A,Products!$C:$C,"")</f>
        <v>Finished Goods</v>
      </c>
      <c r="F867">
        <f>_xlfn.XLOOKUP(C867,Products!$A:$A,Products!$D:$D,"")</f>
        <v>84.89</v>
      </c>
      <c r="G867" t="str">
        <f>_xlfn.XLOOKUP(C867,Products!$A:$A,Products!$E:$E,"")</f>
        <v>S003</v>
      </c>
      <c r="H867">
        <v>30</v>
      </c>
      <c r="I867">
        <v>121.21</v>
      </c>
      <c r="J867" t="s">
        <v>548</v>
      </c>
      <c r="K867" t="s">
        <v>465</v>
      </c>
      <c r="L867" t="str">
        <f xml:space="preserve"> _xlfn.XLOOKUP(K867,Locations!$A:$A,Locations!$D:$D,"")</f>
        <v>Midwest</v>
      </c>
      <c r="M867" t="str">
        <f xml:space="preserve"> _xlfn.XLOOKUP(K867,Locations!$A:$A,Locations!$C:$C,"")</f>
        <v>IL</v>
      </c>
      <c r="N867" t="s">
        <v>1524</v>
      </c>
      <c r="O867" t="s">
        <v>1825</v>
      </c>
      <c r="P867">
        <f t="shared" si="52"/>
        <v>3636.2999999999997</v>
      </c>
      <c r="Q867" s="4">
        <f>_xlfn.MAXIFS(Shipments!$B:$B, Shipments!$A:$A, A867)</f>
        <v>45803</v>
      </c>
      <c r="R867">
        <f>SUMIFS(Shipments!$D:$D, Shipments!$A:$A, A867)</f>
        <v>30</v>
      </c>
      <c r="S867">
        <f t="shared" si="53"/>
        <v>1</v>
      </c>
      <c r="T867">
        <f t="shared" si="54"/>
        <v>0</v>
      </c>
      <c r="U867">
        <f t="shared" si="55"/>
        <v>1089.5999999999999</v>
      </c>
    </row>
    <row r="868" spans="1:21" x14ac:dyDescent="0.35">
      <c r="A868">
        <v>10866</v>
      </c>
      <c r="B868" s="4" t="s">
        <v>670</v>
      </c>
      <c r="C868" t="s">
        <v>219</v>
      </c>
      <c r="D868" t="str">
        <f>_xlfn.XLOOKUP(C868,Products!$A:$A,Products!$B:$B,"")</f>
        <v>Product 165</v>
      </c>
      <c r="E868" t="str">
        <f>_xlfn.XLOOKUP(C868,Products!$A:$A,Products!$C:$C,"")</f>
        <v>Finished Goods</v>
      </c>
      <c r="F868">
        <f>_xlfn.XLOOKUP(C868,Products!$A:$A,Products!$D:$D,"")</f>
        <v>156</v>
      </c>
      <c r="G868" t="str">
        <f>_xlfn.XLOOKUP(C868,Products!$A:$A,Products!$E:$E,"")</f>
        <v>S017</v>
      </c>
      <c r="H868">
        <v>30</v>
      </c>
      <c r="I868">
        <v>261.17</v>
      </c>
      <c r="J868" t="s">
        <v>636</v>
      </c>
      <c r="K868" t="s">
        <v>468</v>
      </c>
      <c r="L868" t="str">
        <f xml:space="preserve"> _xlfn.XLOOKUP(K868,Locations!$A:$A,Locations!$D:$D,"")</f>
        <v>West</v>
      </c>
      <c r="M868" t="str">
        <f xml:space="preserve"> _xlfn.XLOOKUP(K868,Locations!$A:$A,Locations!$C:$C,"")</f>
        <v>WA</v>
      </c>
      <c r="N868" t="s">
        <v>1525</v>
      </c>
      <c r="O868" t="s">
        <v>1826</v>
      </c>
      <c r="P868">
        <f t="shared" si="52"/>
        <v>7835.1</v>
      </c>
      <c r="Q868" s="4">
        <f>_xlfn.MAXIFS(Shipments!$B:$B, Shipments!$A:$A, A868)</f>
        <v>45760</v>
      </c>
      <c r="R868">
        <f>SUMIFS(Shipments!$D:$D, Shipments!$A:$A, A868)</f>
        <v>30</v>
      </c>
      <c r="S868">
        <f t="shared" si="53"/>
        <v>1</v>
      </c>
      <c r="T868">
        <f t="shared" si="54"/>
        <v>0</v>
      </c>
      <c r="U868">
        <f t="shared" si="55"/>
        <v>3155.1000000000004</v>
      </c>
    </row>
    <row r="869" spans="1:21" x14ac:dyDescent="0.35">
      <c r="A869">
        <v>10867</v>
      </c>
      <c r="B869" s="4" t="s">
        <v>623</v>
      </c>
      <c r="C869" t="s">
        <v>158</v>
      </c>
      <c r="D869" t="str">
        <f>_xlfn.XLOOKUP(C869,Products!$A:$A,Products!$B:$B,"")</f>
        <v>Product 104</v>
      </c>
      <c r="E869" t="str">
        <f>_xlfn.XLOOKUP(C869,Products!$A:$A,Products!$C:$C,"")</f>
        <v>Finished Goods</v>
      </c>
      <c r="F869">
        <f>_xlfn.XLOOKUP(C869,Products!$A:$A,Products!$D:$D,"")</f>
        <v>84.89</v>
      </c>
      <c r="G869" t="str">
        <f>_xlfn.XLOOKUP(C869,Products!$A:$A,Products!$E:$E,"")</f>
        <v>S003</v>
      </c>
      <c r="H869">
        <v>5</v>
      </c>
      <c r="I869">
        <v>132.87</v>
      </c>
      <c r="J869" t="s">
        <v>621</v>
      </c>
      <c r="K869" t="s">
        <v>470</v>
      </c>
      <c r="L869" t="str">
        <f xml:space="preserve"> _xlfn.XLOOKUP(K869,Locations!$A:$A,Locations!$D:$D,"")</f>
        <v>Pacific</v>
      </c>
      <c r="M869" t="str">
        <f xml:space="preserve"> _xlfn.XLOOKUP(K869,Locations!$A:$A,Locations!$C:$C,"")</f>
        <v>FL</v>
      </c>
      <c r="N869" t="s">
        <v>1526</v>
      </c>
      <c r="O869" t="s">
        <v>1824</v>
      </c>
      <c r="P869">
        <f t="shared" si="52"/>
        <v>664.35</v>
      </c>
      <c r="Q869" s="4">
        <f>_xlfn.MAXIFS(Shipments!$B:$B, Shipments!$A:$A, A869)</f>
        <v>45897</v>
      </c>
      <c r="R869">
        <f>SUMIFS(Shipments!$D:$D, Shipments!$A:$A, A869)</f>
        <v>5</v>
      </c>
      <c r="S869">
        <f t="shared" si="53"/>
        <v>1</v>
      </c>
      <c r="T869">
        <f t="shared" si="54"/>
        <v>0</v>
      </c>
      <c r="U869">
        <f t="shared" si="55"/>
        <v>239.90000000000003</v>
      </c>
    </row>
    <row r="870" spans="1:21" x14ac:dyDescent="0.35">
      <c r="A870">
        <v>10868</v>
      </c>
      <c r="B870" s="4" t="s">
        <v>654</v>
      </c>
      <c r="C870" t="s">
        <v>136</v>
      </c>
      <c r="D870" t="str">
        <f>_xlfn.XLOOKUP(C870,Products!$A:$A,Products!$B:$B,"")</f>
        <v>Product 82</v>
      </c>
      <c r="E870" t="str">
        <f>_xlfn.XLOOKUP(C870,Products!$A:$A,Products!$C:$C,"")</f>
        <v>Raw Materials</v>
      </c>
      <c r="F870">
        <f>_xlfn.XLOOKUP(C870,Products!$A:$A,Products!$D:$D,"")</f>
        <v>174.83</v>
      </c>
      <c r="G870" t="str">
        <f>_xlfn.XLOOKUP(C870,Products!$A:$A,Products!$E:$E,"")</f>
        <v>S015</v>
      </c>
      <c r="H870">
        <v>40</v>
      </c>
      <c r="I870">
        <v>251.29</v>
      </c>
      <c r="J870" t="s">
        <v>673</v>
      </c>
      <c r="K870" t="s">
        <v>466</v>
      </c>
      <c r="L870" t="str">
        <f xml:space="preserve"> _xlfn.XLOOKUP(K870,Locations!$A:$A,Locations!$D:$D,"")</f>
        <v>Southeast</v>
      </c>
      <c r="M870" t="str">
        <f xml:space="preserve"> _xlfn.XLOOKUP(K870,Locations!$A:$A,Locations!$C:$C,"")</f>
        <v>FL</v>
      </c>
      <c r="N870" t="s">
        <v>1527</v>
      </c>
      <c r="O870" t="s">
        <v>1825</v>
      </c>
      <c r="P870">
        <f t="shared" si="52"/>
        <v>10051.6</v>
      </c>
      <c r="Q870" s="4">
        <f>_xlfn.MAXIFS(Shipments!$B:$B, Shipments!$A:$A, A870)</f>
        <v>45873</v>
      </c>
      <c r="R870">
        <f>SUMIFS(Shipments!$D:$D, Shipments!$A:$A, A870)</f>
        <v>40</v>
      </c>
      <c r="S870">
        <f t="shared" si="53"/>
        <v>1</v>
      </c>
      <c r="T870">
        <f t="shared" si="54"/>
        <v>1</v>
      </c>
      <c r="U870">
        <f t="shared" si="55"/>
        <v>3058.3999999999996</v>
      </c>
    </row>
    <row r="871" spans="1:21" x14ac:dyDescent="0.35">
      <c r="A871">
        <v>10869</v>
      </c>
      <c r="B871" s="4" t="s">
        <v>601</v>
      </c>
      <c r="C871" t="s">
        <v>206</v>
      </c>
      <c r="D871" t="str">
        <f>_xlfn.XLOOKUP(C871,Products!$A:$A,Products!$B:$B,"")</f>
        <v>Product 152</v>
      </c>
      <c r="E871" t="str">
        <f>_xlfn.XLOOKUP(C871,Products!$A:$A,Products!$C:$C,"")</f>
        <v>Packaging</v>
      </c>
      <c r="F871">
        <f>_xlfn.XLOOKUP(C871,Products!$A:$A,Products!$D:$D,"")</f>
        <v>39.880000000000003</v>
      </c>
      <c r="G871" t="str">
        <f>_xlfn.XLOOKUP(C871,Products!$A:$A,Products!$E:$E,"")</f>
        <v>S010</v>
      </c>
      <c r="H871">
        <v>20</v>
      </c>
      <c r="I871">
        <v>62.74</v>
      </c>
      <c r="J871" t="s">
        <v>619</v>
      </c>
      <c r="K871" t="s">
        <v>465</v>
      </c>
      <c r="L871" t="str">
        <f xml:space="preserve"> _xlfn.XLOOKUP(K871,Locations!$A:$A,Locations!$D:$D,"")</f>
        <v>Midwest</v>
      </c>
      <c r="M871" t="str">
        <f xml:space="preserve"> _xlfn.XLOOKUP(K871,Locations!$A:$A,Locations!$C:$C,"")</f>
        <v>IL</v>
      </c>
      <c r="N871" t="s">
        <v>1528</v>
      </c>
      <c r="O871" t="s">
        <v>1824</v>
      </c>
      <c r="P871">
        <f t="shared" si="52"/>
        <v>1254.8</v>
      </c>
      <c r="Q871" s="4">
        <f>_xlfn.MAXIFS(Shipments!$B:$B, Shipments!$A:$A, A871)</f>
        <v>45794</v>
      </c>
      <c r="R871">
        <f>SUMIFS(Shipments!$D:$D, Shipments!$A:$A, A871)</f>
        <v>20</v>
      </c>
      <c r="S871">
        <f t="shared" si="53"/>
        <v>1</v>
      </c>
      <c r="T871">
        <f t="shared" si="54"/>
        <v>0</v>
      </c>
      <c r="U871">
        <f t="shared" si="55"/>
        <v>457.19999999999993</v>
      </c>
    </row>
    <row r="872" spans="1:21" x14ac:dyDescent="0.35">
      <c r="A872">
        <v>10870</v>
      </c>
      <c r="B872" s="4" t="s">
        <v>607</v>
      </c>
      <c r="C872" t="s">
        <v>85</v>
      </c>
      <c r="D872" t="str">
        <f>_xlfn.XLOOKUP(C872,Products!$A:$A,Products!$B:$B,"")</f>
        <v>Product 31</v>
      </c>
      <c r="E872" t="str">
        <f>_xlfn.XLOOKUP(C872,Products!$A:$A,Products!$C:$C,"")</f>
        <v>Components</v>
      </c>
      <c r="F872">
        <f>_xlfn.XLOOKUP(C872,Products!$A:$A,Products!$D:$D,"")</f>
        <v>3.1</v>
      </c>
      <c r="G872" t="str">
        <f>_xlfn.XLOOKUP(C872,Products!$A:$A,Products!$E:$E,"")</f>
        <v>S020</v>
      </c>
      <c r="H872">
        <v>30</v>
      </c>
      <c r="I872">
        <v>5.37</v>
      </c>
      <c r="J872" t="s">
        <v>662</v>
      </c>
      <c r="K872" t="s">
        <v>472</v>
      </c>
      <c r="L872" t="str">
        <f xml:space="preserve"> _xlfn.XLOOKUP(K872,Locations!$A:$A,Locations!$D:$D,"")</f>
        <v>West</v>
      </c>
      <c r="M872" t="str">
        <f xml:space="preserve"> _xlfn.XLOOKUP(K872,Locations!$A:$A,Locations!$C:$C,"")</f>
        <v>WA</v>
      </c>
      <c r="N872" t="s">
        <v>1529</v>
      </c>
      <c r="O872" t="s">
        <v>1825</v>
      </c>
      <c r="P872">
        <f t="shared" si="52"/>
        <v>161.1</v>
      </c>
      <c r="Q872" s="4">
        <f>_xlfn.MAXIFS(Shipments!$B:$B, Shipments!$A:$A, A872)</f>
        <v>45854</v>
      </c>
      <c r="R872">
        <f>SUMIFS(Shipments!$D:$D, Shipments!$A:$A, A872)</f>
        <v>30</v>
      </c>
      <c r="S872">
        <f t="shared" si="53"/>
        <v>1</v>
      </c>
      <c r="T872">
        <f t="shared" si="54"/>
        <v>0</v>
      </c>
      <c r="U872">
        <f t="shared" si="55"/>
        <v>68.099999999999994</v>
      </c>
    </row>
    <row r="873" spans="1:21" x14ac:dyDescent="0.35">
      <c r="A873">
        <v>10871</v>
      </c>
      <c r="B873" s="4" t="s">
        <v>616</v>
      </c>
      <c r="C873" t="s">
        <v>231</v>
      </c>
      <c r="D873" t="str">
        <f>_xlfn.XLOOKUP(C873,Products!$A:$A,Products!$B:$B,"")</f>
        <v>Product 177</v>
      </c>
      <c r="E873" t="str">
        <f>_xlfn.XLOOKUP(C873,Products!$A:$A,Products!$C:$C,"")</f>
        <v>Finished Goods</v>
      </c>
      <c r="F873">
        <f>_xlfn.XLOOKUP(C873,Products!$A:$A,Products!$D:$D,"")</f>
        <v>95.2</v>
      </c>
      <c r="G873" t="str">
        <f>_xlfn.XLOOKUP(C873,Products!$A:$A,Products!$E:$E,"")</f>
        <v>S019</v>
      </c>
      <c r="H873">
        <v>10</v>
      </c>
      <c r="I873">
        <v>131.87</v>
      </c>
      <c r="J873" t="s">
        <v>700</v>
      </c>
      <c r="K873" t="s">
        <v>464</v>
      </c>
      <c r="L873" t="str">
        <f xml:space="preserve"> _xlfn.XLOOKUP(K873,Locations!$A:$A,Locations!$D:$D,"")</f>
        <v>Central</v>
      </c>
      <c r="M873" t="str">
        <f xml:space="preserve"> _xlfn.XLOOKUP(K873,Locations!$A:$A,Locations!$C:$C,"")</f>
        <v>TX</v>
      </c>
      <c r="N873" t="s">
        <v>1435</v>
      </c>
      <c r="O873" t="s">
        <v>1825</v>
      </c>
      <c r="P873">
        <f t="shared" si="52"/>
        <v>1318.7</v>
      </c>
      <c r="Q873" s="4">
        <f>_xlfn.MAXIFS(Shipments!$B:$B, Shipments!$A:$A, A873)</f>
        <v>45935</v>
      </c>
      <c r="R873">
        <f>SUMIFS(Shipments!$D:$D, Shipments!$A:$A, A873)</f>
        <v>10</v>
      </c>
      <c r="S873">
        <f t="shared" si="53"/>
        <v>1</v>
      </c>
      <c r="T873">
        <f t="shared" si="54"/>
        <v>0</v>
      </c>
      <c r="U873">
        <f t="shared" si="55"/>
        <v>366.70000000000005</v>
      </c>
    </row>
    <row r="874" spans="1:21" x14ac:dyDescent="0.35">
      <c r="A874">
        <v>10872</v>
      </c>
      <c r="B874" s="4" t="s">
        <v>594</v>
      </c>
      <c r="C874" t="s">
        <v>223</v>
      </c>
      <c r="D874" t="str">
        <f>_xlfn.XLOOKUP(C874,Products!$A:$A,Products!$B:$B,"")</f>
        <v>Product 169</v>
      </c>
      <c r="E874" t="str">
        <f>_xlfn.XLOOKUP(C874,Products!$A:$A,Products!$C:$C,"")</f>
        <v>Raw Materials</v>
      </c>
      <c r="F874">
        <f>_xlfn.XLOOKUP(C874,Products!$A:$A,Products!$D:$D,"")</f>
        <v>156.38999999999999</v>
      </c>
      <c r="G874" t="str">
        <f>_xlfn.XLOOKUP(C874,Products!$A:$A,Products!$E:$E,"")</f>
        <v>S018</v>
      </c>
      <c r="H874">
        <v>40</v>
      </c>
      <c r="I874">
        <v>214.97</v>
      </c>
      <c r="J874" t="s">
        <v>667</v>
      </c>
      <c r="K874" t="s">
        <v>465</v>
      </c>
      <c r="L874" t="str">
        <f xml:space="preserve"> _xlfn.XLOOKUP(K874,Locations!$A:$A,Locations!$D:$D,"")</f>
        <v>Midwest</v>
      </c>
      <c r="M874" t="str">
        <f xml:space="preserve"> _xlfn.XLOOKUP(K874,Locations!$A:$A,Locations!$C:$C,"")</f>
        <v>IL</v>
      </c>
      <c r="N874" t="s">
        <v>1271</v>
      </c>
      <c r="O874" t="s">
        <v>1825</v>
      </c>
      <c r="P874">
        <f t="shared" si="52"/>
        <v>8598.7999999999993</v>
      </c>
      <c r="Q874" s="4">
        <f>_xlfn.MAXIFS(Shipments!$B:$B, Shipments!$A:$A, A874)</f>
        <v>45810</v>
      </c>
      <c r="R874">
        <f>SUMIFS(Shipments!$D:$D, Shipments!$A:$A, A874)</f>
        <v>40</v>
      </c>
      <c r="S874">
        <f t="shared" si="53"/>
        <v>1</v>
      </c>
      <c r="T874">
        <f t="shared" si="54"/>
        <v>1</v>
      </c>
      <c r="U874">
        <f t="shared" si="55"/>
        <v>2343.1999999999998</v>
      </c>
    </row>
    <row r="875" spans="1:21" x14ac:dyDescent="0.35">
      <c r="A875">
        <v>10873</v>
      </c>
      <c r="B875" s="4" t="s">
        <v>608</v>
      </c>
      <c r="C875" t="s">
        <v>164</v>
      </c>
      <c r="D875" t="str">
        <f>_xlfn.XLOOKUP(C875,Products!$A:$A,Products!$B:$B,"")</f>
        <v>Product 110</v>
      </c>
      <c r="E875" t="str">
        <f>_xlfn.XLOOKUP(C875,Products!$A:$A,Products!$C:$C,"")</f>
        <v>Components</v>
      </c>
      <c r="F875">
        <f>_xlfn.XLOOKUP(C875,Products!$A:$A,Products!$D:$D,"")</f>
        <v>101.11</v>
      </c>
      <c r="G875" t="str">
        <f>_xlfn.XLOOKUP(C875,Products!$A:$A,Products!$E:$E,"")</f>
        <v>S012</v>
      </c>
      <c r="H875">
        <v>75</v>
      </c>
      <c r="I875">
        <v>173.12</v>
      </c>
      <c r="J875" t="s">
        <v>642</v>
      </c>
      <c r="K875" t="s">
        <v>469</v>
      </c>
      <c r="L875" t="str">
        <f xml:space="preserve"> _xlfn.XLOOKUP(K875,Locations!$A:$A,Locations!$D:$D,"")</f>
        <v>Mountain</v>
      </c>
      <c r="M875" t="str">
        <f xml:space="preserve"> _xlfn.XLOOKUP(K875,Locations!$A:$A,Locations!$C:$C,"")</f>
        <v>IL</v>
      </c>
      <c r="N875" t="s">
        <v>1530</v>
      </c>
      <c r="O875" t="s">
        <v>1825</v>
      </c>
      <c r="P875">
        <f t="shared" si="52"/>
        <v>12984</v>
      </c>
      <c r="Q875" s="4">
        <f>_xlfn.MAXIFS(Shipments!$B:$B, Shipments!$A:$A, A875)</f>
        <v>45855</v>
      </c>
      <c r="R875">
        <f>SUMIFS(Shipments!$D:$D, Shipments!$A:$A, A875)</f>
        <v>75</v>
      </c>
      <c r="S875">
        <f t="shared" si="53"/>
        <v>1</v>
      </c>
      <c r="T875">
        <f t="shared" si="54"/>
        <v>0</v>
      </c>
      <c r="U875">
        <f t="shared" si="55"/>
        <v>5400.75</v>
      </c>
    </row>
    <row r="876" spans="1:21" x14ac:dyDescent="0.35">
      <c r="A876">
        <v>10874</v>
      </c>
      <c r="B876" s="4" t="s">
        <v>685</v>
      </c>
      <c r="C876" t="s">
        <v>205</v>
      </c>
      <c r="D876" t="str">
        <f>_xlfn.XLOOKUP(C876,Products!$A:$A,Products!$B:$B,"")</f>
        <v>Product 151</v>
      </c>
      <c r="E876" t="str">
        <f>_xlfn.XLOOKUP(C876,Products!$A:$A,Products!$C:$C,"")</f>
        <v>Components</v>
      </c>
      <c r="F876">
        <f>_xlfn.XLOOKUP(C876,Products!$A:$A,Products!$D:$D,"")</f>
        <v>113.78</v>
      </c>
      <c r="G876" t="str">
        <f>_xlfn.XLOOKUP(C876,Products!$A:$A,Products!$E:$E,"")</f>
        <v>S002</v>
      </c>
      <c r="H876">
        <v>10</v>
      </c>
      <c r="I876">
        <v>198.75</v>
      </c>
      <c r="J876" t="s">
        <v>632</v>
      </c>
      <c r="K876" t="s">
        <v>465</v>
      </c>
      <c r="L876" t="str">
        <f xml:space="preserve"> _xlfn.XLOOKUP(K876,Locations!$A:$A,Locations!$D:$D,"")</f>
        <v>Midwest</v>
      </c>
      <c r="M876" t="str">
        <f xml:space="preserve"> _xlfn.XLOOKUP(K876,Locations!$A:$A,Locations!$C:$C,"")</f>
        <v>IL</v>
      </c>
      <c r="N876" t="s">
        <v>1531</v>
      </c>
      <c r="O876" t="s">
        <v>1826</v>
      </c>
      <c r="P876">
        <f t="shared" si="52"/>
        <v>1987.5</v>
      </c>
      <c r="Q876" s="4">
        <f>_xlfn.MAXIFS(Shipments!$B:$B, Shipments!$A:$A, A876)</f>
        <v>45847</v>
      </c>
      <c r="R876">
        <f>SUMIFS(Shipments!$D:$D, Shipments!$A:$A, A876)</f>
        <v>10</v>
      </c>
      <c r="S876">
        <f t="shared" si="53"/>
        <v>1</v>
      </c>
      <c r="T876">
        <f t="shared" si="54"/>
        <v>0</v>
      </c>
      <c r="U876">
        <f t="shared" si="55"/>
        <v>849.7</v>
      </c>
    </row>
    <row r="877" spans="1:21" x14ac:dyDescent="0.35">
      <c r="A877">
        <v>10875</v>
      </c>
      <c r="B877" s="4" t="s">
        <v>615</v>
      </c>
      <c r="C877" t="s">
        <v>162</v>
      </c>
      <c r="D877" t="str">
        <f>_xlfn.XLOOKUP(C877,Products!$A:$A,Products!$B:$B,"")</f>
        <v>Product 108</v>
      </c>
      <c r="E877" t="str">
        <f>_xlfn.XLOOKUP(C877,Products!$A:$A,Products!$C:$C,"")</f>
        <v>Components</v>
      </c>
      <c r="F877">
        <f>_xlfn.XLOOKUP(C877,Products!$A:$A,Products!$D:$D,"")</f>
        <v>189.75</v>
      </c>
      <c r="G877" t="str">
        <f>_xlfn.XLOOKUP(C877,Products!$A:$A,Products!$E:$E,"")</f>
        <v>S018</v>
      </c>
      <c r="H877">
        <v>25</v>
      </c>
      <c r="I877">
        <v>319.94</v>
      </c>
      <c r="J877" t="s">
        <v>698</v>
      </c>
      <c r="K877" t="s">
        <v>469</v>
      </c>
      <c r="L877" t="str">
        <f xml:space="preserve"> _xlfn.XLOOKUP(K877,Locations!$A:$A,Locations!$D:$D,"")</f>
        <v>Mountain</v>
      </c>
      <c r="M877" t="str">
        <f xml:space="preserve"> _xlfn.XLOOKUP(K877,Locations!$A:$A,Locations!$C:$C,"")</f>
        <v>IL</v>
      </c>
      <c r="N877" t="s">
        <v>1532</v>
      </c>
      <c r="O877" t="s">
        <v>1824</v>
      </c>
      <c r="P877">
        <f t="shared" si="52"/>
        <v>7998.5</v>
      </c>
      <c r="Q877" s="4">
        <f>_xlfn.MAXIFS(Shipments!$B:$B, Shipments!$A:$A, A877)</f>
        <v>45933</v>
      </c>
      <c r="R877">
        <f>SUMIFS(Shipments!$D:$D, Shipments!$A:$A, A877)</f>
        <v>25</v>
      </c>
      <c r="S877">
        <f t="shared" si="53"/>
        <v>1</v>
      </c>
      <c r="T877">
        <f t="shared" si="54"/>
        <v>1</v>
      </c>
      <c r="U877">
        <f t="shared" si="55"/>
        <v>3254.75</v>
      </c>
    </row>
    <row r="878" spans="1:21" x14ac:dyDescent="0.35">
      <c r="A878">
        <v>10876</v>
      </c>
      <c r="B878" s="4" t="s">
        <v>616</v>
      </c>
      <c r="C878" t="s">
        <v>195</v>
      </c>
      <c r="D878" t="str">
        <f>_xlfn.XLOOKUP(C878,Products!$A:$A,Products!$B:$B,"")</f>
        <v>Product 141</v>
      </c>
      <c r="E878" t="str">
        <f>_xlfn.XLOOKUP(C878,Products!$A:$A,Products!$C:$C,"")</f>
        <v>Packaging</v>
      </c>
      <c r="F878">
        <f>_xlfn.XLOOKUP(C878,Products!$A:$A,Products!$D:$D,"")</f>
        <v>142.51</v>
      </c>
      <c r="G878" t="str">
        <f>_xlfn.XLOOKUP(C878,Products!$A:$A,Products!$E:$E,"")</f>
        <v>S006</v>
      </c>
      <c r="H878">
        <v>20</v>
      </c>
      <c r="I878">
        <v>200.6</v>
      </c>
      <c r="J878" t="s">
        <v>573</v>
      </c>
      <c r="K878" t="s">
        <v>464</v>
      </c>
      <c r="L878" t="str">
        <f xml:space="preserve"> _xlfn.XLOOKUP(K878,Locations!$A:$A,Locations!$D:$D,"")</f>
        <v>Central</v>
      </c>
      <c r="M878" t="str">
        <f xml:space="preserve"> _xlfn.XLOOKUP(K878,Locations!$A:$A,Locations!$C:$C,"")</f>
        <v>TX</v>
      </c>
      <c r="N878" t="s">
        <v>1533</v>
      </c>
      <c r="O878" t="s">
        <v>1826</v>
      </c>
      <c r="P878">
        <f t="shared" si="52"/>
        <v>4012</v>
      </c>
      <c r="Q878" s="4">
        <f>_xlfn.MAXIFS(Shipments!$B:$B, Shipments!$A:$A, A878)</f>
        <v>45925</v>
      </c>
      <c r="R878">
        <f>SUMIFS(Shipments!$D:$D, Shipments!$A:$A, A878)</f>
        <v>20</v>
      </c>
      <c r="S878">
        <f t="shared" si="53"/>
        <v>1</v>
      </c>
      <c r="T878">
        <f t="shared" si="54"/>
        <v>1</v>
      </c>
      <c r="U878">
        <f t="shared" si="55"/>
        <v>1161.8000000000002</v>
      </c>
    </row>
    <row r="879" spans="1:21" x14ac:dyDescent="0.35">
      <c r="A879">
        <v>10877</v>
      </c>
      <c r="B879" s="4" t="s">
        <v>687</v>
      </c>
      <c r="C879" t="s">
        <v>151</v>
      </c>
      <c r="D879" t="str">
        <f>_xlfn.XLOOKUP(C879,Products!$A:$A,Products!$B:$B,"")</f>
        <v>Product 97</v>
      </c>
      <c r="E879" t="str">
        <f>_xlfn.XLOOKUP(C879,Products!$A:$A,Products!$C:$C,"")</f>
        <v>Finished Goods</v>
      </c>
      <c r="F879">
        <f>_xlfn.XLOOKUP(C879,Products!$A:$A,Products!$D:$D,"")</f>
        <v>73.989999999999995</v>
      </c>
      <c r="G879" t="str">
        <f>_xlfn.XLOOKUP(C879,Products!$A:$A,Products!$E:$E,"")</f>
        <v>S006</v>
      </c>
      <c r="H879">
        <v>15</v>
      </c>
      <c r="I879">
        <v>128.51</v>
      </c>
      <c r="J879" t="s">
        <v>684</v>
      </c>
      <c r="K879" t="s">
        <v>471</v>
      </c>
      <c r="L879" t="str">
        <f xml:space="preserve"> _xlfn.XLOOKUP(K879,Locations!$A:$A,Locations!$D:$D,"")</f>
        <v>Central</v>
      </c>
      <c r="M879" t="str">
        <f xml:space="preserve"> _xlfn.XLOOKUP(K879,Locations!$A:$A,Locations!$C:$C,"")</f>
        <v>TX</v>
      </c>
      <c r="N879" t="s">
        <v>1534</v>
      </c>
      <c r="O879" t="s">
        <v>1825</v>
      </c>
      <c r="P879">
        <f t="shared" si="52"/>
        <v>1927.6499999999999</v>
      </c>
      <c r="Q879" s="4">
        <f>_xlfn.MAXIFS(Shipments!$B:$B, Shipments!$A:$A, A879)</f>
        <v>45770</v>
      </c>
      <c r="R879">
        <f>SUMIFS(Shipments!$D:$D, Shipments!$A:$A, A879)</f>
        <v>15</v>
      </c>
      <c r="S879">
        <f t="shared" si="53"/>
        <v>1</v>
      </c>
      <c r="T879">
        <f t="shared" si="54"/>
        <v>1</v>
      </c>
      <c r="U879">
        <f t="shared" si="55"/>
        <v>817.8</v>
      </c>
    </row>
    <row r="880" spans="1:21" x14ac:dyDescent="0.35">
      <c r="A880">
        <v>10878</v>
      </c>
      <c r="B880" s="4" t="s">
        <v>527</v>
      </c>
      <c r="C880" t="s">
        <v>78</v>
      </c>
      <c r="D880" t="str">
        <f>_xlfn.XLOOKUP(C880,Products!$A:$A,Products!$B:$B,"")</f>
        <v>Product 24</v>
      </c>
      <c r="E880" t="str">
        <f>_xlfn.XLOOKUP(C880,Products!$A:$A,Products!$C:$C,"")</f>
        <v>Finished Goods</v>
      </c>
      <c r="F880">
        <f>_xlfn.XLOOKUP(C880,Products!$A:$A,Products!$D:$D,"")</f>
        <v>161.94</v>
      </c>
      <c r="G880" t="str">
        <f>_xlfn.XLOOKUP(C880,Products!$A:$A,Products!$E:$E,"")</f>
        <v>S005</v>
      </c>
      <c r="H880">
        <v>30</v>
      </c>
      <c r="I880">
        <v>281.64999999999998</v>
      </c>
      <c r="J880" t="s">
        <v>674</v>
      </c>
      <c r="K880" t="s">
        <v>472</v>
      </c>
      <c r="L880" t="str">
        <f xml:space="preserve"> _xlfn.XLOOKUP(K880,Locations!$A:$A,Locations!$D:$D,"")</f>
        <v>West</v>
      </c>
      <c r="M880" t="str">
        <f xml:space="preserve"> _xlfn.XLOOKUP(K880,Locations!$A:$A,Locations!$C:$C,"")</f>
        <v>WA</v>
      </c>
      <c r="N880" t="s">
        <v>1535</v>
      </c>
      <c r="O880" t="s">
        <v>1824</v>
      </c>
      <c r="P880">
        <f t="shared" si="52"/>
        <v>8449.5</v>
      </c>
      <c r="Q880" s="4">
        <f>_xlfn.MAXIFS(Shipments!$B:$B, Shipments!$A:$A, A880)</f>
        <v>45869</v>
      </c>
      <c r="R880">
        <f>SUMIFS(Shipments!$D:$D, Shipments!$A:$A, A880)</f>
        <v>30</v>
      </c>
      <c r="S880">
        <f t="shared" si="53"/>
        <v>1</v>
      </c>
      <c r="T880">
        <f t="shared" si="54"/>
        <v>0</v>
      </c>
      <c r="U880">
        <f t="shared" si="55"/>
        <v>3591.3</v>
      </c>
    </row>
    <row r="881" spans="1:21" x14ac:dyDescent="0.35">
      <c r="A881">
        <v>10879</v>
      </c>
      <c r="B881" s="4" t="s">
        <v>558</v>
      </c>
      <c r="C881" t="s">
        <v>242</v>
      </c>
      <c r="D881" t="str">
        <f>_xlfn.XLOOKUP(C881,Products!$A:$A,Products!$B:$B,"")</f>
        <v>Product 188</v>
      </c>
      <c r="E881" t="str">
        <f>_xlfn.XLOOKUP(C881,Products!$A:$A,Products!$C:$C,"")</f>
        <v>Components</v>
      </c>
      <c r="F881">
        <f>_xlfn.XLOOKUP(C881,Products!$A:$A,Products!$D:$D,"")</f>
        <v>85.4</v>
      </c>
      <c r="G881" t="str">
        <f>_xlfn.XLOOKUP(C881,Products!$A:$A,Products!$E:$E,"")</f>
        <v>S015</v>
      </c>
      <c r="H881">
        <v>100</v>
      </c>
      <c r="I881">
        <v>133.80000000000001</v>
      </c>
      <c r="J881" t="s">
        <v>586</v>
      </c>
      <c r="K881" t="s">
        <v>467</v>
      </c>
      <c r="L881" t="str">
        <f xml:space="preserve"> _xlfn.XLOOKUP(K881,Locations!$A:$A,Locations!$D:$D,"")</f>
        <v>Northeast</v>
      </c>
      <c r="M881" t="str">
        <f xml:space="preserve"> _xlfn.XLOOKUP(K881,Locations!$A:$A,Locations!$C:$C,"")</f>
        <v>NJ</v>
      </c>
      <c r="N881" t="s">
        <v>1536</v>
      </c>
      <c r="O881" t="s">
        <v>1825</v>
      </c>
      <c r="P881">
        <f t="shared" si="52"/>
        <v>13380.000000000002</v>
      </c>
      <c r="Q881" s="4">
        <f>_xlfn.MAXIFS(Shipments!$B:$B, Shipments!$A:$A, A881)</f>
        <v>45798</v>
      </c>
      <c r="R881">
        <f>SUMIFS(Shipments!$D:$D, Shipments!$A:$A, A881)</f>
        <v>100</v>
      </c>
      <c r="S881">
        <f t="shared" si="53"/>
        <v>1</v>
      </c>
      <c r="T881">
        <f t="shared" si="54"/>
        <v>1</v>
      </c>
      <c r="U881">
        <f t="shared" si="55"/>
        <v>4840.0000000000018</v>
      </c>
    </row>
    <row r="882" spans="1:21" x14ac:dyDescent="0.35">
      <c r="A882">
        <v>10880</v>
      </c>
      <c r="B882" s="4" t="s">
        <v>613</v>
      </c>
      <c r="C882" t="s">
        <v>185</v>
      </c>
      <c r="D882" t="str">
        <f>_xlfn.XLOOKUP(C882,Products!$A:$A,Products!$B:$B,"")</f>
        <v>Product 131</v>
      </c>
      <c r="E882" t="str">
        <f>_xlfn.XLOOKUP(C882,Products!$A:$A,Products!$C:$C,"")</f>
        <v>Spare Parts</v>
      </c>
      <c r="F882">
        <f>_xlfn.XLOOKUP(C882,Products!$A:$A,Products!$D:$D,"")</f>
        <v>187.66</v>
      </c>
      <c r="G882" t="str">
        <f>_xlfn.XLOOKUP(C882,Products!$A:$A,Products!$E:$E,"")</f>
        <v>S007</v>
      </c>
      <c r="H882">
        <v>100</v>
      </c>
      <c r="I882">
        <v>288.20999999999998</v>
      </c>
      <c r="J882" t="s">
        <v>508</v>
      </c>
      <c r="K882" t="s">
        <v>465</v>
      </c>
      <c r="L882" t="str">
        <f xml:space="preserve"> _xlfn.XLOOKUP(K882,Locations!$A:$A,Locations!$D:$D,"")</f>
        <v>Midwest</v>
      </c>
      <c r="M882" t="str">
        <f xml:space="preserve"> _xlfn.XLOOKUP(K882,Locations!$A:$A,Locations!$C:$C,"")</f>
        <v>IL</v>
      </c>
      <c r="N882" t="s">
        <v>1537</v>
      </c>
      <c r="O882" t="s">
        <v>1824</v>
      </c>
      <c r="P882">
        <f t="shared" si="52"/>
        <v>28820.999999999996</v>
      </c>
      <c r="Q882" s="4">
        <f>_xlfn.MAXIFS(Shipments!$B:$B, Shipments!$A:$A, A882)</f>
        <v>45902</v>
      </c>
      <c r="R882">
        <f>SUMIFS(Shipments!$D:$D, Shipments!$A:$A, A882)</f>
        <v>100</v>
      </c>
      <c r="S882">
        <f t="shared" si="53"/>
        <v>1</v>
      </c>
      <c r="T882">
        <f t="shared" si="54"/>
        <v>0</v>
      </c>
      <c r="U882">
        <f t="shared" si="55"/>
        <v>10054.999999999996</v>
      </c>
    </row>
    <row r="883" spans="1:21" x14ac:dyDescent="0.35">
      <c r="A883">
        <v>10881</v>
      </c>
      <c r="B883" s="4" t="s">
        <v>683</v>
      </c>
      <c r="C883" t="s">
        <v>218</v>
      </c>
      <c r="D883" t="str">
        <f>_xlfn.XLOOKUP(C883,Products!$A:$A,Products!$B:$B,"")</f>
        <v>Product 164</v>
      </c>
      <c r="E883" t="str">
        <f>_xlfn.XLOOKUP(C883,Products!$A:$A,Products!$C:$C,"")</f>
        <v>Spare Parts</v>
      </c>
      <c r="F883">
        <f>_xlfn.XLOOKUP(C883,Products!$A:$A,Products!$D:$D,"")</f>
        <v>149.85</v>
      </c>
      <c r="G883" t="str">
        <f>_xlfn.XLOOKUP(C883,Products!$A:$A,Products!$E:$E,"")</f>
        <v>S006</v>
      </c>
      <c r="H883">
        <v>25</v>
      </c>
      <c r="I883">
        <v>237.74</v>
      </c>
      <c r="J883" t="s">
        <v>675</v>
      </c>
      <c r="K883" t="s">
        <v>473</v>
      </c>
      <c r="L883" t="str">
        <f xml:space="preserve"> _xlfn.XLOOKUP(K883,Locations!$A:$A,Locations!$D:$D,"")</f>
        <v>West</v>
      </c>
      <c r="M883" t="str">
        <f xml:space="preserve"> _xlfn.XLOOKUP(K883,Locations!$A:$A,Locations!$C:$C,"")</f>
        <v>CA</v>
      </c>
      <c r="N883" t="s">
        <v>1538</v>
      </c>
      <c r="O883" t="s">
        <v>1825</v>
      </c>
      <c r="P883">
        <f t="shared" si="52"/>
        <v>5943.5</v>
      </c>
      <c r="Q883" s="4">
        <f>_xlfn.MAXIFS(Shipments!$B:$B, Shipments!$A:$A, A883)</f>
        <v>45911</v>
      </c>
      <c r="R883">
        <f>SUMIFS(Shipments!$D:$D, Shipments!$A:$A, A883)</f>
        <v>25</v>
      </c>
      <c r="S883">
        <f t="shared" si="53"/>
        <v>1</v>
      </c>
      <c r="T883">
        <f t="shared" si="54"/>
        <v>1</v>
      </c>
      <c r="U883">
        <f t="shared" si="55"/>
        <v>2197.25</v>
      </c>
    </row>
    <row r="884" spans="1:21" x14ac:dyDescent="0.35">
      <c r="A884">
        <v>10882</v>
      </c>
      <c r="B884" s="4" t="s">
        <v>508</v>
      </c>
      <c r="C884" t="s">
        <v>93</v>
      </c>
      <c r="D884" t="str">
        <f>_xlfn.XLOOKUP(C884,Products!$A:$A,Products!$B:$B,"")</f>
        <v>Product 39</v>
      </c>
      <c r="E884" t="str">
        <f>_xlfn.XLOOKUP(C884,Products!$A:$A,Products!$C:$C,"")</f>
        <v>Finished Goods</v>
      </c>
      <c r="F884">
        <f>_xlfn.XLOOKUP(C884,Products!$A:$A,Products!$D:$D,"")</f>
        <v>160.19</v>
      </c>
      <c r="G884" t="str">
        <f>_xlfn.XLOOKUP(C884,Products!$A:$A,Products!$E:$E,"")</f>
        <v>S004</v>
      </c>
      <c r="H884">
        <v>30</v>
      </c>
      <c r="I884">
        <v>242.77</v>
      </c>
      <c r="J884" t="s">
        <v>675</v>
      </c>
      <c r="K884" t="s">
        <v>468</v>
      </c>
      <c r="L884" t="str">
        <f xml:space="preserve"> _xlfn.XLOOKUP(K884,Locations!$A:$A,Locations!$D:$D,"")</f>
        <v>West</v>
      </c>
      <c r="M884" t="str">
        <f xml:space="preserve"> _xlfn.XLOOKUP(K884,Locations!$A:$A,Locations!$C:$C,"")</f>
        <v>WA</v>
      </c>
      <c r="N884" t="s">
        <v>1539</v>
      </c>
      <c r="O884" t="s">
        <v>1826</v>
      </c>
      <c r="P884">
        <f t="shared" si="52"/>
        <v>7283.1</v>
      </c>
      <c r="Q884" s="4">
        <f>_xlfn.MAXIFS(Shipments!$B:$B, Shipments!$A:$A, A884)</f>
        <v>45911</v>
      </c>
      <c r="R884">
        <f>SUMIFS(Shipments!$D:$D, Shipments!$A:$A, A884)</f>
        <v>30</v>
      </c>
      <c r="S884">
        <f t="shared" si="53"/>
        <v>1</v>
      </c>
      <c r="T884">
        <f t="shared" si="54"/>
        <v>1</v>
      </c>
      <c r="U884">
        <f t="shared" si="55"/>
        <v>2477.4000000000005</v>
      </c>
    </row>
    <row r="885" spans="1:21" x14ac:dyDescent="0.35">
      <c r="A885">
        <v>10883</v>
      </c>
      <c r="B885" s="4" t="s">
        <v>529</v>
      </c>
      <c r="C885" t="s">
        <v>203</v>
      </c>
      <c r="D885" t="str">
        <f>_xlfn.XLOOKUP(C885,Products!$A:$A,Products!$B:$B,"")</f>
        <v>Product 149</v>
      </c>
      <c r="E885" t="str">
        <f>_xlfn.XLOOKUP(C885,Products!$A:$A,Products!$C:$C,"")</f>
        <v>Components</v>
      </c>
      <c r="F885">
        <f>_xlfn.XLOOKUP(C885,Products!$A:$A,Products!$D:$D,"")</f>
        <v>121.38</v>
      </c>
      <c r="G885" t="str">
        <f>_xlfn.XLOOKUP(C885,Products!$A:$A,Products!$E:$E,"")</f>
        <v>S012</v>
      </c>
      <c r="H885">
        <v>30</v>
      </c>
      <c r="I885">
        <v>165.89</v>
      </c>
      <c r="J885" t="s">
        <v>644</v>
      </c>
      <c r="K885" t="s">
        <v>472</v>
      </c>
      <c r="L885" t="str">
        <f xml:space="preserve"> _xlfn.XLOOKUP(K885,Locations!$A:$A,Locations!$D:$D,"")</f>
        <v>West</v>
      </c>
      <c r="M885" t="str">
        <f xml:space="preserve"> _xlfn.XLOOKUP(K885,Locations!$A:$A,Locations!$C:$C,"")</f>
        <v>WA</v>
      </c>
      <c r="N885" t="s">
        <v>1540</v>
      </c>
      <c r="O885" t="s">
        <v>1825</v>
      </c>
      <c r="P885">
        <f t="shared" si="52"/>
        <v>4976.7</v>
      </c>
      <c r="Q885" s="4">
        <f>_xlfn.MAXIFS(Shipments!$B:$B, Shipments!$A:$A, A885)</f>
        <v>45819</v>
      </c>
      <c r="R885">
        <f>SUMIFS(Shipments!$D:$D, Shipments!$A:$A, A885)</f>
        <v>30</v>
      </c>
      <c r="S885">
        <f t="shared" si="53"/>
        <v>1</v>
      </c>
      <c r="T885">
        <f t="shared" si="54"/>
        <v>1</v>
      </c>
      <c r="U885">
        <f t="shared" si="55"/>
        <v>1335.3000000000002</v>
      </c>
    </row>
    <row r="886" spans="1:21" x14ac:dyDescent="0.35">
      <c r="A886">
        <v>10884</v>
      </c>
      <c r="B886" s="4" t="s">
        <v>659</v>
      </c>
      <c r="C886" t="s">
        <v>177</v>
      </c>
      <c r="D886" t="str">
        <f>_xlfn.XLOOKUP(C886,Products!$A:$A,Products!$B:$B,"")</f>
        <v>Product 123</v>
      </c>
      <c r="E886" t="str">
        <f>_xlfn.XLOOKUP(C886,Products!$A:$A,Products!$C:$C,"")</f>
        <v>Packaging</v>
      </c>
      <c r="F886">
        <f>_xlfn.XLOOKUP(C886,Products!$A:$A,Products!$D:$D,"")</f>
        <v>122.29</v>
      </c>
      <c r="G886" t="str">
        <f>_xlfn.XLOOKUP(C886,Products!$A:$A,Products!$E:$E,"")</f>
        <v>S009</v>
      </c>
      <c r="H886">
        <v>75</v>
      </c>
      <c r="I886">
        <v>184.41</v>
      </c>
      <c r="J886" t="s">
        <v>699</v>
      </c>
      <c r="K886" t="s">
        <v>469</v>
      </c>
      <c r="L886" t="str">
        <f xml:space="preserve"> _xlfn.XLOOKUP(K886,Locations!$A:$A,Locations!$D:$D,"")</f>
        <v>Mountain</v>
      </c>
      <c r="M886" t="str">
        <f xml:space="preserve"> _xlfn.XLOOKUP(K886,Locations!$A:$A,Locations!$C:$C,"")</f>
        <v>IL</v>
      </c>
      <c r="N886" t="s">
        <v>1541</v>
      </c>
      <c r="O886" t="s">
        <v>1824</v>
      </c>
      <c r="P886">
        <f t="shared" si="52"/>
        <v>13830.75</v>
      </c>
      <c r="Q886" s="4">
        <f>_xlfn.MAXIFS(Shipments!$B:$B, Shipments!$A:$A, A886)</f>
        <v>45936</v>
      </c>
      <c r="R886">
        <f>SUMIFS(Shipments!$D:$D, Shipments!$A:$A, A886)</f>
        <v>75</v>
      </c>
      <c r="S886">
        <f t="shared" si="53"/>
        <v>1</v>
      </c>
      <c r="T886">
        <f t="shared" si="54"/>
        <v>1</v>
      </c>
      <c r="U886">
        <f t="shared" si="55"/>
        <v>4659</v>
      </c>
    </row>
    <row r="887" spans="1:21" x14ac:dyDescent="0.35">
      <c r="A887">
        <v>10885</v>
      </c>
      <c r="B887" s="4" t="s">
        <v>509</v>
      </c>
      <c r="C887" t="s">
        <v>160</v>
      </c>
      <c r="D887" t="str">
        <f>_xlfn.XLOOKUP(C887,Products!$A:$A,Products!$B:$B,"")</f>
        <v>Product 106</v>
      </c>
      <c r="E887" t="str">
        <f>_xlfn.XLOOKUP(C887,Products!$A:$A,Products!$C:$C,"")</f>
        <v>Packaging</v>
      </c>
      <c r="F887">
        <f>_xlfn.XLOOKUP(C887,Products!$A:$A,Products!$D:$D,"")</f>
        <v>186.61</v>
      </c>
      <c r="G887" t="str">
        <f>_xlfn.XLOOKUP(C887,Products!$A:$A,Products!$E:$E,"")</f>
        <v>S001</v>
      </c>
      <c r="H887">
        <v>100</v>
      </c>
      <c r="I887">
        <v>245.92</v>
      </c>
      <c r="J887" t="s">
        <v>599</v>
      </c>
      <c r="K887" t="s">
        <v>464</v>
      </c>
      <c r="L887" t="str">
        <f xml:space="preserve"> _xlfn.XLOOKUP(K887,Locations!$A:$A,Locations!$D:$D,"")</f>
        <v>Central</v>
      </c>
      <c r="M887" t="str">
        <f xml:space="preserve"> _xlfn.XLOOKUP(K887,Locations!$A:$A,Locations!$C:$C,"")</f>
        <v>TX</v>
      </c>
      <c r="N887" t="s">
        <v>1542</v>
      </c>
      <c r="O887" t="s">
        <v>1824</v>
      </c>
      <c r="P887">
        <f t="shared" si="52"/>
        <v>24592</v>
      </c>
      <c r="Q887" s="4">
        <f>_xlfn.MAXIFS(Shipments!$B:$B, Shipments!$A:$A, A887)</f>
        <v>45859</v>
      </c>
      <c r="R887">
        <f>SUMIFS(Shipments!$D:$D, Shipments!$A:$A, A887)</f>
        <v>100</v>
      </c>
      <c r="S887">
        <f t="shared" si="53"/>
        <v>1</v>
      </c>
      <c r="T887">
        <f t="shared" si="54"/>
        <v>1</v>
      </c>
      <c r="U887">
        <f t="shared" si="55"/>
        <v>5931</v>
      </c>
    </row>
    <row r="888" spans="1:21" x14ac:dyDescent="0.35">
      <c r="A888">
        <v>10886</v>
      </c>
      <c r="B888" s="4" t="s">
        <v>670</v>
      </c>
      <c r="C888" t="s">
        <v>182</v>
      </c>
      <c r="D888" t="str">
        <f>_xlfn.XLOOKUP(C888,Products!$A:$A,Products!$B:$B,"")</f>
        <v>Product 128</v>
      </c>
      <c r="E888" t="str">
        <f>_xlfn.XLOOKUP(C888,Products!$A:$A,Products!$C:$C,"")</f>
        <v>Spare Parts</v>
      </c>
      <c r="F888">
        <f>_xlfn.XLOOKUP(C888,Products!$A:$A,Products!$D:$D,"")</f>
        <v>151.44999999999999</v>
      </c>
      <c r="G888" t="str">
        <f>_xlfn.XLOOKUP(C888,Products!$A:$A,Products!$E:$E,"")</f>
        <v>S004</v>
      </c>
      <c r="H888">
        <v>100</v>
      </c>
      <c r="I888">
        <v>209.17</v>
      </c>
      <c r="J888" t="s">
        <v>636</v>
      </c>
      <c r="K888" t="s">
        <v>469</v>
      </c>
      <c r="L888" t="str">
        <f xml:space="preserve"> _xlfn.XLOOKUP(K888,Locations!$A:$A,Locations!$D:$D,"")</f>
        <v>Mountain</v>
      </c>
      <c r="M888" t="str">
        <f xml:space="preserve"> _xlfn.XLOOKUP(K888,Locations!$A:$A,Locations!$C:$C,"")</f>
        <v>IL</v>
      </c>
      <c r="N888" t="s">
        <v>1543</v>
      </c>
      <c r="O888" t="s">
        <v>1826</v>
      </c>
      <c r="P888">
        <f t="shared" si="52"/>
        <v>20917</v>
      </c>
      <c r="Q888" s="4">
        <f>_xlfn.MAXIFS(Shipments!$B:$B, Shipments!$A:$A, A888)</f>
        <v>45757</v>
      </c>
      <c r="R888">
        <f>SUMIFS(Shipments!$D:$D, Shipments!$A:$A, A888)</f>
        <v>100</v>
      </c>
      <c r="S888">
        <f t="shared" si="53"/>
        <v>1</v>
      </c>
      <c r="T888">
        <f t="shared" si="54"/>
        <v>1</v>
      </c>
      <c r="U888">
        <f t="shared" si="55"/>
        <v>5772.0000000000018</v>
      </c>
    </row>
    <row r="889" spans="1:21" x14ac:dyDescent="0.35">
      <c r="A889">
        <v>10887</v>
      </c>
      <c r="B889" s="4" t="s">
        <v>659</v>
      </c>
      <c r="C889" t="s">
        <v>208</v>
      </c>
      <c r="D889" t="str">
        <f>_xlfn.XLOOKUP(C889,Products!$A:$A,Products!$B:$B,"")</f>
        <v>Product 154</v>
      </c>
      <c r="E889" t="str">
        <f>_xlfn.XLOOKUP(C889,Products!$A:$A,Products!$C:$C,"")</f>
        <v>Components</v>
      </c>
      <c r="F889">
        <f>_xlfn.XLOOKUP(C889,Products!$A:$A,Products!$D:$D,"")</f>
        <v>44.67</v>
      </c>
      <c r="G889" t="str">
        <f>_xlfn.XLOOKUP(C889,Products!$A:$A,Products!$E:$E,"")</f>
        <v>S012</v>
      </c>
      <c r="H889">
        <v>100</v>
      </c>
      <c r="I889">
        <v>79.209999999999994</v>
      </c>
      <c r="J889" t="s">
        <v>699</v>
      </c>
      <c r="K889" t="s">
        <v>471</v>
      </c>
      <c r="L889" t="str">
        <f xml:space="preserve"> _xlfn.XLOOKUP(K889,Locations!$A:$A,Locations!$D:$D,"")</f>
        <v>Central</v>
      </c>
      <c r="M889" t="str">
        <f xml:space="preserve"> _xlfn.XLOOKUP(K889,Locations!$A:$A,Locations!$C:$C,"")</f>
        <v>TX</v>
      </c>
      <c r="N889" t="s">
        <v>724</v>
      </c>
      <c r="O889" t="s">
        <v>1825</v>
      </c>
      <c r="P889">
        <f t="shared" si="52"/>
        <v>7920.9999999999991</v>
      </c>
      <c r="Q889" s="4">
        <f>_xlfn.MAXIFS(Shipments!$B:$B, Shipments!$A:$A, A889)</f>
        <v>45938</v>
      </c>
      <c r="R889">
        <f>SUMIFS(Shipments!$D:$D, Shipments!$A:$A, A889)</f>
        <v>100</v>
      </c>
      <c r="S889">
        <f t="shared" si="53"/>
        <v>1</v>
      </c>
      <c r="T889">
        <f t="shared" si="54"/>
        <v>0</v>
      </c>
      <c r="U889">
        <f t="shared" si="55"/>
        <v>3453.9999999999991</v>
      </c>
    </row>
    <row r="890" spans="1:21" x14ac:dyDescent="0.35">
      <c r="A890">
        <v>10888</v>
      </c>
      <c r="B890" s="4" t="s">
        <v>588</v>
      </c>
      <c r="C890" t="s">
        <v>103</v>
      </c>
      <c r="D890" t="str">
        <f>_xlfn.XLOOKUP(C890,Products!$A:$A,Products!$B:$B,"")</f>
        <v>Product 49</v>
      </c>
      <c r="E890" t="str">
        <f>_xlfn.XLOOKUP(C890,Products!$A:$A,Products!$C:$C,"")</f>
        <v>Components</v>
      </c>
      <c r="F890">
        <f>_xlfn.XLOOKUP(C890,Products!$A:$A,Products!$D:$D,"")</f>
        <v>7</v>
      </c>
      <c r="G890" t="str">
        <f>_xlfn.XLOOKUP(C890,Products!$A:$A,Products!$E:$E,"")</f>
        <v>S010</v>
      </c>
      <c r="H890">
        <v>5</v>
      </c>
      <c r="I890">
        <v>8.7799999999999994</v>
      </c>
      <c r="J890" t="s">
        <v>516</v>
      </c>
      <c r="K890" t="s">
        <v>470</v>
      </c>
      <c r="L890" t="str">
        <f xml:space="preserve"> _xlfn.XLOOKUP(K890,Locations!$A:$A,Locations!$D:$D,"")</f>
        <v>Pacific</v>
      </c>
      <c r="M890" t="str">
        <f xml:space="preserve"> _xlfn.XLOOKUP(K890,Locations!$A:$A,Locations!$C:$C,"")</f>
        <v>FL</v>
      </c>
      <c r="N890" t="s">
        <v>1544</v>
      </c>
      <c r="O890" t="s">
        <v>1824</v>
      </c>
      <c r="P890">
        <f t="shared" si="52"/>
        <v>43.9</v>
      </c>
      <c r="Q890" s="4">
        <f>_xlfn.MAXIFS(Shipments!$B:$B, Shipments!$A:$A, A890)</f>
        <v>45803</v>
      </c>
      <c r="R890">
        <f>SUMIFS(Shipments!$D:$D, Shipments!$A:$A, A890)</f>
        <v>5</v>
      </c>
      <c r="S890">
        <f t="shared" si="53"/>
        <v>1</v>
      </c>
      <c r="T890">
        <f t="shared" si="54"/>
        <v>1</v>
      </c>
      <c r="U890">
        <f t="shared" si="55"/>
        <v>8.8999999999999986</v>
      </c>
    </row>
    <row r="891" spans="1:21" x14ac:dyDescent="0.35">
      <c r="A891">
        <v>10889</v>
      </c>
      <c r="B891" s="4" t="s">
        <v>579</v>
      </c>
      <c r="C891" t="s">
        <v>105</v>
      </c>
      <c r="D891" t="str">
        <f>_xlfn.XLOOKUP(C891,Products!$A:$A,Products!$B:$B,"")</f>
        <v>Product 51</v>
      </c>
      <c r="E891" t="str">
        <f>_xlfn.XLOOKUP(C891,Products!$A:$A,Products!$C:$C,"")</f>
        <v>Spare Parts</v>
      </c>
      <c r="F891">
        <f>_xlfn.XLOOKUP(C891,Products!$A:$A,Products!$D:$D,"")</f>
        <v>101.41</v>
      </c>
      <c r="G891" t="str">
        <f>_xlfn.XLOOKUP(C891,Products!$A:$A,Products!$E:$E,"")</f>
        <v>S005</v>
      </c>
      <c r="H891">
        <v>30</v>
      </c>
      <c r="I891">
        <v>169.64</v>
      </c>
      <c r="J891" t="s">
        <v>531</v>
      </c>
      <c r="K891" t="s">
        <v>470</v>
      </c>
      <c r="L891" t="str">
        <f xml:space="preserve"> _xlfn.XLOOKUP(K891,Locations!$A:$A,Locations!$D:$D,"")</f>
        <v>Pacific</v>
      </c>
      <c r="M891" t="str">
        <f xml:space="preserve"> _xlfn.XLOOKUP(K891,Locations!$A:$A,Locations!$C:$C,"")</f>
        <v>FL</v>
      </c>
      <c r="N891" t="s">
        <v>1545</v>
      </c>
      <c r="O891" t="s">
        <v>1825</v>
      </c>
      <c r="P891">
        <f t="shared" si="52"/>
        <v>5089.2</v>
      </c>
      <c r="Q891" s="4">
        <f>_xlfn.MAXIFS(Shipments!$B:$B, Shipments!$A:$A, A891)</f>
        <v>45834</v>
      </c>
      <c r="R891">
        <f>SUMIFS(Shipments!$D:$D, Shipments!$A:$A, A891)</f>
        <v>30</v>
      </c>
      <c r="S891">
        <f t="shared" si="53"/>
        <v>1</v>
      </c>
      <c r="T891">
        <f t="shared" si="54"/>
        <v>1</v>
      </c>
      <c r="U891">
        <f t="shared" si="55"/>
        <v>2046.9</v>
      </c>
    </row>
    <row r="892" spans="1:21" x14ac:dyDescent="0.35">
      <c r="A892">
        <v>10890</v>
      </c>
      <c r="B892" s="4" t="s">
        <v>599</v>
      </c>
      <c r="C892" t="s">
        <v>166</v>
      </c>
      <c r="D892" t="str">
        <f>_xlfn.XLOOKUP(C892,Products!$A:$A,Products!$B:$B,"")</f>
        <v>Product 112</v>
      </c>
      <c r="E892" t="str">
        <f>_xlfn.XLOOKUP(C892,Products!$A:$A,Products!$C:$C,"")</f>
        <v>Finished Goods</v>
      </c>
      <c r="F892">
        <f>_xlfn.XLOOKUP(C892,Products!$A:$A,Products!$D:$D,"")</f>
        <v>97.22</v>
      </c>
      <c r="G892" t="str">
        <f>_xlfn.XLOOKUP(C892,Products!$A:$A,Products!$E:$E,"")</f>
        <v>S020</v>
      </c>
      <c r="H892">
        <v>20</v>
      </c>
      <c r="I892">
        <v>147.06</v>
      </c>
      <c r="J892" t="s">
        <v>523</v>
      </c>
      <c r="K892" t="s">
        <v>468</v>
      </c>
      <c r="L892" t="str">
        <f xml:space="preserve"> _xlfn.XLOOKUP(K892,Locations!$A:$A,Locations!$D:$D,"")</f>
        <v>West</v>
      </c>
      <c r="M892" t="str">
        <f xml:space="preserve"> _xlfn.XLOOKUP(K892,Locations!$A:$A,Locations!$C:$C,"")</f>
        <v>WA</v>
      </c>
      <c r="N892" t="s">
        <v>1546</v>
      </c>
      <c r="O892" t="s">
        <v>1825</v>
      </c>
      <c r="P892">
        <f t="shared" si="52"/>
        <v>2941.2</v>
      </c>
      <c r="Q892" s="4">
        <f>_xlfn.MAXIFS(Shipments!$B:$B, Shipments!$A:$A, A892)</f>
        <v>45865</v>
      </c>
      <c r="R892">
        <f>SUMIFS(Shipments!$D:$D, Shipments!$A:$A, A892)</f>
        <v>20</v>
      </c>
      <c r="S892">
        <f t="shared" si="53"/>
        <v>1</v>
      </c>
      <c r="T892">
        <f t="shared" si="54"/>
        <v>0</v>
      </c>
      <c r="U892">
        <f t="shared" si="55"/>
        <v>996.79999999999973</v>
      </c>
    </row>
    <row r="893" spans="1:21" x14ac:dyDescent="0.35">
      <c r="A893">
        <v>10891</v>
      </c>
      <c r="B893" s="4" t="s">
        <v>538</v>
      </c>
      <c r="C893" t="s">
        <v>97</v>
      </c>
      <c r="D893" t="str">
        <f>_xlfn.XLOOKUP(C893,Products!$A:$A,Products!$B:$B,"")</f>
        <v>Product 43</v>
      </c>
      <c r="E893" t="str">
        <f>_xlfn.XLOOKUP(C893,Products!$A:$A,Products!$C:$C,"")</f>
        <v>Raw Materials</v>
      </c>
      <c r="F893">
        <f>_xlfn.XLOOKUP(C893,Products!$A:$A,Products!$D:$D,"")</f>
        <v>143.69</v>
      </c>
      <c r="G893" t="str">
        <f>_xlfn.XLOOKUP(C893,Products!$A:$A,Products!$E:$E,"")</f>
        <v>S001</v>
      </c>
      <c r="H893">
        <v>50</v>
      </c>
      <c r="I893">
        <v>246.8</v>
      </c>
      <c r="J893" t="s">
        <v>566</v>
      </c>
      <c r="K893" t="s">
        <v>470</v>
      </c>
      <c r="L893" t="str">
        <f xml:space="preserve"> _xlfn.XLOOKUP(K893,Locations!$A:$A,Locations!$D:$D,"")</f>
        <v>Pacific</v>
      </c>
      <c r="M893" t="str">
        <f xml:space="preserve"> _xlfn.XLOOKUP(K893,Locations!$A:$A,Locations!$C:$C,"")</f>
        <v>FL</v>
      </c>
      <c r="N893" t="s">
        <v>1547</v>
      </c>
      <c r="O893" t="s">
        <v>1825</v>
      </c>
      <c r="P893">
        <f t="shared" si="52"/>
        <v>12340</v>
      </c>
      <c r="Q893" s="4">
        <f>_xlfn.MAXIFS(Shipments!$B:$B, Shipments!$A:$A, A893)</f>
        <v>45755</v>
      </c>
      <c r="R893">
        <f>SUMIFS(Shipments!$D:$D, Shipments!$A:$A, A893)</f>
        <v>50</v>
      </c>
      <c r="S893">
        <f t="shared" si="53"/>
        <v>1</v>
      </c>
      <c r="T893">
        <f t="shared" si="54"/>
        <v>0</v>
      </c>
      <c r="U893">
        <f t="shared" si="55"/>
        <v>5155.5</v>
      </c>
    </row>
    <row r="894" spans="1:21" x14ac:dyDescent="0.35">
      <c r="A894">
        <v>10892</v>
      </c>
      <c r="B894" s="4" t="s">
        <v>667</v>
      </c>
      <c r="C894" t="s">
        <v>144</v>
      </c>
      <c r="D894" t="str">
        <f>_xlfn.XLOOKUP(C894,Products!$A:$A,Products!$B:$B,"")</f>
        <v>Product 90</v>
      </c>
      <c r="E894" t="str">
        <f>_xlfn.XLOOKUP(C894,Products!$A:$A,Products!$C:$C,"")</f>
        <v>Packaging</v>
      </c>
      <c r="F894">
        <f>_xlfn.XLOOKUP(C894,Products!$A:$A,Products!$D:$D,"")</f>
        <v>120.1</v>
      </c>
      <c r="G894" t="str">
        <f>_xlfn.XLOOKUP(C894,Products!$A:$A,Products!$E:$E,"")</f>
        <v>S008</v>
      </c>
      <c r="H894">
        <v>5</v>
      </c>
      <c r="I894">
        <v>185.61</v>
      </c>
      <c r="J894" t="s">
        <v>565</v>
      </c>
      <c r="K894" t="s">
        <v>465</v>
      </c>
      <c r="L894" t="str">
        <f xml:space="preserve"> _xlfn.XLOOKUP(K894,Locations!$A:$A,Locations!$D:$D,"")</f>
        <v>Midwest</v>
      </c>
      <c r="M894" t="str">
        <f xml:space="preserve"> _xlfn.XLOOKUP(K894,Locations!$A:$A,Locations!$C:$C,"")</f>
        <v>IL</v>
      </c>
      <c r="N894" t="s">
        <v>1548</v>
      </c>
      <c r="O894" t="s">
        <v>1824</v>
      </c>
      <c r="P894">
        <f t="shared" si="52"/>
        <v>928.05000000000007</v>
      </c>
      <c r="Q894" s="4">
        <f>_xlfn.MAXIFS(Shipments!$B:$B, Shipments!$A:$A, A894)</f>
        <v>45823</v>
      </c>
      <c r="R894">
        <f>SUMIFS(Shipments!$D:$D, Shipments!$A:$A, A894)</f>
        <v>5</v>
      </c>
      <c r="S894">
        <f t="shared" si="53"/>
        <v>1</v>
      </c>
      <c r="T894">
        <f t="shared" si="54"/>
        <v>0</v>
      </c>
      <c r="U894">
        <f t="shared" si="55"/>
        <v>327.55000000000007</v>
      </c>
    </row>
    <row r="895" spans="1:21" x14ac:dyDescent="0.35">
      <c r="A895">
        <v>10893</v>
      </c>
      <c r="B895" s="4" t="s">
        <v>676</v>
      </c>
      <c r="C895" t="s">
        <v>146</v>
      </c>
      <c r="D895" t="str">
        <f>_xlfn.XLOOKUP(C895,Products!$A:$A,Products!$B:$B,"")</f>
        <v>Product 92</v>
      </c>
      <c r="E895" t="str">
        <f>_xlfn.XLOOKUP(C895,Products!$A:$A,Products!$C:$C,"")</f>
        <v>Finished Goods</v>
      </c>
      <c r="F895">
        <f>_xlfn.XLOOKUP(C895,Products!$A:$A,Products!$D:$D,"")</f>
        <v>144.79</v>
      </c>
      <c r="G895" t="str">
        <f>_xlfn.XLOOKUP(C895,Products!$A:$A,Products!$E:$E,"")</f>
        <v>S016</v>
      </c>
      <c r="H895">
        <v>15</v>
      </c>
      <c r="I895">
        <v>199.81</v>
      </c>
      <c r="J895" t="s">
        <v>522</v>
      </c>
      <c r="K895" t="s">
        <v>468</v>
      </c>
      <c r="L895" t="str">
        <f xml:space="preserve"> _xlfn.XLOOKUP(K895,Locations!$A:$A,Locations!$D:$D,"")</f>
        <v>West</v>
      </c>
      <c r="M895" t="str">
        <f xml:space="preserve"> _xlfn.XLOOKUP(K895,Locations!$A:$A,Locations!$C:$C,"")</f>
        <v>WA</v>
      </c>
      <c r="N895" t="s">
        <v>1549</v>
      </c>
      <c r="O895" t="s">
        <v>1825</v>
      </c>
      <c r="P895">
        <f t="shared" si="52"/>
        <v>2997.15</v>
      </c>
      <c r="Q895" s="4">
        <f>_xlfn.MAXIFS(Shipments!$B:$B, Shipments!$A:$A, A895)</f>
        <v>45832</v>
      </c>
      <c r="R895">
        <f>SUMIFS(Shipments!$D:$D, Shipments!$A:$A, A895)</f>
        <v>15</v>
      </c>
      <c r="S895">
        <f t="shared" si="53"/>
        <v>1</v>
      </c>
      <c r="T895">
        <f t="shared" si="54"/>
        <v>1</v>
      </c>
      <c r="U895">
        <f t="shared" si="55"/>
        <v>825.30000000000018</v>
      </c>
    </row>
    <row r="896" spans="1:21" x14ac:dyDescent="0.35">
      <c r="A896">
        <v>10894</v>
      </c>
      <c r="B896" s="4" t="s">
        <v>669</v>
      </c>
      <c r="C896" t="s">
        <v>89</v>
      </c>
      <c r="D896" t="str">
        <f>_xlfn.XLOOKUP(C896,Products!$A:$A,Products!$B:$B,"")</f>
        <v>Product 35</v>
      </c>
      <c r="E896" t="str">
        <f>_xlfn.XLOOKUP(C896,Products!$A:$A,Products!$C:$C,"")</f>
        <v>Finished Goods</v>
      </c>
      <c r="F896">
        <f>_xlfn.XLOOKUP(C896,Products!$A:$A,Products!$D:$D,"")</f>
        <v>21.21</v>
      </c>
      <c r="G896" t="str">
        <f>_xlfn.XLOOKUP(C896,Products!$A:$A,Products!$E:$E,"")</f>
        <v>S017</v>
      </c>
      <c r="H896">
        <v>20</v>
      </c>
      <c r="I896">
        <v>34.4</v>
      </c>
      <c r="J896" t="s">
        <v>698</v>
      </c>
      <c r="K896" t="s">
        <v>470</v>
      </c>
      <c r="L896" t="str">
        <f xml:space="preserve"> _xlfn.XLOOKUP(K896,Locations!$A:$A,Locations!$D:$D,"")</f>
        <v>Pacific</v>
      </c>
      <c r="M896" t="str">
        <f xml:space="preserve"> _xlfn.XLOOKUP(K896,Locations!$A:$A,Locations!$C:$C,"")</f>
        <v>FL</v>
      </c>
      <c r="N896" t="s">
        <v>1550</v>
      </c>
      <c r="O896" t="s">
        <v>1825</v>
      </c>
      <c r="P896">
        <f t="shared" si="52"/>
        <v>688</v>
      </c>
      <c r="Q896" s="4">
        <f>_xlfn.MAXIFS(Shipments!$B:$B, Shipments!$A:$A, A896)</f>
        <v>45934</v>
      </c>
      <c r="R896">
        <f>SUMIFS(Shipments!$D:$D, Shipments!$A:$A, A896)</f>
        <v>20</v>
      </c>
      <c r="S896">
        <f t="shared" si="53"/>
        <v>1</v>
      </c>
      <c r="T896">
        <f t="shared" si="54"/>
        <v>0</v>
      </c>
      <c r="U896">
        <f t="shared" si="55"/>
        <v>263.79999999999995</v>
      </c>
    </row>
    <row r="897" spans="1:21" x14ac:dyDescent="0.35">
      <c r="A897">
        <v>10895</v>
      </c>
      <c r="B897" s="4" t="s">
        <v>528</v>
      </c>
      <c r="C897" t="s">
        <v>178</v>
      </c>
      <c r="D897" t="str">
        <f>_xlfn.XLOOKUP(C897,Products!$A:$A,Products!$B:$B,"")</f>
        <v>Product 124</v>
      </c>
      <c r="E897" t="str">
        <f>_xlfn.XLOOKUP(C897,Products!$A:$A,Products!$C:$C,"")</f>
        <v>Components</v>
      </c>
      <c r="F897">
        <f>_xlfn.XLOOKUP(C897,Products!$A:$A,Products!$D:$D,"")</f>
        <v>162.77000000000001</v>
      </c>
      <c r="G897" t="str">
        <f>_xlfn.XLOOKUP(C897,Products!$A:$A,Products!$E:$E,"")</f>
        <v>S016</v>
      </c>
      <c r="H897">
        <v>15</v>
      </c>
      <c r="I897">
        <v>223.36</v>
      </c>
      <c r="J897" t="s">
        <v>660</v>
      </c>
      <c r="K897" t="s">
        <v>470</v>
      </c>
      <c r="L897" t="str">
        <f xml:space="preserve"> _xlfn.XLOOKUP(K897,Locations!$A:$A,Locations!$D:$D,"")</f>
        <v>Pacific</v>
      </c>
      <c r="M897" t="str">
        <f xml:space="preserve"> _xlfn.XLOOKUP(K897,Locations!$A:$A,Locations!$C:$C,"")</f>
        <v>FL</v>
      </c>
      <c r="N897" t="s">
        <v>1551</v>
      </c>
      <c r="O897" t="s">
        <v>1825</v>
      </c>
      <c r="P897">
        <f t="shared" si="52"/>
        <v>3350.4</v>
      </c>
      <c r="Q897" s="4">
        <f>_xlfn.MAXIFS(Shipments!$B:$B, Shipments!$A:$A, A897)</f>
        <v>45904</v>
      </c>
      <c r="R897">
        <f>SUMIFS(Shipments!$D:$D, Shipments!$A:$A, A897)</f>
        <v>15</v>
      </c>
      <c r="S897">
        <f t="shared" si="53"/>
        <v>1</v>
      </c>
      <c r="T897">
        <f t="shared" si="54"/>
        <v>0</v>
      </c>
      <c r="U897">
        <f t="shared" si="55"/>
        <v>908.84999999999991</v>
      </c>
    </row>
    <row r="898" spans="1:21" x14ac:dyDescent="0.35">
      <c r="A898">
        <v>10896</v>
      </c>
      <c r="B898" s="4" t="s">
        <v>659</v>
      </c>
      <c r="C898" t="s">
        <v>247</v>
      </c>
      <c r="D898" t="str">
        <f>_xlfn.XLOOKUP(C898,Products!$A:$A,Products!$B:$B,"")</f>
        <v>Product 193</v>
      </c>
      <c r="E898" t="str">
        <f>_xlfn.XLOOKUP(C898,Products!$A:$A,Products!$C:$C,"")</f>
        <v>Packaging</v>
      </c>
      <c r="F898">
        <f>_xlfn.XLOOKUP(C898,Products!$A:$A,Products!$D:$D,"")</f>
        <v>186.71</v>
      </c>
      <c r="G898" t="str">
        <f>_xlfn.XLOOKUP(C898,Products!$A:$A,Products!$E:$E,"")</f>
        <v>S005</v>
      </c>
      <c r="H898">
        <v>50</v>
      </c>
      <c r="I898">
        <v>260.14999999999998</v>
      </c>
      <c r="J898" t="s">
        <v>699</v>
      </c>
      <c r="K898" t="s">
        <v>468</v>
      </c>
      <c r="L898" t="str">
        <f xml:space="preserve"> _xlfn.XLOOKUP(K898,Locations!$A:$A,Locations!$D:$D,"")</f>
        <v>West</v>
      </c>
      <c r="M898" t="str">
        <f xml:space="preserve"> _xlfn.XLOOKUP(K898,Locations!$A:$A,Locations!$C:$C,"")</f>
        <v>WA</v>
      </c>
      <c r="N898" t="s">
        <v>1552</v>
      </c>
      <c r="O898" t="s">
        <v>1825</v>
      </c>
      <c r="P898">
        <f t="shared" si="52"/>
        <v>13007.499999999998</v>
      </c>
      <c r="Q898" s="4">
        <f>_xlfn.MAXIFS(Shipments!$B:$B, Shipments!$A:$A, A898)</f>
        <v>45936</v>
      </c>
      <c r="R898">
        <f>SUMIFS(Shipments!$D:$D, Shipments!$A:$A, A898)</f>
        <v>50</v>
      </c>
      <c r="S898">
        <f t="shared" si="53"/>
        <v>1</v>
      </c>
      <c r="T898">
        <f t="shared" si="54"/>
        <v>1</v>
      </c>
      <c r="U898">
        <f t="shared" si="55"/>
        <v>3671.9999999999982</v>
      </c>
    </row>
    <row r="899" spans="1:21" x14ac:dyDescent="0.35">
      <c r="A899">
        <v>10897</v>
      </c>
      <c r="B899" s="4" t="s">
        <v>516</v>
      </c>
      <c r="C899" t="s">
        <v>165</v>
      </c>
      <c r="D899" t="str">
        <f>_xlfn.XLOOKUP(C899,Products!$A:$A,Products!$B:$B,"")</f>
        <v>Product 111</v>
      </c>
      <c r="E899" t="str">
        <f>_xlfn.XLOOKUP(C899,Products!$A:$A,Products!$C:$C,"")</f>
        <v>Finished Goods</v>
      </c>
      <c r="F899">
        <f>_xlfn.XLOOKUP(C899,Products!$A:$A,Products!$D:$D,"")</f>
        <v>2.7</v>
      </c>
      <c r="G899" t="str">
        <f>_xlfn.XLOOKUP(C899,Products!$A:$A,Products!$E:$E,"")</f>
        <v>S016</v>
      </c>
      <c r="H899">
        <v>10</v>
      </c>
      <c r="I899">
        <v>3.43</v>
      </c>
      <c r="J899" t="s">
        <v>667</v>
      </c>
      <c r="K899" t="s">
        <v>464</v>
      </c>
      <c r="L899" t="str">
        <f xml:space="preserve"> _xlfn.XLOOKUP(K899,Locations!$A:$A,Locations!$D:$D,"")</f>
        <v>Central</v>
      </c>
      <c r="M899" t="str">
        <f xml:space="preserve"> _xlfn.XLOOKUP(K899,Locations!$A:$A,Locations!$C:$C,"")</f>
        <v>TX</v>
      </c>
      <c r="N899" t="s">
        <v>1553</v>
      </c>
      <c r="O899" t="s">
        <v>1824</v>
      </c>
      <c r="P899">
        <f t="shared" ref="P899:P962" si="56">H899*I899</f>
        <v>34.300000000000004</v>
      </c>
      <c r="Q899" s="4">
        <f>_xlfn.MAXIFS(Shipments!$B:$B, Shipments!$A:$A, A899)</f>
        <v>45811</v>
      </c>
      <c r="R899">
        <f>SUMIFS(Shipments!$D:$D, Shipments!$A:$A, A899)</f>
        <v>10</v>
      </c>
      <c r="S899">
        <f t="shared" ref="S899:S962" si="57">IF(H899=0,1,R899/H899)</f>
        <v>1</v>
      </c>
      <c r="T899">
        <f t="shared" ref="T899:T962" si="58">IF(Q899&lt;=DATEVALUE(J899),1,0)</f>
        <v>0</v>
      </c>
      <c r="U899">
        <f t="shared" ref="U899:U962" si="59">P899 - (H899*F899)</f>
        <v>7.3000000000000043</v>
      </c>
    </row>
    <row r="900" spans="1:21" x14ac:dyDescent="0.35">
      <c r="A900">
        <v>10898</v>
      </c>
      <c r="B900" s="4" t="s">
        <v>589</v>
      </c>
      <c r="C900" t="s">
        <v>252</v>
      </c>
      <c r="D900" t="str">
        <f>_xlfn.XLOOKUP(C900,Products!$A:$A,Products!$B:$B,"")</f>
        <v>Product 198</v>
      </c>
      <c r="E900" t="str">
        <f>_xlfn.XLOOKUP(C900,Products!$A:$A,Products!$C:$C,"")</f>
        <v>Finished Goods</v>
      </c>
      <c r="F900">
        <f>_xlfn.XLOOKUP(C900,Products!$A:$A,Products!$D:$D,"")</f>
        <v>97.81</v>
      </c>
      <c r="G900" t="str">
        <f>_xlfn.XLOOKUP(C900,Products!$A:$A,Products!$E:$E,"")</f>
        <v>S014</v>
      </c>
      <c r="H900">
        <v>100</v>
      </c>
      <c r="I900">
        <v>164.45</v>
      </c>
      <c r="J900" t="s">
        <v>511</v>
      </c>
      <c r="K900" t="s">
        <v>469</v>
      </c>
      <c r="L900" t="str">
        <f xml:space="preserve"> _xlfn.XLOOKUP(K900,Locations!$A:$A,Locations!$D:$D,"")</f>
        <v>Mountain</v>
      </c>
      <c r="M900" t="str">
        <f xml:space="preserve"> _xlfn.XLOOKUP(K900,Locations!$A:$A,Locations!$C:$C,"")</f>
        <v>IL</v>
      </c>
      <c r="N900" t="s">
        <v>1554</v>
      </c>
      <c r="O900" t="s">
        <v>1825</v>
      </c>
      <c r="P900">
        <f t="shared" si="56"/>
        <v>16445</v>
      </c>
      <c r="Q900" s="4">
        <f>_xlfn.MAXIFS(Shipments!$B:$B, Shipments!$A:$A, A900)</f>
        <v>45774</v>
      </c>
      <c r="R900">
        <f>SUMIFS(Shipments!$D:$D, Shipments!$A:$A, A900)</f>
        <v>100</v>
      </c>
      <c r="S900">
        <f t="shared" si="57"/>
        <v>1</v>
      </c>
      <c r="T900">
        <f t="shared" si="58"/>
        <v>0</v>
      </c>
      <c r="U900">
        <f t="shared" si="59"/>
        <v>6664</v>
      </c>
    </row>
    <row r="901" spans="1:21" x14ac:dyDescent="0.35">
      <c r="A901">
        <v>10899</v>
      </c>
      <c r="B901" s="4" t="s">
        <v>523</v>
      </c>
      <c r="C901" t="s">
        <v>171</v>
      </c>
      <c r="D901" t="str">
        <f>_xlfn.XLOOKUP(C901,Products!$A:$A,Products!$B:$B,"")</f>
        <v>Product 117</v>
      </c>
      <c r="E901" t="str">
        <f>_xlfn.XLOOKUP(C901,Products!$A:$A,Products!$C:$C,"")</f>
        <v>Spare Parts</v>
      </c>
      <c r="F901">
        <f>_xlfn.XLOOKUP(C901,Products!$A:$A,Products!$D:$D,"")</f>
        <v>75.73</v>
      </c>
      <c r="G901" t="str">
        <f>_xlfn.XLOOKUP(C901,Products!$A:$A,Products!$E:$E,"")</f>
        <v>S014</v>
      </c>
      <c r="H901">
        <v>50</v>
      </c>
      <c r="I901">
        <v>96.76</v>
      </c>
      <c r="J901" t="s">
        <v>512</v>
      </c>
      <c r="K901" t="s">
        <v>466</v>
      </c>
      <c r="L901" t="str">
        <f xml:space="preserve"> _xlfn.XLOOKUP(K901,Locations!$A:$A,Locations!$D:$D,"")</f>
        <v>Southeast</v>
      </c>
      <c r="M901" t="str">
        <f xml:space="preserve"> _xlfn.XLOOKUP(K901,Locations!$A:$A,Locations!$C:$C,"")</f>
        <v>FL</v>
      </c>
      <c r="N901" t="s">
        <v>1555</v>
      </c>
      <c r="O901" t="s">
        <v>1826</v>
      </c>
      <c r="P901">
        <f t="shared" si="56"/>
        <v>4838</v>
      </c>
      <c r="Q901" s="4">
        <f>_xlfn.MAXIFS(Shipments!$B:$B, Shipments!$A:$A, A901)</f>
        <v>45869</v>
      </c>
      <c r="R901">
        <f>SUMIFS(Shipments!$D:$D, Shipments!$A:$A, A901)</f>
        <v>50</v>
      </c>
      <c r="S901">
        <f t="shared" si="57"/>
        <v>1</v>
      </c>
      <c r="T901">
        <f t="shared" si="58"/>
        <v>1</v>
      </c>
      <c r="U901">
        <f t="shared" si="59"/>
        <v>1051.5</v>
      </c>
    </row>
    <row r="902" spans="1:21" x14ac:dyDescent="0.35">
      <c r="A902">
        <v>10900</v>
      </c>
      <c r="B902" s="4" t="s">
        <v>522</v>
      </c>
      <c r="C902" t="s">
        <v>127</v>
      </c>
      <c r="D902" t="str">
        <f>_xlfn.XLOOKUP(C902,Products!$A:$A,Products!$B:$B,"")</f>
        <v>Product 73</v>
      </c>
      <c r="E902" t="str">
        <f>_xlfn.XLOOKUP(C902,Products!$A:$A,Products!$C:$C,"")</f>
        <v>Spare Parts</v>
      </c>
      <c r="F902">
        <f>_xlfn.XLOOKUP(C902,Products!$A:$A,Products!$D:$D,"")</f>
        <v>27.14</v>
      </c>
      <c r="G902" t="str">
        <f>_xlfn.XLOOKUP(C902,Products!$A:$A,Products!$E:$E,"")</f>
        <v>S017</v>
      </c>
      <c r="H902">
        <v>40</v>
      </c>
      <c r="I902">
        <v>45.6</v>
      </c>
      <c r="J902" t="s">
        <v>510</v>
      </c>
      <c r="K902" t="s">
        <v>464</v>
      </c>
      <c r="L902" t="str">
        <f xml:space="preserve"> _xlfn.XLOOKUP(K902,Locations!$A:$A,Locations!$D:$D,"")</f>
        <v>Central</v>
      </c>
      <c r="M902" t="str">
        <f xml:space="preserve"> _xlfn.XLOOKUP(K902,Locations!$A:$A,Locations!$C:$C,"")</f>
        <v>TX</v>
      </c>
      <c r="N902" t="s">
        <v>1556</v>
      </c>
      <c r="O902" t="s">
        <v>1824</v>
      </c>
      <c r="P902">
        <f t="shared" si="56"/>
        <v>1824</v>
      </c>
      <c r="Q902" s="4">
        <f>_xlfn.MAXIFS(Shipments!$B:$B, Shipments!$A:$A, A902)</f>
        <v>45842</v>
      </c>
      <c r="R902">
        <f>SUMIFS(Shipments!$D:$D, Shipments!$A:$A, A902)</f>
        <v>40</v>
      </c>
      <c r="S902">
        <f t="shared" si="57"/>
        <v>1</v>
      </c>
      <c r="T902">
        <f t="shared" si="58"/>
        <v>1</v>
      </c>
      <c r="U902">
        <f t="shared" si="59"/>
        <v>738.40000000000009</v>
      </c>
    </row>
    <row r="903" spans="1:21" x14ac:dyDescent="0.35">
      <c r="A903">
        <v>10901</v>
      </c>
      <c r="B903" s="4" t="s">
        <v>646</v>
      </c>
      <c r="C903" t="s">
        <v>219</v>
      </c>
      <c r="D903" t="str">
        <f>_xlfn.XLOOKUP(C903,Products!$A:$A,Products!$B:$B,"")</f>
        <v>Product 165</v>
      </c>
      <c r="E903" t="str">
        <f>_xlfn.XLOOKUP(C903,Products!$A:$A,Products!$C:$C,"")</f>
        <v>Finished Goods</v>
      </c>
      <c r="F903">
        <f>_xlfn.XLOOKUP(C903,Products!$A:$A,Products!$D:$D,"")</f>
        <v>156</v>
      </c>
      <c r="G903" t="str">
        <f>_xlfn.XLOOKUP(C903,Products!$A:$A,Products!$E:$E,"")</f>
        <v>S017</v>
      </c>
      <c r="H903">
        <v>25</v>
      </c>
      <c r="I903">
        <v>213.04</v>
      </c>
      <c r="J903" t="s">
        <v>632</v>
      </c>
      <c r="K903" t="s">
        <v>472</v>
      </c>
      <c r="L903" t="str">
        <f xml:space="preserve"> _xlfn.XLOOKUP(K903,Locations!$A:$A,Locations!$D:$D,"")</f>
        <v>West</v>
      </c>
      <c r="M903" t="str">
        <f xml:space="preserve"> _xlfn.XLOOKUP(K903,Locations!$A:$A,Locations!$C:$C,"")</f>
        <v>WA</v>
      </c>
      <c r="N903" t="s">
        <v>1557</v>
      </c>
      <c r="O903" t="s">
        <v>1826</v>
      </c>
      <c r="P903">
        <f t="shared" si="56"/>
        <v>5326</v>
      </c>
      <c r="Q903" s="4">
        <f>_xlfn.MAXIFS(Shipments!$B:$B, Shipments!$A:$A, A903)</f>
        <v>45847</v>
      </c>
      <c r="R903">
        <f>SUMIFS(Shipments!$D:$D, Shipments!$A:$A, A903)</f>
        <v>25</v>
      </c>
      <c r="S903">
        <f t="shared" si="57"/>
        <v>1</v>
      </c>
      <c r="T903">
        <f t="shared" si="58"/>
        <v>0</v>
      </c>
      <c r="U903">
        <f t="shared" si="59"/>
        <v>1426</v>
      </c>
    </row>
    <row r="904" spans="1:21" x14ac:dyDescent="0.35">
      <c r="A904">
        <v>10902</v>
      </c>
      <c r="B904" s="4" t="s">
        <v>521</v>
      </c>
      <c r="C904" t="s">
        <v>194</v>
      </c>
      <c r="D904" t="str">
        <f>_xlfn.XLOOKUP(C904,Products!$A:$A,Products!$B:$B,"")</f>
        <v>Product 140</v>
      </c>
      <c r="E904" t="str">
        <f>_xlfn.XLOOKUP(C904,Products!$A:$A,Products!$C:$C,"")</f>
        <v>Packaging</v>
      </c>
      <c r="F904">
        <f>_xlfn.XLOOKUP(C904,Products!$A:$A,Products!$D:$D,"")</f>
        <v>164.82</v>
      </c>
      <c r="G904" t="str">
        <f>_xlfn.XLOOKUP(C904,Products!$A:$A,Products!$E:$E,"")</f>
        <v>S014</v>
      </c>
      <c r="H904">
        <v>100</v>
      </c>
      <c r="I904">
        <v>286.94</v>
      </c>
      <c r="J904" t="s">
        <v>587</v>
      </c>
      <c r="K904" t="s">
        <v>467</v>
      </c>
      <c r="L904" t="str">
        <f xml:space="preserve"> _xlfn.XLOOKUP(K904,Locations!$A:$A,Locations!$D:$D,"")</f>
        <v>Northeast</v>
      </c>
      <c r="M904" t="str">
        <f xml:space="preserve"> _xlfn.XLOOKUP(K904,Locations!$A:$A,Locations!$C:$C,"")</f>
        <v>NJ</v>
      </c>
      <c r="N904" t="s">
        <v>1558</v>
      </c>
      <c r="O904" t="s">
        <v>1825</v>
      </c>
      <c r="P904">
        <f t="shared" si="56"/>
        <v>28694</v>
      </c>
      <c r="Q904" s="4">
        <f>_xlfn.MAXIFS(Shipments!$B:$B, Shipments!$A:$A, A904)</f>
        <v>45880</v>
      </c>
      <c r="R904">
        <f>SUMIFS(Shipments!$D:$D, Shipments!$A:$A, A904)</f>
        <v>100</v>
      </c>
      <c r="S904">
        <f t="shared" si="57"/>
        <v>1</v>
      </c>
      <c r="T904">
        <f t="shared" si="58"/>
        <v>0</v>
      </c>
      <c r="U904">
        <f t="shared" si="59"/>
        <v>12212</v>
      </c>
    </row>
    <row r="905" spans="1:21" x14ac:dyDescent="0.35">
      <c r="A905">
        <v>10903</v>
      </c>
      <c r="B905" s="4" t="s">
        <v>549</v>
      </c>
      <c r="C905" t="s">
        <v>174</v>
      </c>
      <c r="D905" t="str">
        <f>_xlfn.XLOOKUP(C905,Products!$A:$A,Products!$B:$B,"")</f>
        <v>Product 120</v>
      </c>
      <c r="E905" t="str">
        <f>_xlfn.XLOOKUP(C905,Products!$A:$A,Products!$C:$C,"")</f>
        <v>Raw Materials</v>
      </c>
      <c r="F905">
        <f>_xlfn.XLOOKUP(C905,Products!$A:$A,Products!$D:$D,"")</f>
        <v>184.19</v>
      </c>
      <c r="G905" t="str">
        <f>_xlfn.XLOOKUP(C905,Products!$A:$A,Products!$E:$E,"")</f>
        <v>S004</v>
      </c>
      <c r="H905">
        <v>15</v>
      </c>
      <c r="I905">
        <v>329.33</v>
      </c>
      <c r="J905" t="s">
        <v>650</v>
      </c>
      <c r="K905" t="s">
        <v>467</v>
      </c>
      <c r="L905" t="str">
        <f xml:space="preserve"> _xlfn.XLOOKUP(K905,Locations!$A:$A,Locations!$D:$D,"")</f>
        <v>Northeast</v>
      </c>
      <c r="M905" t="str">
        <f xml:space="preserve"> _xlfn.XLOOKUP(K905,Locations!$A:$A,Locations!$C:$C,"")</f>
        <v>NJ</v>
      </c>
      <c r="N905" t="s">
        <v>1559</v>
      </c>
      <c r="O905" t="s">
        <v>1825</v>
      </c>
      <c r="P905">
        <f t="shared" si="56"/>
        <v>4939.95</v>
      </c>
      <c r="Q905" s="4">
        <f>_xlfn.MAXIFS(Shipments!$B:$B, Shipments!$A:$A, A905)</f>
        <v>45794</v>
      </c>
      <c r="R905">
        <f>SUMIFS(Shipments!$D:$D, Shipments!$A:$A, A905)</f>
        <v>15</v>
      </c>
      <c r="S905">
        <f t="shared" si="57"/>
        <v>1</v>
      </c>
      <c r="T905">
        <f t="shared" si="58"/>
        <v>1</v>
      </c>
      <c r="U905">
        <f t="shared" si="59"/>
        <v>2177.1</v>
      </c>
    </row>
    <row r="906" spans="1:21" x14ac:dyDescent="0.35">
      <c r="A906">
        <v>10904</v>
      </c>
      <c r="B906" s="4" t="s">
        <v>623</v>
      </c>
      <c r="C906" t="s">
        <v>101</v>
      </c>
      <c r="D906" t="str">
        <f>_xlfn.XLOOKUP(C906,Products!$A:$A,Products!$B:$B,"")</f>
        <v>Product 47</v>
      </c>
      <c r="E906" t="str">
        <f>_xlfn.XLOOKUP(C906,Products!$A:$A,Products!$C:$C,"")</f>
        <v>Spare Parts</v>
      </c>
      <c r="F906">
        <f>_xlfn.XLOOKUP(C906,Products!$A:$A,Products!$D:$D,"")</f>
        <v>130.85</v>
      </c>
      <c r="G906" t="str">
        <f>_xlfn.XLOOKUP(C906,Products!$A:$A,Products!$E:$E,"")</f>
        <v>S009</v>
      </c>
      <c r="H906">
        <v>75</v>
      </c>
      <c r="I906">
        <v>227.49</v>
      </c>
      <c r="J906" t="s">
        <v>648</v>
      </c>
      <c r="K906" t="s">
        <v>470</v>
      </c>
      <c r="L906" t="str">
        <f xml:space="preserve"> _xlfn.XLOOKUP(K906,Locations!$A:$A,Locations!$D:$D,"")</f>
        <v>Pacific</v>
      </c>
      <c r="M906" t="str">
        <f xml:space="preserve"> _xlfn.XLOOKUP(K906,Locations!$A:$A,Locations!$C:$C,"")</f>
        <v>FL</v>
      </c>
      <c r="N906" t="s">
        <v>1560</v>
      </c>
      <c r="O906" t="s">
        <v>1824</v>
      </c>
      <c r="P906">
        <f t="shared" si="56"/>
        <v>17061.75</v>
      </c>
      <c r="Q906" s="4">
        <f>_xlfn.MAXIFS(Shipments!$B:$B, Shipments!$A:$A, A906)</f>
        <v>45905</v>
      </c>
      <c r="R906">
        <f>SUMIFS(Shipments!$D:$D, Shipments!$A:$A, A906)</f>
        <v>75</v>
      </c>
      <c r="S906">
        <f t="shared" si="57"/>
        <v>1</v>
      </c>
      <c r="T906">
        <f t="shared" si="58"/>
        <v>1</v>
      </c>
      <c r="U906">
        <f t="shared" si="59"/>
        <v>7248</v>
      </c>
    </row>
    <row r="907" spans="1:21" x14ac:dyDescent="0.35">
      <c r="A907">
        <v>10905</v>
      </c>
      <c r="B907" s="4" t="s">
        <v>655</v>
      </c>
      <c r="C907" t="s">
        <v>161</v>
      </c>
      <c r="D907" t="str">
        <f>_xlfn.XLOOKUP(C907,Products!$A:$A,Products!$B:$B,"")</f>
        <v>Product 107</v>
      </c>
      <c r="E907" t="str">
        <f>_xlfn.XLOOKUP(C907,Products!$A:$A,Products!$C:$C,"")</f>
        <v>Finished Goods</v>
      </c>
      <c r="F907">
        <f>_xlfn.XLOOKUP(C907,Products!$A:$A,Products!$D:$D,"")</f>
        <v>118.32</v>
      </c>
      <c r="G907" t="str">
        <f>_xlfn.XLOOKUP(C907,Products!$A:$A,Products!$E:$E,"")</f>
        <v>S012</v>
      </c>
      <c r="H907">
        <v>75</v>
      </c>
      <c r="I907">
        <v>181.57</v>
      </c>
      <c r="J907" t="s">
        <v>625</v>
      </c>
      <c r="K907" t="s">
        <v>465</v>
      </c>
      <c r="L907" t="str">
        <f xml:space="preserve"> _xlfn.XLOOKUP(K907,Locations!$A:$A,Locations!$D:$D,"")</f>
        <v>Midwest</v>
      </c>
      <c r="M907" t="str">
        <f xml:space="preserve"> _xlfn.XLOOKUP(K907,Locations!$A:$A,Locations!$C:$C,"")</f>
        <v>IL</v>
      </c>
      <c r="N907" t="s">
        <v>1561</v>
      </c>
      <c r="O907" t="s">
        <v>1825</v>
      </c>
      <c r="P907">
        <f t="shared" si="56"/>
        <v>13617.75</v>
      </c>
      <c r="Q907" s="4">
        <f>_xlfn.MAXIFS(Shipments!$B:$B, Shipments!$A:$A, A907)</f>
        <v>45866</v>
      </c>
      <c r="R907">
        <f>SUMIFS(Shipments!$D:$D, Shipments!$A:$A, A907)</f>
        <v>75</v>
      </c>
      <c r="S907">
        <f t="shared" si="57"/>
        <v>1</v>
      </c>
      <c r="T907">
        <f t="shared" si="58"/>
        <v>0</v>
      </c>
      <c r="U907">
        <f t="shared" si="59"/>
        <v>4743.75</v>
      </c>
    </row>
    <row r="908" spans="1:21" x14ac:dyDescent="0.35">
      <c r="A908">
        <v>10906</v>
      </c>
      <c r="B908" s="4" t="s">
        <v>550</v>
      </c>
      <c r="C908" t="s">
        <v>221</v>
      </c>
      <c r="D908" t="str">
        <f>_xlfn.XLOOKUP(C908,Products!$A:$A,Products!$B:$B,"")</f>
        <v>Product 167</v>
      </c>
      <c r="E908" t="str">
        <f>_xlfn.XLOOKUP(C908,Products!$A:$A,Products!$C:$C,"")</f>
        <v>Components</v>
      </c>
      <c r="F908">
        <f>_xlfn.XLOOKUP(C908,Products!$A:$A,Products!$D:$D,"")</f>
        <v>164.47</v>
      </c>
      <c r="G908" t="str">
        <f>_xlfn.XLOOKUP(C908,Products!$A:$A,Products!$E:$E,"")</f>
        <v>S006</v>
      </c>
      <c r="H908">
        <v>10</v>
      </c>
      <c r="I908">
        <v>239.46</v>
      </c>
      <c r="J908" t="s">
        <v>630</v>
      </c>
      <c r="K908" t="s">
        <v>470</v>
      </c>
      <c r="L908" t="str">
        <f xml:space="preserve"> _xlfn.XLOOKUP(K908,Locations!$A:$A,Locations!$D:$D,"")</f>
        <v>Pacific</v>
      </c>
      <c r="M908" t="str">
        <f xml:space="preserve"> _xlfn.XLOOKUP(K908,Locations!$A:$A,Locations!$C:$C,"")</f>
        <v>FL</v>
      </c>
      <c r="N908" t="s">
        <v>1562</v>
      </c>
      <c r="O908" t="s">
        <v>1825</v>
      </c>
      <c r="P908">
        <f t="shared" si="56"/>
        <v>2394.6</v>
      </c>
      <c r="Q908" s="4">
        <f>_xlfn.MAXIFS(Shipments!$B:$B, Shipments!$A:$A, A908)</f>
        <v>45765</v>
      </c>
      <c r="R908">
        <f>SUMIFS(Shipments!$D:$D, Shipments!$A:$A, A908)</f>
        <v>10</v>
      </c>
      <c r="S908">
        <f t="shared" si="57"/>
        <v>1</v>
      </c>
      <c r="T908">
        <f t="shared" si="58"/>
        <v>0</v>
      </c>
      <c r="U908">
        <f t="shared" si="59"/>
        <v>749.89999999999986</v>
      </c>
    </row>
    <row r="909" spans="1:21" x14ac:dyDescent="0.35">
      <c r="A909">
        <v>10907</v>
      </c>
      <c r="B909" s="4" t="s">
        <v>566</v>
      </c>
      <c r="C909" t="s">
        <v>174</v>
      </c>
      <c r="D909" t="str">
        <f>_xlfn.XLOOKUP(C909,Products!$A:$A,Products!$B:$B,"")</f>
        <v>Product 120</v>
      </c>
      <c r="E909" t="str">
        <f>_xlfn.XLOOKUP(C909,Products!$A:$A,Products!$C:$C,"")</f>
        <v>Raw Materials</v>
      </c>
      <c r="F909">
        <f>_xlfn.XLOOKUP(C909,Products!$A:$A,Products!$D:$D,"")</f>
        <v>184.19</v>
      </c>
      <c r="G909" t="str">
        <f>_xlfn.XLOOKUP(C909,Products!$A:$A,Products!$E:$E,"")</f>
        <v>S004</v>
      </c>
      <c r="H909">
        <v>15</v>
      </c>
      <c r="I909">
        <v>228.66</v>
      </c>
      <c r="J909" t="s">
        <v>545</v>
      </c>
      <c r="K909" t="s">
        <v>464</v>
      </c>
      <c r="L909" t="str">
        <f xml:space="preserve"> _xlfn.XLOOKUP(K909,Locations!$A:$A,Locations!$D:$D,"")</f>
        <v>Central</v>
      </c>
      <c r="M909" t="str">
        <f xml:space="preserve"> _xlfn.XLOOKUP(K909,Locations!$A:$A,Locations!$C:$C,"")</f>
        <v>TX</v>
      </c>
      <c r="N909" t="s">
        <v>1563</v>
      </c>
      <c r="O909" t="s">
        <v>1825</v>
      </c>
      <c r="P909">
        <f t="shared" si="56"/>
        <v>3429.9</v>
      </c>
      <c r="Q909" s="4">
        <f>_xlfn.MAXIFS(Shipments!$B:$B, Shipments!$A:$A, A909)</f>
        <v>45758</v>
      </c>
      <c r="R909">
        <f>SUMIFS(Shipments!$D:$D, Shipments!$A:$A, A909)</f>
        <v>15</v>
      </c>
      <c r="S909">
        <f t="shared" si="57"/>
        <v>1</v>
      </c>
      <c r="T909">
        <f t="shared" si="58"/>
        <v>1</v>
      </c>
      <c r="U909">
        <f t="shared" si="59"/>
        <v>667.05000000000018</v>
      </c>
    </row>
    <row r="910" spans="1:21" x14ac:dyDescent="0.35">
      <c r="A910">
        <v>10908</v>
      </c>
      <c r="B910" s="4" t="s">
        <v>620</v>
      </c>
      <c r="C910" t="s">
        <v>109</v>
      </c>
      <c r="D910" t="str">
        <f>_xlfn.XLOOKUP(C910,Products!$A:$A,Products!$B:$B,"")</f>
        <v>Product 55</v>
      </c>
      <c r="E910" t="str">
        <f>_xlfn.XLOOKUP(C910,Products!$A:$A,Products!$C:$C,"")</f>
        <v>Raw Materials</v>
      </c>
      <c r="F910">
        <f>_xlfn.XLOOKUP(C910,Products!$A:$A,Products!$D:$D,"")</f>
        <v>76.11</v>
      </c>
      <c r="G910" t="str">
        <f>_xlfn.XLOOKUP(C910,Products!$A:$A,Products!$E:$E,"")</f>
        <v>S016</v>
      </c>
      <c r="H910">
        <v>15</v>
      </c>
      <c r="I910">
        <v>126.08</v>
      </c>
      <c r="J910" t="s">
        <v>553</v>
      </c>
      <c r="K910" t="s">
        <v>464</v>
      </c>
      <c r="L910" t="str">
        <f xml:space="preserve"> _xlfn.XLOOKUP(K910,Locations!$A:$A,Locations!$D:$D,"")</f>
        <v>Central</v>
      </c>
      <c r="M910" t="str">
        <f xml:space="preserve"> _xlfn.XLOOKUP(K910,Locations!$A:$A,Locations!$C:$C,"")</f>
        <v>TX</v>
      </c>
      <c r="N910" t="s">
        <v>1564</v>
      </c>
      <c r="O910" t="s">
        <v>1825</v>
      </c>
      <c r="P910">
        <f t="shared" si="56"/>
        <v>1891.2</v>
      </c>
      <c r="Q910" s="4">
        <f>_xlfn.MAXIFS(Shipments!$B:$B, Shipments!$A:$A, A910)</f>
        <v>45921</v>
      </c>
      <c r="R910">
        <f>SUMIFS(Shipments!$D:$D, Shipments!$A:$A, A910)</f>
        <v>15</v>
      </c>
      <c r="S910">
        <f t="shared" si="57"/>
        <v>1</v>
      </c>
      <c r="T910">
        <f t="shared" si="58"/>
        <v>1</v>
      </c>
      <c r="U910">
        <f t="shared" si="59"/>
        <v>749.55</v>
      </c>
    </row>
    <row r="911" spans="1:21" x14ac:dyDescent="0.35">
      <c r="A911">
        <v>10909</v>
      </c>
      <c r="B911" s="4" t="s">
        <v>521</v>
      </c>
      <c r="C911" t="s">
        <v>125</v>
      </c>
      <c r="D911" t="str">
        <f>_xlfn.XLOOKUP(C911,Products!$A:$A,Products!$B:$B,"")</f>
        <v>Product 71</v>
      </c>
      <c r="E911" t="str">
        <f>_xlfn.XLOOKUP(C911,Products!$A:$A,Products!$C:$C,"")</f>
        <v>Packaging</v>
      </c>
      <c r="F911">
        <f>_xlfn.XLOOKUP(C911,Products!$A:$A,Products!$D:$D,"")</f>
        <v>177.74</v>
      </c>
      <c r="G911" t="str">
        <f>_xlfn.XLOOKUP(C911,Products!$A:$A,Products!$E:$E,"")</f>
        <v>S006</v>
      </c>
      <c r="H911">
        <v>25</v>
      </c>
      <c r="I911">
        <v>236.42</v>
      </c>
      <c r="J911" t="s">
        <v>672</v>
      </c>
      <c r="K911" t="s">
        <v>468</v>
      </c>
      <c r="L911" t="str">
        <f xml:space="preserve"> _xlfn.XLOOKUP(K911,Locations!$A:$A,Locations!$D:$D,"")</f>
        <v>West</v>
      </c>
      <c r="M911" t="str">
        <f xml:space="preserve"> _xlfn.XLOOKUP(K911,Locations!$A:$A,Locations!$C:$C,"")</f>
        <v>WA</v>
      </c>
      <c r="N911" t="s">
        <v>1565</v>
      </c>
      <c r="O911" t="s">
        <v>1825</v>
      </c>
      <c r="P911">
        <f t="shared" si="56"/>
        <v>5910.5</v>
      </c>
      <c r="Q911" s="4">
        <f>_xlfn.MAXIFS(Shipments!$B:$B, Shipments!$A:$A, A911)</f>
        <v>45881</v>
      </c>
      <c r="R911">
        <f>SUMIFS(Shipments!$D:$D, Shipments!$A:$A, A911)</f>
        <v>25</v>
      </c>
      <c r="S911">
        <f t="shared" si="57"/>
        <v>1</v>
      </c>
      <c r="T911">
        <f t="shared" si="58"/>
        <v>0</v>
      </c>
      <c r="U911">
        <f t="shared" si="59"/>
        <v>1467</v>
      </c>
    </row>
    <row r="912" spans="1:21" x14ac:dyDescent="0.35">
      <c r="A912">
        <v>10910</v>
      </c>
      <c r="B912" s="4" t="s">
        <v>644</v>
      </c>
      <c r="C912" t="s">
        <v>150</v>
      </c>
      <c r="D912" t="str">
        <f>_xlfn.XLOOKUP(C912,Products!$A:$A,Products!$B:$B,"")</f>
        <v>Product 96</v>
      </c>
      <c r="E912" t="str">
        <f>_xlfn.XLOOKUP(C912,Products!$A:$A,Products!$C:$C,"")</f>
        <v>Components</v>
      </c>
      <c r="F912">
        <f>_xlfn.XLOOKUP(C912,Products!$A:$A,Products!$D:$D,"")</f>
        <v>175.27</v>
      </c>
      <c r="G912" t="str">
        <f>_xlfn.XLOOKUP(C912,Products!$A:$A,Products!$E:$E,"")</f>
        <v>S002</v>
      </c>
      <c r="H912">
        <v>25</v>
      </c>
      <c r="I912">
        <v>262.76</v>
      </c>
      <c r="J912" t="s">
        <v>565</v>
      </c>
      <c r="K912" t="s">
        <v>467</v>
      </c>
      <c r="L912" t="str">
        <f xml:space="preserve"> _xlfn.XLOOKUP(K912,Locations!$A:$A,Locations!$D:$D,"")</f>
        <v>Northeast</v>
      </c>
      <c r="M912" t="str">
        <f xml:space="preserve"> _xlfn.XLOOKUP(K912,Locations!$A:$A,Locations!$C:$C,"")</f>
        <v>NJ</v>
      </c>
      <c r="N912" t="s">
        <v>1566</v>
      </c>
      <c r="O912" t="s">
        <v>1825</v>
      </c>
      <c r="P912">
        <f t="shared" si="56"/>
        <v>6569</v>
      </c>
      <c r="Q912" s="4">
        <f>_xlfn.MAXIFS(Shipments!$B:$B, Shipments!$A:$A, A912)</f>
        <v>45821</v>
      </c>
      <c r="R912">
        <f>SUMIFS(Shipments!$D:$D, Shipments!$A:$A, A912)</f>
        <v>25</v>
      </c>
      <c r="S912">
        <f t="shared" si="57"/>
        <v>1</v>
      </c>
      <c r="T912">
        <f t="shared" si="58"/>
        <v>0</v>
      </c>
      <c r="U912">
        <f t="shared" si="59"/>
        <v>2187.25</v>
      </c>
    </row>
    <row r="913" spans="1:21" x14ac:dyDescent="0.35">
      <c r="A913">
        <v>10911</v>
      </c>
      <c r="B913" s="4" t="s">
        <v>615</v>
      </c>
      <c r="C913" t="s">
        <v>142</v>
      </c>
      <c r="D913" t="str">
        <f>_xlfn.XLOOKUP(C913,Products!$A:$A,Products!$B:$B,"")</f>
        <v>Product 88</v>
      </c>
      <c r="E913" t="str">
        <f>_xlfn.XLOOKUP(C913,Products!$A:$A,Products!$C:$C,"")</f>
        <v>Packaging</v>
      </c>
      <c r="F913">
        <f>_xlfn.XLOOKUP(C913,Products!$A:$A,Products!$D:$D,"")</f>
        <v>169.52</v>
      </c>
      <c r="G913" t="str">
        <f>_xlfn.XLOOKUP(C913,Products!$A:$A,Products!$E:$E,"")</f>
        <v>S018</v>
      </c>
      <c r="H913">
        <v>25</v>
      </c>
      <c r="I913">
        <v>262.45</v>
      </c>
      <c r="J913" t="s">
        <v>698</v>
      </c>
      <c r="K913" t="s">
        <v>470</v>
      </c>
      <c r="L913" t="str">
        <f xml:space="preserve"> _xlfn.XLOOKUP(K913,Locations!$A:$A,Locations!$D:$D,"")</f>
        <v>Pacific</v>
      </c>
      <c r="M913" t="str">
        <f xml:space="preserve"> _xlfn.XLOOKUP(K913,Locations!$A:$A,Locations!$C:$C,"")</f>
        <v>FL</v>
      </c>
      <c r="N913" t="s">
        <v>1567</v>
      </c>
      <c r="O913" t="s">
        <v>1825</v>
      </c>
      <c r="P913">
        <f t="shared" si="56"/>
        <v>6561.25</v>
      </c>
      <c r="Q913" s="4">
        <f>_xlfn.MAXIFS(Shipments!$B:$B, Shipments!$A:$A, A913)</f>
        <v>45937</v>
      </c>
      <c r="R913">
        <f>SUMIFS(Shipments!$D:$D, Shipments!$A:$A, A913)</f>
        <v>25</v>
      </c>
      <c r="S913">
        <f t="shared" si="57"/>
        <v>1</v>
      </c>
      <c r="T913">
        <f t="shared" si="58"/>
        <v>0</v>
      </c>
      <c r="U913">
        <f t="shared" si="59"/>
        <v>2323.25</v>
      </c>
    </row>
    <row r="914" spans="1:21" x14ac:dyDescent="0.35">
      <c r="A914">
        <v>10912</v>
      </c>
      <c r="B914" s="4" t="s">
        <v>511</v>
      </c>
      <c r="C914" t="s">
        <v>201</v>
      </c>
      <c r="D914" t="str">
        <f>_xlfn.XLOOKUP(C914,Products!$A:$A,Products!$B:$B,"")</f>
        <v>Product 147</v>
      </c>
      <c r="E914" t="str">
        <f>_xlfn.XLOOKUP(C914,Products!$A:$A,Products!$C:$C,"")</f>
        <v>Finished Goods</v>
      </c>
      <c r="F914">
        <f>_xlfn.XLOOKUP(C914,Products!$A:$A,Products!$D:$D,"")</f>
        <v>30.76</v>
      </c>
      <c r="G914" t="str">
        <f>_xlfn.XLOOKUP(C914,Products!$A:$A,Products!$E:$E,"")</f>
        <v>S002</v>
      </c>
      <c r="H914">
        <v>25</v>
      </c>
      <c r="I914">
        <v>54.62</v>
      </c>
      <c r="J914" t="s">
        <v>569</v>
      </c>
      <c r="K914" t="s">
        <v>471</v>
      </c>
      <c r="L914" t="str">
        <f xml:space="preserve"> _xlfn.XLOOKUP(K914,Locations!$A:$A,Locations!$D:$D,"")</f>
        <v>Central</v>
      </c>
      <c r="M914" t="str">
        <f xml:space="preserve"> _xlfn.XLOOKUP(K914,Locations!$A:$A,Locations!$C:$C,"")</f>
        <v>TX</v>
      </c>
      <c r="N914" t="s">
        <v>1250</v>
      </c>
      <c r="O914" t="s">
        <v>1825</v>
      </c>
      <c r="P914">
        <f t="shared" si="56"/>
        <v>1365.5</v>
      </c>
      <c r="Q914" s="4">
        <f>_xlfn.MAXIFS(Shipments!$B:$B, Shipments!$A:$A, A914)</f>
        <v>45773</v>
      </c>
      <c r="R914">
        <f>SUMIFS(Shipments!$D:$D, Shipments!$A:$A, A914)</f>
        <v>25</v>
      </c>
      <c r="S914">
        <f t="shared" si="57"/>
        <v>1</v>
      </c>
      <c r="T914">
        <f t="shared" si="58"/>
        <v>1</v>
      </c>
      <c r="U914">
        <f t="shared" si="59"/>
        <v>596.5</v>
      </c>
    </row>
    <row r="915" spans="1:21" x14ac:dyDescent="0.35">
      <c r="A915">
        <v>10913</v>
      </c>
      <c r="B915" s="4" t="s">
        <v>612</v>
      </c>
      <c r="C915" t="s">
        <v>112</v>
      </c>
      <c r="D915" t="str">
        <f>_xlfn.XLOOKUP(C915,Products!$A:$A,Products!$B:$B,"")</f>
        <v>Product 58</v>
      </c>
      <c r="E915" t="str">
        <f>_xlfn.XLOOKUP(C915,Products!$A:$A,Products!$C:$C,"")</f>
        <v>Spare Parts</v>
      </c>
      <c r="F915">
        <f>_xlfn.XLOOKUP(C915,Products!$A:$A,Products!$D:$D,"")</f>
        <v>48.03</v>
      </c>
      <c r="G915" t="str">
        <f>_xlfn.XLOOKUP(C915,Products!$A:$A,Products!$E:$E,"")</f>
        <v>S014</v>
      </c>
      <c r="H915">
        <v>15</v>
      </c>
      <c r="I915">
        <v>75.02</v>
      </c>
      <c r="J915" t="s">
        <v>533</v>
      </c>
      <c r="K915" t="s">
        <v>473</v>
      </c>
      <c r="L915" t="str">
        <f xml:space="preserve"> _xlfn.XLOOKUP(K915,Locations!$A:$A,Locations!$D:$D,"")</f>
        <v>West</v>
      </c>
      <c r="M915" t="str">
        <f xml:space="preserve"> _xlfn.XLOOKUP(K915,Locations!$A:$A,Locations!$C:$C,"")</f>
        <v>CA</v>
      </c>
      <c r="N915" t="s">
        <v>1568</v>
      </c>
      <c r="O915" t="s">
        <v>1825</v>
      </c>
      <c r="P915">
        <f t="shared" si="56"/>
        <v>1125.3</v>
      </c>
      <c r="Q915" s="4">
        <f>_xlfn.MAXIFS(Shipments!$B:$B, Shipments!$A:$A, A915)</f>
        <v>45916</v>
      </c>
      <c r="R915">
        <f>SUMIFS(Shipments!$D:$D, Shipments!$A:$A, A915)</f>
        <v>15</v>
      </c>
      <c r="S915">
        <f t="shared" si="57"/>
        <v>1</v>
      </c>
      <c r="T915">
        <f t="shared" si="58"/>
        <v>1</v>
      </c>
      <c r="U915">
        <f t="shared" si="59"/>
        <v>404.84999999999991</v>
      </c>
    </row>
    <row r="916" spans="1:21" x14ac:dyDescent="0.35">
      <c r="A916">
        <v>10914</v>
      </c>
      <c r="B916" s="4" t="s">
        <v>549</v>
      </c>
      <c r="C916" t="s">
        <v>113</v>
      </c>
      <c r="D916" t="str">
        <f>_xlfn.XLOOKUP(C916,Products!$A:$A,Products!$B:$B,"")</f>
        <v>Product 59</v>
      </c>
      <c r="E916" t="str">
        <f>_xlfn.XLOOKUP(C916,Products!$A:$A,Products!$C:$C,"")</f>
        <v>Spare Parts</v>
      </c>
      <c r="F916">
        <f>_xlfn.XLOOKUP(C916,Products!$A:$A,Products!$D:$D,"")</f>
        <v>61.52</v>
      </c>
      <c r="G916" t="str">
        <f>_xlfn.XLOOKUP(C916,Products!$A:$A,Products!$E:$E,"")</f>
        <v>S018</v>
      </c>
      <c r="H916">
        <v>25</v>
      </c>
      <c r="I916">
        <v>100.58</v>
      </c>
      <c r="J916" t="s">
        <v>519</v>
      </c>
      <c r="K916" t="s">
        <v>465</v>
      </c>
      <c r="L916" t="str">
        <f xml:space="preserve"> _xlfn.XLOOKUP(K916,Locations!$A:$A,Locations!$D:$D,"")</f>
        <v>Midwest</v>
      </c>
      <c r="M916" t="str">
        <f xml:space="preserve"> _xlfn.XLOOKUP(K916,Locations!$A:$A,Locations!$C:$C,"")</f>
        <v>IL</v>
      </c>
      <c r="N916" t="s">
        <v>1569</v>
      </c>
      <c r="O916" t="s">
        <v>1824</v>
      </c>
      <c r="P916">
        <f t="shared" si="56"/>
        <v>2514.5</v>
      </c>
      <c r="Q916" s="4">
        <f>_xlfn.MAXIFS(Shipments!$B:$B, Shipments!$A:$A, A916)</f>
        <v>45787</v>
      </c>
      <c r="R916">
        <f>SUMIFS(Shipments!$D:$D, Shipments!$A:$A, A916)</f>
        <v>25</v>
      </c>
      <c r="S916">
        <f t="shared" si="57"/>
        <v>1</v>
      </c>
      <c r="T916">
        <f t="shared" si="58"/>
        <v>1</v>
      </c>
      <c r="U916">
        <f t="shared" si="59"/>
        <v>976.5</v>
      </c>
    </row>
    <row r="917" spans="1:21" x14ac:dyDescent="0.35">
      <c r="A917">
        <v>10915</v>
      </c>
      <c r="B917" s="4" t="s">
        <v>643</v>
      </c>
      <c r="C917" t="s">
        <v>220</v>
      </c>
      <c r="D917" t="str">
        <f>_xlfn.XLOOKUP(C917,Products!$A:$A,Products!$B:$B,"")</f>
        <v>Product 166</v>
      </c>
      <c r="E917" t="str">
        <f>_xlfn.XLOOKUP(C917,Products!$A:$A,Products!$C:$C,"")</f>
        <v>Finished Goods</v>
      </c>
      <c r="F917">
        <f>_xlfn.XLOOKUP(C917,Products!$A:$A,Products!$D:$D,"")</f>
        <v>41.68</v>
      </c>
      <c r="G917" t="str">
        <f>_xlfn.XLOOKUP(C917,Products!$A:$A,Products!$E:$E,"")</f>
        <v>S012</v>
      </c>
      <c r="H917">
        <v>20</v>
      </c>
      <c r="I917">
        <v>62.15</v>
      </c>
      <c r="J917" t="s">
        <v>634</v>
      </c>
      <c r="K917" t="s">
        <v>473</v>
      </c>
      <c r="L917" t="str">
        <f xml:space="preserve"> _xlfn.XLOOKUP(K917,Locations!$A:$A,Locations!$D:$D,"")</f>
        <v>West</v>
      </c>
      <c r="M917" t="str">
        <f xml:space="preserve"> _xlfn.XLOOKUP(K917,Locations!$A:$A,Locations!$C:$C,"")</f>
        <v>CA</v>
      </c>
      <c r="N917" t="s">
        <v>1570</v>
      </c>
      <c r="O917" t="s">
        <v>1826</v>
      </c>
      <c r="P917">
        <f t="shared" si="56"/>
        <v>1243</v>
      </c>
      <c r="Q917" s="4">
        <f>_xlfn.MAXIFS(Shipments!$B:$B, Shipments!$A:$A, A917)</f>
        <v>45839</v>
      </c>
      <c r="R917">
        <f>SUMIFS(Shipments!$D:$D, Shipments!$A:$A, A917)</f>
        <v>20</v>
      </c>
      <c r="S917">
        <f t="shared" si="57"/>
        <v>1</v>
      </c>
      <c r="T917">
        <f t="shared" si="58"/>
        <v>1</v>
      </c>
      <c r="U917">
        <f t="shared" si="59"/>
        <v>409.4</v>
      </c>
    </row>
    <row r="918" spans="1:21" x14ac:dyDescent="0.35">
      <c r="A918">
        <v>10916</v>
      </c>
      <c r="B918" s="4" t="s">
        <v>508</v>
      </c>
      <c r="C918" t="s">
        <v>82</v>
      </c>
      <c r="D918" t="str">
        <f>_xlfn.XLOOKUP(C918,Products!$A:$A,Products!$B:$B,"")</f>
        <v>Product 28</v>
      </c>
      <c r="E918" t="str">
        <f>_xlfn.XLOOKUP(C918,Products!$A:$A,Products!$C:$C,"")</f>
        <v>Components</v>
      </c>
      <c r="F918">
        <f>_xlfn.XLOOKUP(C918,Products!$A:$A,Products!$D:$D,"")</f>
        <v>196.16</v>
      </c>
      <c r="G918" t="str">
        <f>_xlfn.XLOOKUP(C918,Products!$A:$A,Products!$E:$E,"")</f>
        <v>S020</v>
      </c>
      <c r="H918">
        <v>75</v>
      </c>
      <c r="I918">
        <v>292.93</v>
      </c>
      <c r="J918" t="s">
        <v>683</v>
      </c>
      <c r="K918" t="s">
        <v>470</v>
      </c>
      <c r="L918" t="str">
        <f xml:space="preserve"> _xlfn.XLOOKUP(K918,Locations!$A:$A,Locations!$D:$D,"")</f>
        <v>Pacific</v>
      </c>
      <c r="M918" t="str">
        <f xml:space="preserve"> _xlfn.XLOOKUP(K918,Locations!$A:$A,Locations!$C:$C,"")</f>
        <v>FL</v>
      </c>
      <c r="N918" t="s">
        <v>1571</v>
      </c>
      <c r="O918" t="s">
        <v>1825</v>
      </c>
      <c r="P918">
        <f t="shared" si="56"/>
        <v>21969.75</v>
      </c>
      <c r="Q918" s="4">
        <f>_xlfn.MAXIFS(Shipments!$B:$B, Shipments!$A:$A, A918)</f>
        <v>45908</v>
      </c>
      <c r="R918">
        <f>SUMIFS(Shipments!$D:$D, Shipments!$A:$A, A918)</f>
        <v>75</v>
      </c>
      <c r="S918">
        <f t="shared" si="57"/>
        <v>1</v>
      </c>
      <c r="T918">
        <f t="shared" si="58"/>
        <v>1</v>
      </c>
      <c r="U918">
        <f t="shared" si="59"/>
        <v>7257.75</v>
      </c>
    </row>
    <row r="919" spans="1:21" x14ac:dyDescent="0.35">
      <c r="A919">
        <v>10917</v>
      </c>
      <c r="B919" s="4" t="s">
        <v>665</v>
      </c>
      <c r="C919" t="s">
        <v>136</v>
      </c>
      <c r="D919" t="str">
        <f>_xlfn.XLOOKUP(C919,Products!$A:$A,Products!$B:$B,"")</f>
        <v>Product 82</v>
      </c>
      <c r="E919" t="str">
        <f>_xlfn.XLOOKUP(C919,Products!$A:$A,Products!$C:$C,"")</f>
        <v>Raw Materials</v>
      </c>
      <c r="F919">
        <f>_xlfn.XLOOKUP(C919,Products!$A:$A,Products!$D:$D,"")</f>
        <v>174.83</v>
      </c>
      <c r="G919" t="str">
        <f>_xlfn.XLOOKUP(C919,Products!$A:$A,Products!$E:$E,"")</f>
        <v>S015</v>
      </c>
      <c r="H919">
        <v>15</v>
      </c>
      <c r="I919">
        <v>245.11</v>
      </c>
      <c r="J919" t="s">
        <v>648</v>
      </c>
      <c r="K919" t="s">
        <v>465</v>
      </c>
      <c r="L919" t="str">
        <f xml:space="preserve"> _xlfn.XLOOKUP(K919,Locations!$A:$A,Locations!$D:$D,"")</f>
        <v>Midwest</v>
      </c>
      <c r="M919" t="str">
        <f xml:space="preserve"> _xlfn.XLOOKUP(K919,Locations!$A:$A,Locations!$C:$C,"")</f>
        <v>IL</v>
      </c>
      <c r="N919" t="s">
        <v>1411</v>
      </c>
      <c r="O919" t="s">
        <v>1825</v>
      </c>
      <c r="P919">
        <f t="shared" si="56"/>
        <v>3676.65</v>
      </c>
      <c r="Q919" s="4">
        <f>_xlfn.MAXIFS(Shipments!$B:$B, Shipments!$A:$A, A919)</f>
        <v>45905</v>
      </c>
      <c r="R919">
        <f>SUMIFS(Shipments!$D:$D, Shipments!$A:$A, A919)</f>
        <v>15</v>
      </c>
      <c r="S919">
        <f t="shared" si="57"/>
        <v>1</v>
      </c>
      <c r="T919">
        <f t="shared" si="58"/>
        <v>1</v>
      </c>
      <c r="U919">
        <f t="shared" si="59"/>
        <v>1054.1999999999998</v>
      </c>
    </row>
    <row r="920" spans="1:21" x14ac:dyDescent="0.35">
      <c r="A920">
        <v>10918</v>
      </c>
      <c r="B920" s="4" t="s">
        <v>630</v>
      </c>
      <c r="C920" t="s">
        <v>76</v>
      </c>
      <c r="D920" t="str">
        <f>_xlfn.XLOOKUP(C920,Products!$A:$A,Products!$B:$B,"")</f>
        <v>Product 22</v>
      </c>
      <c r="E920" t="str">
        <f>_xlfn.XLOOKUP(C920,Products!$A:$A,Products!$C:$C,"")</f>
        <v>Finished Goods</v>
      </c>
      <c r="F920">
        <f>_xlfn.XLOOKUP(C920,Products!$A:$A,Products!$D:$D,"")</f>
        <v>20.91</v>
      </c>
      <c r="G920" t="str">
        <f>_xlfn.XLOOKUP(C920,Products!$A:$A,Products!$E:$E,"")</f>
        <v>S007</v>
      </c>
      <c r="H920">
        <v>100</v>
      </c>
      <c r="I920">
        <v>32.19</v>
      </c>
      <c r="J920" t="s">
        <v>575</v>
      </c>
      <c r="K920" t="s">
        <v>465</v>
      </c>
      <c r="L920" t="str">
        <f xml:space="preserve"> _xlfn.XLOOKUP(K920,Locations!$A:$A,Locations!$D:$D,"")</f>
        <v>Midwest</v>
      </c>
      <c r="M920" t="str">
        <f xml:space="preserve"> _xlfn.XLOOKUP(K920,Locations!$A:$A,Locations!$C:$C,"")</f>
        <v>IL</v>
      </c>
      <c r="N920" t="s">
        <v>1572</v>
      </c>
      <c r="O920" t="s">
        <v>1825</v>
      </c>
      <c r="P920">
        <f t="shared" si="56"/>
        <v>3219</v>
      </c>
      <c r="Q920" s="4">
        <f>_xlfn.MAXIFS(Shipments!$B:$B, Shipments!$A:$A, A920)</f>
        <v>45769</v>
      </c>
      <c r="R920">
        <f>SUMIFS(Shipments!$D:$D, Shipments!$A:$A, A920)</f>
        <v>100</v>
      </c>
      <c r="S920">
        <f t="shared" si="57"/>
        <v>1</v>
      </c>
      <c r="T920">
        <f t="shared" si="58"/>
        <v>1</v>
      </c>
      <c r="U920">
        <f t="shared" si="59"/>
        <v>1128</v>
      </c>
    </row>
    <row r="921" spans="1:21" x14ac:dyDescent="0.35">
      <c r="A921">
        <v>10919</v>
      </c>
      <c r="B921" s="4" t="s">
        <v>575</v>
      </c>
      <c r="C921" t="s">
        <v>218</v>
      </c>
      <c r="D921" t="str">
        <f>_xlfn.XLOOKUP(C921,Products!$A:$A,Products!$B:$B,"")</f>
        <v>Product 164</v>
      </c>
      <c r="E921" t="str">
        <f>_xlfn.XLOOKUP(C921,Products!$A:$A,Products!$C:$C,"")</f>
        <v>Spare Parts</v>
      </c>
      <c r="F921">
        <f>_xlfn.XLOOKUP(C921,Products!$A:$A,Products!$D:$D,"")</f>
        <v>149.85</v>
      </c>
      <c r="G921" t="str">
        <f>_xlfn.XLOOKUP(C921,Products!$A:$A,Products!$E:$E,"")</f>
        <v>S006</v>
      </c>
      <c r="H921">
        <v>50</v>
      </c>
      <c r="I921">
        <v>225.54</v>
      </c>
      <c r="J921" t="s">
        <v>684</v>
      </c>
      <c r="K921" t="s">
        <v>473</v>
      </c>
      <c r="L921" t="str">
        <f xml:space="preserve"> _xlfn.XLOOKUP(K921,Locations!$A:$A,Locations!$D:$D,"")</f>
        <v>West</v>
      </c>
      <c r="M921" t="str">
        <f xml:space="preserve"> _xlfn.XLOOKUP(K921,Locations!$A:$A,Locations!$C:$C,"")</f>
        <v>CA</v>
      </c>
      <c r="N921" t="s">
        <v>1573</v>
      </c>
      <c r="O921" t="s">
        <v>1825</v>
      </c>
      <c r="P921">
        <f t="shared" si="56"/>
        <v>11277</v>
      </c>
      <c r="Q921" s="4">
        <f>_xlfn.MAXIFS(Shipments!$B:$B, Shipments!$A:$A, A921)</f>
        <v>45770</v>
      </c>
      <c r="R921">
        <f>SUMIFS(Shipments!$D:$D, Shipments!$A:$A, A921)</f>
        <v>50</v>
      </c>
      <c r="S921">
        <f t="shared" si="57"/>
        <v>1</v>
      </c>
      <c r="T921">
        <f t="shared" si="58"/>
        <v>1</v>
      </c>
      <c r="U921">
        <f t="shared" si="59"/>
        <v>3784.5</v>
      </c>
    </row>
    <row r="922" spans="1:21" x14ac:dyDescent="0.35">
      <c r="A922">
        <v>10920</v>
      </c>
      <c r="B922" s="4" t="s">
        <v>521</v>
      </c>
      <c r="C922" t="s">
        <v>154</v>
      </c>
      <c r="D922" t="str">
        <f>_xlfn.XLOOKUP(C922,Products!$A:$A,Products!$B:$B,"")</f>
        <v>Product 100</v>
      </c>
      <c r="E922" t="str">
        <f>_xlfn.XLOOKUP(C922,Products!$A:$A,Products!$C:$C,"")</f>
        <v>Spare Parts</v>
      </c>
      <c r="F922">
        <f>_xlfn.XLOOKUP(C922,Products!$A:$A,Products!$D:$D,"")</f>
        <v>46.64</v>
      </c>
      <c r="G922" t="str">
        <f>_xlfn.XLOOKUP(C922,Products!$A:$A,Products!$E:$E,"")</f>
        <v>S017</v>
      </c>
      <c r="H922">
        <v>20</v>
      </c>
      <c r="I922">
        <v>66.739999999999995</v>
      </c>
      <c r="J922" t="s">
        <v>672</v>
      </c>
      <c r="K922" t="s">
        <v>473</v>
      </c>
      <c r="L922" t="str">
        <f xml:space="preserve"> _xlfn.XLOOKUP(K922,Locations!$A:$A,Locations!$D:$D,"")</f>
        <v>West</v>
      </c>
      <c r="M922" t="str">
        <f xml:space="preserve"> _xlfn.XLOOKUP(K922,Locations!$A:$A,Locations!$C:$C,"")</f>
        <v>CA</v>
      </c>
      <c r="N922" t="s">
        <v>1574</v>
      </c>
      <c r="O922" t="s">
        <v>1826</v>
      </c>
      <c r="P922">
        <f t="shared" si="56"/>
        <v>1334.8</v>
      </c>
      <c r="Q922" s="4">
        <f>_xlfn.MAXIFS(Shipments!$B:$B, Shipments!$A:$A, A922)</f>
        <v>45880</v>
      </c>
      <c r="R922">
        <f>SUMIFS(Shipments!$D:$D, Shipments!$A:$A, A922)</f>
        <v>20</v>
      </c>
      <c r="S922">
        <f t="shared" si="57"/>
        <v>1</v>
      </c>
      <c r="T922">
        <f t="shared" si="58"/>
        <v>1</v>
      </c>
      <c r="U922">
        <f t="shared" si="59"/>
        <v>402</v>
      </c>
    </row>
    <row r="923" spans="1:21" x14ac:dyDescent="0.35">
      <c r="A923">
        <v>10921</v>
      </c>
      <c r="B923" s="4" t="s">
        <v>523</v>
      </c>
      <c r="C923" t="s">
        <v>183</v>
      </c>
      <c r="D923" t="str">
        <f>_xlfn.XLOOKUP(C923,Products!$A:$A,Products!$B:$B,"")</f>
        <v>Product 129</v>
      </c>
      <c r="E923" t="str">
        <f>_xlfn.XLOOKUP(C923,Products!$A:$A,Products!$C:$C,"")</f>
        <v>Packaging</v>
      </c>
      <c r="F923">
        <f>_xlfn.XLOOKUP(C923,Products!$A:$A,Products!$D:$D,"")</f>
        <v>75.12</v>
      </c>
      <c r="G923" t="str">
        <f>_xlfn.XLOOKUP(C923,Products!$A:$A,Products!$E:$E,"")</f>
        <v>S015</v>
      </c>
      <c r="H923">
        <v>40</v>
      </c>
      <c r="I923">
        <v>109.4</v>
      </c>
      <c r="J923" t="s">
        <v>512</v>
      </c>
      <c r="K923" t="s">
        <v>465</v>
      </c>
      <c r="L923" t="str">
        <f xml:space="preserve"> _xlfn.XLOOKUP(K923,Locations!$A:$A,Locations!$D:$D,"")</f>
        <v>Midwest</v>
      </c>
      <c r="M923" t="str">
        <f xml:space="preserve"> _xlfn.XLOOKUP(K923,Locations!$A:$A,Locations!$C:$C,"")</f>
        <v>IL</v>
      </c>
      <c r="N923" t="s">
        <v>1575</v>
      </c>
      <c r="O923" t="s">
        <v>1824</v>
      </c>
      <c r="P923">
        <f t="shared" si="56"/>
        <v>4376</v>
      </c>
      <c r="Q923" s="4">
        <f>_xlfn.MAXIFS(Shipments!$B:$B, Shipments!$A:$A, A923)</f>
        <v>45869</v>
      </c>
      <c r="R923">
        <f>SUMIFS(Shipments!$D:$D, Shipments!$A:$A, A923)</f>
        <v>40</v>
      </c>
      <c r="S923">
        <f t="shared" si="57"/>
        <v>1</v>
      </c>
      <c r="T923">
        <f t="shared" si="58"/>
        <v>1</v>
      </c>
      <c r="U923">
        <f t="shared" si="59"/>
        <v>1371.1999999999998</v>
      </c>
    </row>
    <row r="924" spans="1:21" x14ac:dyDescent="0.35">
      <c r="A924">
        <v>10922</v>
      </c>
      <c r="B924" s="4" t="s">
        <v>510</v>
      </c>
      <c r="C924" t="s">
        <v>156</v>
      </c>
      <c r="D924" t="str">
        <f>_xlfn.XLOOKUP(C924,Products!$A:$A,Products!$B:$B,"")</f>
        <v>Product 102</v>
      </c>
      <c r="E924" t="str">
        <f>_xlfn.XLOOKUP(C924,Products!$A:$A,Products!$C:$C,"")</f>
        <v>Finished Goods</v>
      </c>
      <c r="F924">
        <f>_xlfn.XLOOKUP(C924,Products!$A:$A,Products!$D:$D,"")</f>
        <v>132.87</v>
      </c>
      <c r="G924" t="str">
        <f>_xlfn.XLOOKUP(C924,Products!$A:$A,Products!$E:$E,"")</f>
        <v>S003</v>
      </c>
      <c r="H924">
        <v>100</v>
      </c>
      <c r="I924">
        <v>233.09</v>
      </c>
      <c r="J924" t="s">
        <v>608</v>
      </c>
      <c r="K924" t="s">
        <v>470</v>
      </c>
      <c r="L924" t="str">
        <f xml:space="preserve"> _xlfn.XLOOKUP(K924,Locations!$A:$A,Locations!$D:$D,"")</f>
        <v>Pacific</v>
      </c>
      <c r="M924" t="str">
        <f xml:space="preserve"> _xlfn.XLOOKUP(K924,Locations!$A:$A,Locations!$C:$C,"")</f>
        <v>FL</v>
      </c>
      <c r="N924" t="s">
        <v>1576</v>
      </c>
      <c r="O924" t="s">
        <v>1824</v>
      </c>
      <c r="P924">
        <f t="shared" si="56"/>
        <v>23309</v>
      </c>
      <c r="Q924" s="4">
        <f>_xlfn.MAXIFS(Shipments!$B:$B, Shipments!$A:$A, A924)</f>
        <v>45848</v>
      </c>
      <c r="R924">
        <f>SUMIFS(Shipments!$D:$D, Shipments!$A:$A, A924)</f>
        <v>100</v>
      </c>
      <c r="S924">
        <f t="shared" si="57"/>
        <v>1</v>
      </c>
      <c r="T924">
        <f t="shared" si="58"/>
        <v>0</v>
      </c>
      <c r="U924">
        <f t="shared" si="59"/>
        <v>10022</v>
      </c>
    </row>
    <row r="925" spans="1:21" x14ac:dyDescent="0.35">
      <c r="A925">
        <v>10923</v>
      </c>
      <c r="B925" s="4" t="s">
        <v>602</v>
      </c>
      <c r="C925" t="s">
        <v>196</v>
      </c>
      <c r="D925" t="str">
        <f>_xlfn.XLOOKUP(C925,Products!$A:$A,Products!$B:$B,"")</f>
        <v>Product 142</v>
      </c>
      <c r="E925" t="str">
        <f>_xlfn.XLOOKUP(C925,Products!$A:$A,Products!$C:$C,"")</f>
        <v>Packaging</v>
      </c>
      <c r="F925">
        <f>_xlfn.XLOOKUP(C925,Products!$A:$A,Products!$D:$D,"")</f>
        <v>191.95</v>
      </c>
      <c r="G925" t="str">
        <f>_xlfn.XLOOKUP(C925,Products!$A:$A,Products!$E:$E,"")</f>
        <v>S018</v>
      </c>
      <c r="H925">
        <v>25</v>
      </c>
      <c r="I925">
        <v>310.72000000000003</v>
      </c>
      <c r="J925" t="s">
        <v>654</v>
      </c>
      <c r="K925" t="s">
        <v>471</v>
      </c>
      <c r="L925" t="str">
        <f xml:space="preserve"> _xlfn.XLOOKUP(K925,Locations!$A:$A,Locations!$D:$D,"")</f>
        <v>Central</v>
      </c>
      <c r="M925" t="str">
        <f xml:space="preserve"> _xlfn.XLOOKUP(K925,Locations!$A:$A,Locations!$C:$C,"")</f>
        <v>TX</v>
      </c>
      <c r="N925" t="s">
        <v>1577</v>
      </c>
      <c r="O925" t="s">
        <v>1826</v>
      </c>
      <c r="P925">
        <f t="shared" si="56"/>
        <v>7768.0000000000009</v>
      </c>
      <c r="Q925" s="4">
        <f>_xlfn.MAXIFS(Shipments!$B:$B, Shipments!$A:$A, A925)</f>
        <v>45868</v>
      </c>
      <c r="R925">
        <f>SUMIFS(Shipments!$D:$D, Shipments!$A:$A, A925)</f>
        <v>25</v>
      </c>
      <c r="S925">
        <f t="shared" si="57"/>
        <v>1</v>
      </c>
      <c r="T925">
        <f t="shared" si="58"/>
        <v>0</v>
      </c>
      <c r="U925">
        <f t="shared" si="59"/>
        <v>2969.2500000000009</v>
      </c>
    </row>
    <row r="926" spans="1:21" x14ac:dyDescent="0.35">
      <c r="A926">
        <v>10924</v>
      </c>
      <c r="B926" s="4" t="s">
        <v>523</v>
      </c>
      <c r="C926" t="s">
        <v>114</v>
      </c>
      <c r="D926" t="str">
        <f>_xlfn.XLOOKUP(C926,Products!$A:$A,Products!$B:$B,"")</f>
        <v>Product 60</v>
      </c>
      <c r="E926" t="str">
        <f>_xlfn.XLOOKUP(C926,Products!$A:$A,Products!$C:$C,"")</f>
        <v>Raw Materials</v>
      </c>
      <c r="F926">
        <f>_xlfn.XLOOKUP(C926,Products!$A:$A,Products!$D:$D,"")</f>
        <v>127.62</v>
      </c>
      <c r="G926" t="str">
        <f>_xlfn.XLOOKUP(C926,Products!$A:$A,Products!$E:$E,"")</f>
        <v>S007</v>
      </c>
      <c r="H926">
        <v>30</v>
      </c>
      <c r="I926">
        <v>193.86</v>
      </c>
      <c r="J926" t="s">
        <v>654</v>
      </c>
      <c r="K926" t="s">
        <v>465</v>
      </c>
      <c r="L926" t="str">
        <f xml:space="preserve"> _xlfn.XLOOKUP(K926,Locations!$A:$A,Locations!$D:$D,"")</f>
        <v>Midwest</v>
      </c>
      <c r="M926" t="str">
        <f xml:space="preserve"> _xlfn.XLOOKUP(K926,Locations!$A:$A,Locations!$C:$C,"")</f>
        <v>IL</v>
      </c>
      <c r="N926" t="s">
        <v>1578</v>
      </c>
      <c r="O926" t="s">
        <v>1824</v>
      </c>
      <c r="P926">
        <f t="shared" si="56"/>
        <v>5815.8</v>
      </c>
      <c r="Q926" s="4">
        <f>_xlfn.MAXIFS(Shipments!$B:$B, Shipments!$A:$A, A926)</f>
        <v>45867</v>
      </c>
      <c r="R926">
        <f>SUMIFS(Shipments!$D:$D, Shipments!$A:$A, A926)</f>
        <v>30</v>
      </c>
      <c r="S926">
        <f t="shared" si="57"/>
        <v>1</v>
      </c>
      <c r="T926">
        <f t="shared" si="58"/>
        <v>1</v>
      </c>
      <c r="U926">
        <f t="shared" si="59"/>
        <v>1987.1999999999998</v>
      </c>
    </row>
    <row r="927" spans="1:21" x14ac:dyDescent="0.35">
      <c r="A927">
        <v>10925</v>
      </c>
      <c r="B927" s="4" t="s">
        <v>535</v>
      </c>
      <c r="C927" t="s">
        <v>144</v>
      </c>
      <c r="D927" t="str">
        <f>_xlfn.XLOOKUP(C927,Products!$A:$A,Products!$B:$B,"")</f>
        <v>Product 90</v>
      </c>
      <c r="E927" t="str">
        <f>_xlfn.XLOOKUP(C927,Products!$A:$A,Products!$C:$C,"")</f>
        <v>Packaging</v>
      </c>
      <c r="F927">
        <f>_xlfn.XLOOKUP(C927,Products!$A:$A,Products!$D:$D,"")</f>
        <v>120.1</v>
      </c>
      <c r="G927" t="str">
        <f>_xlfn.XLOOKUP(C927,Products!$A:$A,Products!$E:$E,"")</f>
        <v>S008</v>
      </c>
      <c r="H927">
        <v>10</v>
      </c>
      <c r="I927">
        <v>175.02</v>
      </c>
      <c r="J927" t="s">
        <v>605</v>
      </c>
      <c r="K927" t="s">
        <v>465</v>
      </c>
      <c r="L927" t="str">
        <f xml:space="preserve"> _xlfn.XLOOKUP(K927,Locations!$A:$A,Locations!$D:$D,"")</f>
        <v>Midwest</v>
      </c>
      <c r="M927" t="str">
        <f xml:space="preserve"> _xlfn.XLOOKUP(K927,Locations!$A:$A,Locations!$C:$C,"")</f>
        <v>IL</v>
      </c>
      <c r="N927" t="s">
        <v>1579</v>
      </c>
      <c r="O927" t="s">
        <v>1825</v>
      </c>
      <c r="P927">
        <f t="shared" si="56"/>
        <v>1750.2</v>
      </c>
      <c r="Q927" s="4">
        <f>_xlfn.MAXIFS(Shipments!$B:$B, Shipments!$A:$A, A927)</f>
        <v>45814</v>
      </c>
      <c r="R927">
        <f>SUMIFS(Shipments!$D:$D, Shipments!$A:$A, A927)</f>
        <v>10</v>
      </c>
      <c r="S927">
        <f t="shared" si="57"/>
        <v>1</v>
      </c>
      <c r="T927">
        <f t="shared" si="58"/>
        <v>0</v>
      </c>
      <c r="U927">
        <f t="shared" si="59"/>
        <v>549.20000000000005</v>
      </c>
    </row>
    <row r="928" spans="1:21" x14ac:dyDescent="0.35">
      <c r="A928">
        <v>10926</v>
      </c>
      <c r="B928" s="4" t="s">
        <v>657</v>
      </c>
      <c r="C928" t="s">
        <v>125</v>
      </c>
      <c r="D928" t="str">
        <f>_xlfn.XLOOKUP(C928,Products!$A:$A,Products!$B:$B,"")</f>
        <v>Product 71</v>
      </c>
      <c r="E928" t="str">
        <f>_xlfn.XLOOKUP(C928,Products!$A:$A,Products!$C:$C,"")</f>
        <v>Packaging</v>
      </c>
      <c r="F928">
        <f>_xlfn.XLOOKUP(C928,Products!$A:$A,Products!$D:$D,"")</f>
        <v>177.74</v>
      </c>
      <c r="G928" t="str">
        <f>_xlfn.XLOOKUP(C928,Products!$A:$A,Products!$E:$E,"")</f>
        <v>S006</v>
      </c>
      <c r="H928">
        <v>100</v>
      </c>
      <c r="I928">
        <v>257.82</v>
      </c>
      <c r="J928" t="s">
        <v>620</v>
      </c>
      <c r="K928" t="s">
        <v>469</v>
      </c>
      <c r="L928" t="str">
        <f xml:space="preserve"> _xlfn.XLOOKUP(K928,Locations!$A:$A,Locations!$D:$D,"")</f>
        <v>Mountain</v>
      </c>
      <c r="M928" t="str">
        <f xml:space="preserve"> _xlfn.XLOOKUP(K928,Locations!$A:$A,Locations!$C:$C,"")</f>
        <v>IL</v>
      </c>
      <c r="N928" t="s">
        <v>1580</v>
      </c>
      <c r="O928" t="s">
        <v>1825</v>
      </c>
      <c r="P928">
        <f t="shared" si="56"/>
        <v>25782</v>
      </c>
      <c r="Q928" s="4">
        <f>_xlfn.MAXIFS(Shipments!$B:$B, Shipments!$A:$A, A928)</f>
        <v>45921</v>
      </c>
      <c r="R928">
        <f>SUMIFS(Shipments!$D:$D, Shipments!$A:$A, A928)</f>
        <v>100</v>
      </c>
      <c r="S928">
        <f t="shared" si="57"/>
        <v>1</v>
      </c>
      <c r="T928">
        <f t="shared" si="58"/>
        <v>0</v>
      </c>
      <c r="U928">
        <f t="shared" si="59"/>
        <v>8008</v>
      </c>
    </row>
    <row r="929" spans="1:21" x14ac:dyDescent="0.35">
      <c r="A929">
        <v>10927</v>
      </c>
      <c r="B929" s="4" t="s">
        <v>563</v>
      </c>
      <c r="C929" t="s">
        <v>131</v>
      </c>
      <c r="D929" t="str">
        <f>_xlfn.XLOOKUP(C929,Products!$A:$A,Products!$B:$B,"")</f>
        <v>Product 77</v>
      </c>
      <c r="E929" t="str">
        <f>_xlfn.XLOOKUP(C929,Products!$A:$A,Products!$C:$C,"")</f>
        <v>Components</v>
      </c>
      <c r="F929">
        <f>_xlfn.XLOOKUP(C929,Products!$A:$A,Products!$D:$D,"")</f>
        <v>194.27</v>
      </c>
      <c r="G929" t="str">
        <f>_xlfn.XLOOKUP(C929,Products!$A:$A,Products!$E:$E,"")</f>
        <v>S014</v>
      </c>
      <c r="H929">
        <v>100</v>
      </c>
      <c r="I929">
        <v>348.29</v>
      </c>
      <c r="J929" t="s">
        <v>642</v>
      </c>
      <c r="K929" t="s">
        <v>471</v>
      </c>
      <c r="L929" t="str">
        <f xml:space="preserve"> _xlfn.XLOOKUP(K929,Locations!$A:$A,Locations!$D:$D,"")</f>
        <v>Central</v>
      </c>
      <c r="M929" t="str">
        <f xml:space="preserve"> _xlfn.XLOOKUP(K929,Locations!$A:$A,Locations!$C:$C,"")</f>
        <v>TX</v>
      </c>
      <c r="N929" t="s">
        <v>1581</v>
      </c>
      <c r="O929" t="s">
        <v>1825</v>
      </c>
      <c r="P929">
        <f t="shared" si="56"/>
        <v>34829</v>
      </c>
      <c r="Q929" s="4">
        <f>_xlfn.MAXIFS(Shipments!$B:$B, Shipments!$A:$A, A929)</f>
        <v>45853</v>
      </c>
      <c r="R929">
        <f>SUMIFS(Shipments!$D:$D, Shipments!$A:$A, A929)</f>
        <v>100</v>
      </c>
      <c r="S929">
        <f t="shared" si="57"/>
        <v>1</v>
      </c>
      <c r="T929">
        <f t="shared" si="58"/>
        <v>1</v>
      </c>
      <c r="U929">
        <f t="shared" si="59"/>
        <v>15402</v>
      </c>
    </row>
    <row r="930" spans="1:21" x14ac:dyDescent="0.35">
      <c r="A930">
        <v>10928</v>
      </c>
      <c r="B930" s="4" t="s">
        <v>561</v>
      </c>
      <c r="C930" t="s">
        <v>77</v>
      </c>
      <c r="D930" t="str">
        <f>_xlfn.XLOOKUP(C930,Products!$A:$A,Products!$B:$B,"")</f>
        <v>Product 23</v>
      </c>
      <c r="E930" t="str">
        <f>_xlfn.XLOOKUP(C930,Products!$A:$A,Products!$C:$C,"")</f>
        <v>Finished Goods</v>
      </c>
      <c r="F930">
        <f>_xlfn.XLOOKUP(C930,Products!$A:$A,Products!$D:$D,"")</f>
        <v>49.17</v>
      </c>
      <c r="G930" t="str">
        <f>_xlfn.XLOOKUP(C930,Products!$A:$A,Products!$E:$E,"")</f>
        <v>S015</v>
      </c>
      <c r="H930">
        <v>50</v>
      </c>
      <c r="I930">
        <v>71.83</v>
      </c>
      <c r="J930" t="s">
        <v>608</v>
      </c>
      <c r="K930" t="s">
        <v>465</v>
      </c>
      <c r="L930" t="str">
        <f xml:space="preserve"> _xlfn.XLOOKUP(K930,Locations!$A:$A,Locations!$D:$D,"")</f>
        <v>Midwest</v>
      </c>
      <c r="M930" t="str">
        <f xml:space="preserve"> _xlfn.XLOOKUP(K930,Locations!$A:$A,Locations!$C:$C,"")</f>
        <v>IL</v>
      </c>
      <c r="N930" t="s">
        <v>1582</v>
      </c>
      <c r="O930" t="s">
        <v>1824</v>
      </c>
      <c r="P930">
        <f t="shared" si="56"/>
        <v>3591.5</v>
      </c>
      <c r="Q930" s="4">
        <f>_xlfn.MAXIFS(Shipments!$B:$B, Shipments!$A:$A, A930)</f>
        <v>45847</v>
      </c>
      <c r="R930">
        <f>SUMIFS(Shipments!$D:$D, Shipments!$A:$A, A930)</f>
        <v>50</v>
      </c>
      <c r="S930">
        <f t="shared" si="57"/>
        <v>1</v>
      </c>
      <c r="T930">
        <f t="shared" si="58"/>
        <v>1</v>
      </c>
      <c r="U930">
        <f t="shared" si="59"/>
        <v>1133</v>
      </c>
    </row>
    <row r="931" spans="1:21" x14ac:dyDescent="0.35">
      <c r="A931">
        <v>10929</v>
      </c>
      <c r="B931" s="4" t="s">
        <v>685</v>
      </c>
      <c r="C931" t="s">
        <v>204</v>
      </c>
      <c r="D931" t="str">
        <f>_xlfn.XLOOKUP(C931,Products!$A:$A,Products!$B:$B,"")</f>
        <v>Product 150</v>
      </c>
      <c r="E931" t="str">
        <f>_xlfn.XLOOKUP(C931,Products!$A:$A,Products!$C:$C,"")</f>
        <v>Finished Goods</v>
      </c>
      <c r="F931">
        <f>_xlfn.XLOOKUP(C931,Products!$A:$A,Products!$D:$D,"")</f>
        <v>74.11</v>
      </c>
      <c r="G931" t="str">
        <f>_xlfn.XLOOKUP(C931,Products!$A:$A,Products!$E:$E,"")</f>
        <v>S018</v>
      </c>
      <c r="H931">
        <v>100</v>
      </c>
      <c r="I931">
        <v>98.99</v>
      </c>
      <c r="J931" t="s">
        <v>634</v>
      </c>
      <c r="K931" t="s">
        <v>469</v>
      </c>
      <c r="L931" t="str">
        <f xml:space="preserve"> _xlfn.XLOOKUP(K931,Locations!$A:$A,Locations!$D:$D,"")</f>
        <v>Mountain</v>
      </c>
      <c r="M931" t="str">
        <f xml:space="preserve"> _xlfn.XLOOKUP(K931,Locations!$A:$A,Locations!$C:$C,"")</f>
        <v>IL</v>
      </c>
      <c r="N931" t="s">
        <v>1442</v>
      </c>
      <c r="O931" t="s">
        <v>1825</v>
      </c>
      <c r="P931">
        <f t="shared" si="56"/>
        <v>9899</v>
      </c>
      <c r="Q931" s="4">
        <f>_xlfn.MAXIFS(Shipments!$B:$B, Shipments!$A:$A, A931)</f>
        <v>45840</v>
      </c>
      <c r="R931">
        <f>SUMIFS(Shipments!$D:$D, Shipments!$A:$A, A931)</f>
        <v>100</v>
      </c>
      <c r="S931">
        <f t="shared" si="57"/>
        <v>1</v>
      </c>
      <c r="T931">
        <f t="shared" si="58"/>
        <v>0</v>
      </c>
      <c r="U931">
        <f t="shared" si="59"/>
        <v>2488</v>
      </c>
    </row>
    <row r="932" spans="1:21" x14ac:dyDescent="0.35">
      <c r="A932">
        <v>10930</v>
      </c>
      <c r="B932" s="4" t="s">
        <v>568</v>
      </c>
      <c r="C932" t="s">
        <v>208</v>
      </c>
      <c r="D932" t="str">
        <f>_xlfn.XLOOKUP(C932,Products!$A:$A,Products!$B:$B,"")</f>
        <v>Product 154</v>
      </c>
      <c r="E932" t="str">
        <f>_xlfn.XLOOKUP(C932,Products!$A:$A,Products!$C:$C,"")</f>
        <v>Components</v>
      </c>
      <c r="F932">
        <f>_xlfn.XLOOKUP(C932,Products!$A:$A,Products!$D:$D,"")</f>
        <v>44.67</v>
      </c>
      <c r="G932" t="str">
        <f>_xlfn.XLOOKUP(C932,Products!$A:$A,Products!$E:$E,"")</f>
        <v>S012</v>
      </c>
      <c r="H932">
        <v>5</v>
      </c>
      <c r="I932">
        <v>60.01</v>
      </c>
      <c r="J932" t="s">
        <v>610</v>
      </c>
      <c r="K932" t="s">
        <v>470</v>
      </c>
      <c r="L932" t="str">
        <f xml:space="preserve"> _xlfn.XLOOKUP(K932,Locations!$A:$A,Locations!$D:$D,"")</f>
        <v>Pacific</v>
      </c>
      <c r="M932" t="str">
        <f xml:space="preserve"> _xlfn.XLOOKUP(K932,Locations!$A:$A,Locations!$C:$C,"")</f>
        <v>FL</v>
      </c>
      <c r="N932" t="s">
        <v>1583</v>
      </c>
      <c r="O932" t="s">
        <v>1826</v>
      </c>
      <c r="P932">
        <f t="shared" si="56"/>
        <v>300.05</v>
      </c>
      <c r="Q932" s="4">
        <f>_xlfn.MAXIFS(Shipments!$B:$B, Shipments!$A:$A, A932)</f>
        <v>45807</v>
      </c>
      <c r="R932">
        <f>SUMIFS(Shipments!$D:$D, Shipments!$A:$A, A932)</f>
        <v>5</v>
      </c>
      <c r="S932">
        <f t="shared" si="57"/>
        <v>1</v>
      </c>
      <c r="T932">
        <f t="shared" si="58"/>
        <v>1</v>
      </c>
      <c r="U932">
        <f t="shared" si="59"/>
        <v>76.699999999999989</v>
      </c>
    </row>
    <row r="933" spans="1:21" x14ac:dyDescent="0.35">
      <c r="A933">
        <v>10931</v>
      </c>
      <c r="B933" s="4" t="s">
        <v>599</v>
      </c>
      <c r="C933" t="s">
        <v>251</v>
      </c>
      <c r="D933" t="str">
        <f>_xlfn.XLOOKUP(C933,Products!$A:$A,Products!$B:$B,"")</f>
        <v>Product 197</v>
      </c>
      <c r="E933" t="str">
        <f>_xlfn.XLOOKUP(C933,Products!$A:$A,Products!$C:$C,"")</f>
        <v>Finished Goods</v>
      </c>
      <c r="F933">
        <f>_xlfn.XLOOKUP(C933,Products!$A:$A,Products!$D:$D,"")</f>
        <v>142.01</v>
      </c>
      <c r="G933" t="str">
        <f>_xlfn.XLOOKUP(C933,Products!$A:$A,Products!$E:$E,"")</f>
        <v>S010</v>
      </c>
      <c r="H933">
        <v>30</v>
      </c>
      <c r="I933">
        <v>178.57</v>
      </c>
      <c r="J933" t="s">
        <v>523</v>
      </c>
      <c r="K933" t="s">
        <v>471</v>
      </c>
      <c r="L933" t="str">
        <f xml:space="preserve"> _xlfn.XLOOKUP(K933,Locations!$A:$A,Locations!$D:$D,"")</f>
        <v>Central</v>
      </c>
      <c r="M933" t="str">
        <f xml:space="preserve"> _xlfn.XLOOKUP(K933,Locations!$A:$A,Locations!$C:$C,"")</f>
        <v>TX</v>
      </c>
      <c r="N933" t="s">
        <v>1584</v>
      </c>
      <c r="O933" t="s">
        <v>1825</v>
      </c>
      <c r="P933">
        <f t="shared" si="56"/>
        <v>5357.0999999999995</v>
      </c>
      <c r="Q933" s="4">
        <f>_xlfn.MAXIFS(Shipments!$B:$B, Shipments!$A:$A, A933)</f>
        <v>45864</v>
      </c>
      <c r="R933">
        <f>SUMIFS(Shipments!$D:$D, Shipments!$A:$A, A933)</f>
        <v>30</v>
      </c>
      <c r="S933">
        <f t="shared" si="57"/>
        <v>1</v>
      </c>
      <c r="T933">
        <f t="shared" si="58"/>
        <v>1</v>
      </c>
      <c r="U933">
        <f t="shared" si="59"/>
        <v>1096.8000000000002</v>
      </c>
    </row>
    <row r="934" spans="1:21" x14ac:dyDescent="0.35">
      <c r="A934">
        <v>10932</v>
      </c>
      <c r="B934" s="4" t="s">
        <v>657</v>
      </c>
      <c r="C934" t="s">
        <v>121</v>
      </c>
      <c r="D934" t="str">
        <f>_xlfn.XLOOKUP(C934,Products!$A:$A,Products!$B:$B,"")</f>
        <v>Product 67</v>
      </c>
      <c r="E934" t="str">
        <f>_xlfn.XLOOKUP(C934,Products!$A:$A,Products!$C:$C,"")</f>
        <v>Packaging</v>
      </c>
      <c r="F934">
        <f>_xlfn.XLOOKUP(C934,Products!$A:$A,Products!$D:$D,"")</f>
        <v>120.29</v>
      </c>
      <c r="G934" t="str">
        <f>_xlfn.XLOOKUP(C934,Products!$A:$A,Products!$E:$E,"")</f>
        <v>S020</v>
      </c>
      <c r="H934">
        <v>30</v>
      </c>
      <c r="I934">
        <v>169.13</v>
      </c>
      <c r="J934" t="s">
        <v>651</v>
      </c>
      <c r="K934" t="s">
        <v>466</v>
      </c>
      <c r="L934" t="str">
        <f xml:space="preserve"> _xlfn.XLOOKUP(K934,Locations!$A:$A,Locations!$D:$D,"")</f>
        <v>Southeast</v>
      </c>
      <c r="M934" t="str">
        <f xml:space="preserve"> _xlfn.XLOOKUP(K934,Locations!$A:$A,Locations!$C:$C,"")</f>
        <v>FL</v>
      </c>
      <c r="N934" t="s">
        <v>1585</v>
      </c>
      <c r="O934" t="s">
        <v>1826</v>
      </c>
      <c r="P934">
        <f t="shared" si="56"/>
        <v>5073.8999999999996</v>
      </c>
      <c r="Q934" s="4">
        <f>_xlfn.MAXIFS(Shipments!$B:$B, Shipments!$A:$A, A934)</f>
        <v>45926</v>
      </c>
      <c r="R934">
        <f>SUMIFS(Shipments!$D:$D, Shipments!$A:$A, A934)</f>
        <v>30</v>
      </c>
      <c r="S934">
        <f t="shared" si="57"/>
        <v>1</v>
      </c>
      <c r="T934">
        <f t="shared" si="58"/>
        <v>0</v>
      </c>
      <c r="U934">
        <f t="shared" si="59"/>
        <v>1465.1999999999994</v>
      </c>
    </row>
    <row r="935" spans="1:21" x14ac:dyDescent="0.35">
      <c r="A935">
        <v>10933</v>
      </c>
      <c r="B935" s="4" t="s">
        <v>569</v>
      </c>
      <c r="C935" t="s">
        <v>211</v>
      </c>
      <c r="D935" t="str">
        <f>_xlfn.XLOOKUP(C935,Products!$A:$A,Products!$B:$B,"")</f>
        <v>Product 157</v>
      </c>
      <c r="E935" t="str">
        <f>_xlfn.XLOOKUP(C935,Products!$A:$A,Products!$C:$C,"")</f>
        <v>Spare Parts</v>
      </c>
      <c r="F935">
        <f>_xlfn.XLOOKUP(C935,Products!$A:$A,Products!$D:$D,"")</f>
        <v>112.83</v>
      </c>
      <c r="G935" t="str">
        <f>_xlfn.XLOOKUP(C935,Products!$A:$A,Products!$E:$E,"")</f>
        <v>S019</v>
      </c>
      <c r="H935">
        <v>100</v>
      </c>
      <c r="I935">
        <v>186.31</v>
      </c>
      <c r="J935" t="s">
        <v>668</v>
      </c>
      <c r="K935" t="s">
        <v>472</v>
      </c>
      <c r="L935" t="str">
        <f xml:space="preserve"> _xlfn.XLOOKUP(K935,Locations!$A:$A,Locations!$D:$D,"")</f>
        <v>West</v>
      </c>
      <c r="M935" t="str">
        <f xml:space="preserve"> _xlfn.XLOOKUP(K935,Locations!$A:$A,Locations!$C:$C,"")</f>
        <v>WA</v>
      </c>
      <c r="N935" t="s">
        <v>1586</v>
      </c>
      <c r="O935" t="s">
        <v>1824</v>
      </c>
      <c r="P935">
        <f t="shared" si="56"/>
        <v>18631</v>
      </c>
      <c r="Q935" s="4">
        <f>_xlfn.MAXIFS(Shipments!$B:$B, Shipments!$A:$A, A935)</f>
        <v>45776</v>
      </c>
      <c r="R935">
        <f>SUMIFS(Shipments!$D:$D, Shipments!$A:$A, A935)</f>
        <v>100</v>
      </c>
      <c r="S935">
        <f t="shared" si="57"/>
        <v>1</v>
      </c>
      <c r="T935">
        <f t="shared" si="58"/>
        <v>0</v>
      </c>
      <c r="U935">
        <f t="shared" si="59"/>
        <v>7348</v>
      </c>
    </row>
    <row r="936" spans="1:21" x14ac:dyDescent="0.35">
      <c r="A936">
        <v>10934</v>
      </c>
      <c r="B936" s="4" t="s">
        <v>645</v>
      </c>
      <c r="C936" t="s">
        <v>105</v>
      </c>
      <c r="D936" t="str">
        <f>_xlfn.XLOOKUP(C936,Products!$A:$A,Products!$B:$B,"")</f>
        <v>Product 51</v>
      </c>
      <c r="E936" t="str">
        <f>_xlfn.XLOOKUP(C936,Products!$A:$A,Products!$C:$C,"")</f>
        <v>Spare Parts</v>
      </c>
      <c r="F936">
        <f>_xlfn.XLOOKUP(C936,Products!$A:$A,Products!$D:$D,"")</f>
        <v>101.41</v>
      </c>
      <c r="G936" t="str">
        <f>_xlfn.XLOOKUP(C936,Products!$A:$A,Products!$E:$E,"")</f>
        <v>S005</v>
      </c>
      <c r="H936">
        <v>10</v>
      </c>
      <c r="I936">
        <v>129.44999999999999</v>
      </c>
      <c r="J936" t="s">
        <v>569</v>
      </c>
      <c r="K936" t="s">
        <v>467</v>
      </c>
      <c r="L936" t="str">
        <f xml:space="preserve"> _xlfn.XLOOKUP(K936,Locations!$A:$A,Locations!$D:$D,"")</f>
        <v>Northeast</v>
      </c>
      <c r="M936" t="str">
        <f xml:space="preserve"> _xlfn.XLOOKUP(K936,Locations!$A:$A,Locations!$C:$C,"")</f>
        <v>NJ</v>
      </c>
      <c r="N936" t="s">
        <v>1587</v>
      </c>
      <c r="O936" t="s">
        <v>1825</v>
      </c>
      <c r="P936">
        <f t="shared" si="56"/>
        <v>1294.5</v>
      </c>
      <c r="Q936" s="4">
        <f>_xlfn.MAXIFS(Shipments!$B:$B, Shipments!$A:$A, A936)</f>
        <v>45773</v>
      </c>
      <c r="R936">
        <f>SUMIFS(Shipments!$D:$D, Shipments!$A:$A, A936)</f>
        <v>10</v>
      </c>
      <c r="S936">
        <f t="shared" si="57"/>
        <v>1</v>
      </c>
      <c r="T936">
        <f t="shared" si="58"/>
        <v>1</v>
      </c>
      <c r="U936">
        <f t="shared" si="59"/>
        <v>280.40000000000009</v>
      </c>
    </row>
    <row r="937" spans="1:21" x14ac:dyDescent="0.35">
      <c r="A937">
        <v>10935</v>
      </c>
      <c r="B937" s="4" t="s">
        <v>625</v>
      </c>
      <c r="C937" t="s">
        <v>125</v>
      </c>
      <c r="D937" t="str">
        <f>_xlfn.XLOOKUP(C937,Products!$A:$A,Products!$B:$B,"")</f>
        <v>Product 71</v>
      </c>
      <c r="E937" t="str">
        <f>_xlfn.XLOOKUP(C937,Products!$A:$A,Products!$C:$C,"")</f>
        <v>Packaging</v>
      </c>
      <c r="F937">
        <f>_xlfn.XLOOKUP(C937,Products!$A:$A,Products!$D:$D,"")</f>
        <v>177.74</v>
      </c>
      <c r="G937" t="str">
        <f>_xlfn.XLOOKUP(C937,Products!$A:$A,Products!$E:$E,"")</f>
        <v>S006</v>
      </c>
      <c r="H937">
        <v>100</v>
      </c>
      <c r="I937">
        <v>215.11</v>
      </c>
      <c r="J937" t="s">
        <v>654</v>
      </c>
      <c r="K937" t="s">
        <v>471</v>
      </c>
      <c r="L937" t="str">
        <f xml:space="preserve"> _xlfn.XLOOKUP(K937,Locations!$A:$A,Locations!$D:$D,"")</f>
        <v>Central</v>
      </c>
      <c r="M937" t="str">
        <f xml:space="preserve"> _xlfn.XLOOKUP(K937,Locations!$A:$A,Locations!$C:$C,"")</f>
        <v>TX</v>
      </c>
      <c r="N937" t="s">
        <v>1588</v>
      </c>
      <c r="O937" t="s">
        <v>1824</v>
      </c>
      <c r="P937">
        <f t="shared" si="56"/>
        <v>21511</v>
      </c>
      <c r="Q937" s="4">
        <f>_xlfn.MAXIFS(Shipments!$B:$B, Shipments!$A:$A, A937)</f>
        <v>45867</v>
      </c>
      <c r="R937">
        <f>SUMIFS(Shipments!$D:$D, Shipments!$A:$A, A937)</f>
        <v>100</v>
      </c>
      <c r="S937">
        <f t="shared" si="57"/>
        <v>1</v>
      </c>
      <c r="T937">
        <f t="shared" si="58"/>
        <v>1</v>
      </c>
      <c r="U937">
        <f t="shared" si="59"/>
        <v>3737</v>
      </c>
    </row>
    <row r="938" spans="1:21" x14ac:dyDescent="0.35">
      <c r="A938">
        <v>10936</v>
      </c>
      <c r="B938" s="4" t="s">
        <v>508</v>
      </c>
      <c r="C938" t="s">
        <v>91</v>
      </c>
      <c r="D938" t="str">
        <f>_xlfn.XLOOKUP(C938,Products!$A:$A,Products!$B:$B,"")</f>
        <v>Product 37</v>
      </c>
      <c r="E938" t="str">
        <f>_xlfn.XLOOKUP(C938,Products!$A:$A,Products!$C:$C,"")</f>
        <v>Raw Materials</v>
      </c>
      <c r="F938">
        <f>_xlfn.XLOOKUP(C938,Products!$A:$A,Products!$D:$D,"")</f>
        <v>192.67</v>
      </c>
      <c r="G938" t="str">
        <f>_xlfn.XLOOKUP(C938,Products!$A:$A,Products!$E:$E,"")</f>
        <v>S008</v>
      </c>
      <c r="H938">
        <v>100</v>
      </c>
      <c r="I938">
        <v>323.42</v>
      </c>
      <c r="J938" t="s">
        <v>675</v>
      </c>
      <c r="K938" t="s">
        <v>473</v>
      </c>
      <c r="L938" t="str">
        <f xml:space="preserve"> _xlfn.XLOOKUP(K938,Locations!$A:$A,Locations!$D:$D,"")</f>
        <v>West</v>
      </c>
      <c r="M938" t="str">
        <f xml:space="preserve"> _xlfn.XLOOKUP(K938,Locations!$A:$A,Locations!$C:$C,"")</f>
        <v>CA</v>
      </c>
      <c r="N938" t="s">
        <v>721</v>
      </c>
      <c r="O938" t="s">
        <v>1824</v>
      </c>
      <c r="P938">
        <f t="shared" si="56"/>
        <v>32342</v>
      </c>
      <c r="Q938" s="4">
        <f>_xlfn.MAXIFS(Shipments!$B:$B, Shipments!$A:$A, A938)</f>
        <v>45913</v>
      </c>
      <c r="R938">
        <f>SUMIFS(Shipments!$D:$D, Shipments!$A:$A, A938)</f>
        <v>100</v>
      </c>
      <c r="S938">
        <f t="shared" si="57"/>
        <v>1</v>
      </c>
      <c r="T938">
        <f t="shared" si="58"/>
        <v>0</v>
      </c>
      <c r="U938">
        <f t="shared" si="59"/>
        <v>13075</v>
      </c>
    </row>
    <row r="939" spans="1:21" x14ac:dyDescent="0.35">
      <c r="A939">
        <v>10937</v>
      </c>
      <c r="B939" s="4" t="s">
        <v>557</v>
      </c>
      <c r="C939" t="s">
        <v>118</v>
      </c>
      <c r="D939" t="str">
        <f>_xlfn.XLOOKUP(C939,Products!$A:$A,Products!$B:$B,"")</f>
        <v>Product 64</v>
      </c>
      <c r="E939" t="str">
        <f>_xlfn.XLOOKUP(C939,Products!$A:$A,Products!$C:$C,"")</f>
        <v>Raw Materials</v>
      </c>
      <c r="F939">
        <f>_xlfn.XLOOKUP(C939,Products!$A:$A,Products!$D:$D,"")</f>
        <v>74.41</v>
      </c>
      <c r="G939" t="str">
        <f>_xlfn.XLOOKUP(C939,Products!$A:$A,Products!$E:$E,"")</f>
        <v>S011</v>
      </c>
      <c r="H939">
        <v>20</v>
      </c>
      <c r="I939">
        <v>107.73</v>
      </c>
      <c r="J939" t="s">
        <v>516</v>
      </c>
      <c r="K939" t="s">
        <v>473</v>
      </c>
      <c r="L939" t="str">
        <f xml:space="preserve"> _xlfn.XLOOKUP(K939,Locations!$A:$A,Locations!$D:$D,"")</f>
        <v>West</v>
      </c>
      <c r="M939" t="str">
        <f xml:space="preserve"> _xlfn.XLOOKUP(K939,Locations!$A:$A,Locations!$C:$C,"")</f>
        <v>CA</v>
      </c>
      <c r="N939" t="s">
        <v>1589</v>
      </c>
      <c r="O939" t="s">
        <v>1824</v>
      </c>
      <c r="P939">
        <f t="shared" si="56"/>
        <v>2154.6</v>
      </c>
      <c r="Q939" s="4">
        <f>_xlfn.MAXIFS(Shipments!$B:$B, Shipments!$A:$A, A939)</f>
        <v>45804</v>
      </c>
      <c r="R939">
        <f>SUMIFS(Shipments!$D:$D, Shipments!$A:$A, A939)</f>
        <v>20</v>
      </c>
      <c r="S939">
        <f t="shared" si="57"/>
        <v>1</v>
      </c>
      <c r="T939">
        <f t="shared" si="58"/>
        <v>0</v>
      </c>
      <c r="U939">
        <f t="shared" si="59"/>
        <v>666.40000000000009</v>
      </c>
    </row>
    <row r="940" spans="1:21" x14ac:dyDescent="0.35">
      <c r="A940">
        <v>10938</v>
      </c>
      <c r="B940" s="4" t="s">
        <v>528</v>
      </c>
      <c r="C940" t="s">
        <v>147</v>
      </c>
      <c r="D940" t="str">
        <f>_xlfn.XLOOKUP(C940,Products!$A:$A,Products!$B:$B,"")</f>
        <v>Product 93</v>
      </c>
      <c r="E940" t="str">
        <f>_xlfn.XLOOKUP(C940,Products!$A:$A,Products!$C:$C,"")</f>
        <v>Packaging</v>
      </c>
      <c r="F940">
        <f>_xlfn.XLOOKUP(C940,Products!$A:$A,Products!$D:$D,"")</f>
        <v>3.53</v>
      </c>
      <c r="G940" t="str">
        <f>_xlfn.XLOOKUP(C940,Products!$A:$A,Products!$E:$E,"")</f>
        <v>S006</v>
      </c>
      <c r="H940">
        <v>30</v>
      </c>
      <c r="I940">
        <v>4.5199999999999996</v>
      </c>
      <c r="J940" t="s">
        <v>508</v>
      </c>
      <c r="K940" t="s">
        <v>465</v>
      </c>
      <c r="L940" t="str">
        <f xml:space="preserve"> _xlfn.XLOOKUP(K940,Locations!$A:$A,Locations!$D:$D,"")</f>
        <v>Midwest</v>
      </c>
      <c r="M940" t="str">
        <f xml:space="preserve"> _xlfn.XLOOKUP(K940,Locations!$A:$A,Locations!$C:$C,"")</f>
        <v>IL</v>
      </c>
      <c r="N940" t="s">
        <v>1590</v>
      </c>
      <c r="O940" t="s">
        <v>1824</v>
      </c>
      <c r="P940">
        <f t="shared" si="56"/>
        <v>135.6</v>
      </c>
      <c r="Q940" s="4">
        <f>_xlfn.MAXIFS(Shipments!$B:$B, Shipments!$A:$A, A940)</f>
        <v>45905</v>
      </c>
      <c r="R940">
        <f>SUMIFS(Shipments!$D:$D, Shipments!$A:$A, A940)</f>
        <v>30</v>
      </c>
      <c r="S940">
        <f t="shared" si="57"/>
        <v>1</v>
      </c>
      <c r="T940">
        <f t="shared" si="58"/>
        <v>0</v>
      </c>
      <c r="U940">
        <f t="shared" si="59"/>
        <v>29.700000000000003</v>
      </c>
    </row>
    <row r="941" spans="1:21" x14ac:dyDescent="0.35">
      <c r="A941">
        <v>10939</v>
      </c>
      <c r="B941" s="4" t="s">
        <v>687</v>
      </c>
      <c r="C941" t="s">
        <v>245</v>
      </c>
      <c r="D941" t="str">
        <f>_xlfn.XLOOKUP(C941,Products!$A:$A,Products!$B:$B,"")</f>
        <v>Product 191</v>
      </c>
      <c r="E941" t="str">
        <f>_xlfn.XLOOKUP(C941,Products!$A:$A,Products!$C:$C,"")</f>
        <v>Components</v>
      </c>
      <c r="F941">
        <f>_xlfn.XLOOKUP(C941,Products!$A:$A,Products!$D:$D,"")</f>
        <v>92.34</v>
      </c>
      <c r="G941" t="str">
        <f>_xlfn.XLOOKUP(C941,Products!$A:$A,Products!$E:$E,"")</f>
        <v>S012</v>
      </c>
      <c r="H941">
        <v>10</v>
      </c>
      <c r="I941">
        <v>160.9</v>
      </c>
      <c r="J941" t="s">
        <v>668</v>
      </c>
      <c r="K941" t="s">
        <v>468</v>
      </c>
      <c r="L941" t="str">
        <f xml:space="preserve"> _xlfn.XLOOKUP(K941,Locations!$A:$A,Locations!$D:$D,"")</f>
        <v>West</v>
      </c>
      <c r="M941" t="str">
        <f xml:space="preserve"> _xlfn.XLOOKUP(K941,Locations!$A:$A,Locations!$C:$C,"")</f>
        <v>WA</v>
      </c>
      <c r="N941" t="s">
        <v>1591</v>
      </c>
      <c r="O941" t="s">
        <v>1825</v>
      </c>
      <c r="P941">
        <f t="shared" si="56"/>
        <v>1609</v>
      </c>
      <c r="Q941" s="4">
        <f>_xlfn.MAXIFS(Shipments!$B:$B, Shipments!$A:$A, A941)</f>
        <v>45775</v>
      </c>
      <c r="R941">
        <f>SUMIFS(Shipments!$D:$D, Shipments!$A:$A, A941)</f>
        <v>10</v>
      </c>
      <c r="S941">
        <f t="shared" si="57"/>
        <v>1</v>
      </c>
      <c r="T941">
        <f t="shared" si="58"/>
        <v>1</v>
      </c>
      <c r="U941">
        <f t="shared" si="59"/>
        <v>685.59999999999991</v>
      </c>
    </row>
    <row r="942" spans="1:21" x14ac:dyDescent="0.35">
      <c r="A942">
        <v>10940</v>
      </c>
      <c r="B942" s="4" t="s">
        <v>560</v>
      </c>
      <c r="C942" t="s">
        <v>188</v>
      </c>
      <c r="D942" t="str">
        <f>_xlfn.XLOOKUP(C942,Products!$A:$A,Products!$B:$B,"")</f>
        <v>Product 134</v>
      </c>
      <c r="E942" t="str">
        <f>_xlfn.XLOOKUP(C942,Products!$A:$A,Products!$C:$C,"")</f>
        <v>Finished Goods</v>
      </c>
      <c r="F942">
        <f>_xlfn.XLOOKUP(C942,Products!$A:$A,Products!$D:$D,"")</f>
        <v>127.66</v>
      </c>
      <c r="G942" t="str">
        <f>_xlfn.XLOOKUP(C942,Products!$A:$A,Products!$E:$E,"")</f>
        <v>S016</v>
      </c>
      <c r="H942">
        <v>25</v>
      </c>
      <c r="I942">
        <v>170.66</v>
      </c>
      <c r="J942" t="s">
        <v>620</v>
      </c>
      <c r="K942" t="s">
        <v>472</v>
      </c>
      <c r="L942" t="str">
        <f xml:space="preserve"> _xlfn.XLOOKUP(K942,Locations!$A:$A,Locations!$D:$D,"")</f>
        <v>West</v>
      </c>
      <c r="M942" t="str">
        <f xml:space="preserve"> _xlfn.XLOOKUP(K942,Locations!$A:$A,Locations!$C:$C,"")</f>
        <v>WA</v>
      </c>
      <c r="N942" t="s">
        <v>1592</v>
      </c>
      <c r="O942" t="s">
        <v>1825</v>
      </c>
      <c r="P942">
        <f t="shared" si="56"/>
        <v>4266.5</v>
      </c>
      <c r="Q942" s="4">
        <f>_xlfn.MAXIFS(Shipments!$B:$B, Shipments!$A:$A, A942)</f>
        <v>45919</v>
      </c>
      <c r="R942">
        <f>SUMIFS(Shipments!$D:$D, Shipments!$A:$A, A942)</f>
        <v>25</v>
      </c>
      <c r="S942">
        <f t="shared" si="57"/>
        <v>1</v>
      </c>
      <c r="T942">
        <f t="shared" si="58"/>
        <v>1</v>
      </c>
      <c r="U942">
        <f t="shared" si="59"/>
        <v>1075</v>
      </c>
    </row>
    <row r="943" spans="1:21" x14ac:dyDescent="0.35">
      <c r="A943">
        <v>10941</v>
      </c>
      <c r="B943" s="4" t="s">
        <v>600</v>
      </c>
      <c r="C943" t="s">
        <v>217</v>
      </c>
      <c r="D943" t="str">
        <f>_xlfn.XLOOKUP(C943,Products!$A:$A,Products!$B:$B,"")</f>
        <v>Product 163</v>
      </c>
      <c r="E943" t="str">
        <f>_xlfn.XLOOKUP(C943,Products!$A:$A,Products!$C:$C,"")</f>
        <v>Spare Parts</v>
      </c>
      <c r="F943">
        <f>_xlfn.XLOOKUP(C943,Products!$A:$A,Products!$D:$D,"")</f>
        <v>48.07</v>
      </c>
      <c r="G943" t="str">
        <f>_xlfn.XLOOKUP(C943,Products!$A:$A,Products!$E:$E,"")</f>
        <v>S009</v>
      </c>
      <c r="H943">
        <v>20</v>
      </c>
      <c r="I943">
        <v>68.73</v>
      </c>
      <c r="J943" t="s">
        <v>514</v>
      </c>
      <c r="K943" t="s">
        <v>469</v>
      </c>
      <c r="L943" t="str">
        <f xml:space="preserve"> _xlfn.XLOOKUP(K943,Locations!$A:$A,Locations!$D:$D,"")</f>
        <v>Mountain</v>
      </c>
      <c r="M943" t="str">
        <f xml:space="preserve"> _xlfn.XLOOKUP(K943,Locations!$A:$A,Locations!$C:$C,"")</f>
        <v>IL</v>
      </c>
      <c r="N943" t="s">
        <v>1593</v>
      </c>
      <c r="O943" t="s">
        <v>1824</v>
      </c>
      <c r="P943">
        <f t="shared" si="56"/>
        <v>1374.6000000000001</v>
      </c>
      <c r="Q943" s="4">
        <f>_xlfn.MAXIFS(Shipments!$B:$B, Shipments!$A:$A, A943)</f>
        <v>45784</v>
      </c>
      <c r="R943">
        <f>SUMIFS(Shipments!$D:$D, Shipments!$A:$A, A943)</f>
        <v>20</v>
      </c>
      <c r="S943">
        <f t="shared" si="57"/>
        <v>1</v>
      </c>
      <c r="T943">
        <f t="shared" si="58"/>
        <v>0</v>
      </c>
      <c r="U943">
        <f t="shared" si="59"/>
        <v>413.20000000000016</v>
      </c>
    </row>
    <row r="944" spans="1:21" x14ac:dyDescent="0.35">
      <c r="A944">
        <v>10942</v>
      </c>
      <c r="B944" s="4" t="s">
        <v>650</v>
      </c>
      <c r="C944" t="s">
        <v>229</v>
      </c>
      <c r="D944" t="str">
        <f>_xlfn.XLOOKUP(C944,Products!$A:$A,Products!$B:$B,"")</f>
        <v>Product 175</v>
      </c>
      <c r="E944" t="str">
        <f>_xlfn.XLOOKUP(C944,Products!$A:$A,Products!$C:$C,"")</f>
        <v>Raw Materials</v>
      </c>
      <c r="F944">
        <f>_xlfn.XLOOKUP(C944,Products!$A:$A,Products!$D:$D,"")</f>
        <v>138.30000000000001</v>
      </c>
      <c r="G944" t="str">
        <f>_xlfn.XLOOKUP(C944,Products!$A:$A,Products!$E:$E,"")</f>
        <v>S017</v>
      </c>
      <c r="H944">
        <v>30</v>
      </c>
      <c r="I944">
        <v>179.44</v>
      </c>
      <c r="J944" t="s">
        <v>682</v>
      </c>
      <c r="K944" t="s">
        <v>465</v>
      </c>
      <c r="L944" t="str">
        <f xml:space="preserve"> _xlfn.XLOOKUP(K944,Locations!$A:$A,Locations!$D:$D,"")</f>
        <v>Midwest</v>
      </c>
      <c r="M944" t="str">
        <f xml:space="preserve"> _xlfn.XLOOKUP(K944,Locations!$A:$A,Locations!$C:$C,"")</f>
        <v>IL</v>
      </c>
      <c r="N944" t="s">
        <v>1594</v>
      </c>
      <c r="O944" t="s">
        <v>1825</v>
      </c>
      <c r="P944">
        <f t="shared" si="56"/>
        <v>5383.2</v>
      </c>
      <c r="Q944" s="4">
        <f>_xlfn.MAXIFS(Shipments!$B:$B, Shipments!$A:$A, A944)</f>
        <v>45797</v>
      </c>
      <c r="R944">
        <f>SUMIFS(Shipments!$D:$D, Shipments!$A:$A, A944)</f>
        <v>30</v>
      </c>
      <c r="S944">
        <f t="shared" si="57"/>
        <v>1</v>
      </c>
      <c r="T944">
        <f t="shared" si="58"/>
        <v>0</v>
      </c>
      <c r="U944">
        <f t="shared" si="59"/>
        <v>1234.1999999999998</v>
      </c>
    </row>
    <row r="945" spans="1:21" x14ac:dyDescent="0.35">
      <c r="A945">
        <v>10943</v>
      </c>
      <c r="B945" s="4" t="s">
        <v>586</v>
      </c>
      <c r="C945" t="s">
        <v>64</v>
      </c>
      <c r="D945" t="str">
        <f>_xlfn.XLOOKUP(C945,Products!$A:$A,Products!$B:$B,"")</f>
        <v>Product 10</v>
      </c>
      <c r="E945" t="str">
        <f>_xlfn.XLOOKUP(C945,Products!$A:$A,Products!$C:$C,"")</f>
        <v>Components</v>
      </c>
      <c r="F945">
        <f>_xlfn.XLOOKUP(C945,Products!$A:$A,Products!$D:$D,"")</f>
        <v>39.01</v>
      </c>
      <c r="G945" t="str">
        <f>_xlfn.XLOOKUP(C945,Products!$A:$A,Products!$E:$E,"")</f>
        <v>S006</v>
      </c>
      <c r="H945">
        <v>40</v>
      </c>
      <c r="I945">
        <v>57.92</v>
      </c>
      <c r="J945" t="s">
        <v>568</v>
      </c>
      <c r="K945" t="s">
        <v>466</v>
      </c>
      <c r="L945" t="str">
        <f xml:space="preserve"> _xlfn.XLOOKUP(K945,Locations!$A:$A,Locations!$D:$D,"")</f>
        <v>Southeast</v>
      </c>
      <c r="M945" t="str">
        <f xml:space="preserve"> _xlfn.XLOOKUP(K945,Locations!$A:$A,Locations!$C:$C,"")</f>
        <v>FL</v>
      </c>
      <c r="N945" t="s">
        <v>1595</v>
      </c>
      <c r="O945" t="s">
        <v>1825</v>
      </c>
      <c r="P945">
        <f t="shared" si="56"/>
        <v>2316.8000000000002</v>
      </c>
      <c r="Q945" s="4">
        <f>_xlfn.MAXIFS(Shipments!$B:$B, Shipments!$A:$A, A945)</f>
        <v>45800</v>
      </c>
      <c r="R945">
        <f>SUMIFS(Shipments!$D:$D, Shipments!$A:$A, A945)</f>
        <v>40</v>
      </c>
      <c r="S945">
        <f t="shared" si="57"/>
        <v>1</v>
      </c>
      <c r="T945">
        <f t="shared" si="58"/>
        <v>1</v>
      </c>
      <c r="U945">
        <f t="shared" si="59"/>
        <v>756.40000000000032</v>
      </c>
    </row>
    <row r="946" spans="1:21" x14ac:dyDescent="0.35">
      <c r="A946">
        <v>10944</v>
      </c>
      <c r="B946" s="4" t="s">
        <v>560</v>
      </c>
      <c r="C946" t="s">
        <v>199</v>
      </c>
      <c r="D946" t="str">
        <f>_xlfn.XLOOKUP(C946,Products!$A:$A,Products!$B:$B,"")</f>
        <v>Product 145</v>
      </c>
      <c r="E946" t="str">
        <f>_xlfn.XLOOKUP(C946,Products!$A:$A,Products!$C:$C,"")</f>
        <v>Components</v>
      </c>
      <c r="F946">
        <f>_xlfn.XLOOKUP(C946,Products!$A:$A,Products!$D:$D,"")</f>
        <v>25.24</v>
      </c>
      <c r="G946" t="str">
        <f>_xlfn.XLOOKUP(C946,Products!$A:$A,Products!$E:$E,"")</f>
        <v>S008</v>
      </c>
      <c r="H946">
        <v>75</v>
      </c>
      <c r="I946">
        <v>30.8</v>
      </c>
      <c r="J946" t="s">
        <v>513</v>
      </c>
      <c r="K946" t="s">
        <v>466</v>
      </c>
      <c r="L946" t="str">
        <f xml:space="preserve"> _xlfn.XLOOKUP(K946,Locations!$A:$A,Locations!$D:$D,"")</f>
        <v>Southeast</v>
      </c>
      <c r="M946" t="str">
        <f xml:space="preserve"> _xlfn.XLOOKUP(K946,Locations!$A:$A,Locations!$C:$C,"")</f>
        <v>FL</v>
      </c>
      <c r="N946" t="s">
        <v>1596</v>
      </c>
      <c r="O946" t="s">
        <v>1825</v>
      </c>
      <c r="P946">
        <f t="shared" si="56"/>
        <v>2310</v>
      </c>
      <c r="Q946" s="4">
        <f>_xlfn.MAXIFS(Shipments!$B:$B, Shipments!$A:$A, A946)</f>
        <v>45920</v>
      </c>
      <c r="R946">
        <f>SUMIFS(Shipments!$D:$D, Shipments!$A:$A, A946)</f>
        <v>75</v>
      </c>
      <c r="S946">
        <f t="shared" si="57"/>
        <v>1</v>
      </c>
      <c r="T946">
        <f t="shared" si="58"/>
        <v>1</v>
      </c>
      <c r="U946">
        <f t="shared" si="59"/>
        <v>417.00000000000023</v>
      </c>
    </row>
    <row r="947" spans="1:21" x14ac:dyDescent="0.35">
      <c r="A947">
        <v>10945</v>
      </c>
      <c r="B947" s="4" t="s">
        <v>603</v>
      </c>
      <c r="C947" t="s">
        <v>120</v>
      </c>
      <c r="D947" t="str">
        <f>_xlfn.XLOOKUP(C947,Products!$A:$A,Products!$B:$B,"")</f>
        <v>Product 66</v>
      </c>
      <c r="E947" t="str">
        <f>_xlfn.XLOOKUP(C947,Products!$A:$A,Products!$C:$C,"")</f>
        <v>Packaging</v>
      </c>
      <c r="F947">
        <f>_xlfn.XLOOKUP(C947,Products!$A:$A,Products!$D:$D,"")</f>
        <v>34.08</v>
      </c>
      <c r="G947" t="str">
        <f>_xlfn.XLOOKUP(C947,Products!$A:$A,Products!$E:$E,"")</f>
        <v>S016</v>
      </c>
      <c r="H947">
        <v>25</v>
      </c>
      <c r="I947">
        <v>55.68</v>
      </c>
      <c r="J947" t="s">
        <v>647</v>
      </c>
      <c r="K947" t="s">
        <v>469</v>
      </c>
      <c r="L947" t="str">
        <f xml:space="preserve"> _xlfn.XLOOKUP(K947,Locations!$A:$A,Locations!$D:$D,"")</f>
        <v>Mountain</v>
      </c>
      <c r="M947" t="str">
        <f xml:space="preserve"> _xlfn.XLOOKUP(K947,Locations!$A:$A,Locations!$C:$C,"")</f>
        <v>IL</v>
      </c>
      <c r="N947" t="s">
        <v>1597</v>
      </c>
      <c r="O947" t="s">
        <v>1824</v>
      </c>
      <c r="P947">
        <f t="shared" si="56"/>
        <v>1392</v>
      </c>
      <c r="Q947" s="4">
        <f>_xlfn.MAXIFS(Shipments!$B:$B, Shipments!$A:$A, A947)</f>
        <v>45891</v>
      </c>
      <c r="R947">
        <f>SUMIFS(Shipments!$D:$D, Shipments!$A:$A, A947)</f>
        <v>25</v>
      </c>
      <c r="S947">
        <f t="shared" si="57"/>
        <v>1</v>
      </c>
      <c r="T947">
        <f t="shared" si="58"/>
        <v>0</v>
      </c>
      <c r="U947">
        <f t="shared" si="59"/>
        <v>540</v>
      </c>
    </row>
    <row r="948" spans="1:21" x14ac:dyDescent="0.35">
      <c r="A948">
        <v>10946</v>
      </c>
      <c r="B948" s="4" t="s">
        <v>686</v>
      </c>
      <c r="C948" t="s">
        <v>66</v>
      </c>
      <c r="D948" t="str">
        <f>_xlfn.XLOOKUP(C948,Products!$A:$A,Products!$B:$B,"")</f>
        <v>Product 12</v>
      </c>
      <c r="E948" t="str">
        <f>_xlfn.XLOOKUP(C948,Products!$A:$A,Products!$C:$C,"")</f>
        <v>Raw Materials</v>
      </c>
      <c r="F948">
        <f>_xlfn.XLOOKUP(C948,Products!$A:$A,Products!$D:$D,"")</f>
        <v>197.83</v>
      </c>
      <c r="G948" t="str">
        <f>_xlfn.XLOOKUP(C948,Products!$A:$A,Products!$E:$E,"")</f>
        <v>S020</v>
      </c>
      <c r="H948">
        <v>25</v>
      </c>
      <c r="I948">
        <v>277.69</v>
      </c>
      <c r="J948" t="s">
        <v>587</v>
      </c>
      <c r="K948" t="s">
        <v>472</v>
      </c>
      <c r="L948" t="str">
        <f xml:space="preserve"> _xlfn.XLOOKUP(K948,Locations!$A:$A,Locations!$D:$D,"")</f>
        <v>West</v>
      </c>
      <c r="M948" t="str">
        <f xml:space="preserve"> _xlfn.XLOOKUP(K948,Locations!$A:$A,Locations!$C:$C,"")</f>
        <v>WA</v>
      </c>
      <c r="N948" t="s">
        <v>1598</v>
      </c>
      <c r="O948" t="s">
        <v>1825</v>
      </c>
      <c r="P948">
        <f t="shared" si="56"/>
        <v>6942.25</v>
      </c>
      <c r="Q948" s="4">
        <f>_xlfn.MAXIFS(Shipments!$B:$B, Shipments!$A:$A, A948)</f>
        <v>45883</v>
      </c>
      <c r="R948">
        <f>SUMIFS(Shipments!$D:$D, Shipments!$A:$A, A948)</f>
        <v>25</v>
      </c>
      <c r="S948">
        <f t="shared" si="57"/>
        <v>1</v>
      </c>
      <c r="T948">
        <f t="shared" si="58"/>
        <v>0</v>
      </c>
      <c r="U948">
        <f t="shared" si="59"/>
        <v>1996.5</v>
      </c>
    </row>
    <row r="949" spans="1:21" x14ac:dyDescent="0.35">
      <c r="A949">
        <v>10947</v>
      </c>
      <c r="B949" s="4" t="s">
        <v>589</v>
      </c>
      <c r="C949" t="s">
        <v>201</v>
      </c>
      <c r="D949" t="str">
        <f>_xlfn.XLOOKUP(C949,Products!$A:$A,Products!$B:$B,"")</f>
        <v>Product 147</v>
      </c>
      <c r="E949" t="str">
        <f>_xlfn.XLOOKUP(C949,Products!$A:$A,Products!$C:$C,"")</f>
        <v>Finished Goods</v>
      </c>
      <c r="F949">
        <f>_xlfn.XLOOKUP(C949,Products!$A:$A,Products!$D:$D,"")</f>
        <v>30.76</v>
      </c>
      <c r="G949" t="str">
        <f>_xlfn.XLOOKUP(C949,Products!$A:$A,Products!$E:$E,"")</f>
        <v>S002</v>
      </c>
      <c r="H949">
        <v>15</v>
      </c>
      <c r="I949">
        <v>48.41</v>
      </c>
      <c r="J949" t="s">
        <v>550</v>
      </c>
      <c r="K949" t="s">
        <v>464</v>
      </c>
      <c r="L949" t="str">
        <f xml:space="preserve"> _xlfn.XLOOKUP(K949,Locations!$A:$A,Locations!$D:$D,"")</f>
        <v>Central</v>
      </c>
      <c r="M949" t="str">
        <f xml:space="preserve"> _xlfn.XLOOKUP(K949,Locations!$A:$A,Locations!$C:$C,"")</f>
        <v>TX</v>
      </c>
      <c r="N949" t="s">
        <v>1599</v>
      </c>
      <c r="O949" t="s">
        <v>1825</v>
      </c>
      <c r="P949">
        <f t="shared" si="56"/>
        <v>726.15</v>
      </c>
      <c r="Q949" s="4">
        <f>_xlfn.MAXIFS(Shipments!$B:$B, Shipments!$A:$A, A949)</f>
        <v>45764</v>
      </c>
      <c r="R949">
        <f>SUMIFS(Shipments!$D:$D, Shipments!$A:$A, A949)</f>
        <v>15</v>
      </c>
      <c r="S949">
        <f t="shared" si="57"/>
        <v>1</v>
      </c>
      <c r="T949">
        <f t="shared" si="58"/>
        <v>0</v>
      </c>
      <c r="U949">
        <f t="shared" si="59"/>
        <v>264.74999999999994</v>
      </c>
    </row>
    <row r="950" spans="1:21" x14ac:dyDescent="0.35">
      <c r="A950">
        <v>10948</v>
      </c>
      <c r="B950" s="4" t="s">
        <v>554</v>
      </c>
      <c r="C950" t="s">
        <v>117</v>
      </c>
      <c r="D950" t="str">
        <f>_xlfn.XLOOKUP(C950,Products!$A:$A,Products!$B:$B,"")</f>
        <v>Product 63</v>
      </c>
      <c r="E950" t="str">
        <f>_xlfn.XLOOKUP(C950,Products!$A:$A,Products!$C:$C,"")</f>
        <v>Raw Materials</v>
      </c>
      <c r="F950">
        <f>_xlfn.XLOOKUP(C950,Products!$A:$A,Products!$D:$D,"")</f>
        <v>3.18</v>
      </c>
      <c r="G950" t="str">
        <f>_xlfn.XLOOKUP(C950,Products!$A:$A,Products!$E:$E,"")</f>
        <v>S013</v>
      </c>
      <c r="H950">
        <v>5</v>
      </c>
      <c r="I950">
        <v>4.72</v>
      </c>
      <c r="J950" t="s">
        <v>645</v>
      </c>
      <c r="K950" t="s">
        <v>470</v>
      </c>
      <c r="L950" t="str">
        <f xml:space="preserve"> _xlfn.XLOOKUP(K950,Locations!$A:$A,Locations!$D:$D,"")</f>
        <v>Pacific</v>
      </c>
      <c r="M950" t="str">
        <f xml:space="preserve"> _xlfn.XLOOKUP(K950,Locations!$A:$A,Locations!$C:$C,"")</f>
        <v>FL</v>
      </c>
      <c r="N950" t="s">
        <v>1600</v>
      </c>
      <c r="O950" t="s">
        <v>1824</v>
      </c>
      <c r="P950">
        <f t="shared" si="56"/>
        <v>23.599999999999998</v>
      </c>
      <c r="Q950" s="4">
        <f>_xlfn.MAXIFS(Shipments!$B:$B, Shipments!$A:$A, A950)</f>
        <v>45764</v>
      </c>
      <c r="R950">
        <f>SUMIFS(Shipments!$D:$D, Shipments!$A:$A, A950)</f>
        <v>5</v>
      </c>
      <c r="S950">
        <f t="shared" si="57"/>
        <v>1</v>
      </c>
      <c r="T950">
        <f t="shared" si="58"/>
        <v>0</v>
      </c>
      <c r="U950">
        <f t="shared" si="59"/>
        <v>7.6999999999999975</v>
      </c>
    </row>
    <row r="951" spans="1:21" x14ac:dyDescent="0.35">
      <c r="A951">
        <v>10949</v>
      </c>
      <c r="B951" s="4" t="s">
        <v>605</v>
      </c>
      <c r="C951" t="s">
        <v>143</v>
      </c>
      <c r="D951" t="str">
        <f>_xlfn.XLOOKUP(C951,Products!$A:$A,Products!$B:$B,"")</f>
        <v>Product 89</v>
      </c>
      <c r="E951" t="str">
        <f>_xlfn.XLOOKUP(C951,Products!$A:$A,Products!$C:$C,"")</f>
        <v>Packaging</v>
      </c>
      <c r="F951">
        <f>_xlfn.XLOOKUP(C951,Products!$A:$A,Products!$D:$D,"")</f>
        <v>26.54</v>
      </c>
      <c r="G951" t="str">
        <f>_xlfn.XLOOKUP(C951,Products!$A:$A,Products!$E:$E,"")</f>
        <v>S017</v>
      </c>
      <c r="H951">
        <v>15</v>
      </c>
      <c r="I951">
        <v>36.58</v>
      </c>
      <c r="J951" t="s">
        <v>609</v>
      </c>
      <c r="K951" t="s">
        <v>465</v>
      </c>
      <c r="L951" t="str">
        <f xml:space="preserve"> _xlfn.XLOOKUP(K951,Locations!$A:$A,Locations!$D:$D,"")</f>
        <v>Midwest</v>
      </c>
      <c r="M951" t="str">
        <f xml:space="preserve"> _xlfn.XLOOKUP(K951,Locations!$A:$A,Locations!$C:$C,"")</f>
        <v>IL</v>
      </c>
      <c r="N951" t="s">
        <v>1601</v>
      </c>
      <c r="O951" t="s">
        <v>1825</v>
      </c>
      <c r="P951">
        <f t="shared" si="56"/>
        <v>548.69999999999993</v>
      </c>
      <c r="Q951" s="4">
        <f>_xlfn.MAXIFS(Shipments!$B:$B, Shipments!$A:$A, A951)</f>
        <v>45814</v>
      </c>
      <c r="R951">
        <f>SUMIFS(Shipments!$D:$D, Shipments!$A:$A, A951)</f>
        <v>15</v>
      </c>
      <c r="S951">
        <f t="shared" si="57"/>
        <v>1</v>
      </c>
      <c r="T951">
        <f t="shared" si="58"/>
        <v>0</v>
      </c>
      <c r="U951">
        <f t="shared" si="59"/>
        <v>150.59999999999997</v>
      </c>
    </row>
    <row r="952" spans="1:21" x14ac:dyDescent="0.35">
      <c r="A952">
        <v>10950</v>
      </c>
      <c r="B952" s="4" t="s">
        <v>533</v>
      </c>
      <c r="C952" t="s">
        <v>75</v>
      </c>
      <c r="D952" t="str">
        <f>_xlfn.XLOOKUP(C952,Products!$A:$A,Products!$B:$B,"")</f>
        <v>Product 21</v>
      </c>
      <c r="E952" t="str">
        <f>_xlfn.XLOOKUP(C952,Products!$A:$A,Products!$C:$C,"")</f>
        <v>Finished Goods</v>
      </c>
      <c r="F952">
        <f>_xlfn.XLOOKUP(C952,Products!$A:$A,Products!$D:$D,"")</f>
        <v>49.85</v>
      </c>
      <c r="G952" t="str">
        <f>_xlfn.XLOOKUP(C952,Products!$A:$A,Products!$E:$E,"")</f>
        <v>S002</v>
      </c>
      <c r="H952">
        <v>5</v>
      </c>
      <c r="I952">
        <v>78.2</v>
      </c>
      <c r="J952" t="s">
        <v>553</v>
      </c>
      <c r="K952" t="s">
        <v>471</v>
      </c>
      <c r="L952" t="str">
        <f xml:space="preserve"> _xlfn.XLOOKUP(K952,Locations!$A:$A,Locations!$D:$D,"")</f>
        <v>Central</v>
      </c>
      <c r="M952" t="str">
        <f xml:space="preserve"> _xlfn.XLOOKUP(K952,Locations!$A:$A,Locations!$C:$C,"")</f>
        <v>TX</v>
      </c>
      <c r="N952" t="s">
        <v>1602</v>
      </c>
      <c r="O952" t="s">
        <v>1825</v>
      </c>
      <c r="P952">
        <f t="shared" si="56"/>
        <v>391</v>
      </c>
      <c r="Q952" s="4">
        <f>_xlfn.MAXIFS(Shipments!$B:$B, Shipments!$A:$A, A952)</f>
        <v>45920</v>
      </c>
      <c r="R952">
        <f>SUMIFS(Shipments!$D:$D, Shipments!$A:$A, A952)</f>
        <v>5</v>
      </c>
      <c r="S952">
        <f t="shared" si="57"/>
        <v>1</v>
      </c>
      <c r="T952">
        <f t="shared" si="58"/>
        <v>1</v>
      </c>
      <c r="U952">
        <f t="shared" si="59"/>
        <v>141.75</v>
      </c>
    </row>
    <row r="953" spans="1:21" x14ac:dyDescent="0.35">
      <c r="A953">
        <v>10951</v>
      </c>
      <c r="B953" s="4" t="s">
        <v>546</v>
      </c>
      <c r="C953" t="s">
        <v>195</v>
      </c>
      <c r="D953" t="str">
        <f>_xlfn.XLOOKUP(C953,Products!$A:$A,Products!$B:$B,"")</f>
        <v>Product 141</v>
      </c>
      <c r="E953" t="str">
        <f>_xlfn.XLOOKUP(C953,Products!$A:$A,Products!$C:$C,"")</f>
        <v>Packaging</v>
      </c>
      <c r="F953">
        <f>_xlfn.XLOOKUP(C953,Products!$A:$A,Products!$D:$D,"")</f>
        <v>142.51</v>
      </c>
      <c r="G953" t="str">
        <f>_xlfn.XLOOKUP(C953,Products!$A:$A,Products!$E:$E,"")</f>
        <v>S006</v>
      </c>
      <c r="H953">
        <v>25</v>
      </c>
      <c r="I953">
        <v>230.96</v>
      </c>
      <c r="J953" t="s">
        <v>613</v>
      </c>
      <c r="K953" t="s">
        <v>464</v>
      </c>
      <c r="L953" t="str">
        <f xml:space="preserve"> _xlfn.XLOOKUP(K953,Locations!$A:$A,Locations!$D:$D,"")</f>
        <v>Central</v>
      </c>
      <c r="M953" t="str">
        <f xml:space="preserve"> _xlfn.XLOOKUP(K953,Locations!$A:$A,Locations!$C:$C,"")</f>
        <v>TX</v>
      </c>
      <c r="N953" t="s">
        <v>1603</v>
      </c>
      <c r="O953" t="s">
        <v>1825</v>
      </c>
      <c r="P953">
        <f t="shared" si="56"/>
        <v>5774</v>
      </c>
      <c r="Q953" s="4">
        <f>_xlfn.MAXIFS(Shipments!$B:$B, Shipments!$A:$A, A953)</f>
        <v>45903</v>
      </c>
      <c r="R953">
        <f>SUMIFS(Shipments!$D:$D, Shipments!$A:$A, A953)</f>
        <v>25</v>
      </c>
      <c r="S953">
        <f t="shared" si="57"/>
        <v>1</v>
      </c>
      <c r="T953">
        <f t="shared" si="58"/>
        <v>0</v>
      </c>
      <c r="U953">
        <f t="shared" si="59"/>
        <v>2211.25</v>
      </c>
    </row>
    <row r="954" spans="1:21" x14ac:dyDescent="0.35">
      <c r="A954">
        <v>10952</v>
      </c>
      <c r="B954" s="4" t="s">
        <v>509</v>
      </c>
      <c r="C954" t="s">
        <v>249</v>
      </c>
      <c r="D954" t="str">
        <f>_xlfn.XLOOKUP(C954,Products!$A:$A,Products!$B:$B,"")</f>
        <v>Product 195</v>
      </c>
      <c r="E954" t="str">
        <f>_xlfn.XLOOKUP(C954,Products!$A:$A,Products!$C:$C,"")</f>
        <v>Finished Goods</v>
      </c>
      <c r="F954">
        <f>_xlfn.XLOOKUP(C954,Products!$A:$A,Products!$D:$D,"")</f>
        <v>182.12</v>
      </c>
      <c r="G954" t="str">
        <f>_xlfn.XLOOKUP(C954,Products!$A:$A,Products!$E:$E,"")</f>
        <v>S011</v>
      </c>
      <c r="H954">
        <v>50</v>
      </c>
      <c r="I954">
        <v>304.95</v>
      </c>
      <c r="J954" t="s">
        <v>633</v>
      </c>
      <c r="K954" t="s">
        <v>473</v>
      </c>
      <c r="L954" t="str">
        <f xml:space="preserve"> _xlfn.XLOOKUP(K954,Locations!$A:$A,Locations!$D:$D,"")</f>
        <v>West</v>
      </c>
      <c r="M954" t="str">
        <f xml:space="preserve"> _xlfn.XLOOKUP(K954,Locations!$A:$A,Locations!$C:$C,"")</f>
        <v>CA</v>
      </c>
      <c r="N954" t="s">
        <v>1604</v>
      </c>
      <c r="O954" t="s">
        <v>1825</v>
      </c>
      <c r="P954">
        <f t="shared" si="56"/>
        <v>15247.5</v>
      </c>
      <c r="Q954" s="4">
        <f>_xlfn.MAXIFS(Shipments!$B:$B, Shipments!$A:$A, A954)</f>
        <v>45867</v>
      </c>
      <c r="R954">
        <f>SUMIFS(Shipments!$D:$D, Shipments!$A:$A, A954)</f>
        <v>50</v>
      </c>
      <c r="S954">
        <f t="shared" si="57"/>
        <v>1</v>
      </c>
      <c r="T954">
        <f t="shared" si="58"/>
        <v>0</v>
      </c>
      <c r="U954">
        <f t="shared" si="59"/>
        <v>6141.5</v>
      </c>
    </row>
    <row r="955" spans="1:21" x14ac:dyDescent="0.35">
      <c r="A955">
        <v>10953</v>
      </c>
      <c r="B955" s="4" t="s">
        <v>591</v>
      </c>
      <c r="C955" t="s">
        <v>144</v>
      </c>
      <c r="D955" t="str">
        <f>_xlfn.XLOOKUP(C955,Products!$A:$A,Products!$B:$B,"")</f>
        <v>Product 90</v>
      </c>
      <c r="E955" t="str">
        <f>_xlfn.XLOOKUP(C955,Products!$A:$A,Products!$C:$C,"")</f>
        <v>Packaging</v>
      </c>
      <c r="F955">
        <f>_xlfn.XLOOKUP(C955,Products!$A:$A,Products!$D:$D,"")</f>
        <v>120.1</v>
      </c>
      <c r="G955" t="str">
        <f>_xlfn.XLOOKUP(C955,Products!$A:$A,Products!$E:$E,"")</f>
        <v>S008</v>
      </c>
      <c r="H955">
        <v>5</v>
      </c>
      <c r="I955">
        <v>200.02</v>
      </c>
      <c r="J955" t="s">
        <v>700</v>
      </c>
      <c r="K955" t="s">
        <v>473</v>
      </c>
      <c r="L955" t="str">
        <f xml:space="preserve"> _xlfn.XLOOKUP(K955,Locations!$A:$A,Locations!$D:$D,"")</f>
        <v>West</v>
      </c>
      <c r="M955" t="str">
        <f xml:space="preserve"> _xlfn.XLOOKUP(K955,Locations!$A:$A,Locations!$C:$C,"")</f>
        <v>CA</v>
      </c>
      <c r="N955" t="s">
        <v>1605</v>
      </c>
      <c r="O955" t="s">
        <v>1825</v>
      </c>
      <c r="P955">
        <f t="shared" si="56"/>
        <v>1000.1</v>
      </c>
      <c r="Q955" s="4">
        <f>_xlfn.MAXIFS(Shipments!$B:$B, Shipments!$A:$A, A955)</f>
        <v>45935</v>
      </c>
      <c r="R955">
        <f>SUMIFS(Shipments!$D:$D, Shipments!$A:$A, A955)</f>
        <v>5</v>
      </c>
      <c r="S955">
        <f t="shared" si="57"/>
        <v>1</v>
      </c>
      <c r="T955">
        <f t="shared" si="58"/>
        <v>0</v>
      </c>
      <c r="U955">
        <f t="shared" si="59"/>
        <v>399.6</v>
      </c>
    </row>
    <row r="956" spans="1:21" x14ac:dyDescent="0.35">
      <c r="A956">
        <v>10954</v>
      </c>
      <c r="B956" s="4" t="s">
        <v>526</v>
      </c>
      <c r="C956" t="s">
        <v>180</v>
      </c>
      <c r="D956" t="str">
        <f>_xlfn.XLOOKUP(C956,Products!$A:$A,Products!$B:$B,"")</f>
        <v>Product 126</v>
      </c>
      <c r="E956" t="str">
        <f>_xlfn.XLOOKUP(C956,Products!$A:$A,Products!$C:$C,"")</f>
        <v>Components</v>
      </c>
      <c r="F956">
        <f>_xlfn.XLOOKUP(C956,Products!$A:$A,Products!$D:$D,"")</f>
        <v>71.209999999999994</v>
      </c>
      <c r="G956" t="str">
        <f>_xlfn.XLOOKUP(C956,Products!$A:$A,Products!$E:$E,"")</f>
        <v>S017</v>
      </c>
      <c r="H956">
        <v>25</v>
      </c>
      <c r="I956">
        <v>100.87</v>
      </c>
      <c r="J956" t="s">
        <v>638</v>
      </c>
      <c r="K956" t="s">
        <v>467</v>
      </c>
      <c r="L956" t="str">
        <f xml:space="preserve"> _xlfn.XLOOKUP(K956,Locations!$A:$A,Locations!$D:$D,"")</f>
        <v>Northeast</v>
      </c>
      <c r="M956" t="str">
        <f xml:space="preserve"> _xlfn.XLOOKUP(K956,Locations!$A:$A,Locations!$C:$C,"")</f>
        <v>NJ</v>
      </c>
      <c r="N956" t="s">
        <v>1606</v>
      </c>
      <c r="O956" t="s">
        <v>1825</v>
      </c>
      <c r="P956">
        <f t="shared" si="56"/>
        <v>2521.75</v>
      </c>
      <c r="Q956" s="4">
        <f>_xlfn.MAXIFS(Shipments!$B:$B, Shipments!$A:$A, A956)</f>
        <v>45886</v>
      </c>
      <c r="R956">
        <f>SUMIFS(Shipments!$D:$D, Shipments!$A:$A, A956)</f>
        <v>25</v>
      </c>
      <c r="S956">
        <f t="shared" si="57"/>
        <v>1</v>
      </c>
      <c r="T956">
        <f t="shared" si="58"/>
        <v>1</v>
      </c>
      <c r="U956">
        <f t="shared" si="59"/>
        <v>741.50000000000023</v>
      </c>
    </row>
    <row r="957" spans="1:21" x14ac:dyDescent="0.35">
      <c r="A957">
        <v>10955</v>
      </c>
      <c r="B957" s="4" t="s">
        <v>648</v>
      </c>
      <c r="C957" t="s">
        <v>75</v>
      </c>
      <c r="D957" t="str">
        <f>_xlfn.XLOOKUP(C957,Products!$A:$A,Products!$B:$B,"")</f>
        <v>Product 21</v>
      </c>
      <c r="E957" t="str">
        <f>_xlfn.XLOOKUP(C957,Products!$A:$A,Products!$C:$C,"")</f>
        <v>Finished Goods</v>
      </c>
      <c r="F957">
        <f>_xlfn.XLOOKUP(C957,Products!$A:$A,Products!$D:$D,"")</f>
        <v>49.85</v>
      </c>
      <c r="G957" t="str">
        <f>_xlfn.XLOOKUP(C957,Products!$A:$A,Products!$E:$E,"")</f>
        <v>S002</v>
      </c>
      <c r="H957">
        <v>20</v>
      </c>
      <c r="I957">
        <v>62.97</v>
      </c>
      <c r="J957" t="s">
        <v>683</v>
      </c>
      <c r="K957" t="s">
        <v>471</v>
      </c>
      <c r="L957" t="str">
        <f xml:space="preserve"> _xlfn.XLOOKUP(K957,Locations!$A:$A,Locations!$D:$D,"")</f>
        <v>Central</v>
      </c>
      <c r="M957" t="str">
        <f xml:space="preserve"> _xlfn.XLOOKUP(K957,Locations!$A:$A,Locations!$C:$C,"")</f>
        <v>TX</v>
      </c>
      <c r="N957" t="s">
        <v>1607</v>
      </c>
      <c r="O957" t="s">
        <v>1824</v>
      </c>
      <c r="P957">
        <f t="shared" si="56"/>
        <v>1259.4000000000001</v>
      </c>
      <c r="Q957" s="4">
        <f>_xlfn.MAXIFS(Shipments!$B:$B, Shipments!$A:$A, A957)</f>
        <v>45912</v>
      </c>
      <c r="R957">
        <f>SUMIFS(Shipments!$D:$D, Shipments!$A:$A, A957)</f>
        <v>20</v>
      </c>
      <c r="S957">
        <f t="shared" si="57"/>
        <v>1</v>
      </c>
      <c r="T957">
        <f t="shared" si="58"/>
        <v>0</v>
      </c>
      <c r="U957">
        <f t="shared" si="59"/>
        <v>262.40000000000009</v>
      </c>
    </row>
    <row r="958" spans="1:21" x14ac:dyDescent="0.35">
      <c r="A958">
        <v>10956</v>
      </c>
      <c r="B958" s="4" t="s">
        <v>561</v>
      </c>
      <c r="C958" t="s">
        <v>74</v>
      </c>
      <c r="D958" t="str">
        <f>_xlfn.XLOOKUP(C958,Products!$A:$A,Products!$B:$B,"")</f>
        <v>Product 20</v>
      </c>
      <c r="E958" t="str">
        <f>_xlfn.XLOOKUP(C958,Products!$A:$A,Products!$C:$C,"")</f>
        <v>Packaging</v>
      </c>
      <c r="F958">
        <f>_xlfn.XLOOKUP(C958,Products!$A:$A,Products!$D:$D,"")</f>
        <v>11.37</v>
      </c>
      <c r="G958" t="str">
        <f>_xlfn.XLOOKUP(C958,Products!$A:$A,Products!$E:$E,"")</f>
        <v>S018</v>
      </c>
      <c r="H958">
        <v>25</v>
      </c>
      <c r="I958">
        <v>18.670000000000002</v>
      </c>
      <c r="J958" t="s">
        <v>688</v>
      </c>
      <c r="K958" t="s">
        <v>467</v>
      </c>
      <c r="L958" t="str">
        <f xml:space="preserve"> _xlfn.XLOOKUP(K958,Locations!$A:$A,Locations!$D:$D,"")</f>
        <v>Northeast</v>
      </c>
      <c r="M958" t="str">
        <f xml:space="preserve"> _xlfn.XLOOKUP(K958,Locations!$A:$A,Locations!$C:$C,"")</f>
        <v>NJ</v>
      </c>
      <c r="N958" t="s">
        <v>1608</v>
      </c>
      <c r="O958" t="s">
        <v>1825</v>
      </c>
      <c r="P958">
        <f t="shared" si="56"/>
        <v>466.75000000000006</v>
      </c>
      <c r="Q958" s="4">
        <f>_xlfn.MAXIFS(Shipments!$B:$B, Shipments!$A:$A, A958)</f>
        <v>45850</v>
      </c>
      <c r="R958">
        <f>SUMIFS(Shipments!$D:$D, Shipments!$A:$A, A958)</f>
        <v>25</v>
      </c>
      <c r="S958">
        <f t="shared" si="57"/>
        <v>1</v>
      </c>
      <c r="T958">
        <f t="shared" si="58"/>
        <v>1</v>
      </c>
      <c r="U958">
        <f t="shared" si="59"/>
        <v>182.50000000000006</v>
      </c>
    </row>
    <row r="959" spans="1:21" x14ac:dyDescent="0.35">
      <c r="A959">
        <v>10957</v>
      </c>
      <c r="B959" s="4" t="s">
        <v>620</v>
      </c>
      <c r="C959" t="s">
        <v>141</v>
      </c>
      <c r="D959" t="str">
        <f>_xlfn.XLOOKUP(C959,Products!$A:$A,Products!$B:$B,"")</f>
        <v>Product 87</v>
      </c>
      <c r="E959" t="str">
        <f>_xlfn.XLOOKUP(C959,Products!$A:$A,Products!$C:$C,"")</f>
        <v>Components</v>
      </c>
      <c r="F959">
        <f>_xlfn.XLOOKUP(C959,Products!$A:$A,Products!$D:$D,"")</f>
        <v>166.88</v>
      </c>
      <c r="G959" t="str">
        <f>_xlfn.XLOOKUP(C959,Products!$A:$A,Products!$E:$E,"")</f>
        <v>S001</v>
      </c>
      <c r="H959">
        <v>10</v>
      </c>
      <c r="I959">
        <v>256.07</v>
      </c>
      <c r="J959" t="s">
        <v>616</v>
      </c>
      <c r="K959" t="s">
        <v>471</v>
      </c>
      <c r="L959" t="str">
        <f xml:space="preserve"> _xlfn.XLOOKUP(K959,Locations!$A:$A,Locations!$D:$D,"")</f>
        <v>Central</v>
      </c>
      <c r="M959" t="str">
        <f xml:space="preserve"> _xlfn.XLOOKUP(K959,Locations!$A:$A,Locations!$C:$C,"")</f>
        <v>TX</v>
      </c>
      <c r="N959" t="s">
        <v>1609</v>
      </c>
      <c r="O959" t="s">
        <v>1824</v>
      </c>
      <c r="P959">
        <f t="shared" si="56"/>
        <v>2560.6999999999998</v>
      </c>
      <c r="Q959" s="4">
        <f>_xlfn.MAXIFS(Shipments!$B:$B, Shipments!$A:$A, A959)</f>
        <v>45924</v>
      </c>
      <c r="R959">
        <f>SUMIFS(Shipments!$D:$D, Shipments!$A:$A, A959)</f>
        <v>10</v>
      </c>
      <c r="S959">
        <f t="shared" si="57"/>
        <v>1</v>
      </c>
      <c r="T959">
        <f t="shared" si="58"/>
        <v>1</v>
      </c>
      <c r="U959">
        <f t="shared" si="59"/>
        <v>891.89999999999986</v>
      </c>
    </row>
    <row r="960" spans="1:21" x14ac:dyDescent="0.35">
      <c r="A960">
        <v>10958</v>
      </c>
      <c r="B960" s="4" t="s">
        <v>556</v>
      </c>
      <c r="C960" t="s">
        <v>125</v>
      </c>
      <c r="D960" t="str">
        <f>_xlfn.XLOOKUP(C960,Products!$A:$A,Products!$B:$B,"")</f>
        <v>Product 71</v>
      </c>
      <c r="E960" t="str">
        <f>_xlfn.XLOOKUP(C960,Products!$A:$A,Products!$C:$C,"")</f>
        <v>Packaging</v>
      </c>
      <c r="F960">
        <f>_xlfn.XLOOKUP(C960,Products!$A:$A,Products!$D:$D,"")</f>
        <v>177.74</v>
      </c>
      <c r="G960" t="str">
        <f>_xlfn.XLOOKUP(C960,Products!$A:$A,Products!$E:$E,"")</f>
        <v>S006</v>
      </c>
      <c r="H960">
        <v>40</v>
      </c>
      <c r="I960">
        <v>292.91000000000003</v>
      </c>
      <c r="J960" t="s">
        <v>537</v>
      </c>
      <c r="K960" t="s">
        <v>468</v>
      </c>
      <c r="L960" t="str">
        <f xml:space="preserve"> _xlfn.XLOOKUP(K960,Locations!$A:$A,Locations!$D:$D,"")</f>
        <v>West</v>
      </c>
      <c r="M960" t="str">
        <f xml:space="preserve"> _xlfn.XLOOKUP(K960,Locations!$A:$A,Locations!$C:$C,"")</f>
        <v>WA</v>
      </c>
      <c r="N960" t="s">
        <v>1610</v>
      </c>
      <c r="O960" t="s">
        <v>1825</v>
      </c>
      <c r="P960">
        <f t="shared" si="56"/>
        <v>11716.400000000001</v>
      </c>
      <c r="Q960" s="4">
        <f>_xlfn.MAXIFS(Shipments!$B:$B, Shipments!$A:$A, A960)</f>
        <v>45833</v>
      </c>
      <c r="R960">
        <f>SUMIFS(Shipments!$D:$D, Shipments!$A:$A, A960)</f>
        <v>40</v>
      </c>
      <c r="S960">
        <f t="shared" si="57"/>
        <v>1</v>
      </c>
      <c r="T960">
        <f t="shared" si="58"/>
        <v>1</v>
      </c>
      <c r="U960">
        <f t="shared" si="59"/>
        <v>4606.8000000000011</v>
      </c>
    </row>
    <row r="961" spans="1:21" x14ac:dyDescent="0.35">
      <c r="A961">
        <v>10959</v>
      </c>
      <c r="B961" s="4" t="s">
        <v>669</v>
      </c>
      <c r="C961" t="s">
        <v>121</v>
      </c>
      <c r="D961" t="str">
        <f>_xlfn.XLOOKUP(C961,Products!$A:$A,Products!$B:$B,"")</f>
        <v>Product 67</v>
      </c>
      <c r="E961" t="str">
        <f>_xlfn.XLOOKUP(C961,Products!$A:$A,Products!$C:$C,"")</f>
        <v>Packaging</v>
      </c>
      <c r="F961">
        <f>_xlfn.XLOOKUP(C961,Products!$A:$A,Products!$D:$D,"")</f>
        <v>120.29</v>
      </c>
      <c r="G961" t="str">
        <f>_xlfn.XLOOKUP(C961,Products!$A:$A,Products!$E:$E,"")</f>
        <v>S020</v>
      </c>
      <c r="H961">
        <v>75</v>
      </c>
      <c r="I961">
        <v>215.76</v>
      </c>
      <c r="J961" t="s">
        <v>615</v>
      </c>
      <c r="K961" t="s">
        <v>472</v>
      </c>
      <c r="L961" t="str">
        <f xml:space="preserve"> _xlfn.XLOOKUP(K961,Locations!$A:$A,Locations!$D:$D,"")</f>
        <v>West</v>
      </c>
      <c r="M961" t="str">
        <f xml:space="preserve"> _xlfn.XLOOKUP(K961,Locations!$A:$A,Locations!$C:$C,"")</f>
        <v>WA</v>
      </c>
      <c r="N961" t="s">
        <v>1611</v>
      </c>
      <c r="O961" t="s">
        <v>1825</v>
      </c>
      <c r="P961">
        <f t="shared" si="56"/>
        <v>16182</v>
      </c>
      <c r="Q961" s="4">
        <f>_xlfn.MAXIFS(Shipments!$B:$B, Shipments!$A:$A, A961)</f>
        <v>45928</v>
      </c>
      <c r="R961">
        <f>SUMIFS(Shipments!$D:$D, Shipments!$A:$A, A961)</f>
        <v>75</v>
      </c>
      <c r="S961">
        <f t="shared" si="57"/>
        <v>1</v>
      </c>
      <c r="T961">
        <f t="shared" si="58"/>
        <v>1</v>
      </c>
      <c r="U961">
        <f t="shared" si="59"/>
        <v>7160.25</v>
      </c>
    </row>
    <row r="962" spans="1:21" x14ac:dyDescent="0.35">
      <c r="A962">
        <v>10960</v>
      </c>
      <c r="B962" s="4" t="s">
        <v>536</v>
      </c>
      <c r="C962" t="s">
        <v>163</v>
      </c>
      <c r="D962" t="str">
        <f>_xlfn.XLOOKUP(C962,Products!$A:$A,Products!$B:$B,"")</f>
        <v>Product 109</v>
      </c>
      <c r="E962" t="str">
        <f>_xlfn.XLOOKUP(C962,Products!$A:$A,Products!$C:$C,"")</f>
        <v>Finished Goods</v>
      </c>
      <c r="F962">
        <f>_xlfn.XLOOKUP(C962,Products!$A:$A,Products!$D:$D,"")</f>
        <v>112.09</v>
      </c>
      <c r="G962" t="str">
        <f>_xlfn.XLOOKUP(C962,Products!$A:$A,Products!$E:$E,"")</f>
        <v>S002</v>
      </c>
      <c r="H962">
        <v>5</v>
      </c>
      <c r="I962">
        <v>170.5</v>
      </c>
      <c r="J962" t="s">
        <v>598</v>
      </c>
      <c r="K962" t="s">
        <v>464</v>
      </c>
      <c r="L962" t="str">
        <f xml:space="preserve"> _xlfn.XLOOKUP(K962,Locations!$A:$A,Locations!$D:$D,"")</f>
        <v>Central</v>
      </c>
      <c r="M962" t="str">
        <f xml:space="preserve"> _xlfn.XLOOKUP(K962,Locations!$A:$A,Locations!$C:$C,"")</f>
        <v>TX</v>
      </c>
      <c r="N962" t="s">
        <v>1612</v>
      </c>
      <c r="O962" t="s">
        <v>1824</v>
      </c>
      <c r="P962">
        <f t="shared" si="56"/>
        <v>852.5</v>
      </c>
      <c r="Q962" s="4">
        <f>_xlfn.MAXIFS(Shipments!$B:$B, Shipments!$A:$A, A962)</f>
        <v>45755</v>
      </c>
      <c r="R962">
        <f>SUMIFS(Shipments!$D:$D, Shipments!$A:$A, A962)</f>
        <v>5</v>
      </c>
      <c r="S962">
        <f t="shared" si="57"/>
        <v>1</v>
      </c>
      <c r="T962">
        <f t="shared" si="58"/>
        <v>0</v>
      </c>
      <c r="U962">
        <f t="shared" si="59"/>
        <v>292.04999999999995</v>
      </c>
    </row>
    <row r="963" spans="1:21" x14ac:dyDescent="0.35">
      <c r="A963">
        <v>10961</v>
      </c>
      <c r="B963" s="4" t="s">
        <v>632</v>
      </c>
      <c r="C963" t="s">
        <v>64</v>
      </c>
      <c r="D963" t="str">
        <f>_xlfn.XLOOKUP(C963,Products!$A:$A,Products!$B:$B,"")</f>
        <v>Product 10</v>
      </c>
      <c r="E963" t="str">
        <f>_xlfn.XLOOKUP(C963,Products!$A:$A,Products!$C:$C,"")</f>
        <v>Components</v>
      </c>
      <c r="F963">
        <f>_xlfn.XLOOKUP(C963,Products!$A:$A,Products!$D:$D,"")</f>
        <v>39.01</v>
      </c>
      <c r="G963" t="str">
        <f>_xlfn.XLOOKUP(C963,Products!$A:$A,Products!$E:$E,"")</f>
        <v>S006</v>
      </c>
      <c r="H963">
        <v>75</v>
      </c>
      <c r="I963">
        <v>52.82</v>
      </c>
      <c r="J963" t="s">
        <v>563</v>
      </c>
      <c r="K963" t="s">
        <v>471</v>
      </c>
      <c r="L963" t="str">
        <f xml:space="preserve"> _xlfn.XLOOKUP(K963,Locations!$A:$A,Locations!$D:$D,"")</f>
        <v>Central</v>
      </c>
      <c r="M963" t="str">
        <f xml:space="preserve"> _xlfn.XLOOKUP(K963,Locations!$A:$A,Locations!$C:$C,"")</f>
        <v>TX</v>
      </c>
      <c r="N963" t="s">
        <v>1613</v>
      </c>
      <c r="O963" t="s">
        <v>1825</v>
      </c>
      <c r="P963">
        <f t="shared" ref="P963:P1026" si="60">H963*I963</f>
        <v>3961.5</v>
      </c>
      <c r="Q963" s="4">
        <f>_xlfn.MAXIFS(Shipments!$B:$B, Shipments!$A:$A, A963)</f>
        <v>45850</v>
      </c>
      <c r="R963">
        <f>SUMIFS(Shipments!$D:$D, Shipments!$A:$A, A963)</f>
        <v>75</v>
      </c>
      <c r="S963">
        <f t="shared" ref="S963:S1026" si="61">IF(H963=0,1,R963/H963)</f>
        <v>1</v>
      </c>
      <c r="T963">
        <f t="shared" ref="T963:T1026" si="62">IF(Q963&lt;=DATEVALUE(J963),1,0)</f>
        <v>1</v>
      </c>
      <c r="U963">
        <f t="shared" ref="U963:U1026" si="63">P963 - (H963*F963)</f>
        <v>1035.75</v>
      </c>
    </row>
    <row r="964" spans="1:21" x14ac:dyDescent="0.35">
      <c r="A964">
        <v>10962</v>
      </c>
      <c r="B964" s="4" t="s">
        <v>621</v>
      </c>
      <c r="C964" t="s">
        <v>181</v>
      </c>
      <c r="D964" t="str">
        <f>_xlfn.XLOOKUP(C964,Products!$A:$A,Products!$B:$B,"")</f>
        <v>Product 127</v>
      </c>
      <c r="E964" t="str">
        <f>_xlfn.XLOOKUP(C964,Products!$A:$A,Products!$C:$C,"")</f>
        <v>Finished Goods</v>
      </c>
      <c r="F964">
        <f>_xlfn.XLOOKUP(C964,Products!$A:$A,Products!$D:$D,"")</f>
        <v>79.2</v>
      </c>
      <c r="G964" t="str">
        <f>_xlfn.XLOOKUP(C964,Products!$A:$A,Products!$E:$E,"")</f>
        <v>S004</v>
      </c>
      <c r="H964">
        <v>25</v>
      </c>
      <c r="I964">
        <v>134.28</v>
      </c>
      <c r="J964" t="s">
        <v>508</v>
      </c>
      <c r="K964" t="s">
        <v>467</v>
      </c>
      <c r="L964" t="str">
        <f xml:space="preserve"> _xlfn.XLOOKUP(K964,Locations!$A:$A,Locations!$D:$D,"")</f>
        <v>Northeast</v>
      </c>
      <c r="M964" t="str">
        <f xml:space="preserve"> _xlfn.XLOOKUP(K964,Locations!$A:$A,Locations!$C:$C,"")</f>
        <v>NJ</v>
      </c>
      <c r="N964" t="s">
        <v>1522</v>
      </c>
      <c r="O964" t="s">
        <v>1826</v>
      </c>
      <c r="P964">
        <f t="shared" si="60"/>
        <v>3357</v>
      </c>
      <c r="Q964" s="4">
        <f>_xlfn.MAXIFS(Shipments!$B:$B, Shipments!$A:$A, A964)</f>
        <v>45901</v>
      </c>
      <c r="R964">
        <f>SUMIFS(Shipments!$D:$D, Shipments!$A:$A, A964)</f>
        <v>25</v>
      </c>
      <c r="S964">
        <f t="shared" si="61"/>
        <v>1</v>
      </c>
      <c r="T964">
        <f t="shared" si="62"/>
        <v>1</v>
      </c>
      <c r="U964">
        <f t="shared" si="63"/>
        <v>1377</v>
      </c>
    </row>
    <row r="965" spans="1:21" x14ac:dyDescent="0.35">
      <c r="A965">
        <v>10963</v>
      </c>
      <c r="B965" s="4" t="s">
        <v>513</v>
      </c>
      <c r="C965" t="s">
        <v>162</v>
      </c>
      <c r="D965" t="str">
        <f>_xlfn.XLOOKUP(C965,Products!$A:$A,Products!$B:$B,"")</f>
        <v>Product 108</v>
      </c>
      <c r="E965" t="str">
        <f>_xlfn.XLOOKUP(C965,Products!$A:$A,Products!$C:$C,"")</f>
        <v>Components</v>
      </c>
      <c r="F965">
        <f>_xlfn.XLOOKUP(C965,Products!$A:$A,Products!$D:$D,"")</f>
        <v>189.75</v>
      </c>
      <c r="G965" t="str">
        <f>_xlfn.XLOOKUP(C965,Products!$A:$A,Products!$E:$E,"")</f>
        <v>S018</v>
      </c>
      <c r="H965">
        <v>40</v>
      </c>
      <c r="I965">
        <v>278.35000000000002</v>
      </c>
      <c r="J965" t="s">
        <v>573</v>
      </c>
      <c r="K965" t="s">
        <v>464</v>
      </c>
      <c r="L965" t="str">
        <f xml:space="preserve"> _xlfn.XLOOKUP(K965,Locations!$A:$A,Locations!$D:$D,"")</f>
        <v>Central</v>
      </c>
      <c r="M965" t="str">
        <f xml:space="preserve"> _xlfn.XLOOKUP(K965,Locations!$A:$A,Locations!$C:$C,"")</f>
        <v>TX</v>
      </c>
      <c r="N965" t="s">
        <v>1614</v>
      </c>
      <c r="O965" t="s">
        <v>1826</v>
      </c>
      <c r="P965">
        <f t="shared" si="60"/>
        <v>11134</v>
      </c>
      <c r="Q965" s="4">
        <f>_xlfn.MAXIFS(Shipments!$B:$B, Shipments!$A:$A, A965)</f>
        <v>45926</v>
      </c>
      <c r="R965">
        <f>SUMIFS(Shipments!$D:$D, Shipments!$A:$A, A965)</f>
        <v>40</v>
      </c>
      <c r="S965">
        <f t="shared" si="61"/>
        <v>1</v>
      </c>
      <c r="T965">
        <f t="shared" si="62"/>
        <v>0</v>
      </c>
      <c r="U965">
        <f t="shared" si="63"/>
        <v>3544</v>
      </c>
    </row>
    <row r="966" spans="1:21" x14ac:dyDescent="0.35">
      <c r="A966">
        <v>10964</v>
      </c>
      <c r="B966" s="4" t="s">
        <v>560</v>
      </c>
      <c r="C966" t="s">
        <v>247</v>
      </c>
      <c r="D966" t="str">
        <f>_xlfn.XLOOKUP(C966,Products!$A:$A,Products!$B:$B,"")</f>
        <v>Product 193</v>
      </c>
      <c r="E966" t="str">
        <f>_xlfn.XLOOKUP(C966,Products!$A:$A,Products!$C:$C,"")</f>
        <v>Packaging</v>
      </c>
      <c r="F966">
        <f>_xlfn.XLOOKUP(C966,Products!$A:$A,Products!$D:$D,"")</f>
        <v>186.71</v>
      </c>
      <c r="G966" t="str">
        <f>_xlfn.XLOOKUP(C966,Products!$A:$A,Products!$E:$E,"")</f>
        <v>S005</v>
      </c>
      <c r="H966">
        <v>100</v>
      </c>
      <c r="I966">
        <v>280.23</v>
      </c>
      <c r="J966" t="s">
        <v>553</v>
      </c>
      <c r="K966" t="s">
        <v>467</v>
      </c>
      <c r="L966" t="str">
        <f xml:space="preserve"> _xlfn.XLOOKUP(K966,Locations!$A:$A,Locations!$D:$D,"")</f>
        <v>Northeast</v>
      </c>
      <c r="M966" t="str">
        <f xml:space="preserve"> _xlfn.XLOOKUP(K966,Locations!$A:$A,Locations!$C:$C,"")</f>
        <v>NJ</v>
      </c>
      <c r="N966" t="s">
        <v>1615</v>
      </c>
      <c r="O966" t="s">
        <v>1825</v>
      </c>
      <c r="P966">
        <f t="shared" si="60"/>
        <v>28023</v>
      </c>
      <c r="Q966" s="4">
        <f>_xlfn.MAXIFS(Shipments!$B:$B, Shipments!$A:$A, A966)</f>
        <v>45921</v>
      </c>
      <c r="R966">
        <f>SUMIFS(Shipments!$D:$D, Shipments!$A:$A, A966)</f>
        <v>100</v>
      </c>
      <c r="S966">
        <f t="shared" si="61"/>
        <v>1</v>
      </c>
      <c r="T966">
        <f t="shared" si="62"/>
        <v>1</v>
      </c>
      <c r="U966">
        <f t="shared" si="63"/>
        <v>9352</v>
      </c>
    </row>
    <row r="967" spans="1:21" x14ac:dyDescent="0.35">
      <c r="A967">
        <v>10965</v>
      </c>
      <c r="B967" s="4" t="s">
        <v>666</v>
      </c>
      <c r="C967" t="s">
        <v>109</v>
      </c>
      <c r="D967" t="str">
        <f>_xlfn.XLOOKUP(C967,Products!$A:$A,Products!$B:$B,"")</f>
        <v>Product 55</v>
      </c>
      <c r="E967" t="str">
        <f>_xlfn.XLOOKUP(C967,Products!$A:$A,Products!$C:$C,"")</f>
        <v>Raw Materials</v>
      </c>
      <c r="F967">
        <f>_xlfn.XLOOKUP(C967,Products!$A:$A,Products!$D:$D,"")</f>
        <v>76.11</v>
      </c>
      <c r="G967" t="str">
        <f>_xlfn.XLOOKUP(C967,Products!$A:$A,Products!$E:$E,"")</f>
        <v>S016</v>
      </c>
      <c r="H967">
        <v>50</v>
      </c>
      <c r="I967">
        <v>120.28</v>
      </c>
      <c r="J967" t="s">
        <v>552</v>
      </c>
      <c r="K967" t="s">
        <v>472</v>
      </c>
      <c r="L967" t="str">
        <f xml:space="preserve"> _xlfn.XLOOKUP(K967,Locations!$A:$A,Locations!$D:$D,"")</f>
        <v>West</v>
      </c>
      <c r="M967" t="str">
        <f xml:space="preserve"> _xlfn.XLOOKUP(K967,Locations!$A:$A,Locations!$C:$C,"")</f>
        <v>WA</v>
      </c>
      <c r="N967" t="s">
        <v>1616</v>
      </c>
      <c r="O967" t="s">
        <v>1824</v>
      </c>
      <c r="P967">
        <f t="shared" si="60"/>
        <v>6014</v>
      </c>
      <c r="Q967" s="4">
        <f>_xlfn.MAXIFS(Shipments!$B:$B, Shipments!$A:$A, A967)</f>
        <v>45827</v>
      </c>
      <c r="R967">
        <f>SUMIFS(Shipments!$D:$D, Shipments!$A:$A, A967)</f>
        <v>50</v>
      </c>
      <c r="S967">
        <f t="shared" si="61"/>
        <v>1</v>
      </c>
      <c r="T967">
        <f t="shared" si="62"/>
        <v>1</v>
      </c>
      <c r="U967">
        <f t="shared" si="63"/>
        <v>2208.5</v>
      </c>
    </row>
    <row r="968" spans="1:21" x14ac:dyDescent="0.35">
      <c r="A968">
        <v>10966</v>
      </c>
      <c r="B968" s="4" t="s">
        <v>587</v>
      </c>
      <c r="C968" t="s">
        <v>198</v>
      </c>
      <c r="D968" t="str">
        <f>_xlfn.XLOOKUP(C968,Products!$A:$A,Products!$B:$B,"")</f>
        <v>Product 144</v>
      </c>
      <c r="E968" t="str">
        <f>_xlfn.XLOOKUP(C968,Products!$A:$A,Products!$C:$C,"")</f>
        <v>Raw Materials</v>
      </c>
      <c r="F968">
        <f>_xlfn.XLOOKUP(C968,Products!$A:$A,Products!$D:$D,"")</f>
        <v>50.52</v>
      </c>
      <c r="G968" t="str">
        <f>_xlfn.XLOOKUP(C968,Products!$A:$A,Products!$E:$E,"")</f>
        <v>S019</v>
      </c>
      <c r="H968">
        <v>15</v>
      </c>
      <c r="I968">
        <v>67.12</v>
      </c>
      <c r="J968" t="s">
        <v>593</v>
      </c>
      <c r="K968" t="s">
        <v>469</v>
      </c>
      <c r="L968" t="str">
        <f xml:space="preserve"> _xlfn.XLOOKUP(K968,Locations!$A:$A,Locations!$D:$D,"")</f>
        <v>Mountain</v>
      </c>
      <c r="M968" t="str">
        <f xml:space="preserve"> _xlfn.XLOOKUP(K968,Locations!$A:$A,Locations!$C:$C,"")</f>
        <v>IL</v>
      </c>
      <c r="N968" t="s">
        <v>1617</v>
      </c>
      <c r="O968" t="s">
        <v>1825</v>
      </c>
      <c r="P968">
        <f t="shared" si="60"/>
        <v>1006.8000000000001</v>
      </c>
      <c r="Q968" s="4">
        <f>_xlfn.MAXIFS(Shipments!$B:$B, Shipments!$A:$A, A968)</f>
        <v>45884</v>
      </c>
      <c r="R968">
        <f>SUMIFS(Shipments!$D:$D, Shipments!$A:$A, A968)</f>
        <v>15</v>
      </c>
      <c r="S968">
        <f t="shared" si="61"/>
        <v>1</v>
      </c>
      <c r="T968">
        <f t="shared" si="62"/>
        <v>0</v>
      </c>
      <c r="U968">
        <f t="shared" si="63"/>
        <v>249</v>
      </c>
    </row>
    <row r="969" spans="1:21" x14ac:dyDescent="0.35">
      <c r="A969">
        <v>10967</v>
      </c>
      <c r="B969" s="4" t="s">
        <v>663</v>
      </c>
      <c r="C969" t="s">
        <v>105</v>
      </c>
      <c r="D969" t="str">
        <f>_xlfn.XLOOKUP(C969,Products!$A:$A,Products!$B:$B,"")</f>
        <v>Product 51</v>
      </c>
      <c r="E969" t="str">
        <f>_xlfn.XLOOKUP(C969,Products!$A:$A,Products!$C:$C,"")</f>
        <v>Spare Parts</v>
      </c>
      <c r="F969">
        <f>_xlfn.XLOOKUP(C969,Products!$A:$A,Products!$D:$D,"")</f>
        <v>101.41</v>
      </c>
      <c r="G969" t="str">
        <f>_xlfn.XLOOKUP(C969,Products!$A:$A,Products!$E:$E,"")</f>
        <v>S005</v>
      </c>
      <c r="H969">
        <v>100</v>
      </c>
      <c r="I969">
        <v>162.44</v>
      </c>
      <c r="J969" t="s">
        <v>671</v>
      </c>
      <c r="K969" t="s">
        <v>465</v>
      </c>
      <c r="L969" t="str">
        <f xml:space="preserve"> _xlfn.XLOOKUP(K969,Locations!$A:$A,Locations!$D:$D,"")</f>
        <v>Midwest</v>
      </c>
      <c r="M969" t="str">
        <f xml:space="preserve"> _xlfn.XLOOKUP(K969,Locations!$A:$A,Locations!$C:$C,"")</f>
        <v>IL</v>
      </c>
      <c r="N969" t="s">
        <v>1618</v>
      </c>
      <c r="O969" t="s">
        <v>1824</v>
      </c>
      <c r="P969">
        <f t="shared" si="60"/>
        <v>16244</v>
      </c>
      <c r="Q969" s="4">
        <f>_xlfn.MAXIFS(Shipments!$B:$B, Shipments!$A:$A, A969)</f>
        <v>45893</v>
      </c>
      <c r="R969">
        <f>SUMIFS(Shipments!$D:$D, Shipments!$A:$A, A969)</f>
        <v>100</v>
      </c>
      <c r="S969">
        <f t="shared" si="61"/>
        <v>1</v>
      </c>
      <c r="T969">
        <f t="shared" si="62"/>
        <v>0</v>
      </c>
      <c r="U969">
        <f t="shared" si="63"/>
        <v>6103</v>
      </c>
    </row>
    <row r="970" spans="1:21" x14ac:dyDescent="0.35">
      <c r="A970">
        <v>10968</v>
      </c>
      <c r="B970" s="4" t="s">
        <v>623</v>
      </c>
      <c r="C970" t="s">
        <v>76</v>
      </c>
      <c r="D970" t="str">
        <f>_xlfn.XLOOKUP(C970,Products!$A:$A,Products!$B:$B,"")</f>
        <v>Product 22</v>
      </c>
      <c r="E970" t="str">
        <f>_xlfn.XLOOKUP(C970,Products!$A:$A,Products!$C:$C,"")</f>
        <v>Finished Goods</v>
      </c>
      <c r="F970">
        <f>_xlfn.XLOOKUP(C970,Products!$A:$A,Products!$D:$D,"")</f>
        <v>20.91</v>
      </c>
      <c r="G970" t="str">
        <f>_xlfn.XLOOKUP(C970,Products!$A:$A,Products!$E:$E,"")</f>
        <v>S007</v>
      </c>
      <c r="H970">
        <v>30</v>
      </c>
      <c r="I970">
        <v>30.52</v>
      </c>
      <c r="J970" t="s">
        <v>622</v>
      </c>
      <c r="K970" t="s">
        <v>464</v>
      </c>
      <c r="L970" t="str">
        <f xml:space="preserve"> _xlfn.XLOOKUP(K970,Locations!$A:$A,Locations!$D:$D,"")</f>
        <v>Central</v>
      </c>
      <c r="M970" t="str">
        <f xml:space="preserve"> _xlfn.XLOOKUP(K970,Locations!$A:$A,Locations!$C:$C,"")</f>
        <v>TX</v>
      </c>
      <c r="N970" t="s">
        <v>1619</v>
      </c>
      <c r="O970" t="s">
        <v>1825</v>
      </c>
      <c r="P970">
        <f t="shared" si="60"/>
        <v>915.6</v>
      </c>
      <c r="Q970" s="4">
        <f>_xlfn.MAXIFS(Shipments!$B:$B, Shipments!$A:$A, A970)</f>
        <v>45902</v>
      </c>
      <c r="R970">
        <f>SUMIFS(Shipments!$D:$D, Shipments!$A:$A, A970)</f>
        <v>30</v>
      </c>
      <c r="S970">
        <f t="shared" si="61"/>
        <v>1</v>
      </c>
      <c r="T970">
        <f t="shared" si="62"/>
        <v>1</v>
      </c>
      <c r="U970">
        <f t="shared" si="63"/>
        <v>288.30000000000007</v>
      </c>
    </row>
    <row r="971" spans="1:21" x14ac:dyDescent="0.35">
      <c r="A971">
        <v>10969</v>
      </c>
      <c r="B971" s="4" t="s">
        <v>614</v>
      </c>
      <c r="C971" t="s">
        <v>135</v>
      </c>
      <c r="D971" t="str">
        <f>_xlfn.XLOOKUP(C971,Products!$A:$A,Products!$B:$B,"")</f>
        <v>Product 81</v>
      </c>
      <c r="E971" t="str">
        <f>_xlfn.XLOOKUP(C971,Products!$A:$A,Products!$C:$C,"")</f>
        <v>Components</v>
      </c>
      <c r="F971">
        <f>_xlfn.XLOOKUP(C971,Products!$A:$A,Products!$D:$D,"")</f>
        <v>87.1</v>
      </c>
      <c r="G971" t="str">
        <f>_xlfn.XLOOKUP(C971,Products!$A:$A,Products!$E:$E,"")</f>
        <v>S014</v>
      </c>
      <c r="H971">
        <v>75</v>
      </c>
      <c r="I971">
        <v>154.06</v>
      </c>
      <c r="J971" t="s">
        <v>548</v>
      </c>
      <c r="K971" t="s">
        <v>466</v>
      </c>
      <c r="L971" t="str">
        <f xml:space="preserve"> _xlfn.XLOOKUP(K971,Locations!$A:$A,Locations!$D:$D,"")</f>
        <v>Southeast</v>
      </c>
      <c r="M971" t="str">
        <f xml:space="preserve"> _xlfn.XLOOKUP(K971,Locations!$A:$A,Locations!$C:$C,"")</f>
        <v>FL</v>
      </c>
      <c r="N971" t="s">
        <v>1620</v>
      </c>
      <c r="O971" t="s">
        <v>1826</v>
      </c>
      <c r="P971">
        <f t="shared" si="60"/>
        <v>11554.5</v>
      </c>
      <c r="Q971" s="4">
        <f>_xlfn.MAXIFS(Shipments!$B:$B, Shipments!$A:$A, A971)</f>
        <v>45800</v>
      </c>
      <c r="R971">
        <f>SUMIFS(Shipments!$D:$D, Shipments!$A:$A, A971)</f>
        <v>75</v>
      </c>
      <c r="S971">
        <f t="shared" si="61"/>
        <v>1</v>
      </c>
      <c r="T971">
        <f t="shared" si="62"/>
        <v>0</v>
      </c>
      <c r="U971">
        <f t="shared" si="63"/>
        <v>5022</v>
      </c>
    </row>
    <row r="972" spans="1:21" x14ac:dyDescent="0.35">
      <c r="A972">
        <v>10970</v>
      </c>
      <c r="B972" s="4" t="s">
        <v>530</v>
      </c>
      <c r="C972" t="s">
        <v>71</v>
      </c>
      <c r="D972" t="str">
        <f>_xlfn.XLOOKUP(C972,Products!$A:$A,Products!$B:$B,"")</f>
        <v>Product 17</v>
      </c>
      <c r="E972" t="str">
        <f>_xlfn.XLOOKUP(C972,Products!$A:$A,Products!$C:$C,"")</f>
        <v>Finished Goods</v>
      </c>
      <c r="F972">
        <f>_xlfn.XLOOKUP(C972,Products!$A:$A,Products!$D:$D,"")</f>
        <v>93.8</v>
      </c>
      <c r="G972" t="str">
        <f>_xlfn.XLOOKUP(C972,Products!$A:$A,Products!$E:$E,"")</f>
        <v>S004</v>
      </c>
      <c r="H972">
        <v>10</v>
      </c>
      <c r="I972">
        <v>132.1</v>
      </c>
      <c r="J972" t="s">
        <v>575</v>
      </c>
      <c r="K972" t="s">
        <v>473</v>
      </c>
      <c r="L972" t="str">
        <f xml:space="preserve"> _xlfn.XLOOKUP(K972,Locations!$A:$A,Locations!$D:$D,"")</f>
        <v>West</v>
      </c>
      <c r="M972" t="str">
        <f xml:space="preserve"> _xlfn.XLOOKUP(K972,Locations!$A:$A,Locations!$C:$C,"")</f>
        <v>CA</v>
      </c>
      <c r="N972" t="s">
        <v>1621</v>
      </c>
      <c r="O972" t="s">
        <v>1824</v>
      </c>
      <c r="P972">
        <f t="shared" si="60"/>
        <v>1321</v>
      </c>
      <c r="Q972" s="4">
        <f>_xlfn.MAXIFS(Shipments!$B:$B, Shipments!$A:$A, A972)</f>
        <v>45769</v>
      </c>
      <c r="R972">
        <f>SUMIFS(Shipments!$D:$D, Shipments!$A:$A, A972)</f>
        <v>10</v>
      </c>
      <c r="S972">
        <f t="shared" si="61"/>
        <v>1</v>
      </c>
      <c r="T972">
        <f t="shared" si="62"/>
        <v>1</v>
      </c>
      <c r="U972">
        <f t="shared" si="63"/>
        <v>383</v>
      </c>
    </row>
    <row r="973" spans="1:21" x14ac:dyDescent="0.35">
      <c r="A973">
        <v>10971</v>
      </c>
      <c r="B973" s="4" t="s">
        <v>570</v>
      </c>
      <c r="C973" t="s">
        <v>233</v>
      </c>
      <c r="D973" t="str">
        <f>_xlfn.XLOOKUP(C973,Products!$A:$A,Products!$B:$B,"")</f>
        <v>Product 179</v>
      </c>
      <c r="E973" t="str">
        <f>_xlfn.XLOOKUP(C973,Products!$A:$A,Products!$C:$C,"")</f>
        <v>Spare Parts</v>
      </c>
      <c r="F973">
        <f>_xlfn.XLOOKUP(C973,Products!$A:$A,Products!$D:$D,"")</f>
        <v>135.66</v>
      </c>
      <c r="G973" t="str">
        <f>_xlfn.XLOOKUP(C973,Products!$A:$A,Products!$E:$E,"")</f>
        <v>S019</v>
      </c>
      <c r="H973">
        <v>25</v>
      </c>
      <c r="I973">
        <v>186.79</v>
      </c>
      <c r="J973" t="s">
        <v>622</v>
      </c>
      <c r="K973" t="s">
        <v>472</v>
      </c>
      <c r="L973" t="str">
        <f xml:space="preserve"> _xlfn.XLOOKUP(K973,Locations!$A:$A,Locations!$D:$D,"")</f>
        <v>West</v>
      </c>
      <c r="M973" t="str">
        <f xml:space="preserve"> _xlfn.XLOOKUP(K973,Locations!$A:$A,Locations!$C:$C,"")</f>
        <v>WA</v>
      </c>
      <c r="N973" t="s">
        <v>1622</v>
      </c>
      <c r="O973" t="s">
        <v>1824</v>
      </c>
      <c r="P973">
        <f t="shared" si="60"/>
        <v>4669.75</v>
      </c>
      <c r="Q973" s="4">
        <f>_xlfn.MAXIFS(Shipments!$B:$B, Shipments!$A:$A, A973)</f>
        <v>45902</v>
      </c>
      <c r="R973">
        <f>SUMIFS(Shipments!$D:$D, Shipments!$A:$A, A973)</f>
        <v>25</v>
      </c>
      <c r="S973">
        <f t="shared" si="61"/>
        <v>1</v>
      </c>
      <c r="T973">
        <f t="shared" si="62"/>
        <v>1</v>
      </c>
      <c r="U973">
        <f t="shared" si="63"/>
        <v>1278.25</v>
      </c>
    </row>
    <row r="974" spans="1:21" x14ac:dyDescent="0.35">
      <c r="A974">
        <v>10972</v>
      </c>
      <c r="B974" s="4" t="s">
        <v>508</v>
      </c>
      <c r="C974" t="s">
        <v>70</v>
      </c>
      <c r="D974" t="str">
        <f>_xlfn.XLOOKUP(C974,Products!$A:$A,Products!$B:$B,"")</f>
        <v>Product 16</v>
      </c>
      <c r="E974" t="str">
        <f>_xlfn.XLOOKUP(C974,Products!$A:$A,Products!$C:$C,"")</f>
        <v>Finished Goods</v>
      </c>
      <c r="F974">
        <f>_xlfn.XLOOKUP(C974,Products!$A:$A,Products!$D:$D,"")</f>
        <v>20.079999999999998</v>
      </c>
      <c r="G974" t="str">
        <f>_xlfn.XLOOKUP(C974,Products!$A:$A,Products!$E:$E,"")</f>
        <v>S009</v>
      </c>
      <c r="H974">
        <v>5</v>
      </c>
      <c r="I974">
        <v>31.83</v>
      </c>
      <c r="J974" t="s">
        <v>612</v>
      </c>
      <c r="K974" t="s">
        <v>467</v>
      </c>
      <c r="L974" t="str">
        <f xml:space="preserve"> _xlfn.XLOOKUP(K974,Locations!$A:$A,Locations!$D:$D,"")</f>
        <v>Northeast</v>
      </c>
      <c r="M974" t="str">
        <f xml:space="preserve"> _xlfn.XLOOKUP(K974,Locations!$A:$A,Locations!$C:$C,"")</f>
        <v>NJ</v>
      </c>
      <c r="N974" t="s">
        <v>1623</v>
      </c>
      <c r="O974" t="s">
        <v>1825</v>
      </c>
      <c r="P974">
        <f t="shared" si="60"/>
        <v>159.14999999999998</v>
      </c>
      <c r="Q974" s="4">
        <f>_xlfn.MAXIFS(Shipments!$B:$B, Shipments!$A:$A, A974)</f>
        <v>45906</v>
      </c>
      <c r="R974">
        <f>SUMIFS(Shipments!$D:$D, Shipments!$A:$A, A974)</f>
        <v>5</v>
      </c>
      <c r="S974">
        <f t="shared" si="61"/>
        <v>1</v>
      </c>
      <c r="T974">
        <f t="shared" si="62"/>
        <v>1</v>
      </c>
      <c r="U974">
        <f t="shared" si="63"/>
        <v>58.749999999999986</v>
      </c>
    </row>
    <row r="975" spans="1:21" x14ac:dyDescent="0.35">
      <c r="A975">
        <v>10973</v>
      </c>
      <c r="B975" s="4" t="s">
        <v>641</v>
      </c>
      <c r="C975" t="s">
        <v>115</v>
      </c>
      <c r="D975" t="str">
        <f>_xlfn.XLOOKUP(C975,Products!$A:$A,Products!$B:$B,"")</f>
        <v>Product 61</v>
      </c>
      <c r="E975" t="str">
        <f>_xlfn.XLOOKUP(C975,Products!$A:$A,Products!$C:$C,"")</f>
        <v>Raw Materials</v>
      </c>
      <c r="F975">
        <f>_xlfn.XLOOKUP(C975,Products!$A:$A,Products!$D:$D,"")</f>
        <v>57.68</v>
      </c>
      <c r="G975" t="str">
        <f>_xlfn.XLOOKUP(C975,Products!$A:$A,Products!$E:$E,"")</f>
        <v>S019</v>
      </c>
      <c r="H975">
        <v>40</v>
      </c>
      <c r="I975">
        <v>103.39</v>
      </c>
      <c r="J975" t="s">
        <v>541</v>
      </c>
      <c r="K975" t="s">
        <v>472</v>
      </c>
      <c r="L975" t="str">
        <f xml:space="preserve"> _xlfn.XLOOKUP(K975,Locations!$A:$A,Locations!$D:$D,"")</f>
        <v>West</v>
      </c>
      <c r="M975" t="str">
        <f xml:space="preserve"> _xlfn.XLOOKUP(K975,Locations!$A:$A,Locations!$C:$C,"")</f>
        <v>WA</v>
      </c>
      <c r="N975" t="s">
        <v>1516</v>
      </c>
      <c r="O975" t="s">
        <v>1825</v>
      </c>
      <c r="P975">
        <f t="shared" si="60"/>
        <v>4135.6000000000004</v>
      </c>
      <c r="Q975" s="4">
        <f>_xlfn.MAXIFS(Shipments!$B:$B, Shipments!$A:$A, A975)</f>
        <v>45848</v>
      </c>
      <c r="R975">
        <f>SUMIFS(Shipments!$D:$D, Shipments!$A:$A, A975)</f>
        <v>40</v>
      </c>
      <c r="S975">
        <f t="shared" si="61"/>
        <v>1</v>
      </c>
      <c r="T975">
        <f t="shared" si="62"/>
        <v>1</v>
      </c>
      <c r="U975">
        <f t="shared" si="63"/>
        <v>1828.4000000000005</v>
      </c>
    </row>
    <row r="976" spans="1:21" x14ac:dyDescent="0.35">
      <c r="A976">
        <v>10974</v>
      </c>
      <c r="B976" s="4" t="s">
        <v>557</v>
      </c>
      <c r="C976" t="s">
        <v>113</v>
      </c>
      <c r="D976" t="str">
        <f>_xlfn.XLOOKUP(C976,Products!$A:$A,Products!$B:$B,"")</f>
        <v>Product 59</v>
      </c>
      <c r="E976" t="str">
        <f>_xlfn.XLOOKUP(C976,Products!$A:$A,Products!$C:$C,"")</f>
        <v>Spare Parts</v>
      </c>
      <c r="F976">
        <f>_xlfn.XLOOKUP(C976,Products!$A:$A,Products!$D:$D,"")</f>
        <v>61.52</v>
      </c>
      <c r="G976" t="str">
        <f>_xlfn.XLOOKUP(C976,Products!$A:$A,Products!$E:$E,"")</f>
        <v>S018</v>
      </c>
      <c r="H976">
        <v>50</v>
      </c>
      <c r="I976">
        <v>106.24</v>
      </c>
      <c r="J976" t="s">
        <v>605</v>
      </c>
      <c r="K976" t="s">
        <v>466</v>
      </c>
      <c r="L976" t="str">
        <f xml:space="preserve"> _xlfn.XLOOKUP(K976,Locations!$A:$A,Locations!$D:$D,"")</f>
        <v>Southeast</v>
      </c>
      <c r="M976" t="str">
        <f xml:space="preserve"> _xlfn.XLOOKUP(K976,Locations!$A:$A,Locations!$C:$C,"")</f>
        <v>FL</v>
      </c>
      <c r="N976" t="s">
        <v>1624</v>
      </c>
      <c r="O976" t="s">
        <v>1824</v>
      </c>
      <c r="P976">
        <f t="shared" si="60"/>
        <v>5312</v>
      </c>
      <c r="Q976" s="4">
        <f>_xlfn.MAXIFS(Shipments!$B:$B, Shipments!$A:$A, A976)</f>
        <v>45811</v>
      </c>
      <c r="R976">
        <f>SUMIFS(Shipments!$D:$D, Shipments!$A:$A, A976)</f>
        <v>50</v>
      </c>
      <c r="S976">
        <f t="shared" si="61"/>
        <v>1</v>
      </c>
      <c r="T976">
        <f t="shared" si="62"/>
        <v>1</v>
      </c>
      <c r="U976">
        <f t="shared" si="63"/>
        <v>2236</v>
      </c>
    </row>
    <row r="977" spans="1:21" x14ac:dyDescent="0.35">
      <c r="A977">
        <v>10975</v>
      </c>
      <c r="B977" s="4" t="s">
        <v>607</v>
      </c>
      <c r="C977" t="s">
        <v>110</v>
      </c>
      <c r="D977" t="str">
        <f>_xlfn.XLOOKUP(C977,Products!$A:$A,Products!$B:$B,"")</f>
        <v>Product 56</v>
      </c>
      <c r="E977" t="str">
        <f>_xlfn.XLOOKUP(C977,Products!$A:$A,Products!$C:$C,"")</f>
        <v>Spare Parts</v>
      </c>
      <c r="F977">
        <f>_xlfn.XLOOKUP(C977,Products!$A:$A,Products!$D:$D,"")</f>
        <v>44.37</v>
      </c>
      <c r="G977" t="str">
        <f>_xlfn.XLOOKUP(C977,Products!$A:$A,Products!$E:$E,"")</f>
        <v>S003</v>
      </c>
      <c r="H977">
        <v>10</v>
      </c>
      <c r="I977">
        <v>58.18</v>
      </c>
      <c r="J977" t="s">
        <v>662</v>
      </c>
      <c r="K977" t="s">
        <v>473</v>
      </c>
      <c r="L977" t="str">
        <f xml:space="preserve"> _xlfn.XLOOKUP(K977,Locations!$A:$A,Locations!$D:$D,"")</f>
        <v>West</v>
      </c>
      <c r="M977" t="str">
        <f xml:space="preserve"> _xlfn.XLOOKUP(K977,Locations!$A:$A,Locations!$C:$C,"")</f>
        <v>CA</v>
      </c>
      <c r="N977" t="s">
        <v>1625</v>
      </c>
      <c r="O977" t="s">
        <v>1826</v>
      </c>
      <c r="P977">
        <f t="shared" si="60"/>
        <v>581.79999999999995</v>
      </c>
      <c r="Q977" s="4">
        <f>_xlfn.MAXIFS(Shipments!$B:$B, Shipments!$A:$A, A977)</f>
        <v>45855</v>
      </c>
      <c r="R977">
        <f>SUMIFS(Shipments!$D:$D, Shipments!$A:$A, A977)</f>
        <v>10</v>
      </c>
      <c r="S977">
        <f t="shared" si="61"/>
        <v>1</v>
      </c>
      <c r="T977">
        <f t="shared" si="62"/>
        <v>0</v>
      </c>
      <c r="U977">
        <f t="shared" si="63"/>
        <v>138.09999999999997</v>
      </c>
    </row>
    <row r="978" spans="1:21" x14ac:dyDescent="0.35">
      <c r="A978">
        <v>10976</v>
      </c>
      <c r="B978" s="4" t="s">
        <v>689</v>
      </c>
      <c r="C978" t="s">
        <v>72</v>
      </c>
      <c r="D978" t="str">
        <f>_xlfn.XLOOKUP(C978,Products!$A:$A,Products!$B:$B,"")</f>
        <v>Product 18</v>
      </c>
      <c r="E978" t="str">
        <f>_xlfn.XLOOKUP(C978,Products!$A:$A,Products!$C:$C,"")</f>
        <v>Components</v>
      </c>
      <c r="F978">
        <f>_xlfn.XLOOKUP(C978,Products!$A:$A,Products!$D:$D,"")</f>
        <v>101.44</v>
      </c>
      <c r="G978" t="str">
        <f>_xlfn.XLOOKUP(C978,Products!$A:$A,Products!$E:$E,"")</f>
        <v>S013</v>
      </c>
      <c r="H978">
        <v>30</v>
      </c>
      <c r="I978">
        <v>156.66</v>
      </c>
      <c r="J978" t="s">
        <v>558</v>
      </c>
      <c r="K978" t="s">
        <v>469</v>
      </c>
      <c r="L978" t="str">
        <f xml:space="preserve"> _xlfn.XLOOKUP(K978,Locations!$A:$A,Locations!$D:$D,"")</f>
        <v>Mountain</v>
      </c>
      <c r="M978" t="str">
        <f xml:space="preserve"> _xlfn.XLOOKUP(K978,Locations!$A:$A,Locations!$C:$C,"")</f>
        <v>IL</v>
      </c>
      <c r="N978" t="s">
        <v>1626</v>
      </c>
      <c r="O978" t="s">
        <v>1825</v>
      </c>
      <c r="P978">
        <f t="shared" si="60"/>
        <v>4699.8</v>
      </c>
      <c r="Q978" s="4">
        <f>_xlfn.MAXIFS(Shipments!$B:$B, Shipments!$A:$A, A978)</f>
        <v>45799</v>
      </c>
      <c r="R978">
        <f>SUMIFS(Shipments!$D:$D, Shipments!$A:$A, A978)</f>
        <v>30</v>
      </c>
      <c r="S978">
        <f t="shared" si="61"/>
        <v>1</v>
      </c>
      <c r="T978">
        <f t="shared" si="62"/>
        <v>0</v>
      </c>
      <c r="U978">
        <f t="shared" si="63"/>
        <v>1656.6000000000004</v>
      </c>
    </row>
    <row r="979" spans="1:21" x14ac:dyDescent="0.35">
      <c r="A979">
        <v>10977</v>
      </c>
      <c r="B979" s="4" t="s">
        <v>629</v>
      </c>
      <c r="C979" t="s">
        <v>246</v>
      </c>
      <c r="D979" t="str">
        <f>_xlfn.XLOOKUP(C979,Products!$A:$A,Products!$B:$B,"")</f>
        <v>Product 192</v>
      </c>
      <c r="E979" t="str">
        <f>_xlfn.XLOOKUP(C979,Products!$A:$A,Products!$C:$C,"")</f>
        <v>Components</v>
      </c>
      <c r="F979">
        <f>_xlfn.XLOOKUP(C979,Products!$A:$A,Products!$D:$D,"")</f>
        <v>57.4</v>
      </c>
      <c r="G979" t="str">
        <f>_xlfn.XLOOKUP(C979,Products!$A:$A,Products!$E:$E,"")</f>
        <v>S003</v>
      </c>
      <c r="H979">
        <v>100</v>
      </c>
      <c r="I979">
        <v>73.55</v>
      </c>
      <c r="J979" t="s">
        <v>514</v>
      </c>
      <c r="K979" t="s">
        <v>468</v>
      </c>
      <c r="L979" t="str">
        <f xml:space="preserve"> _xlfn.XLOOKUP(K979,Locations!$A:$A,Locations!$D:$D,"")</f>
        <v>West</v>
      </c>
      <c r="M979" t="str">
        <f xml:space="preserve"> _xlfn.XLOOKUP(K979,Locations!$A:$A,Locations!$C:$C,"")</f>
        <v>WA</v>
      </c>
      <c r="N979" t="s">
        <v>1627</v>
      </c>
      <c r="O979" t="s">
        <v>1825</v>
      </c>
      <c r="P979">
        <f t="shared" si="60"/>
        <v>7355</v>
      </c>
      <c r="Q979" s="4">
        <f>_xlfn.MAXIFS(Shipments!$B:$B, Shipments!$A:$A, A979)</f>
        <v>45785</v>
      </c>
      <c r="R979">
        <f>SUMIFS(Shipments!$D:$D, Shipments!$A:$A, A979)</f>
        <v>100</v>
      </c>
      <c r="S979">
        <f t="shared" si="61"/>
        <v>1</v>
      </c>
      <c r="T979">
        <f t="shared" si="62"/>
        <v>0</v>
      </c>
      <c r="U979">
        <f t="shared" si="63"/>
        <v>1615</v>
      </c>
    </row>
    <row r="980" spans="1:21" x14ac:dyDescent="0.35">
      <c r="A980">
        <v>10978</v>
      </c>
      <c r="B980" s="4" t="s">
        <v>624</v>
      </c>
      <c r="C980" t="s">
        <v>204</v>
      </c>
      <c r="D980" t="str">
        <f>_xlfn.XLOOKUP(C980,Products!$A:$A,Products!$B:$B,"")</f>
        <v>Product 150</v>
      </c>
      <c r="E980" t="str">
        <f>_xlfn.XLOOKUP(C980,Products!$A:$A,Products!$C:$C,"")</f>
        <v>Finished Goods</v>
      </c>
      <c r="F980">
        <f>_xlfn.XLOOKUP(C980,Products!$A:$A,Products!$D:$D,"")</f>
        <v>74.11</v>
      </c>
      <c r="G980" t="str">
        <f>_xlfn.XLOOKUP(C980,Products!$A:$A,Products!$E:$E,"")</f>
        <v>S018</v>
      </c>
      <c r="H980">
        <v>25</v>
      </c>
      <c r="I980">
        <v>109.74</v>
      </c>
      <c r="J980" t="s">
        <v>590</v>
      </c>
      <c r="K980" t="s">
        <v>464</v>
      </c>
      <c r="L980" t="str">
        <f xml:space="preserve"> _xlfn.XLOOKUP(K980,Locations!$A:$A,Locations!$D:$D,"")</f>
        <v>Central</v>
      </c>
      <c r="M980" t="str">
        <f xml:space="preserve"> _xlfn.XLOOKUP(K980,Locations!$A:$A,Locations!$C:$C,"")</f>
        <v>TX</v>
      </c>
      <c r="N980" t="s">
        <v>1628</v>
      </c>
      <c r="O980" t="s">
        <v>1824</v>
      </c>
      <c r="P980">
        <f t="shared" si="60"/>
        <v>2743.5</v>
      </c>
      <c r="Q980" s="4">
        <f>_xlfn.MAXIFS(Shipments!$B:$B, Shipments!$A:$A, A980)</f>
        <v>45819</v>
      </c>
      <c r="R980">
        <f>SUMIFS(Shipments!$D:$D, Shipments!$A:$A, A980)</f>
        <v>25</v>
      </c>
      <c r="S980">
        <f t="shared" si="61"/>
        <v>1</v>
      </c>
      <c r="T980">
        <f t="shared" si="62"/>
        <v>0</v>
      </c>
      <c r="U980">
        <f t="shared" si="63"/>
        <v>890.75</v>
      </c>
    </row>
    <row r="981" spans="1:21" x14ac:dyDescent="0.35">
      <c r="A981">
        <v>10979</v>
      </c>
      <c r="B981" s="4" t="s">
        <v>520</v>
      </c>
      <c r="C981" t="s">
        <v>141</v>
      </c>
      <c r="D981" t="str">
        <f>_xlfn.XLOOKUP(C981,Products!$A:$A,Products!$B:$B,"")</f>
        <v>Product 87</v>
      </c>
      <c r="E981" t="str">
        <f>_xlfn.XLOOKUP(C981,Products!$A:$A,Products!$C:$C,"")</f>
        <v>Components</v>
      </c>
      <c r="F981">
        <f>_xlfn.XLOOKUP(C981,Products!$A:$A,Products!$D:$D,"")</f>
        <v>166.88</v>
      </c>
      <c r="G981" t="str">
        <f>_xlfn.XLOOKUP(C981,Products!$A:$A,Products!$E:$E,"")</f>
        <v>S001</v>
      </c>
      <c r="H981">
        <v>75</v>
      </c>
      <c r="I981">
        <v>254.71</v>
      </c>
      <c r="J981" t="s">
        <v>578</v>
      </c>
      <c r="K981" t="s">
        <v>465</v>
      </c>
      <c r="L981" t="str">
        <f xml:space="preserve"> _xlfn.XLOOKUP(K981,Locations!$A:$A,Locations!$D:$D,"")</f>
        <v>Midwest</v>
      </c>
      <c r="M981" t="str">
        <f xml:space="preserve"> _xlfn.XLOOKUP(K981,Locations!$A:$A,Locations!$C:$C,"")</f>
        <v>IL</v>
      </c>
      <c r="N981" t="s">
        <v>1629</v>
      </c>
      <c r="O981" t="s">
        <v>1825</v>
      </c>
      <c r="P981">
        <f t="shared" si="60"/>
        <v>19103.25</v>
      </c>
      <c r="Q981" s="4">
        <f>_xlfn.MAXIFS(Shipments!$B:$B, Shipments!$A:$A, A981)</f>
        <v>45790</v>
      </c>
      <c r="R981">
        <f>SUMIFS(Shipments!$D:$D, Shipments!$A:$A, A981)</f>
        <v>75</v>
      </c>
      <c r="S981">
        <f t="shared" si="61"/>
        <v>1</v>
      </c>
      <c r="T981">
        <f t="shared" si="62"/>
        <v>0</v>
      </c>
      <c r="U981">
        <f t="shared" si="63"/>
        <v>6587.25</v>
      </c>
    </row>
    <row r="982" spans="1:21" x14ac:dyDescent="0.35">
      <c r="A982">
        <v>10980</v>
      </c>
      <c r="B982" s="4" t="s">
        <v>663</v>
      </c>
      <c r="C982" t="s">
        <v>102</v>
      </c>
      <c r="D982" t="str">
        <f>_xlfn.XLOOKUP(C982,Products!$A:$A,Products!$B:$B,"")</f>
        <v>Product 48</v>
      </c>
      <c r="E982" t="str">
        <f>_xlfn.XLOOKUP(C982,Products!$A:$A,Products!$C:$C,"")</f>
        <v>Spare Parts</v>
      </c>
      <c r="F982">
        <f>_xlfn.XLOOKUP(C982,Products!$A:$A,Products!$D:$D,"")</f>
        <v>173.36</v>
      </c>
      <c r="G982" t="str">
        <f>_xlfn.XLOOKUP(C982,Products!$A:$A,Products!$E:$E,"")</f>
        <v>S015</v>
      </c>
      <c r="H982">
        <v>30</v>
      </c>
      <c r="I982">
        <v>236.66</v>
      </c>
      <c r="J982" t="s">
        <v>649</v>
      </c>
      <c r="K982" t="s">
        <v>469</v>
      </c>
      <c r="L982" t="str">
        <f xml:space="preserve"> _xlfn.XLOOKUP(K982,Locations!$A:$A,Locations!$D:$D,"")</f>
        <v>Mountain</v>
      </c>
      <c r="M982" t="str">
        <f xml:space="preserve"> _xlfn.XLOOKUP(K982,Locations!$A:$A,Locations!$C:$C,"")</f>
        <v>IL</v>
      </c>
      <c r="N982" t="s">
        <v>1630</v>
      </c>
      <c r="O982" t="s">
        <v>1825</v>
      </c>
      <c r="P982">
        <f t="shared" si="60"/>
        <v>7099.8</v>
      </c>
      <c r="Q982" s="4">
        <f>_xlfn.MAXIFS(Shipments!$B:$B, Shipments!$A:$A, A982)</f>
        <v>45895</v>
      </c>
      <c r="R982">
        <f>SUMIFS(Shipments!$D:$D, Shipments!$A:$A, A982)</f>
        <v>30</v>
      </c>
      <c r="S982">
        <f t="shared" si="61"/>
        <v>1</v>
      </c>
      <c r="T982">
        <f t="shared" si="62"/>
        <v>0</v>
      </c>
      <c r="U982">
        <f t="shared" si="63"/>
        <v>1899</v>
      </c>
    </row>
    <row r="983" spans="1:21" x14ac:dyDescent="0.35">
      <c r="A983">
        <v>10981</v>
      </c>
      <c r="B983" s="4" t="s">
        <v>568</v>
      </c>
      <c r="C983" t="s">
        <v>176</v>
      </c>
      <c r="D983" t="str">
        <f>_xlfn.XLOOKUP(C983,Products!$A:$A,Products!$B:$B,"")</f>
        <v>Product 122</v>
      </c>
      <c r="E983" t="str">
        <f>_xlfn.XLOOKUP(C983,Products!$A:$A,Products!$C:$C,"")</f>
        <v>Components</v>
      </c>
      <c r="F983">
        <f>_xlfn.XLOOKUP(C983,Products!$A:$A,Products!$D:$D,"")</f>
        <v>181.04</v>
      </c>
      <c r="G983" t="str">
        <f>_xlfn.XLOOKUP(C983,Products!$A:$A,Products!$E:$E,"")</f>
        <v>S004</v>
      </c>
      <c r="H983">
        <v>5</v>
      </c>
      <c r="I983">
        <v>230.19</v>
      </c>
      <c r="J983" t="s">
        <v>588</v>
      </c>
      <c r="K983" t="s">
        <v>464</v>
      </c>
      <c r="L983" t="str">
        <f xml:space="preserve"> _xlfn.XLOOKUP(K983,Locations!$A:$A,Locations!$D:$D,"")</f>
        <v>Central</v>
      </c>
      <c r="M983" t="str">
        <f xml:space="preserve"> _xlfn.XLOOKUP(K983,Locations!$A:$A,Locations!$C:$C,"")</f>
        <v>TX</v>
      </c>
      <c r="N983" t="s">
        <v>1631</v>
      </c>
      <c r="O983" t="s">
        <v>1826</v>
      </c>
      <c r="P983">
        <f t="shared" si="60"/>
        <v>1150.95</v>
      </c>
      <c r="Q983" s="4">
        <f>_xlfn.MAXIFS(Shipments!$B:$B, Shipments!$A:$A, A983)</f>
        <v>45803</v>
      </c>
      <c r="R983">
        <f>SUMIFS(Shipments!$D:$D, Shipments!$A:$A, A983)</f>
        <v>5</v>
      </c>
      <c r="S983">
        <f t="shared" si="61"/>
        <v>1</v>
      </c>
      <c r="T983">
        <f t="shared" si="62"/>
        <v>0</v>
      </c>
      <c r="U983">
        <f t="shared" si="63"/>
        <v>245.75000000000011</v>
      </c>
    </row>
    <row r="984" spans="1:21" x14ac:dyDescent="0.35">
      <c r="A984">
        <v>10982</v>
      </c>
      <c r="B984" s="4" t="s">
        <v>561</v>
      </c>
      <c r="C984" t="s">
        <v>113</v>
      </c>
      <c r="D984" t="str">
        <f>_xlfn.XLOOKUP(C984,Products!$A:$A,Products!$B:$B,"")</f>
        <v>Product 59</v>
      </c>
      <c r="E984" t="str">
        <f>_xlfn.XLOOKUP(C984,Products!$A:$A,Products!$C:$C,"")</f>
        <v>Spare Parts</v>
      </c>
      <c r="F984">
        <f>_xlfn.XLOOKUP(C984,Products!$A:$A,Products!$D:$D,"")</f>
        <v>61.52</v>
      </c>
      <c r="G984" t="str">
        <f>_xlfn.XLOOKUP(C984,Products!$A:$A,Products!$E:$E,"")</f>
        <v>S018</v>
      </c>
      <c r="H984">
        <v>5</v>
      </c>
      <c r="I984">
        <v>96.53</v>
      </c>
      <c r="J984" t="s">
        <v>632</v>
      </c>
      <c r="K984" t="s">
        <v>470</v>
      </c>
      <c r="L984" t="str">
        <f xml:space="preserve"> _xlfn.XLOOKUP(K984,Locations!$A:$A,Locations!$D:$D,"")</f>
        <v>Pacific</v>
      </c>
      <c r="M984" t="str">
        <f xml:space="preserve"> _xlfn.XLOOKUP(K984,Locations!$A:$A,Locations!$C:$C,"")</f>
        <v>FL</v>
      </c>
      <c r="N984" t="s">
        <v>1632</v>
      </c>
      <c r="O984" t="s">
        <v>1824</v>
      </c>
      <c r="P984">
        <f t="shared" si="60"/>
        <v>482.65</v>
      </c>
      <c r="Q984" s="4">
        <f>_xlfn.MAXIFS(Shipments!$B:$B, Shipments!$A:$A, A984)</f>
        <v>45848</v>
      </c>
      <c r="R984">
        <f>SUMIFS(Shipments!$D:$D, Shipments!$A:$A, A984)</f>
        <v>5</v>
      </c>
      <c r="S984">
        <f t="shared" si="61"/>
        <v>1</v>
      </c>
      <c r="T984">
        <f t="shared" si="62"/>
        <v>0</v>
      </c>
      <c r="U984">
        <f t="shared" si="63"/>
        <v>175.04999999999995</v>
      </c>
    </row>
    <row r="985" spans="1:21" x14ac:dyDescent="0.35">
      <c r="A985">
        <v>10983</v>
      </c>
      <c r="B985" s="4" t="s">
        <v>650</v>
      </c>
      <c r="C985" t="s">
        <v>212</v>
      </c>
      <c r="D985" t="str">
        <f>_xlfn.XLOOKUP(C985,Products!$A:$A,Products!$B:$B,"")</f>
        <v>Product 158</v>
      </c>
      <c r="E985" t="str">
        <f>_xlfn.XLOOKUP(C985,Products!$A:$A,Products!$C:$C,"")</f>
        <v>Packaging</v>
      </c>
      <c r="F985">
        <f>_xlfn.XLOOKUP(C985,Products!$A:$A,Products!$D:$D,"")</f>
        <v>68.3</v>
      </c>
      <c r="G985" t="str">
        <f>_xlfn.XLOOKUP(C985,Products!$A:$A,Products!$E:$E,"")</f>
        <v>S012</v>
      </c>
      <c r="H985">
        <v>20</v>
      </c>
      <c r="I985">
        <v>115.15</v>
      </c>
      <c r="J985" t="s">
        <v>558</v>
      </c>
      <c r="K985" t="s">
        <v>470</v>
      </c>
      <c r="L985" t="str">
        <f xml:space="preserve"> _xlfn.XLOOKUP(K985,Locations!$A:$A,Locations!$D:$D,"")</f>
        <v>Pacific</v>
      </c>
      <c r="M985" t="str">
        <f xml:space="preserve"> _xlfn.XLOOKUP(K985,Locations!$A:$A,Locations!$C:$C,"")</f>
        <v>FL</v>
      </c>
      <c r="N985" t="s">
        <v>1633</v>
      </c>
      <c r="O985" t="s">
        <v>1825</v>
      </c>
      <c r="P985">
        <f t="shared" si="60"/>
        <v>2303</v>
      </c>
      <c r="Q985" s="4">
        <f>_xlfn.MAXIFS(Shipments!$B:$B, Shipments!$A:$A, A985)</f>
        <v>45795</v>
      </c>
      <c r="R985">
        <f>SUMIFS(Shipments!$D:$D, Shipments!$A:$A, A985)</f>
        <v>20</v>
      </c>
      <c r="S985">
        <f t="shared" si="61"/>
        <v>1</v>
      </c>
      <c r="T985">
        <f t="shared" si="62"/>
        <v>1</v>
      </c>
      <c r="U985">
        <f t="shared" si="63"/>
        <v>937</v>
      </c>
    </row>
    <row r="986" spans="1:21" x14ac:dyDescent="0.35">
      <c r="A986">
        <v>10984</v>
      </c>
      <c r="B986" s="4" t="s">
        <v>552</v>
      </c>
      <c r="C986" t="s">
        <v>57</v>
      </c>
      <c r="D986" t="str">
        <f>_xlfn.XLOOKUP(C986,Products!$A:$A,Products!$B:$B,"")</f>
        <v>Product 3</v>
      </c>
      <c r="E986" t="str">
        <f>_xlfn.XLOOKUP(C986,Products!$A:$A,Products!$C:$C,"")</f>
        <v>Components</v>
      </c>
      <c r="F986">
        <f>_xlfn.XLOOKUP(C986,Products!$A:$A,Products!$D:$D,"")</f>
        <v>86.32</v>
      </c>
      <c r="G986" t="str">
        <f>_xlfn.XLOOKUP(C986,Products!$A:$A,Products!$E:$E,"")</f>
        <v>S003</v>
      </c>
      <c r="H986">
        <v>20</v>
      </c>
      <c r="I986">
        <v>123.84</v>
      </c>
      <c r="J986" t="s">
        <v>556</v>
      </c>
      <c r="K986" t="s">
        <v>466</v>
      </c>
      <c r="L986" t="str">
        <f xml:space="preserve"> _xlfn.XLOOKUP(K986,Locations!$A:$A,Locations!$D:$D,"")</f>
        <v>Southeast</v>
      </c>
      <c r="M986" t="str">
        <f xml:space="preserve"> _xlfn.XLOOKUP(K986,Locations!$A:$A,Locations!$C:$C,"")</f>
        <v>FL</v>
      </c>
      <c r="N986" t="s">
        <v>1634</v>
      </c>
      <c r="O986" t="s">
        <v>1824</v>
      </c>
      <c r="P986">
        <f t="shared" si="60"/>
        <v>2476.8000000000002</v>
      </c>
      <c r="Q986" s="4">
        <f>_xlfn.MAXIFS(Shipments!$B:$B, Shipments!$A:$A, A986)</f>
        <v>45827</v>
      </c>
      <c r="R986">
        <f>SUMIFS(Shipments!$D:$D, Shipments!$A:$A, A986)</f>
        <v>20</v>
      </c>
      <c r="S986">
        <f t="shared" si="61"/>
        <v>1</v>
      </c>
      <c r="T986">
        <f t="shared" si="62"/>
        <v>1</v>
      </c>
      <c r="U986">
        <f t="shared" si="63"/>
        <v>750.40000000000032</v>
      </c>
    </row>
    <row r="987" spans="1:21" x14ac:dyDescent="0.35">
      <c r="A987">
        <v>10985</v>
      </c>
      <c r="B987" s="4" t="s">
        <v>675</v>
      </c>
      <c r="C987" t="s">
        <v>130</v>
      </c>
      <c r="D987" t="str">
        <f>_xlfn.XLOOKUP(C987,Products!$A:$A,Products!$B:$B,"")</f>
        <v>Product 76</v>
      </c>
      <c r="E987" t="str">
        <f>_xlfn.XLOOKUP(C987,Products!$A:$A,Products!$C:$C,"")</f>
        <v>Finished Goods</v>
      </c>
      <c r="F987">
        <f>_xlfn.XLOOKUP(C987,Products!$A:$A,Products!$D:$D,"")</f>
        <v>142.78</v>
      </c>
      <c r="G987" t="str">
        <f>_xlfn.XLOOKUP(C987,Products!$A:$A,Products!$E:$E,"")</f>
        <v>S010</v>
      </c>
      <c r="H987">
        <v>20</v>
      </c>
      <c r="I987">
        <v>255.48</v>
      </c>
      <c r="J987" t="s">
        <v>553</v>
      </c>
      <c r="K987" t="s">
        <v>468</v>
      </c>
      <c r="L987" t="str">
        <f xml:space="preserve"> _xlfn.XLOOKUP(K987,Locations!$A:$A,Locations!$D:$D,"")</f>
        <v>West</v>
      </c>
      <c r="M987" t="str">
        <f xml:space="preserve"> _xlfn.XLOOKUP(K987,Locations!$A:$A,Locations!$C:$C,"")</f>
        <v>WA</v>
      </c>
      <c r="N987" t="s">
        <v>1635</v>
      </c>
      <c r="O987" t="s">
        <v>1825</v>
      </c>
      <c r="P987">
        <f t="shared" si="60"/>
        <v>5109.5999999999995</v>
      </c>
      <c r="Q987" s="4">
        <f>_xlfn.MAXIFS(Shipments!$B:$B, Shipments!$A:$A, A987)</f>
        <v>45926</v>
      </c>
      <c r="R987">
        <f>SUMIFS(Shipments!$D:$D, Shipments!$A:$A, A987)</f>
        <v>20</v>
      </c>
      <c r="S987">
        <f t="shared" si="61"/>
        <v>1</v>
      </c>
      <c r="T987">
        <f t="shared" si="62"/>
        <v>0</v>
      </c>
      <c r="U987">
        <f t="shared" si="63"/>
        <v>2253.9999999999995</v>
      </c>
    </row>
    <row r="988" spans="1:21" x14ac:dyDescent="0.35">
      <c r="A988">
        <v>10986</v>
      </c>
      <c r="B988" s="4" t="s">
        <v>673</v>
      </c>
      <c r="C988" t="s">
        <v>152</v>
      </c>
      <c r="D988" t="str">
        <f>_xlfn.XLOOKUP(C988,Products!$A:$A,Products!$B:$B,"")</f>
        <v>Product 98</v>
      </c>
      <c r="E988" t="str">
        <f>_xlfn.XLOOKUP(C988,Products!$A:$A,Products!$C:$C,"")</f>
        <v>Finished Goods</v>
      </c>
      <c r="F988">
        <f>_xlfn.XLOOKUP(C988,Products!$A:$A,Products!$D:$D,"")</f>
        <v>108.91</v>
      </c>
      <c r="G988" t="str">
        <f>_xlfn.XLOOKUP(C988,Products!$A:$A,Products!$E:$E,"")</f>
        <v>S007</v>
      </c>
      <c r="H988">
        <v>75</v>
      </c>
      <c r="I988">
        <v>183.95</v>
      </c>
      <c r="J988" t="s">
        <v>521</v>
      </c>
      <c r="K988" t="s">
        <v>471</v>
      </c>
      <c r="L988" t="str">
        <f xml:space="preserve"> _xlfn.XLOOKUP(K988,Locations!$A:$A,Locations!$D:$D,"")</f>
        <v>Central</v>
      </c>
      <c r="M988" t="str">
        <f xml:space="preserve"> _xlfn.XLOOKUP(K988,Locations!$A:$A,Locations!$C:$C,"")</f>
        <v>TX</v>
      </c>
      <c r="N988" t="s">
        <v>1636</v>
      </c>
      <c r="O988" t="s">
        <v>1825</v>
      </c>
      <c r="P988">
        <f t="shared" si="60"/>
        <v>13796.25</v>
      </c>
      <c r="Q988" s="4">
        <f>_xlfn.MAXIFS(Shipments!$B:$B, Shipments!$A:$A, A988)</f>
        <v>45880</v>
      </c>
      <c r="R988">
        <f>SUMIFS(Shipments!$D:$D, Shipments!$A:$A, A988)</f>
        <v>75</v>
      </c>
      <c r="S988">
        <f t="shared" si="61"/>
        <v>1</v>
      </c>
      <c r="T988">
        <f t="shared" si="62"/>
        <v>0</v>
      </c>
      <c r="U988">
        <f t="shared" si="63"/>
        <v>5628</v>
      </c>
    </row>
    <row r="989" spans="1:21" x14ac:dyDescent="0.35">
      <c r="A989">
        <v>10987</v>
      </c>
      <c r="B989" s="4" t="s">
        <v>512</v>
      </c>
      <c r="C989" t="s">
        <v>140</v>
      </c>
      <c r="D989" t="str">
        <f>_xlfn.XLOOKUP(C989,Products!$A:$A,Products!$B:$B,"")</f>
        <v>Product 86</v>
      </c>
      <c r="E989" t="str">
        <f>_xlfn.XLOOKUP(C989,Products!$A:$A,Products!$C:$C,"")</f>
        <v>Raw Materials</v>
      </c>
      <c r="F989">
        <f>_xlfn.XLOOKUP(C989,Products!$A:$A,Products!$D:$D,"")</f>
        <v>188.13</v>
      </c>
      <c r="G989" t="str">
        <f>_xlfn.XLOOKUP(C989,Products!$A:$A,Products!$E:$E,"")</f>
        <v>S006</v>
      </c>
      <c r="H989">
        <v>40</v>
      </c>
      <c r="I989">
        <v>265.8</v>
      </c>
      <c r="J989" t="s">
        <v>551</v>
      </c>
      <c r="K989" t="s">
        <v>467</v>
      </c>
      <c r="L989" t="str">
        <f xml:space="preserve"> _xlfn.XLOOKUP(K989,Locations!$A:$A,Locations!$D:$D,"")</f>
        <v>Northeast</v>
      </c>
      <c r="M989" t="str">
        <f xml:space="preserve"> _xlfn.XLOOKUP(K989,Locations!$A:$A,Locations!$C:$C,"")</f>
        <v>NJ</v>
      </c>
      <c r="N989" t="s">
        <v>1637</v>
      </c>
      <c r="O989" t="s">
        <v>1824</v>
      </c>
      <c r="P989">
        <f t="shared" si="60"/>
        <v>10632</v>
      </c>
      <c r="Q989" s="4">
        <f>_xlfn.MAXIFS(Shipments!$B:$B, Shipments!$A:$A, A989)</f>
        <v>45872</v>
      </c>
      <c r="R989">
        <f>SUMIFS(Shipments!$D:$D, Shipments!$A:$A, A989)</f>
        <v>40</v>
      </c>
      <c r="S989">
        <f t="shared" si="61"/>
        <v>1</v>
      </c>
      <c r="T989">
        <f t="shared" si="62"/>
        <v>1</v>
      </c>
      <c r="U989">
        <f t="shared" si="63"/>
        <v>3106.8</v>
      </c>
    </row>
    <row r="990" spans="1:21" x14ac:dyDescent="0.35">
      <c r="A990">
        <v>10988</v>
      </c>
      <c r="B990" s="4" t="s">
        <v>545</v>
      </c>
      <c r="C990" t="s">
        <v>187</v>
      </c>
      <c r="D990" t="str">
        <f>_xlfn.XLOOKUP(C990,Products!$A:$A,Products!$B:$B,"")</f>
        <v>Product 133</v>
      </c>
      <c r="E990" t="str">
        <f>_xlfn.XLOOKUP(C990,Products!$A:$A,Products!$C:$C,"")</f>
        <v>Raw Materials</v>
      </c>
      <c r="F990">
        <f>_xlfn.XLOOKUP(C990,Products!$A:$A,Products!$D:$D,"")</f>
        <v>71.06</v>
      </c>
      <c r="G990" t="str">
        <f>_xlfn.XLOOKUP(C990,Products!$A:$A,Products!$E:$E,"")</f>
        <v>S006</v>
      </c>
      <c r="H990">
        <v>25</v>
      </c>
      <c r="I990">
        <v>120.39</v>
      </c>
      <c r="J990" t="s">
        <v>635</v>
      </c>
      <c r="K990" t="s">
        <v>464</v>
      </c>
      <c r="L990" t="str">
        <f xml:space="preserve"> _xlfn.XLOOKUP(K990,Locations!$A:$A,Locations!$D:$D,"")</f>
        <v>Central</v>
      </c>
      <c r="M990" t="str">
        <f xml:space="preserve"> _xlfn.XLOOKUP(K990,Locations!$A:$A,Locations!$C:$C,"")</f>
        <v>TX</v>
      </c>
      <c r="N990" t="s">
        <v>1638</v>
      </c>
      <c r="O990" t="s">
        <v>1824</v>
      </c>
      <c r="P990">
        <f t="shared" si="60"/>
        <v>3009.75</v>
      </c>
      <c r="Q990" s="4">
        <f>_xlfn.MAXIFS(Shipments!$B:$B, Shipments!$A:$A, A990)</f>
        <v>45765</v>
      </c>
      <c r="R990">
        <f>SUMIFS(Shipments!$D:$D, Shipments!$A:$A, A990)</f>
        <v>25</v>
      </c>
      <c r="S990">
        <f t="shared" si="61"/>
        <v>1</v>
      </c>
      <c r="T990">
        <f t="shared" si="62"/>
        <v>1</v>
      </c>
      <c r="U990">
        <f t="shared" si="63"/>
        <v>1233.25</v>
      </c>
    </row>
    <row r="991" spans="1:21" x14ac:dyDescent="0.35">
      <c r="A991">
        <v>10989</v>
      </c>
      <c r="B991" s="4" t="s">
        <v>534</v>
      </c>
      <c r="C991" t="s">
        <v>123</v>
      </c>
      <c r="D991" t="str">
        <f>_xlfn.XLOOKUP(C991,Products!$A:$A,Products!$B:$B,"")</f>
        <v>Product 69</v>
      </c>
      <c r="E991" t="str">
        <f>_xlfn.XLOOKUP(C991,Products!$A:$A,Products!$C:$C,"")</f>
        <v>Components</v>
      </c>
      <c r="F991">
        <f>_xlfn.XLOOKUP(C991,Products!$A:$A,Products!$D:$D,"")</f>
        <v>127.15</v>
      </c>
      <c r="G991" t="str">
        <f>_xlfn.XLOOKUP(C991,Products!$A:$A,Products!$E:$E,"")</f>
        <v>S003</v>
      </c>
      <c r="H991">
        <v>75</v>
      </c>
      <c r="I991">
        <v>225.48</v>
      </c>
      <c r="J991" t="s">
        <v>595</v>
      </c>
      <c r="K991" t="s">
        <v>467</v>
      </c>
      <c r="L991" t="str">
        <f xml:space="preserve"> _xlfn.XLOOKUP(K991,Locations!$A:$A,Locations!$D:$D,"")</f>
        <v>Northeast</v>
      </c>
      <c r="M991" t="str">
        <f xml:space="preserve"> _xlfn.XLOOKUP(K991,Locations!$A:$A,Locations!$C:$C,"")</f>
        <v>NJ</v>
      </c>
      <c r="N991" t="s">
        <v>1639</v>
      </c>
      <c r="O991" t="s">
        <v>1824</v>
      </c>
      <c r="P991">
        <f t="shared" si="60"/>
        <v>16911</v>
      </c>
      <c r="Q991" s="4">
        <f>_xlfn.MAXIFS(Shipments!$B:$B, Shipments!$A:$A, A991)</f>
        <v>45855</v>
      </c>
      <c r="R991">
        <f>SUMIFS(Shipments!$D:$D, Shipments!$A:$A, A991)</f>
        <v>75</v>
      </c>
      <c r="S991">
        <f t="shared" si="61"/>
        <v>1</v>
      </c>
      <c r="T991">
        <f t="shared" si="62"/>
        <v>1</v>
      </c>
      <c r="U991">
        <f t="shared" si="63"/>
        <v>7374.75</v>
      </c>
    </row>
    <row r="992" spans="1:21" x14ac:dyDescent="0.35">
      <c r="A992">
        <v>10990</v>
      </c>
      <c r="B992" s="4" t="s">
        <v>545</v>
      </c>
      <c r="C992" t="s">
        <v>215</v>
      </c>
      <c r="D992" t="str">
        <f>_xlfn.XLOOKUP(C992,Products!$A:$A,Products!$B:$B,"")</f>
        <v>Product 161</v>
      </c>
      <c r="E992" t="str">
        <f>_xlfn.XLOOKUP(C992,Products!$A:$A,Products!$C:$C,"")</f>
        <v>Packaging</v>
      </c>
      <c r="F992">
        <f>_xlfn.XLOOKUP(C992,Products!$A:$A,Products!$D:$D,"")</f>
        <v>182.6</v>
      </c>
      <c r="G992" t="str">
        <f>_xlfn.XLOOKUP(C992,Products!$A:$A,Products!$E:$E,"")</f>
        <v>S008</v>
      </c>
      <c r="H992">
        <v>30</v>
      </c>
      <c r="I992">
        <v>239.34</v>
      </c>
      <c r="J992" t="s">
        <v>635</v>
      </c>
      <c r="K992" t="s">
        <v>471</v>
      </c>
      <c r="L992" t="str">
        <f xml:space="preserve"> _xlfn.XLOOKUP(K992,Locations!$A:$A,Locations!$D:$D,"")</f>
        <v>Central</v>
      </c>
      <c r="M992" t="str">
        <f xml:space="preserve"> _xlfn.XLOOKUP(K992,Locations!$A:$A,Locations!$C:$C,"")</f>
        <v>TX</v>
      </c>
      <c r="N992" t="s">
        <v>1640</v>
      </c>
      <c r="O992" t="s">
        <v>1825</v>
      </c>
      <c r="P992">
        <f t="shared" si="60"/>
        <v>7180.2</v>
      </c>
      <c r="Q992" s="4">
        <f>_xlfn.MAXIFS(Shipments!$B:$B, Shipments!$A:$A, A992)</f>
        <v>45764</v>
      </c>
      <c r="R992">
        <f>SUMIFS(Shipments!$D:$D, Shipments!$A:$A, A992)</f>
        <v>30</v>
      </c>
      <c r="S992">
        <f t="shared" si="61"/>
        <v>1</v>
      </c>
      <c r="T992">
        <f t="shared" si="62"/>
        <v>1</v>
      </c>
      <c r="U992">
        <f t="shared" si="63"/>
        <v>1702.1999999999998</v>
      </c>
    </row>
    <row r="993" spans="1:21" x14ac:dyDescent="0.35">
      <c r="A993">
        <v>10991</v>
      </c>
      <c r="B993" s="4" t="s">
        <v>564</v>
      </c>
      <c r="C993" t="s">
        <v>56</v>
      </c>
      <c r="D993" t="str">
        <f>_xlfn.XLOOKUP(C993,Products!$A:$A,Products!$B:$B,"")</f>
        <v>Product 2</v>
      </c>
      <c r="E993" t="str">
        <f>_xlfn.XLOOKUP(C993,Products!$A:$A,Products!$C:$C,"")</f>
        <v>Raw Materials</v>
      </c>
      <c r="F993">
        <f>_xlfn.XLOOKUP(C993,Products!$A:$A,Products!$D:$D,"")</f>
        <v>104.71</v>
      </c>
      <c r="G993" t="str">
        <f>_xlfn.XLOOKUP(C993,Products!$A:$A,Products!$E:$E,"")</f>
        <v>S006</v>
      </c>
      <c r="H993">
        <v>15</v>
      </c>
      <c r="I993">
        <v>176.39</v>
      </c>
      <c r="J993" t="s">
        <v>601</v>
      </c>
      <c r="K993" t="s">
        <v>467</v>
      </c>
      <c r="L993" t="str">
        <f xml:space="preserve"> _xlfn.XLOOKUP(K993,Locations!$A:$A,Locations!$D:$D,"")</f>
        <v>Northeast</v>
      </c>
      <c r="M993" t="str">
        <f xml:space="preserve"> _xlfn.XLOOKUP(K993,Locations!$A:$A,Locations!$C:$C,"")</f>
        <v>NJ</v>
      </c>
      <c r="N993" t="s">
        <v>1641</v>
      </c>
      <c r="O993" t="s">
        <v>1824</v>
      </c>
      <c r="P993">
        <f t="shared" si="60"/>
        <v>2645.85</v>
      </c>
      <c r="Q993" s="4">
        <f>_xlfn.MAXIFS(Shipments!$B:$B, Shipments!$A:$A, A993)</f>
        <v>45790</v>
      </c>
      <c r="R993">
        <f>SUMIFS(Shipments!$D:$D, Shipments!$A:$A, A993)</f>
        <v>15</v>
      </c>
      <c r="S993">
        <f t="shared" si="61"/>
        <v>1</v>
      </c>
      <c r="T993">
        <f t="shared" si="62"/>
        <v>1</v>
      </c>
      <c r="U993">
        <f t="shared" si="63"/>
        <v>1075.2</v>
      </c>
    </row>
    <row r="994" spans="1:21" x14ac:dyDescent="0.35">
      <c r="A994">
        <v>10992</v>
      </c>
      <c r="B994" s="4" t="s">
        <v>536</v>
      </c>
      <c r="C994" t="s">
        <v>73</v>
      </c>
      <c r="D994" t="str">
        <f>_xlfn.XLOOKUP(C994,Products!$A:$A,Products!$B:$B,"")</f>
        <v>Product 19</v>
      </c>
      <c r="E994" t="str">
        <f>_xlfn.XLOOKUP(C994,Products!$A:$A,Products!$C:$C,"")</f>
        <v>Components</v>
      </c>
      <c r="F994">
        <f>_xlfn.XLOOKUP(C994,Products!$A:$A,Products!$D:$D,"")</f>
        <v>64.11</v>
      </c>
      <c r="G994" t="str">
        <f>_xlfn.XLOOKUP(C994,Products!$A:$A,Products!$E:$E,"")</f>
        <v>S008</v>
      </c>
      <c r="H994">
        <v>10</v>
      </c>
      <c r="I994">
        <v>114.64</v>
      </c>
      <c r="J994" t="s">
        <v>618</v>
      </c>
      <c r="K994" t="s">
        <v>465</v>
      </c>
      <c r="L994" t="str">
        <f xml:space="preserve"> _xlfn.XLOOKUP(K994,Locations!$A:$A,Locations!$D:$D,"")</f>
        <v>Midwest</v>
      </c>
      <c r="M994" t="str">
        <f xml:space="preserve"> _xlfn.XLOOKUP(K994,Locations!$A:$A,Locations!$C:$C,"")</f>
        <v>IL</v>
      </c>
      <c r="N994" t="s">
        <v>1642</v>
      </c>
      <c r="O994" t="s">
        <v>1825</v>
      </c>
      <c r="P994">
        <f t="shared" si="60"/>
        <v>1146.4000000000001</v>
      </c>
      <c r="Q994" s="4">
        <f>_xlfn.MAXIFS(Shipments!$B:$B, Shipments!$A:$A, A994)</f>
        <v>45759</v>
      </c>
      <c r="R994">
        <f>SUMIFS(Shipments!$D:$D, Shipments!$A:$A, A994)</f>
        <v>10</v>
      </c>
      <c r="S994">
        <f t="shared" si="61"/>
        <v>1</v>
      </c>
      <c r="T994">
        <f t="shared" si="62"/>
        <v>1</v>
      </c>
      <c r="U994">
        <f t="shared" si="63"/>
        <v>505.30000000000007</v>
      </c>
    </row>
    <row r="995" spans="1:21" x14ac:dyDescent="0.35">
      <c r="A995">
        <v>10993</v>
      </c>
      <c r="B995" s="4" t="s">
        <v>638</v>
      </c>
      <c r="C995" t="s">
        <v>60</v>
      </c>
      <c r="D995" t="str">
        <f>_xlfn.XLOOKUP(C995,Products!$A:$A,Products!$B:$B,"")</f>
        <v>Product 6</v>
      </c>
      <c r="E995" t="str">
        <f>_xlfn.XLOOKUP(C995,Products!$A:$A,Products!$C:$C,"")</f>
        <v>Components</v>
      </c>
      <c r="F995">
        <f>_xlfn.XLOOKUP(C995,Products!$A:$A,Products!$D:$D,"")</f>
        <v>97.24</v>
      </c>
      <c r="G995" t="str">
        <f>_xlfn.XLOOKUP(C995,Products!$A:$A,Products!$E:$E,"")</f>
        <v>S010</v>
      </c>
      <c r="H995">
        <v>50</v>
      </c>
      <c r="I995">
        <v>165</v>
      </c>
      <c r="J995" t="s">
        <v>663</v>
      </c>
      <c r="K995" t="s">
        <v>467</v>
      </c>
      <c r="L995" t="str">
        <f xml:space="preserve"> _xlfn.XLOOKUP(K995,Locations!$A:$A,Locations!$D:$D,"")</f>
        <v>Northeast</v>
      </c>
      <c r="M995" t="str">
        <f xml:space="preserve"> _xlfn.XLOOKUP(K995,Locations!$A:$A,Locations!$C:$C,"")</f>
        <v>NJ</v>
      </c>
      <c r="N995" t="s">
        <v>1643</v>
      </c>
      <c r="O995" t="s">
        <v>1825</v>
      </c>
      <c r="P995">
        <f t="shared" si="60"/>
        <v>8250</v>
      </c>
      <c r="Q995" s="4">
        <f>_xlfn.MAXIFS(Shipments!$B:$B, Shipments!$A:$A, A995)</f>
        <v>45893</v>
      </c>
      <c r="R995">
        <f>SUMIFS(Shipments!$D:$D, Shipments!$A:$A, A995)</f>
        <v>50</v>
      </c>
      <c r="S995">
        <f t="shared" si="61"/>
        <v>1</v>
      </c>
      <c r="T995">
        <f t="shared" si="62"/>
        <v>0</v>
      </c>
      <c r="U995">
        <f t="shared" si="63"/>
        <v>3388</v>
      </c>
    </row>
    <row r="996" spans="1:21" x14ac:dyDescent="0.35">
      <c r="A996">
        <v>10994</v>
      </c>
      <c r="B996" s="4" t="s">
        <v>576</v>
      </c>
      <c r="C996" t="s">
        <v>229</v>
      </c>
      <c r="D996" t="str">
        <f>_xlfn.XLOOKUP(C996,Products!$A:$A,Products!$B:$B,"")</f>
        <v>Product 175</v>
      </c>
      <c r="E996" t="str">
        <f>_xlfn.XLOOKUP(C996,Products!$A:$A,Products!$C:$C,"")</f>
        <v>Raw Materials</v>
      </c>
      <c r="F996">
        <f>_xlfn.XLOOKUP(C996,Products!$A:$A,Products!$D:$D,"")</f>
        <v>138.30000000000001</v>
      </c>
      <c r="G996" t="str">
        <f>_xlfn.XLOOKUP(C996,Products!$A:$A,Products!$E:$E,"")</f>
        <v>S017</v>
      </c>
      <c r="H996">
        <v>25</v>
      </c>
      <c r="I996">
        <v>211.52</v>
      </c>
      <c r="J996" t="s">
        <v>618</v>
      </c>
      <c r="K996" t="s">
        <v>472</v>
      </c>
      <c r="L996" t="str">
        <f xml:space="preserve"> _xlfn.XLOOKUP(K996,Locations!$A:$A,Locations!$D:$D,"")</f>
        <v>West</v>
      </c>
      <c r="M996" t="str">
        <f xml:space="preserve"> _xlfn.XLOOKUP(K996,Locations!$A:$A,Locations!$C:$C,"")</f>
        <v>WA</v>
      </c>
      <c r="N996" t="s">
        <v>1644</v>
      </c>
      <c r="O996" t="s">
        <v>1824</v>
      </c>
      <c r="P996">
        <f t="shared" si="60"/>
        <v>5288</v>
      </c>
      <c r="Q996" s="4">
        <f>_xlfn.MAXIFS(Shipments!$B:$B, Shipments!$A:$A, A996)</f>
        <v>45759</v>
      </c>
      <c r="R996">
        <f>SUMIFS(Shipments!$D:$D, Shipments!$A:$A, A996)</f>
        <v>25</v>
      </c>
      <c r="S996">
        <f t="shared" si="61"/>
        <v>1</v>
      </c>
      <c r="T996">
        <f t="shared" si="62"/>
        <v>1</v>
      </c>
      <c r="U996">
        <f t="shared" si="63"/>
        <v>1830.4999999999995</v>
      </c>
    </row>
    <row r="997" spans="1:21" x14ac:dyDescent="0.35">
      <c r="A997">
        <v>10995</v>
      </c>
      <c r="B997" s="4" t="s">
        <v>546</v>
      </c>
      <c r="C997" t="s">
        <v>180</v>
      </c>
      <c r="D997" t="str">
        <f>_xlfn.XLOOKUP(C997,Products!$A:$A,Products!$B:$B,"")</f>
        <v>Product 126</v>
      </c>
      <c r="E997" t="str">
        <f>_xlfn.XLOOKUP(C997,Products!$A:$A,Products!$C:$C,"")</f>
        <v>Components</v>
      </c>
      <c r="F997">
        <f>_xlfn.XLOOKUP(C997,Products!$A:$A,Products!$D:$D,"")</f>
        <v>71.209999999999994</v>
      </c>
      <c r="G997" t="str">
        <f>_xlfn.XLOOKUP(C997,Products!$A:$A,Products!$E:$E,"")</f>
        <v>S017</v>
      </c>
      <c r="H997">
        <v>15</v>
      </c>
      <c r="I997">
        <v>91.05</v>
      </c>
      <c r="J997" t="s">
        <v>647</v>
      </c>
      <c r="K997" t="s">
        <v>472</v>
      </c>
      <c r="L997" t="str">
        <f xml:space="preserve"> _xlfn.XLOOKUP(K997,Locations!$A:$A,Locations!$D:$D,"")</f>
        <v>West</v>
      </c>
      <c r="M997" t="str">
        <f xml:space="preserve"> _xlfn.XLOOKUP(K997,Locations!$A:$A,Locations!$C:$C,"")</f>
        <v>WA</v>
      </c>
      <c r="N997" t="s">
        <v>1645</v>
      </c>
      <c r="O997" t="s">
        <v>1825</v>
      </c>
      <c r="P997">
        <f t="shared" si="60"/>
        <v>1365.75</v>
      </c>
      <c r="Q997" s="4">
        <f>_xlfn.MAXIFS(Shipments!$B:$B, Shipments!$A:$A, A997)</f>
        <v>45892</v>
      </c>
      <c r="R997">
        <f>SUMIFS(Shipments!$D:$D, Shipments!$A:$A, A997)</f>
        <v>15</v>
      </c>
      <c r="S997">
        <f t="shared" si="61"/>
        <v>1</v>
      </c>
      <c r="T997">
        <f t="shared" si="62"/>
        <v>0</v>
      </c>
      <c r="U997">
        <f t="shared" si="63"/>
        <v>297.60000000000014</v>
      </c>
    </row>
    <row r="998" spans="1:21" x14ac:dyDescent="0.35">
      <c r="A998">
        <v>10996</v>
      </c>
      <c r="B998" s="4" t="s">
        <v>514</v>
      </c>
      <c r="C998" t="s">
        <v>245</v>
      </c>
      <c r="D998" t="str">
        <f>_xlfn.XLOOKUP(C998,Products!$A:$A,Products!$B:$B,"")</f>
        <v>Product 191</v>
      </c>
      <c r="E998" t="str">
        <f>_xlfn.XLOOKUP(C998,Products!$A:$A,Products!$C:$C,"")</f>
        <v>Components</v>
      </c>
      <c r="F998">
        <f>_xlfn.XLOOKUP(C998,Products!$A:$A,Products!$D:$D,"")</f>
        <v>92.34</v>
      </c>
      <c r="G998" t="str">
        <f>_xlfn.XLOOKUP(C998,Products!$A:$A,Products!$E:$E,"")</f>
        <v>S012</v>
      </c>
      <c r="H998">
        <v>10</v>
      </c>
      <c r="I998">
        <v>156.32</v>
      </c>
      <c r="J998" t="s">
        <v>544</v>
      </c>
      <c r="K998" t="s">
        <v>466</v>
      </c>
      <c r="L998" t="str">
        <f xml:space="preserve"> _xlfn.XLOOKUP(K998,Locations!$A:$A,Locations!$D:$D,"")</f>
        <v>Southeast</v>
      </c>
      <c r="M998" t="str">
        <f xml:space="preserve"> _xlfn.XLOOKUP(K998,Locations!$A:$A,Locations!$C:$C,"")</f>
        <v>FL</v>
      </c>
      <c r="N998" t="s">
        <v>1646</v>
      </c>
      <c r="O998" t="s">
        <v>1825</v>
      </c>
      <c r="P998">
        <f t="shared" si="60"/>
        <v>1563.1999999999998</v>
      </c>
      <c r="Q998" s="4">
        <f>_xlfn.MAXIFS(Shipments!$B:$B, Shipments!$A:$A, A998)</f>
        <v>45793</v>
      </c>
      <c r="R998">
        <f>SUMIFS(Shipments!$D:$D, Shipments!$A:$A, A998)</f>
        <v>10</v>
      </c>
      <c r="S998">
        <f t="shared" si="61"/>
        <v>1</v>
      </c>
      <c r="T998">
        <f t="shared" si="62"/>
        <v>1</v>
      </c>
      <c r="U998">
        <f t="shared" si="63"/>
        <v>639.79999999999973</v>
      </c>
    </row>
    <row r="999" spans="1:21" x14ac:dyDescent="0.35">
      <c r="A999">
        <v>10997</v>
      </c>
      <c r="B999" s="4" t="s">
        <v>688</v>
      </c>
      <c r="C999" t="s">
        <v>196</v>
      </c>
      <c r="D999" t="str">
        <f>_xlfn.XLOOKUP(C999,Products!$A:$A,Products!$B:$B,"")</f>
        <v>Product 142</v>
      </c>
      <c r="E999" t="str">
        <f>_xlfn.XLOOKUP(C999,Products!$A:$A,Products!$C:$C,"")</f>
        <v>Packaging</v>
      </c>
      <c r="F999">
        <f>_xlfn.XLOOKUP(C999,Products!$A:$A,Products!$D:$D,"")</f>
        <v>191.95</v>
      </c>
      <c r="G999" t="str">
        <f>_xlfn.XLOOKUP(C999,Products!$A:$A,Products!$E:$E,"")</f>
        <v>S018</v>
      </c>
      <c r="H999">
        <v>75</v>
      </c>
      <c r="I999">
        <v>303.70999999999998</v>
      </c>
      <c r="J999" t="s">
        <v>662</v>
      </c>
      <c r="K999" t="s">
        <v>472</v>
      </c>
      <c r="L999" t="str">
        <f xml:space="preserve"> _xlfn.XLOOKUP(K999,Locations!$A:$A,Locations!$D:$D,"")</f>
        <v>West</v>
      </c>
      <c r="M999" t="str">
        <f xml:space="preserve"> _xlfn.XLOOKUP(K999,Locations!$A:$A,Locations!$C:$C,"")</f>
        <v>WA</v>
      </c>
      <c r="N999" t="s">
        <v>1647</v>
      </c>
      <c r="O999" t="s">
        <v>1824</v>
      </c>
      <c r="P999">
        <f t="shared" si="60"/>
        <v>22778.25</v>
      </c>
      <c r="Q999" s="4">
        <f>_xlfn.MAXIFS(Shipments!$B:$B, Shipments!$A:$A, A999)</f>
        <v>45853</v>
      </c>
      <c r="R999">
        <f>SUMIFS(Shipments!$D:$D, Shipments!$A:$A, A999)</f>
        <v>75</v>
      </c>
      <c r="S999">
        <f t="shared" si="61"/>
        <v>1</v>
      </c>
      <c r="T999">
        <f t="shared" si="62"/>
        <v>1</v>
      </c>
      <c r="U999">
        <f t="shared" si="63"/>
        <v>8382</v>
      </c>
    </row>
    <row r="1000" spans="1:21" x14ac:dyDescent="0.35">
      <c r="A1000">
        <v>10998</v>
      </c>
      <c r="B1000" s="4" t="s">
        <v>517</v>
      </c>
      <c r="C1000" t="s">
        <v>91</v>
      </c>
      <c r="D1000" t="str">
        <f>_xlfn.XLOOKUP(C1000,Products!$A:$A,Products!$B:$B,"")</f>
        <v>Product 37</v>
      </c>
      <c r="E1000" t="str">
        <f>_xlfn.XLOOKUP(C1000,Products!$A:$A,Products!$C:$C,"")</f>
        <v>Raw Materials</v>
      </c>
      <c r="F1000">
        <f>_xlfn.XLOOKUP(C1000,Products!$A:$A,Products!$D:$D,"")</f>
        <v>192.67</v>
      </c>
      <c r="G1000" t="str">
        <f>_xlfn.XLOOKUP(C1000,Products!$A:$A,Products!$E:$E,"")</f>
        <v>S008</v>
      </c>
      <c r="H1000">
        <v>10</v>
      </c>
      <c r="I1000">
        <v>335.03</v>
      </c>
      <c r="J1000" t="s">
        <v>613</v>
      </c>
      <c r="K1000" t="s">
        <v>470</v>
      </c>
      <c r="L1000" t="str">
        <f xml:space="preserve"> _xlfn.XLOOKUP(K1000,Locations!$A:$A,Locations!$D:$D,"")</f>
        <v>Pacific</v>
      </c>
      <c r="M1000" t="str">
        <f xml:space="preserve"> _xlfn.XLOOKUP(K1000,Locations!$A:$A,Locations!$C:$C,"")</f>
        <v>FL</v>
      </c>
      <c r="N1000" t="s">
        <v>1648</v>
      </c>
      <c r="O1000" t="s">
        <v>1825</v>
      </c>
      <c r="P1000">
        <f t="shared" si="60"/>
        <v>3350.2999999999997</v>
      </c>
      <c r="Q1000" s="4">
        <f>_xlfn.MAXIFS(Shipments!$B:$B, Shipments!$A:$A, A1000)</f>
        <v>45899</v>
      </c>
      <c r="R1000">
        <f>SUMIFS(Shipments!$D:$D, Shipments!$A:$A, A1000)</f>
        <v>10</v>
      </c>
      <c r="S1000">
        <f t="shared" si="61"/>
        <v>1</v>
      </c>
      <c r="T1000">
        <f t="shared" si="62"/>
        <v>0</v>
      </c>
      <c r="U1000">
        <f t="shared" si="63"/>
        <v>1423.6</v>
      </c>
    </row>
    <row r="1001" spans="1:21" x14ac:dyDescent="0.35">
      <c r="A1001">
        <v>10999</v>
      </c>
      <c r="B1001" s="4" t="s">
        <v>657</v>
      </c>
      <c r="C1001" t="s">
        <v>100</v>
      </c>
      <c r="D1001" t="str">
        <f>_xlfn.XLOOKUP(C1001,Products!$A:$A,Products!$B:$B,"")</f>
        <v>Product 46</v>
      </c>
      <c r="E1001" t="str">
        <f>_xlfn.XLOOKUP(C1001,Products!$A:$A,Products!$C:$C,"")</f>
        <v>Finished Goods</v>
      </c>
      <c r="F1001">
        <f>_xlfn.XLOOKUP(C1001,Products!$A:$A,Products!$D:$D,"")</f>
        <v>193.56</v>
      </c>
      <c r="G1001" t="str">
        <f>_xlfn.XLOOKUP(C1001,Products!$A:$A,Products!$E:$E,"")</f>
        <v>S015</v>
      </c>
      <c r="H1001">
        <v>15</v>
      </c>
      <c r="I1001">
        <v>266.98</v>
      </c>
      <c r="J1001" t="s">
        <v>584</v>
      </c>
      <c r="K1001" t="s">
        <v>471</v>
      </c>
      <c r="L1001" t="str">
        <f xml:space="preserve"> _xlfn.XLOOKUP(K1001,Locations!$A:$A,Locations!$D:$D,"")</f>
        <v>Central</v>
      </c>
      <c r="M1001" t="str">
        <f xml:space="preserve"> _xlfn.XLOOKUP(K1001,Locations!$A:$A,Locations!$C:$C,"")</f>
        <v>TX</v>
      </c>
      <c r="N1001" t="s">
        <v>1649</v>
      </c>
      <c r="O1001" t="s">
        <v>1824</v>
      </c>
      <c r="P1001">
        <f t="shared" si="60"/>
        <v>4004.7000000000003</v>
      </c>
      <c r="Q1001" s="4">
        <f>_xlfn.MAXIFS(Shipments!$B:$B, Shipments!$A:$A, A1001)</f>
        <v>45917</v>
      </c>
      <c r="R1001">
        <f>SUMIFS(Shipments!$D:$D, Shipments!$A:$A, A1001)</f>
        <v>15</v>
      </c>
      <c r="S1001">
        <f t="shared" si="61"/>
        <v>1</v>
      </c>
      <c r="T1001">
        <f t="shared" si="62"/>
        <v>0</v>
      </c>
      <c r="U1001">
        <f t="shared" si="63"/>
        <v>1101.3000000000002</v>
      </c>
    </row>
    <row r="1002" spans="1:21" x14ac:dyDescent="0.35">
      <c r="A1002">
        <v>11000</v>
      </c>
      <c r="B1002" s="4" t="s">
        <v>675</v>
      </c>
      <c r="C1002" t="s">
        <v>151</v>
      </c>
      <c r="D1002" t="str">
        <f>_xlfn.XLOOKUP(C1002,Products!$A:$A,Products!$B:$B,"")</f>
        <v>Product 97</v>
      </c>
      <c r="E1002" t="str">
        <f>_xlfn.XLOOKUP(C1002,Products!$A:$A,Products!$C:$C,"")</f>
        <v>Finished Goods</v>
      </c>
      <c r="F1002">
        <f>_xlfn.XLOOKUP(C1002,Products!$A:$A,Products!$D:$D,"")</f>
        <v>73.989999999999995</v>
      </c>
      <c r="G1002" t="str">
        <f>_xlfn.XLOOKUP(C1002,Products!$A:$A,Products!$E:$E,"")</f>
        <v>S006</v>
      </c>
      <c r="H1002">
        <v>30</v>
      </c>
      <c r="I1002">
        <v>106.59</v>
      </c>
      <c r="J1002" t="s">
        <v>584</v>
      </c>
      <c r="K1002" t="s">
        <v>466</v>
      </c>
      <c r="L1002" t="str">
        <f xml:space="preserve"> _xlfn.XLOOKUP(K1002,Locations!$A:$A,Locations!$D:$D,"")</f>
        <v>Southeast</v>
      </c>
      <c r="M1002" t="str">
        <f xml:space="preserve"> _xlfn.XLOOKUP(K1002,Locations!$A:$A,Locations!$C:$C,"")</f>
        <v>FL</v>
      </c>
      <c r="N1002" t="s">
        <v>1650</v>
      </c>
      <c r="O1002" t="s">
        <v>1826</v>
      </c>
      <c r="P1002">
        <f t="shared" si="60"/>
        <v>3197.7000000000003</v>
      </c>
      <c r="Q1002" s="4">
        <f>_xlfn.MAXIFS(Shipments!$B:$B, Shipments!$A:$A, A1002)</f>
        <v>45918</v>
      </c>
      <c r="R1002">
        <f>SUMIFS(Shipments!$D:$D, Shipments!$A:$A, A1002)</f>
        <v>30</v>
      </c>
      <c r="S1002">
        <f t="shared" si="61"/>
        <v>1</v>
      </c>
      <c r="T1002">
        <f t="shared" si="62"/>
        <v>0</v>
      </c>
      <c r="U1002">
        <f t="shared" si="63"/>
        <v>978.00000000000045</v>
      </c>
    </row>
    <row r="1003" spans="1:21" x14ac:dyDescent="0.35">
      <c r="A1003">
        <v>11001</v>
      </c>
      <c r="B1003" s="4" t="s">
        <v>690</v>
      </c>
      <c r="C1003" t="s">
        <v>227</v>
      </c>
      <c r="D1003" t="str">
        <f>_xlfn.XLOOKUP(C1003,Products!$A:$A,Products!$B:$B,"")</f>
        <v>Product 173</v>
      </c>
      <c r="E1003" t="str">
        <f>_xlfn.XLOOKUP(C1003,Products!$A:$A,Products!$C:$C,"")</f>
        <v>Raw Materials</v>
      </c>
      <c r="F1003">
        <f>_xlfn.XLOOKUP(C1003,Products!$A:$A,Products!$D:$D,"")</f>
        <v>132.25</v>
      </c>
      <c r="G1003" t="str">
        <f>_xlfn.XLOOKUP(C1003,Products!$A:$A,Products!$E:$E,"")</f>
        <v>S001</v>
      </c>
      <c r="H1003">
        <v>25</v>
      </c>
      <c r="I1003">
        <v>185.15</v>
      </c>
      <c r="J1003" t="s">
        <v>676</v>
      </c>
      <c r="K1003" t="s">
        <v>468</v>
      </c>
      <c r="L1003" t="str">
        <f xml:space="preserve"> _xlfn.XLOOKUP(K1003,Locations!$A:$A,Locations!$D:$D,"")</f>
        <v>West</v>
      </c>
      <c r="M1003" t="str">
        <f xml:space="preserve"> _xlfn.XLOOKUP(K1003,Locations!$A:$A,Locations!$C:$C,"")</f>
        <v>WA</v>
      </c>
      <c r="N1003" t="s">
        <v>1651</v>
      </c>
      <c r="O1003" t="s">
        <v>1824</v>
      </c>
      <c r="P1003">
        <f t="shared" si="60"/>
        <v>4628.75</v>
      </c>
      <c r="Q1003" s="4">
        <f>_xlfn.MAXIFS(Shipments!$B:$B, Shipments!$A:$A, A1003)</f>
        <v>45822</v>
      </c>
      <c r="R1003">
        <f>SUMIFS(Shipments!$D:$D, Shipments!$A:$A, A1003)</f>
        <v>25</v>
      </c>
      <c r="S1003">
        <f t="shared" si="61"/>
        <v>1</v>
      </c>
      <c r="T1003">
        <f t="shared" si="62"/>
        <v>1</v>
      </c>
      <c r="U1003">
        <f t="shared" si="63"/>
        <v>1322.5</v>
      </c>
    </row>
    <row r="1004" spans="1:21" x14ac:dyDescent="0.35">
      <c r="A1004">
        <v>11002</v>
      </c>
      <c r="B1004" s="4" t="s">
        <v>629</v>
      </c>
      <c r="C1004" t="s">
        <v>75</v>
      </c>
      <c r="D1004" t="str">
        <f>_xlfn.XLOOKUP(C1004,Products!$A:$A,Products!$B:$B,"")</f>
        <v>Product 21</v>
      </c>
      <c r="E1004" t="str">
        <f>_xlfn.XLOOKUP(C1004,Products!$A:$A,Products!$C:$C,"")</f>
        <v>Finished Goods</v>
      </c>
      <c r="F1004">
        <f>_xlfn.XLOOKUP(C1004,Products!$A:$A,Products!$D:$D,"")</f>
        <v>49.85</v>
      </c>
      <c r="G1004" t="str">
        <f>_xlfn.XLOOKUP(C1004,Products!$A:$A,Products!$E:$E,"")</f>
        <v>S002</v>
      </c>
      <c r="H1004">
        <v>10</v>
      </c>
      <c r="I1004">
        <v>80.819999999999993</v>
      </c>
      <c r="J1004" t="s">
        <v>549</v>
      </c>
      <c r="K1004" t="s">
        <v>467</v>
      </c>
      <c r="L1004" t="str">
        <f xml:space="preserve"> _xlfn.XLOOKUP(K1004,Locations!$A:$A,Locations!$D:$D,"")</f>
        <v>Northeast</v>
      </c>
      <c r="M1004" t="str">
        <f xml:space="preserve"> _xlfn.XLOOKUP(K1004,Locations!$A:$A,Locations!$C:$C,"")</f>
        <v>NJ</v>
      </c>
      <c r="N1004" t="s">
        <v>1584</v>
      </c>
      <c r="O1004" t="s">
        <v>1824</v>
      </c>
      <c r="P1004">
        <f t="shared" si="60"/>
        <v>808.19999999999993</v>
      </c>
      <c r="Q1004" s="4">
        <f>_xlfn.MAXIFS(Shipments!$B:$B, Shipments!$A:$A, A1004)</f>
        <v>45784</v>
      </c>
      <c r="R1004">
        <f>SUMIFS(Shipments!$D:$D, Shipments!$A:$A, A1004)</f>
        <v>10</v>
      </c>
      <c r="S1004">
        <f t="shared" si="61"/>
        <v>1</v>
      </c>
      <c r="T1004">
        <f t="shared" si="62"/>
        <v>1</v>
      </c>
      <c r="U1004">
        <f t="shared" si="63"/>
        <v>309.69999999999993</v>
      </c>
    </row>
    <row r="1005" spans="1:21" x14ac:dyDescent="0.35">
      <c r="A1005">
        <v>11003</v>
      </c>
      <c r="B1005" s="4" t="s">
        <v>663</v>
      </c>
      <c r="C1005" t="s">
        <v>63</v>
      </c>
      <c r="D1005" t="str">
        <f>_xlfn.XLOOKUP(C1005,Products!$A:$A,Products!$B:$B,"")</f>
        <v>Product 9</v>
      </c>
      <c r="E1005" t="str">
        <f>_xlfn.XLOOKUP(C1005,Products!$A:$A,Products!$C:$C,"")</f>
        <v>Spare Parts</v>
      </c>
      <c r="F1005">
        <f>_xlfn.XLOOKUP(C1005,Products!$A:$A,Products!$D:$D,"")</f>
        <v>169.42</v>
      </c>
      <c r="G1005" t="str">
        <f>_xlfn.XLOOKUP(C1005,Products!$A:$A,Products!$E:$E,"")</f>
        <v>S007</v>
      </c>
      <c r="H1005">
        <v>20</v>
      </c>
      <c r="I1005">
        <v>203.39</v>
      </c>
      <c r="J1005" t="s">
        <v>649</v>
      </c>
      <c r="K1005" t="s">
        <v>469</v>
      </c>
      <c r="L1005" t="str">
        <f xml:space="preserve"> _xlfn.XLOOKUP(K1005,Locations!$A:$A,Locations!$D:$D,"")</f>
        <v>Mountain</v>
      </c>
      <c r="M1005" t="str">
        <f xml:space="preserve"> _xlfn.XLOOKUP(K1005,Locations!$A:$A,Locations!$C:$C,"")</f>
        <v>IL</v>
      </c>
      <c r="N1005" t="s">
        <v>1652</v>
      </c>
      <c r="O1005" t="s">
        <v>1826</v>
      </c>
      <c r="P1005">
        <f t="shared" si="60"/>
        <v>4067.7999999999997</v>
      </c>
      <c r="Q1005" s="4">
        <f>_xlfn.MAXIFS(Shipments!$B:$B, Shipments!$A:$A, A1005)</f>
        <v>45894</v>
      </c>
      <c r="R1005">
        <f>SUMIFS(Shipments!$D:$D, Shipments!$A:$A, A1005)</f>
        <v>20</v>
      </c>
      <c r="S1005">
        <f t="shared" si="61"/>
        <v>1</v>
      </c>
      <c r="T1005">
        <f t="shared" si="62"/>
        <v>1</v>
      </c>
      <c r="U1005">
        <f t="shared" si="63"/>
        <v>679.40000000000009</v>
      </c>
    </row>
    <row r="1006" spans="1:21" x14ac:dyDescent="0.35">
      <c r="A1006">
        <v>11004</v>
      </c>
      <c r="B1006" s="4" t="s">
        <v>685</v>
      </c>
      <c r="C1006" t="s">
        <v>252</v>
      </c>
      <c r="D1006" t="str">
        <f>_xlfn.XLOOKUP(C1006,Products!$A:$A,Products!$B:$B,"")</f>
        <v>Product 198</v>
      </c>
      <c r="E1006" t="str">
        <f>_xlfn.XLOOKUP(C1006,Products!$A:$A,Products!$C:$C,"")</f>
        <v>Finished Goods</v>
      </c>
      <c r="F1006">
        <f>_xlfn.XLOOKUP(C1006,Products!$A:$A,Products!$D:$D,"")</f>
        <v>97.81</v>
      </c>
      <c r="G1006" t="str">
        <f>_xlfn.XLOOKUP(C1006,Products!$A:$A,Products!$E:$E,"")</f>
        <v>S014</v>
      </c>
      <c r="H1006">
        <v>15</v>
      </c>
      <c r="I1006">
        <v>144.66</v>
      </c>
      <c r="J1006" t="s">
        <v>632</v>
      </c>
      <c r="K1006" t="s">
        <v>471</v>
      </c>
      <c r="L1006" t="str">
        <f xml:space="preserve"> _xlfn.XLOOKUP(K1006,Locations!$A:$A,Locations!$D:$D,"")</f>
        <v>Central</v>
      </c>
      <c r="M1006" t="str">
        <f xml:space="preserve"> _xlfn.XLOOKUP(K1006,Locations!$A:$A,Locations!$C:$C,"")</f>
        <v>TX</v>
      </c>
      <c r="N1006" t="s">
        <v>1653</v>
      </c>
      <c r="O1006" t="s">
        <v>1824</v>
      </c>
      <c r="P1006">
        <f t="shared" si="60"/>
        <v>2169.9</v>
      </c>
      <c r="Q1006" s="4">
        <f>_xlfn.MAXIFS(Shipments!$B:$B, Shipments!$A:$A, A1006)</f>
        <v>45846</v>
      </c>
      <c r="R1006">
        <f>SUMIFS(Shipments!$D:$D, Shipments!$A:$A, A1006)</f>
        <v>15</v>
      </c>
      <c r="S1006">
        <f t="shared" si="61"/>
        <v>1</v>
      </c>
      <c r="T1006">
        <f t="shared" si="62"/>
        <v>1</v>
      </c>
      <c r="U1006">
        <f t="shared" si="63"/>
        <v>702.75</v>
      </c>
    </row>
    <row r="1007" spans="1:21" x14ac:dyDescent="0.35">
      <c r="A1007">
        <v>11005</v>
      </c>
      <c r="B1007" s="4" t="s">
        <v>527</v>
      </c>
      <c r="C1007" t="s">
        <v>95</v>
      </c>
      <c r="D1007" t="str">
        <f>_xlfn.XLOOKUP(C1007,Products!$A:$A,Products!$B:$B,"")</f>
        <v>Product 41</v>
      </c>
      <c r="E1007" t="str">
        <f>_xlfn.XLOOKUP(C1007,Products!$A:$A,Products!$C:$C,"")</f>
        <v>Components</v>
      </c>
      <c r="F1007">
        <f>_xlfn.XLOOKUP(C1007,Products!$A:$A,Products!$D:$D,"")</f>
        <v>43.23</v>
      </c>
      <c r="G1007" t="str">
        <f>_xlfn.XLOOKUP(C1007,Products!$A:$A,Products!$E:$E,"")</f>
        <v>S012</v>
      </c>
      <c r="H1007">
        <v>20</v>
      </c>
      <c r="I1007">
        <v>76.55</v>
      </c>
      <c r="J1007" t="s">
        <v>599</v>
      </c>
      <c r="K1007" t="s">
        <v>468</v>
      </c>
      <c r="L1007" t="str">
        <f xml:space="preserve"> _xlfn.XLOOKUP(K1007,Locations!$A:$A,Locations!$D:$D,"")</f>
        <v>West</v>
      </c>
      <c r="M1007" t="str">
        <f xml:space="preserve"> _xlfn.XLOOKUP(K1007,Locations!$A:$A,Locations!$C:$C,"")</f>
        <v>WA</v>
      </c>
      <c r="N1007" t="s">
        <v>1654</v>
      </c>
      <c r="O1007" t="s">
        <v>1826</v>
      </c>
      <c r="P1007">
        <f t="shared" si="60"/>
        <v>1531</v>
      </c>
      <c r="Q1007" s="4">
        <f>_xlfn.MAXIFS(Shipments!$B:$B, Shipments!$A:$A, A1007)</f>
        <v>45862</v>
      </c>
      <c r="R1007">
        <f>SUMIFS(Shipments!$D:$D, Shipments!$A:$A, A1007)</f>
        <v>20</v>
      </c>
      <c r="S1007">
        <f t="shared" si="61"/>
        <v>1</v>
      </c>
      <c r="T1007">
        <f t="shared" si="62"/>
        <v>0</v>
      </c>
      <c r="U1007">
        <f t="shared" si="63"/>
        <v>666.40000000000009</v>
      </c>
    </row>
    <row r="1008" spans="1:21" x14ac:dyDescent="0.35">
      <c r="A1008">
        <v>11006</v>
      </c>
      <c r="B1008" s="4" t="s">
        <v>574</v>
      </c>
      <c r="C1008" t="s">
        <v>127</v>
      </c>
      <c r="D1008" t="str">
        <f>_xlfn.XLOOKUP(C1008,Products!$A:$A,Products!$B:$B,"")</f>
        <v>Product 73</v>
      </c>
      <c r="E1008" t="str">
        <f>_xlfn.XLOOKUP(C1008,Products!$A:$A,Products!$C:$C,"")</f>
        <v>Spare Parts</v>
      </c>
      <c r="F1008">
        <f>_xlfn.XLOOKUP(C1008,Products!$A:$A,Products!$D:$D,"")</f>
        <v>27.14</v>
      </c>
      <c r="G1008" t="str">
        <f>_xlfn.XLOOKUP(C1008,Products!$A:$A,Products!$E:$E,"")</f>
        <v>S017</v>
      </c>
      <c r="H1008">
        <v>10</v>
      </c>
      <c r="I1008">
        <v>44.94</v>
      </c>
      <c r="J1008" t="s">
        <v>606</v>
      </c>
      <c r="K1008" t="s">
        <v>464</v>
      </c>
      <c r="L1008" t="str">
        <f xml:space="preserve"> _xlfn.XLOOKUP(K1008,Locations!$A:$A,Locations!$D:$D,"")</f>
        <v>Central</v>
      </c>
      <c r="M1008" t="str">
        <f xml:space="preserve"> _xlfn.XLOOKUP(K1008,Locations!$A:$A,Locations!$C:$C,"")</f>
        <v>TX</v>
      </c>
      <c r="N1008" t="s">
        <v>1655</v>
      </c>
      <c r="O1008" t="s">
        <v>1825</v>
      </c>
      <c r="P1008">
        <f t="shared" si="60"/>
        <v>449.4</v>
      </c>
      <c r="Q1008" s="4">
        <f>_xlfn.MAXIFS(Shipments!$B:$B, Shipments!$A:$A, A1008)</f>
        <v>45842</v>
      </c>
      <c r="R1008">
        <f>SUMIFS(Shipments!$D:$D, Shipments!$A:$A, A1008)</f>
        <v>10</v>
      </c>
      <c r="S1008">
        <f t="shared" si="61"/>
        <v>1</v>
      </c>
      <c r="T1008">
        <f t="shared" si="62"/>
        <v>0</v>
      </c>
      <c r="U1008">
        <f t="shared" si="63"/>
        <v>178</v>
      </c>
    </row>
    <row r="1009" spans="1:21" x14ac:dyDescent="0.35">
      <c r="A1009">
        <v>11007</v>
      </c>
      <c r="B1009" s="4" t="s">
        <v>581</v>
      </c>
      <c r="C1009" t="s">
        <v>177</v>
      </c>
      <c r="D1009" t="str">
        <f>_xlfn.XLOOKUP(C1009,Products!$A:$A,Products!$B:$B,"")</f>
        <v>Product 123</v>
      </c>
      <c r="E1009" t="str">
        <f>_xlfn.XLOOKUP(C1009,Products!$A:$A,Products!$C:$C,"")</f>
        <v>Packaging</v>
      </c>
      <c r="F1009">
        <f>_xlfn.XLOOKUP(C1009,Products!$A:$A,Products!$D:$D,"")</f>
        <v>122.29</v>
      </c>
      <c r="G1009" t="str">
        <f>_xlfn.XLOOKUP(C1009,Products!$A:$A,Products!$E:$E,"")</f>
        <v>S009</v>
      </c>
      <c r="H1009">
        <v>5</v>
      </c>
      <c r="I1009">
        <v>174.47</v>
      </c>
      <c r="J1009" t="s">
        <v>518</v>
      </c>
      <c r="K1009" t="s">
        <v>464</v>
      </c>
      <c r="L1009" t="str">
        <f xml:space="preserve"> _xlfn.XLOOKUP(K1009,Locations!$A:$A,Locations!$D:$D,"")</f>
        <v>Central</v>
      </c>
      <c r="M1009" t="str">
        <f xml:space="preserve"> _xlfn.XLOOKUP(K1009,Locations!$A:$A,Locations!$C:$C,"")</f>
        <v>TX</v>
      </c>
      <c r="N1009" t="s">
        <v>1656</v>
      </c>
      <c r="O1009" t="s">
        <v>1825</v>
      </c>
      <c r="P1009">
        <f t="shared" si="60"/>
        <v>872.35</v>
      </c>
      <c r="Q1009" s="4">
        <f>_xlfn.MAXIFS(Shipments!$B:$B, Shipments!$A:$A, A1009)</f>
        <v>45885</v>
      </c>
      <c r="R1009">
        <f>SUMIFS(Shipments!$D:$D, Shipments!$A:$A, A1009)</f>
        <v>5</v>
      </c>
      <c r="S1009">
        <f t="shared" si="61"/>
        <v>1</v>
      </c>
      <c r="T1009">
        <f t="shared" si="62"/>
        <v>1</v>
      </c>
      <c r="U1009">
        <f t="shared" si="63"/>
        <v>260.89999999999998</v>
      </c>
    </row>
    <row r="1010" spans="1:21" x14ac:dyDescent="0.35">
      <c r="A1010">
        <v>11008</v>
      </c>
      <c r="B1010" s="4" t="s">
        <v>608</v>
      </c>
      <c r="C1010" t="s">
        <v>72</v>
      </c>
      <c r="D1010" t="str">
        <f>_xlfn.XLOOKUP(C1010,Products!$A:$A,Products!$B:$B,"")</f>
        <v>Product 18</v>
      </c>
      <c r="E1010" t="str">
        <f>_xlfn.XLOOKUP(C1010,Products!$A:$A,Products!$C:$C,"")</f>
        <v>Components</v>
      </c>
      <c r="F1010">
        <f>_xlfn.XLOOKUP(C1010,Products!$A:$A,Products!$D:$D,"")</f>
        <v>101.44</v>
      </c>
      <c r="G1010" t="str">
        <f>_xlfn.XLOOKUP(C1010,Products!$A:$A,Products!$E:$E,"")</f>
        <v>S013</v>
      </c>
      <c r="H1010">
        <v>100</v>
      </c>
      <c r="I1010">
        <v>128.57</v>
      </c>
      <c r="J1010" t="s">
        <v>688</v>
      </c>
      <c r="K1010" t="s">
        <v>465</v>
      </c>
      <c r="L1010" t="str">
        <f xml:space="preserve"> _xlfn.XLOOKUP(K1010,Locations!$A:$A,Locations!$D:$D,"")</f>
        <v>Midwest</v>
      </c>
      <c r="M1010" t="str">
        <f xml:space="preserve"> _xlfn.XLOOKUP(K1010,Locations!$A:$A,Locations!$C:$C,"")</f>
        <v>IL</v>
      </c>
      <c r="N1010" t="s">
        <v>1657</v>
      </c>
      <c r="O1010" t="s">
        <v>1824</v>
      </c>
      <c r="P1010">
        <f t="shared" si="60"/>
        <v>12857</v>
      </c>
      <c r="Q1010" s="4">
        <f>_xlfn.MAXIFS(Shipments!$B:$B, Shipments!$A:$A, A1010)</f>
        <v>45852</v>
      </c>
      <c r="R1010">
        <f>SUMIFS(Shipments!$D:$D, Shipments!$A:$A, A1010)</f>
        <v>100</v>
      </c>
      <c r="S1010">
        <f t="shared" si="61"/>
        <v>1</v>
      </c>
      <c r="T1010">
        <f t="shared" si="62"/>
        <v>0</v>
      </c>
      <c r="U1010">
        <f t="shared" si="63"/>
        <v>2713</v>
      </c>
    </row>
    <row r="1011" spans="1:21" x14ac:dyDescent="0.35">
      <c r="A1011">
        <v>11009</v>
      </c>
      <c r="B1011" s="4" t="s">
        <v>625</v>
      </c>
      <c r="C1011" t="s">
        <v>250</v>
      </c>
      <c r="D1011" t="str">
        <f>_xlfn.XLOOKUP(C1011,Products!$A:$A,Products!$B:$B,"")</f>
        <v>Product 196</v>
      </c>
      <c r="E1011" t="str">
        <f>_xlfn.XLOOKUP(C1011,Products!$A:$A,Products!$C:$C,"")</f>
        <v>Components</v>
      </c>
      <c r="F1011">
        <f>_xlfn.XLOOKUP(C1011,Products!$A:$A,Products!$D:$D,"")</f>
        <v>10.6</v>
      </c>
      <c r="G1011" t="str">
        <f>_xlfn.XLOOKUP(C1011,Products!$A:$A,Products!$E:$E,"")</f>
        <v>S002</v>
      </c>
      <c r="H1011">
        <v>50</v>
      </c>
      <c r="I1011">
        <v>18.079999999999998</v>
      </c>
      <c r="J1011" t="s">
        <v>633</v>
      </c>
      <c r="K1011" t="s">
        <v>468</v>
      </c>
      <c r="L1011" t="str">
        <f xml:space="preserve"> _xlfn.XLOOKUP(K1011,Locations!$A:$A,Locations!$D:$D,"")</f>
        <v>West</v>
      </c>
      <c r="M1011" t="str">
        <f xml:space="preserve"> _xlfn.XLOOKUP(K1011,Locations!$A:$A,Locations!$C:$C,"")</f>
        <v>WA</v>
      </c>
      <c r="N1011" t="s">
        <v>1658</v>
      </c>
      <c r="O1011" t="s">
        <v>1825</v>
      </c>
      <c r="P1011">
        <f t="shared" si="60"/>
        <v>903.99999999999989</v>
      </c>
      <c r="Q1011" s="4">
        <f>_xlfn.MAXIFS(Shipments!$B:$B, Shipments!$A:$A, A1011)</f>
        <v>45869</v>
      </c>
      <c r="R1011">
        <f>SUMIFS(Shipments!$D:$D, Shipments!$A:$A, A1011)</f>
        <v>50</v>
      </c>
      <c r="S1011">
        <f t="shared" si="61"/>
        <v>1</v>
      </c>
      <c r="T1011">
        <f t="shared" si="62"/>
        <v>0</v>
      </c>
      <c r="U1011">
        <f t="shared" si="63"/>
        <v>373.99999999999989</v>
      </c>
    </row>
    <row r="1012" spans="1:21" x14ac:dyDescent="0.35">
      <c r="A1012">
        <v>11010</v>
      </c>
      <c r="B1012" s="4" t="s">
        <v>597</v>
      </c>
      <c r="C1012" t="s">
        <v>106</v>
      </c>
      <c r="D1012" t="str">
        <f>_xlfn.XLOOKUP(C1012,Products!$A:$A,Products!$B:$B,"")</f>
        <v>Product 52</v>
      </c>
      <c r="E1012" t="str">
        <f>_xlfn.XLOOKUP(C1012,Products!$A:$A,Products!$C:$C,"")</f>
        <v>Finished Goods</v>
      </c>
      <c r="F1012">
        <f>_xlfn.XLOOKUP(C1012,Products!$A:$A,Products!$D:$D,"")</f>
        <v>15.35</v>
      </c>
      <c r="G1012" t="str">
        <f>_xlfn.XLOOKUP(C1012,Products!$A:$A,Products!$E:$E,"")</f>
        <v>S013</v>
      </c>
      <c r="H1012">
        <v>40</v>
      </c>
      <c r="I1012">
        <v>26.5</v>
      </c>
      <c r="J1012" t="s">
        <v>672</v>
      </c>
      <c r="K1012" t="s">
        <v>470</v>
      </c>
      <c r="L1012" t="str">
        <f xml:space="preserve"> _xlfn.XLOOKUP(K1012,Locations!$A:$A,Locations!$D:$D,"")</f>
        <v>Pacific</v>
      </c>
      <c r="M1012" t="str">
        <f xml:space="preserve"> _xlfn.XLOOKUP(K1012,Locations!$A:$A,Locations!$C:$C,"")</f>
        <v>FL</v>
      </c>
      <c r="N1012" t="s">
        <v>1659</v>
      </c>
      <c r="O1012" t="s">
        <v>1825</v>
      </c>
      <c r="P1012">
        <f t="shared" si="60"/>
        <v>1060</v>
      </c>
      <c r="Q1012" s="4">
        <f>_xlfn.MAXIFS(Shipments!$B:$B, Shipments!$A:$A, A1012)</f>
        <v>45884</v>
      </c>
      <c r="R1012">
        <f>SUMIFS(Shipments!$D:$D, Shipments!$A:$A, A1012)</f>
        <v>40</v>
      </c>
      <c r="S1012">
        <f t="shared" si="61"/>
        <v>1</v>
      </c>
      <c r="T1012">
        <f t="shared" si="62"/>
        <v>0</v>
      </c>
      <c r="U1012">
        <f t="shared" si="63"/>
        <v>446</v>
      </c>
    </row>
    <row r="1013" spans="1:21" x14ac:dyDescent="0.35">
      <c r="A1013">
        <v>11011</v>
      </c>
      <c r="B1013" s="4" t="s">
        <v>672</v>
      </c>
      <c r="C1013" t="s">
        <v>135</v>
      </c>
      <c r="D1013" t="str">
        <f>_xlfn.XLOOKUP(C1013,Products!$A:$A,Products!$B:$B,"")</f>
        <v>Product 81</v>
      </c>
      <c r="E1013" t="str">
        <f>_xlfn.XLOOKUP(C1013,Products!$A:$A,Products!$C:$C,"")</f>
        <v>Components</v>
      </c>
      <c r="F1013">
        <f>_xlfn.XLOOKUP(C1013,Products!$A:$A,Products!$D:$D,"")</f>
        <v>87.1</v>
      </c>
      <c r="G1013" t="str">
        <f>_xlfn.XLOOKUP(C1013,Products!$A:$A,Products!$E:$E,"")</f>
        <v>S014</v>
      </c>
      <c r="H1013">
        <v>5</v>
      </c>
      <c r="I1013">
        <v>134.76</v>
      </c>
      <c r="J1013" t="s">
        <v>526</v>
      </c>
      <c r="K1013" t="s">
        <v>468</v>
      </c>
      <c r="L1013" t="str">
        <f xml:space="preserve"> _xlfn.XLOOKUP(K1013,Locations!$A:$A,Locations!$D:$D,"")</f>
        <v>West</v>
      </c>
      <c r="M1013" t="str">
        <f xml:space="preserve"> _xlfn.XLOOKUP(K1013,Locations!$A:$A,Locations!$C:$C,"")</f>
        <v>WA</v>
      </c>
      <c r="N1013" t="s">
        <v>1660</v>
      </c>
      <c r="O1013" t="s">
        <v>1825</v>
      </c>
      <c r="P1013">
        <f t="shared" si="60"/>
        <v>673.8</v>
      </c>
      <c r="Q1013" s="4">
        <f>_xlfn.MAXIFS(Shipments!$B:$B, Shipments!$A:$A, A1013)</f>
        <v>45882</v>
      </c>
      <c r="R1013">
        <f>SUMIFS(Shipments!$D:$D, Shipments!$A:$A, A1013)</f>
        <v>5</v>
      </c>
      <c r="S1013">
        <f t="shared" si="61"/>
        <v>1</v>
      </c>
      <c r="T1013">
        <f t="shared" si="62"/>
        <v>1</v>
      </c>
      <c r="U1013">
        <f t="shared" si="63"/>
        <v>238.29999999999995</v>
      </c>
    </row>
    <row r="1014" spans="1:21" x14ac:dyDescent="0.35">
      <c r="A1014">
        <v>11012</v>
      </c>
      <c r="B1014" s="4" t="s">
        <v>527</v>
      </c>
      <c r="C1014" t="s">
        <v>117</v>
      </c>
      <c r="D1014" t="str">
        <f>_xlfn.XLOOKUP(C1014,Products!$A:$A,Products!$B:$B,"")</f>
        <v>Product 63</v>
      </c>
      <c r="E1014" t="str">
        <f>_xlfn.XLOOKUP(C1014,Products!$A:$A,Products!$C:$C,"")</f>
        <v>Raw Materials</v>
      </c>
      <c r="F1014">
        <f>_xlfn.XLOOKUP(C1014,Products!$A:$A,Products!$D:$D,"")</f>
        <v>3.18</v>
      </c>
      <c r="G1014" t="str">
        <f>_xlfn.XLOOKUP(C1014,Products!$A:$A,Products!$E:$E,"")</f>
        <v>S013</v>
      </c>
      <c r="H1014">
        <v>40</v>
      </c>
      <c r="I1014">
        <v>5.0199999999999996</v>
      </c>
      <c r="J1014" t="s">
        <v>674</v>
      </c>
      <c r="K1014" t="s">
        <v>470</v>
      </c>
      <c r="L1014" t="str">
        <f xml:space="preserve"> _xlfn.XLOOKUP(K1014,Locations!$A:$A,Locations!$D:$D,"")</f>
        <v>Pacific</v>
      </c>
      <c r="M1014" t="str">
        <f xml:space="preserve"> _xlfn.XLOOKUP(K1014,Locations!$A:$A,Locations!$C:$C,"")</f>
        <v>FL</v>
      </c>
      <c r="N1014" t="s">
        <v>1661</v>
      </c>
      <c r="O1014" t="s">
        <v>1824</v>
      </c>
      <c r="P1014">
        <f t="shared" si="60"/>
        <v>200.79999999999998</v>
      </c>
      <c r="Q1014" s="4">
        <f>_xlfn.MAXIFS(Shipments!$B:$B, Shipments!$A:$A, A1014)</f>
        <v>45870</v>
      </c>
      <c r="R1014">
        <f>SUMIFS(Shipments!$D:$D, Shipments!$A:$A, A1014)</f>
        <v>40</v>
      </c>
      <c r="S1014">
        <f t="shared" si="61"/>
        <v>1</v>
      </c>
      <c r="T1014">
        <f t="shared" si="62"/>
        <v>0</v>
      </c>
      <c r="U1014">
        <f t="shared" si="63"/>
        <v>73.59999999999998</v>
      </c>
    </row>
    <row r="1015" spans="1:21" x14ac:dyDescent="0.35">
      <c r="A1015">
        <v>11013</v>
      </c>
      <c r="B1015" s="4" t="s">
        <v>571</v>
      </c>
      <c r="C1015" t="s">
        <v>178</v>
      </c>
      <c r="D1015" t="str">
        <f>_xlfn.XLOOKUP(C1015,Products!$A:$A,Products!$B:$B,"")</f>
        <v>Product 124</v>
      </c>
      <c r="E1015" t="str">
        <f>_xlfn.XLOOKUP(C1015,Products!$A:$A,Products!$C:$C,"")</f>
        <v>Components</v>
      </c>
      <c r="F1015">
        <f>_xlfn.XLOOKUP(C1015,Products!$A:$A,Products!$D:$D,"")</f>
        <v>162.77000000000001</v>
      </c>
      <c r="G1015" t="str">
        <f>_xlfn.XLOOKUP(C1015,Products!$A:$A,Products!$E:$E,"")</f>
        <v>S016</v>
      </c>
      <c r="H1015">
        <v>30</v>
      </c>
      <c r="I1015">
        <v>253.39</v>
      </c>
      <c r="J1015" t="s">
        <v>636</v>
      </c>
      <c r="K1015" t="s">
        <v>464</v>
      </c>
      <c r="L1015" t="str">
        <f xml:space="preserve"> _xlfn.XLOOKUP(K1015,Locations!$A:$A,Locations!$D:$D,"")</f>
        <v>Central</v>
      </c>
      <c r="M1015" t="str">
        <f xml:space="preserve"> _xlfn.XLOOKUP(K1015,Locations!$A:$A,Locations!$C:$C,"")</f>
        <v>TX</v>
      </c>
      <c r="N1015" t="s">
        <v>1662</v>
      </c>
      <c r="O1015" t="s">
        <v>1824</v>
      </c>
      <c r="P1015">
        <f t="shared" si="60"/>
        <v>7601.7</v>
      </c>
      <c r="Q1015" s="4">
        <f>_xlfn.MAXIFS(Shipments!$B:$B, Shipments!$A:$A, A1015)</f>
        <v>45759</v>
      </c>
      <c r="R1015">
        <f>SUMIFS(Shipments!$D:$D, Shipments!$A:$A, A1015)</f>
        <v>30</v>
      </c>
      <c r="S1015">
        <f t="shared" si="61"/>
        <v>1</v>
      </c>
      <c r="T1015">
        <f t="shared" si="62"/>
        <v>0</v>
      </c>
      <c r="U1015">
        <f t="shared" si="63"/>
        <v>2718.5999999999995</v>
      </c>
    </row>
    <row r="1016" spans="1:21" x14ac:dyDescent="0.35">
      <c r="A1016">
        <v>11014</v>
      </c>
      <c r="B1016" s="4" t="s">
        <v>542</v>
      </c>
      <c r="C1016" t="s">
        <v>177</v>
      </c>
      <c r="D1016" t="str">
        <f>_xlfn.XLOOKUP(C1016,Products!$A:$A,Products!$B:$B,"")</f>
        <v>Product 123</v>
      </c>
      <c r="E1016" t="str">
        <f>_xlfn.XLOOKUP(C1016,Products!$A:$A,Products!$C:$C,"")</f>
        <v>Packaging</v>
      </c>
      <c r="F1016">
        <f>_xlfn.XLOOKUP(C1016,Products!$A:$A,Products!$D:$D,"")</f>
        <v>122.29</v>
      </c>
      <c r="G1016" t="str">
        <f>_xlfn.XLOOKUP(C1016,Products!$A:$A,Products!$E:$E,"")</f>
        <v>S009</v>
      </c>
      <c r="H1016">
        <v>50</v>
      </c>
      <c r="I1016">
        <v>169.69</v>
      </c>
      <c r="J1016" t="s">
        <v>616</v>
      </c>
      <c r="K1016" t="s">
        <v>468</v>
      </c>
      <c r="L1016" t="str">
        <f xml:space="preserve"> _xlfn.XLOOKUP(K1016,Locations!$A:$A,Locations!$D:$D,"")</f>
        <v>West</v>
      </c>
      <c r="M1016" t="str">
        <f xml:space="preserve"> _xlfn.XLOOKUP(K1016,Locations!$A:$A,Locations!$C:$C,"")</f>
        <v>WA</v>
      </c>
      <c r="N1016" t="s">
        <v>1663</v>
      </c>
      <c r="O1016" t="s">
        <v>1824</v>
      </c>
      <c r="P1016">
        <f t="shared" si="60"/>
        <v>8484.5</v>
      </c>
      <c r="Q1016" s="4">
        <f>_xlfn.MAXIFS(Shipments!$B:$B, Shipments!$A:$A, A1016)</f>
        <v>45924</v>
      </c>
      <c r="R1016">
        <f>SUMIFS(Shipments!$D:$D, Shipments!$A:$A, A1016)</f>
        <v>50</v>
      </c>
      <c r="S1016">
        <f t="shared" si="61"/>
        <v>1</v>
      </c>
      <c r="T1016">
        <f t="shared" si="62"/>
        <v>1</v>
      </c>
      <c r="U1016">
        <f t="shared" si="63"/>
        <v>2370</v>
      </c>
    </row>
    <row r="1017" spans="1:21" x14ac:dyDescent="0.35">
      <c r="A1017">
        <v>11015</v>
      </c>
      <c r="B1017" s="4" t="s">
        <v>589</v>
      </c>
      <c r="C1017" t="s">
        <v>171</v>
      </c>
      <c r="D1017" t="str">
        <f>_xlfn.XLOOKUP(C1017,Products!$A:$A,Products!$B:$B,"")</f>
        <v>Product 117</v>
      </c>
      <c r="E1017" t="str">
        <f>_xlfn.XLOOKUP(C1017,Products!$A:$A,Products!$C:$C,"")</f>
        <v>Spare Parts</v>
      </c>
      <c r="F1017">
        <f>_xlfn.XLOOKUP(C1017,Products!$A:$A,Products!$D:$D,"")</f>
        <v>75.73</v>
      </c>
      <c r="G1017" t="str">
        <f>_xlfn.XLOOKUP(C1017,Products!$A:$A,Products!$E:$E,"")</f>
        <v>S014</v>
      </c>
      <c r="H1017">
        <v>50</v>
      </c>
      <c r="I1017">
        <v>131.97999999999999</v>
      </c>
      <c r="J1017" t="s">
        <v>630</v>
      </c>
      <c r="K1017" t="s">
        <v>471</v>
      </c>
      <c r="L1017" t="str">
        <f xml:space="preserve"> _xlfn.XLOOKUP(K1017,Locations!$A:$A,Locations!$D:$D,"")</f>
        <v>Central</v>
      </c>
      <c r="M1017" t="str">
        <f xml:space="preserve"> _xlfn.XLOOKUP(K1017,Locations!$A:$A,Locations!$C:$C,"")</f>
        <v>TX</v>
      </c>
      <c r="N1017" t="s">
        <v>1664</v>
      </c>
      <c r="O1017" t="s">
        <v>1824</v>
      </c>
      <c r="P1017">
        <f t="shared" si="60"/>
        <v>6598.9999999999991</v>
      </c>
      <c r="Q1017" s="4">
        <f>_xlfn.MAXIFS(Shipments!$B:$B, Shipments!$A:$A, A1017)</f>
        <v>45764</v>
      </c>
      <c r="R1017">
        <f>SUMIFS(Shipments!$D:$D, Shipments!$A:$A, A1017)</f>
        <v>50</v>
      </c>
      <c r="S1017">
        <f t="shared" si="61"/>
        <v>1</v>
      </c>
      <c r="T1017">
        <f t="shared" si="62"/>
        <v>1</v>
      </c>
      <c r="U1017">
        <f t="shared" si="63"/>
        <v>2812.4999999999991</v>
      </c>
    </row>
    <row r="1018" spans="1:21" x14ac:dyDescent="0.35">
      <c r="A1018">
        <v>11016</v>
      </c>
      <c r="B1018" s="4" t="s">
        <v>662</v>
      </c>
      <c r="C1018" t="s">
        <v>150</v>
      </c>
      <c r="D1018" t="str">
        <f>_xlfn.XLOOKUP(C1018,Products!$A:$A,Products!$B:$B,"")</f>
        <v>Product 96</v>
      </c>
      <c r="E1018" t="str">
        <f>_xlfn.XLOOKUP(C1018,Products!$A:$A,Products!$C:$C,"")</f>
        <v>Components</v>
      </c>
      <c r="F1018">
        <f>_xlfn.XLOOKUP(C1018,Products!$A:$A,Products!$D:$D,"")</f>
        <v>175.27</v>
      </c>
      <c r="G1018" t="str">
        <f>_xlfn.XLOOKUP(C1018,Products!$A:$A,Products!$E:$E,"")</f>
        <v>S002</v>
      </c>
      <c r="H1018">
        <v>15</v>
      </c>
      <c r="I1018">
        <v>267.11</v>
      </c>
      <c r="J1018" t="s">
        <v>527</v>
      </c>
      <c r="K1018" t="s">
        <v>472</v>
      </c>
      <c r="L1018" t="str">
        <f xml:space="preserve"> _xlfn.XLOOKUP(K1018,Locations!$A:$A,Locations!$D:$D,"")</f>
        <v>West</v>
      </c>
      <c r="M1018" t="str">
        <f xml:space="preserve"> _xlfn.XLOOKUP(K1018,Locations!$A:$A,Locations!$C:$C,"")</f>
        <v>WA</v>
      </c>
      <c r="N1018" t="s">
        <v>1665</v>
      </c>
      <c r="O1018" t="s">
        <v>1825</v>
      </c>
      <c r="P1018">
        <f t="shared" si="60"/>
        <v>4006.65</v>
      </c>
      <c r="Q1018" s="4">
        <f>_xlfn.MAXIFS(Shipments!$B:$B, Shipments!$A:$A, A1018)</f>
        <v>45859</v>
      </c>
      <c r="R1018">
        <f>SUMIFS(Shipments!$D:$D, Shipments!$A:$A, A1018)</f>
        <v>15</v>
      </c>
      <c r="S1018">
        <f t="shared" si="61"/>
        <v>1</v>
      </c>
      <c r="T1018">
        <f t="shared" si="62"/>
        <v>0</v>
      </c>
      <c r="U1018">
        <f t="shared" si="63"/>
        <v>1377.6</v>
      </c>
    </row>
    <row r="1019" spans="1:21" x14ac:dyDescent="0.35">
      <c r="A1019">
        <v>11017</v>
      </c>
      <c r="B1019" s="4" t="s">
        <v>671</v>
      </c>
      <c r="C1019" t="s">
        <v>96</v>
      </c>
      <c r="D1019" t="str">
        <f>_xlfn.XLOOKUP(C1019,Products!$A:$A,Products!$B:$B,"")</f>
        <v>Product 42</v>
      </c>
      <c r="E1019" t="str">
        <f>_xlfn.XLOOKUP(C1019,Products!$A:$A,Products!$C:$C,"")</f>
        <v>Components</v>
      </c>
      <c r="F1019">
        <f>_xlfn.XLOOKUP(C1019,Products!$A:$A,Products!$D:$D,"")</f>
        <v>89.79</v>
      </c>
      <c r="G1019" t="str">
        <f>_xlfn.XLOOKUP(C1019,Products!$A:$A,Products!$E:$E,"")</f>
        <v>S006</v>
      </c>
      <c r="H1019">
        <v>5</v>
      </c>
      <c r="I1019">
        <v>161.15</v>
      </c>
      <c r="J1019" t="s">
        <v>649</v>
      </c>
      <c r="K1019" t="s">
        <v>467</v>
      </c>
      <c r="L1019" t="str">
        <f xml:space="preserve"> _xlfn.XLOOKUP(K1019,Locations!$A:$A,Locations!$D:$D,"")</f>
        <v>Northeast</v>
      </c>
      <c r="M1019" t="str">
        <f xml:space="preserve"> _xlfn.XLOOKUP(K1019,Locations!$A:$A,Locations!$C:$C,"")</f>
        <v>NJ</v>
      </c>
      <c r="N1019" t="s">
        <v>1666</v>
      </c>
      <c r="O1019" t="s">
        <v>1824</v>
      </c>
      <c r="P1019">
        <f t="shared" si="60"/>
        <v>805.75</v>
      </c>
      <c r="Q1019" s="4">
        <f>_xlfn.MAXIFS(Shipments!$B:$B, Shipments!$A:$A, A1019)</f>
        <v>45895</v>
      </c>
      <c r="R1019">
        <f>SUMIFS(Shipments!$D:$D, Shipments!$A:$A, A1019)</f>
        <v>5</v>
      </c>
      <c r="S1019">
        <f t="shared" si="61"/>
        <v>1</v>
      </c>
      <c r="T1019">
        <f t="shared" si="62"/>
        <v>0</v>
      </c>
      <c r="U1019">
        <f t="shared" si="63"/>
        <v>356.79999999999995</v>
      </c>
    </row>
    <row r="1020" spans="1:21" x14ac:dyDescent="0.35">
      <c r="A1020">
        <v>11018</v>
      </c>
      <c r="B1020" s="4" t="s">
        <v>636</v>
      </c>
      <c r="C1020" t="s">
        <v>107</v>
      </c>
      <c r="D1020" t="str">
        <f>_xlfn.XLOOKUP(C1020,Products!$A:$A,Products!$B:$B,"")</f>
        <v>Product 53</v>
      </c>
      <c r="E1020" t="str">
        <f>_xlfn.XLOOKUP(C1020,Products!$A:$A,Products!$C:$C,"")</f>
        <v>Spare Parts</v>
      </c>
      <c r="F1020">
        <f>_xlfn.XLOOKUP(C1020,Products!$A:$A,Products!$D:$D,"")</f>
        <v>198.62</v>
      </c>
      <c r="G1020" t="str">
        <f>_xlfn.XLOOKUP(C1020,Products!$A:$A,Products!$E:$E,"")</f>
        <v>S002</v>
      </c>
      <c r="H1020">
        <v>5</v>
      </c>
      <c r="I1020">
        <v>249.76</v>
      </c>
      <c r="J1020" t="s">
        <v>550</v>
      </c>
      <c r="K1020" t="s">
        <v>470</v>
      </c>
      <c r="L1020" t="str">
        <f xml:space="preserve"> _xlfn.XLOOKUP(K1020,Locations!$A:$A,Locations!$D:$D,"")</f>
        <v>Pacific</v>
      </c>
      <c r="M1020" t="str">
        <f xml:space="preserve"> _xlfn.XLOOKUP(K1020,Locations!$A:$A,Locations!$C:$C,"")</f>
        <v>FL</v>
      </c>
      <c r="N1020" t="s">
        <v>1667</v>
      </c>
      <c r="O1020" t="s">
        <v>1825</v>
      </c>
      <c r="P1020">
        <f t="shared" si="60"/>
        <v>1248.8</v>
      </c>
      <c r="Q1020" s="4">
        <f>_xlfn.MAXIFS(Shipments!$B:$B, Shipments!$A:$A, A1020)</f>
        <v>45762</v>
      </c>
      <c r="R1020">
        <f>SUMIFS(Shipments!$D:$D, Shipments!$A:$A, A1020)</f>
        <v>5</v>
      </c>
      <c r="S1020">
        <f t="shared" si="61"/>
        <v>1</v>
      </c>
      <c r="T1020">
        <f t="shared" si="62"/>
        <v>1</v>
      </c>
      <c r="U1020">
        <f t="shared" si="63"/>
        <v>255.69999999999993</v>
      </c>
    </row>
    <row r="1021" spans="1:21" x14ac:dyDescent="0.35">
      <c r="A1021">
        <v>11019</v>
      </c>
      <c r="B1021" s="4" t="s">
        <v>517</v>
      </c>
      <c r="C1021" t="s">
        <v>199</v>
      </c>
      <c r="D1021" t="str">
        <f>_xlfn.XLOOKUP(C1021,Products!$A:$A,Products!$B:$B,"")</f>
        <v>Product 145</v>
      </c>
      <c r="E1021" t="str">
        <f>_xlfn.XLOOKUP(C1021,Products!$A:$A,Products!$C:$C,"")</f>
        <v>Components</v>
      </c>
      <c r="F1021">
        <f>_xlfn.XLOOKUP(C1021,Products!$A:$A,Products!$D:$D,"")</f>
        <v>25.24</v>
      </c>
      <c r="G1021" t="str">
        <f>_xlfn.XLOOKUP(C1021,Products!$A:$A,Products!$E:$E,"")</f>
        <v>S008</v>
      </c>
      <c r="H1021">
        <v>100</v>
      </c>
      <c r="I1021">
        <v>41.48</v>
      </c>
      <c r="J1021" t="s">
        <v>570</v>
      </c>
      <c r="K1021" t="s">
        <v>467</v>
      </c>
      <c r="L1021" t="str">
        <f xml:space="preserve"> _xlfn.XLOOKUP(K1021,Locations!$A:$A,Locations!$D:$D,"")</f>
        <v>Northeast</v>
      </c>
      <c r="M1021" t="str">
        <f xml:space="preserve"> _xlfn.XLOOKUP(K1021,Locations!$A:$A,Locations!$C:$C,"")</f>
        <v>NJ</v>
      </c>
      <c r="N1021" t="s">
        <v>1668</v>
      </c>
      <c r="O1021" t="s">
        <v>1825</v>
      </c>
      <c r="P1021">
        <f t="shared" si="60"/>
        <v>4148</v>
      </c>
      <c r="Q1021" s="4">
        <f>_xlfn.MAXIFS(Shipments!$B:$B, Shipments!$A:$A, A1021)</f>
        <v>45899</v>
      </c>
      <c r="R1021">
        <f>SUMIFS(Shipments!$D:$D, Shipments!$A:$A, A1021)</f>
        <v>100</v>
      </c>
      <c r="S1021">
        <f t="shared" si="61"/>
        <v>1</v>
      </c>
      <c r="T1021">
        <f t="shared" si="62"/>
        <v>1</v>
      </c>
      <c r="U1021">
        <f t="shared" si="63"/>
        <v>1624</v>
      </c>
    </row>
    <row r="1022" spans="1:21" x14ac:dyDescent="0.35">
      <c r="A1022">
        <v>11020</v>
      </c>
      <c r="B1022" s="4" t="s">
        <v>613</v>
      </c>
      <c r="C1022" t="s">
        <v>105</v>
      </c>
      <c r="D1022" t="str">
        <f>_xlfn.XLOOKUP(C1022,Products!$A:$A,Products!$B:$B,"")</f>
        <v>Product 51</v>
      </c>
      <c r="E1022" t="str">
        <f>_xlfn.XLOOKUP(C1022,Products!$A:$A,Products!$C:$C,"")</f>
        <v>Spare Parts</v>
      </c>
      <c r="F1022">
        <f>_xlfn.XLOOKUP(C1022,Products!$A:$A,Products!$D:$D,"")</f>
        <v>101.41</v>
      </c>
      <c r="G1022" t="str">
        <f>_xlfn.XLOOKUP(C1022,Products!$A:$A,Products!$E:$E,"")</f>
        <v>S005</v>
      </c>
      <c r="H1022">
        <v>50</v>
      </c>
      <c r="I1022">
        <v>172.63</v>
      </c>
      <c r="J1022" t="s">
        <v>660</v>
      </c>
      <c r="K1022" t="s">
        <v>471</v>
      </c>
      <c r="L1022" t="str">
        <f xml:space="preserve"> _xlfn.XLOOKUP(K1022,Locations!$A:$A,Locations!$D:$D,"")</f>
        <v>Central</v>
      </c>
      <c r="M1022" t="str">
        <f xml:space="preserve"> _xlfn.XLOOKUP(K1022,Locations!$A:$A,Locations!$C:$C,"")</f>
        <v>TX</v>
      </c>
      <c r="N1022" t="s">
        <v>1669</v>
      </c>
      <c r="O1022" t="s">
        <v>1825</v>
      </c>
      <c r="P1022">
        <f t="shared" si="60"/>
        <v>8631.5</v>
      </c>
      <c r="Q1022" s="4">
        <f>_xlfn.MAXIFS(Shipments!$B:$B, Shipments!$A:$A, A1022)</f>
        <v>45903</v>
      </c>
      <c r="R1022">
        <f>SUMIFS(Shipments!$D:$D, Shipments!$A:$A, A1022)</f>
        <v>50</v>
      </c>
      <c r="S1022">
        <f t="shared" si="61"/>
        <v>1</v>
      </c>
      <c r="T1022">
        <f t="shared" si="62"/>
        <v>1</v>
      </c>
      <c r="U1022">
        <f t="shared" si="63"/>
        <v>3561</v>
      </c>
    </row>
    <row r="1023" spans="1:21" x14ac:dyDescent="0.35">
      <c r="A1023">
        <v>11021</v>
      </c>
      <c r="B1023" s="4" t="s">
        <v>685</v>
      </c>
      <c r="C1023" t="s">
        <v>234</v>
      </c>
      <c r="D1023" t="str">
        <f>_xlfn.XLOOKUP(C1023,Products!$A:$A,Products!$B:$B,"")</f>
        <v>Product 180</v>
      </c>
      <c r="E1023" t="str">
        <f>_xlfn.XLOOKUP(C1023,Products!$A:$A,Products!$C:$C,"")</f>
        <v>Raw Materials</v>
      </c>
      <c r="F1023">
        <f>_xlfn.XLOOKUP(C1023,Products!$A:$A,Products!$D:$D,"")</f>
        <v>3.19</v>
      </c>
      <c r="G1023" t="str">
        <f>_xlfn.XLOOKUP(C1023,Products!$A:$A,Products!$E:$E,"")</f>
        <v>S020</v>
      </c>
      <c r="H1023">
        <v>40</v>
      </c>
      <c r="I1023">
        <v>3.94</v>
      </c>
      <c r="J1023" t="s">
        <v>632</v>
      </c>
      <c r="K1023" t="s">
        <v>472</v>
      </c>
      <c r="L1023" t="str">
        <f xml:space="preserve"> _xlfn.XLOOKUP(K1023,Locations!$A:$A,Locations!$D:$D,"")</f>
        <v>West</v>
      </c>
      <c r="M1023" t="str">
        <f xml:space="preserve"> _xlfn.XLOOKUP(K1023,Locations!$A:$A,Locations!$C:$C,"")</f>
        <v>WA</v>
      </c>
      <c r="N1023" t="s">
        <v>1670</v>
      </c>
      <c r="O1023" t="s">
        <v>1826</v>
      </c>
      <c r="P1023">
        <f t="shared" si="60"/>
        <v>157.6</v>
      </c>
      <c r="Q1023" s="4">
        <f>_xlfn.MAXIFS(Shipments!$B:$B, Shipments!$A:$A, A1023)</f>
        <v>45851</v>
      </c>
      <c r="R1023">
        <f>SUMIFS(Shipments!$D:$D, Shipments!$A:$A, A1023)</f>
        <v>40</v>
      </c>
      <c r="S1023">
        <f t="shared" si="61"/>
        <v>1</v>
      </c>
      <c r="T1023">
        <f t="shared" si="62"/>
        <v>0</v>
      </c>
      <c r="U1023">
        <f t="shared" si="63"/>
        <v>30</v>
      </c>
    </row>
    <row r="1024" spans="1:21" x14ac:dyDescent="0.35">
      <c r="A1024">
        <v>11022</v>
      </c>
      <c r="B1024" s="4" t="s">
        <v>545</v>
      </c>
      <c r="C1024" t="s">
        <v>138</v>
      </c>
      <c r="D1024" t="str">
        <f>_xlfn.XLOOKUP(C1024,Products!$A:$A,Products!$B:$B,"")</f>
        <v>Product 84</v>
      </c>
      <c r="E1024" t="str">
        <f>_xlfn.XLOOKUP(C1024,Products!$A:$A,Products!$C:$C,"")</f>
        <v>Finished Goods</v>
      </c>
      <c r="F1024">
        <f>_xlfn.XLOOKUP(C1024,Products!$A:$A,Products!$D:$D,"")</f>
        <v>186.09</v>
      </c>
      <c r="G1024" t="str">
        <f>_xlfn.XLOOKUP(C1024,Products!$A:$A,Products!$E:$E,"")</f>
        <v>S014</v>
      </c>
      <c r="H1024">
        <v>5</v>
      </c>
      <c r="I1024">
        <v>289.42</v>
      </c>
      <c r="J1024" t="s">
        <v>572</v>
      </c>
      <c r="K1024" t="s">
        <v>470</v>
      </c>
      <c r="L1024" t="str">
        <f xml:space="preserve"> _xlfn.XLOOKUP(K1024,Locations!$A:$A,Locations!$D:$D,"")</f>
        <v>Pacific</v>
      </c>
      <c r="M1024" t="str">
        <f xml:space="preserve"> _xlfn.XLOOKUP(K1024,Locations!$A:$A,Locations!$C:$C,"")</f>
        <v>FL</v>
      </c>
      <c r="N1024" t="s">
        <v>1268</v>
      </c>
      <c r="O1024" t="s">
        <v>1825</v>
      </c>
      <c r="P1024">
        <f t="shared" si="60"/>
        <v>1447.1000000000001</v>
      </c>
      <c r="Q1024" s="4">
        <f>_xlfn.MAXIFS(Shipments!$B:$B, Shipments!$A:$A, A1024)</f>
        <v>45760</v>
      </c>
      <c r="R1024">
        <f>SUMIFS(Shipments!$D:$D, Shipments!$A:$A, A1024)</f>
        <v>5</v>
      </c>
      <c r="S1024">
        <f t="shared" si="61"/>
        <v>1</v>
      </c>
      <c r="T1024">
        <f t="shared" si="62"/>
        <v>1</v>
      </c>
      <c r="U1024">
        <f t="shared" si="63"/>
        <v>516.65000000000009</v>
      </c>
    </row>
    <row r="1025" spans="1:21" x14ac:dyDescent="0.35">
      <c r="A1025">
        <v>11023</v>
      </c>
      <c r="B1025" s="4" t="s">
        <v>641</v>
      </c>
      <c r="C1025" t="s">
        <v>100</v>
      </c>
      <c r="D1025" t="str">
        <f>_xlfn.XLOOKUP(C1025,Products!$A:$A,Products!$B:$B,"")</f>
        <v>Product 46</v>
      </c>
      <c r="E1025" t="str">
        <f>_xlfn.XLOOKUP(C1025,Products!$A:$A,Products!$C:$C,"")</f>
        <v>Finished Goods</v>
      </c>
      <c r="F1025">
        <f>_xlfn.XLOOKUP(C1025,Products!$A:$A,Products!$D:$D,"")</f>
        <v>193.56</v>
      </c>
      <c r="G1025" t="str">
        <f>_xlfn.XLOOKUP(C1025,Products!$A:$A,Products!$E:$E,"")</f>
        <v>S015</v>
      </c>
      <c r="H1025">
        <v>15</v>
      </c>
      <c r="I1025">
        <v>333.39</v>
      </c>
      <c r="J1025" t="s">
        <v>632</v>
      </c>
      <c r="K1025" t="s">
        <v>468</v>
      </c>
      <c r="L1025" t="str">
        <f xml:space="preserve"> _xlfn.XLOOKUP(K1025,Locations!$A:$A,Locations!$D:$D,"")</f>
        <v>West</v>
      </c>
      <c r="M1025" t="str">
        <f xml:space="preserve"> _xlfn.XLOOKUP(K1025,Locations!$A:$A,Locations!$C:$C,"")</f>
        <v>WA</v>
      </c>
      <c r="N1025" t="s">
        <v>1671</v>
      </c>
      <c r="O1025" t="s">
        <v>1825</v>
      </c>
      <c r="P1025">
        <f t="shared" si="60"/>
        <v>5000.8499999999995</v>
      </c>
      <c r="Q1025" s="4">
        <f>_xlfn.MAXIFS(Shipments!$B:$B, Shipments!$A:$A, A1025)</f>
        <v>45845</v>
      </c>
      <c r="R1025">
        <f>SUMIFS(Shipments!$D:$D, Shipments!$A:$A, A1025)</f>
        <v>15</v>
      </c>
      <c r="S1025">
        <f t="shared" si="61"/>
        <v>1</v>
      </c>
      <c r="T1025">
        <f t="shared" si="62"/>
        <v>1</v>
      </c>
      <c r="U1025">
        <f t="shared" si="63"/>
        <v>2097.4499999999994</v>
      </c>
    </row>
    <row r="1026" spans="1:21" x14ac:dyDescent="0.35">
      <c r="A1026">
        <v>11024</v>
      </c>
      <c r="B1026" s="4" t="s">
        <v>632</v>
      </c>
      <c r="C1026" t="s">
        <v>192</v>
      </c>
      <c r="D1026" t="str">
        <f>_xlfn.XLOOKUP(C1026,Products!$A:$A,Products!$B:$B,"")</f>
        <v>Product 138</v>
      </c>
      <c r="E1026" t="str">
        <f>_xlfn.XLOOKUP(C1026,Products!$A:$A,Products!$C:$C,"")</f>
        <v>Components</v>
      </c>
      <c r="F1026">
        <f>_xlfn.XLOOKUP(C1026,Products!$A:$A,Products!$D:$D,"")</f>
        <v>66.77</v>
      </c>
      <c r="G1026" t="str">
        <f>_xlfn.XLOOKUP(C1026,Products!$A:$A,Products!$E:$E,"")</f>
        <v>S016</v>
      </c>
      <c r="H1026">
        <v>30</v>
      </c>
      <c r="I1026">
        <v>83.83</v>
      </c>
      <c r="J1026" t="s">
        <v>509</v>
      </c>
      <c r="K1026" t="s">
        <v>465</v>
      </c>
      <c r="L1026" t="str">
        <f xml:space="preserve"> _xlfn.XLOOKUP(K1026,Locations!$A:$A,Locations!$D:$D,"")</f>
        <v>Midwest</v>
      </c>
      <c r="M1026" t="str">
        <f xml:space="preserve"> _xlfn.XLOOKUP(K1026,Locations!$A:$A,Locations!$C:$C,"")</f>
        <v>IL</v>
      </c>
      <c r="N1026" t="s">
        <v>1672</v>
      </c>
      <c r="O1026" t="s">
        <v>1825</v>
      </c>
      <c r="P1026">
        <f t="shared" si="60"/>
        <v>2514.9</v>
      </c>
      <c r="Q1026" s="4">
        <f>_xlfn.MAXIFS(Shipments!$B:$B, Shipments!$A:$A, A1026)</f>
        <v>45858</v>
      </c>
      <c r="R1026">
        <f>SUMIFS(Shipments!$D:$D, Shipments!$A:$A, A1026)</f>
        <v>30</v>
      </c>
      <c r="S1026">
        <f t="shared" si="61"/>
        <v>1</v>
      </c>
      <c r="T1026">
        <f t="shared" si="62"/>
        <v>0</v>
      </c>
      <c r="U1026">
        <f t="shared" si="63"/>
        <v>511.80000000000018</v>
      </c>
    </row>
    <row r="1027" spans="1:21" x14ac:dyDescent="0.35">
      <c r="A1027">
        <v>11025</v>
      </c>
      <c r="B1027" s="4" t="s">
        <v>536</v>
      </c>
      <c r="C1027" t="s">
        <v>169</v>
      </c>
      <c r="D1027" t="str">
        <f>_xlfn.XLOOKUP(C1027,Products!$A:$A,Products!$B:$B,"")</f>
        <v>Product 115</v>
      </c>
      <c r="E1027" t="str">
        <f>_xlfn.XLOOKUP(C1027,Products!$A:$A,Products!$C:$C,"")</f>
        <v>Raw Materials</v>
      </c>
      <c r="F1027">
        <f>_xlfn.XLOOKUP(C1027,Products!$A:$A,Products!$D:$D,"")</f>
        <v>12.31</v>
      </c>
      <c r="G1027" t="str">
        <f>_xlfn.XLOOKUP(C1027,Products!$A:$A,Products!$E:$E,"")</f>
        <v>S008</v>
      </c>
      <c r="H1027">
        <v>10</v>
      </c>
      <c r="I1027">
        <v>16.850000000000001</v>
      </c>
      <c r="J1027" t="s">
        <v>618</v>
      </c>
      <c r="K1027" t="s">
        <v>470</v>
      </c>
      <c r="L1027" t="str">
        <f xml:space="preserve"> _xlfn.XLOOKUP(K1027,Locations!$A:$A,Locations!$D:$D,"")</f>
        <v>Pacific</v>
      </c>
      <c r="M1027" t="str">
        <f xml:space="preserve"> _xlfn.XLOOKUP(K1027,Locations!$A:$A,Locations!$C:$C,"")</f>
        <v>FL</v>
      </c>
      <c r="N1027" t="s">
        <v>1673</v>
      </c>
      <c r="O1027" t="s">
        <v>1824</v>
      </c>
      <c r="P1027">
        <f t="shared" ref="P1027:P1090" si="64">H1027*I1027</f>
        <v>168.5</v>
      </c>
      <c r="Q1027" s="4">
        <f>_xlfn.MAXIFS(Shipments!$B:$B, Shipments!$A:$A, A1027)</f>
        <v>45759</v>
      </c>
      <c r="R1027">
        <f>SUMIFS(Shipments!$D:$D, Shipments!$A:$A, A1027)</f>
        <v>10</v>
      </c>
      <c r="S1027">
        <f t="shared" ref="S1027:S1090" si="65">IF(H1027=0,1,R1027/H1027)</f>
        <v>1</v>
      </c>
      <c r="T1027">
        <f t="shared" ref="T1027:T1090" si="66">IF(Q1027&lt;=DATEVALUE(J1027),1,0)</f>
        <v>1</v>
      </c>
      <c r="U1027">
        <f t="shared" ref="U1027:U1090" si="67">P1027 - (H1027*F1027)</f>
        <v>45.399999999999991</v>
      </c>
    </row>
    <row r="1028" spans="1:21" x14ac:dyDescent="0.35">
      <c r="A1028">
        <v>11026</v>
      </c>
      <c r="B1028" s="4" t="s">
        <v>657</v>
      </c>
      <c r="C1028" t="s">
        <v>62</v>
      </c>
      <c r="D1028" t="str">
        <f>_xlfn.XLOOKUP(C1028,Products!$A:$A,Products!$B:$B,"")</f>
        <v>Product 8</v>
      </c>
      <c r="E1028" t="str">
        <f>_xlfn.XLOOKUP(C1028,Products!$A:$A,Products!$C:$C,"")</f>
        <v>Finished Goods</v>
      </c>
      <c r="F1028">
        <f>_xlfn.XLOOKUP(C1028,Products!$A:$A,Products!$D:$D,"")</f>
        <v>65.62</v>
      </c>
      <c r="G1028" t="str">
        <f>_xlfn.XLOOKUP(C1028,Products!$A:$A,Products!$E:$E,"")</f>
        <v>S010</v>
      </c>
      <c r="H1028">
        <v>20</v>
      </c>
      <c r="I1028">
        <v>101.42</v>
      </c>
      <c r="J1028" t="s">
        <v>620</v>
      </c>
      <c r="K1028" t="s">
        <v>468</v>
      </c>
      <c r="L1028" t="str">
        <f xml:space="preserve"> _xlfn.XLOOKUP(K1028,Locations!$A:$A,Locations!$D:$D,"")</f>
        <v>West</v>
      </c>
      <c r="M1028" t="str">
        <f xml:space="preserve"> _xlfn.XLOOKUP(K1028,Locations!$A:$A,Locations!$C:$C,"")</f>
        <v>WA</v>
      </c>
      <c r="N1028" t="s">
        <v>1674</v>
      </c>
      <c r="O1028" t="s">
        <v>1825</v>
      </c>
      <c r="P1028">
        <f t="shared" si="64"/>
        <v>2028.4</v>
      </c>
      <c r="Q1028" s="4">
        <f>_xlfn.MAXIFS(Shipments!$B:$B, Shipments!$A:$A, A1028)</f>
        <v>45923</v>
      </c>
      <c r="R1028">
        <f>SUMIFS(Shipments!$D:$D, Shipments!$A:$A, A1028)</f>
        <v>20</v>
      </c>
      <c r="S1028">
        <f t="shared" si="65"/>
        <v>1</v>
      </c>
      <c r="T1028">
        <f t="shared" si="66"/>
        <v>0</v>
      </c>
      <c r="U1028">
        <f t="shared" si="67"/>
        <v>716</v>
      </c>
    </row>
    <row r="1029" spans="1:21" x14ac:dyDescent="0.35">
      <c r="A1029">
        <v>11027</v>
      </c>
      <c r="B1029" s="4" t="s">
        <v>544</v>
      </c>
      <c r="C1029" t="s">
        <v>134</v>
      </c>
      <c r="D1029" t="str">
        <f>_xlfn.XLOOKUP(C1029,Products!$A:$A,Products!$B:$B,"")</f>
        <v>Product 80</v>
      </c>
      <c r="E1029" t="str">
        <f>_xlfn.XLOOKUP(C1029,Products!$A:$A,Products!$C:$C,"")</f>
        <v>Components</v>
      </c>
      <c r="F1029">
        <f>_xlfn.XLOOKUP(C1029,Products!$A:$A,Products!$D:$D,"")</f>
        <v>191.78</v>
      </c>
      <c r="G1029" t="str">
        <f>_xlfn.XLOOKUP(C1029,Products!$A:$A,Products!$E:$E,"")</f>
        <v>S002</v>
      </c>
      <c r="H1029">
        <v>20</v>
      </c>
      <c r="I1029">
        <v>276.37</v>
      </c>
      <c r="J1029" t="s">
        <v>558</v>
      </c>
      <c r="K1029" t="s">
        <v>471</v>
      </c>
      <c r="L1029" t="str">
        <f xml:space="preserve"> _xlfn.XLOOKUP(K1029,Locations!$A:$A,Locations!$D:$D,"")</f>
        <v>Central</v>
      </c>
      <c r="M1029" t="str">
        <f xml:space="preserve"> _xlfn.XLOOKUP(K1029,Locations!$A:$A,Locations!$C:$C,"")</f>
        <v>TX</v>
      </c>
      <c r="N1029" t="s">
        <v>973</v>
      </c>
      <c r="O1029" t="s">
        <v>1825</v>
      </c>
      <c r="P1029">
        <f t="shared" si="64"/>
        <v>5527.4</v>
      </c>
      <c r="Q1029" s="4">
        <f>_xlfn.MAXIFS(Shipments!$B:$B, Shipments!$A:$A, A1029)</f>
        <v>45796</v>
      </c>
      <c r="R1029">
        <f>SUMIFS(Shipments!$D:$D, Shipments!$A:$A, A1029)</f>
        <v>20</v>
      </c>
      <c r="S1029">
        <f t="shared" si="65"/>
        <v>1</v>
      </c>
      <c r="T1029">
        <f t="shared" si="66"/>
        <v>0</v>
      </c>
      <c r="U1029">
        <f t="shared" si="67"/>
        <v>1691.7999999999997</v>
      </c>
    </row>
    <row r="1030" spans="1:21" x14ac:dyDescent="0.35">
      <c r="A1030">
        <v>11028</v>
      </c>
      <c r="B1030" s="4" t="s">
        <v>599</v>
      </c>
      <c r="C1030" t="s">
        <v>143</v>
      </c>
      <c r="D1030" t="str">
        <f>_xlfn.XLOOKUP(C1030,Products!$A:$A,Products!$B:$B,"")</f>
        <v>Product 89</v>
      </c>
      <c r="E1030" t="str">
        <f>_xlfn.XLOOKUP(C1030,Products!$A:$A,Products!$C:$C,"")</f>
        <v>Packaging</v>
      </c>
      <c r="F1030">
        <f>_xlfn.XLOOKUP(C1030,Products!$A:$A,Products!$D:$D,"")</f>
        <v>26.54</v>
      </c>
      <c r="G1030" t="str">
        <f>_xlfn.XLOOKUP(C1030,Products!$A:$A,Products!$E:$E,"")</f>
        <v>S017</v>
      </c>
      <c r="H1030">
        <v>75</v>
      </c>
      <c r="I1030">
        <v>32.54</v>
      </c>
      <c r="J1030" t="s">
        <v>633</v>
      </c>
      <c r="K1030" t="s">
        <v>471</v>
      </c>
      <c r="L1030" t="str">
        <f xml:space="preserve"> _xlfn.XLOOKUP(K1030,Locations!$A:$A,Locations!$D:$D,"")</f>
        <v>Central</v>
      </c>
      <c r="M1030" t="str">
        <f xml:space="preserve"> _xlfn.XLOOKUP(K1030,Locations!$A:$A,Locations!$C:$C,"")</f>
        <v>TX</v>
      </c>
      <c r="N1030" t="s">
        <v>1675</v>
      </c>
      <c r="O1030" t="s">
        <v>1825</v>
      </c>
      <c r="P1030">
        <f t="shared" si="64"/>
        <v>2440.5</v>
      </c>
      <c r="Q1030" s="4">
        <f>_xlfn.MAXIFS(Shipments!$B:$B, Shipments!$A:$A, A1030)</f>
        <v>45866</v>
      </c>
      <c r="R1030">
        <f>SUMIFS(Shipments!$D:$D, Shipments!$A:$A, A1030)</f>
        <v>75</v>
      </c>
      <c r="S1030">
        <f t="shared" si="65"/>
        <v>1</v>
      </c>
      <c r="T1030">
        <f t="shared" si="66"/>
        <v>1</v>
      </c>
      <c r="U1030">
        <f t="shared" si="67"/>
        <v>450</v>
      </c>
    </row>
    <row r="1031" spans="1:21" x14ac:dyDescent="0.35">
      <c r="A1031">
        <v>11029</v>
      </c>
      <c r="B1031" s="4" t="s">
        <v>569</v>
      </c>
      <c r="C1031" t="s">
        <v>195</v>
      </c>
      <c r="D1031" t="str">
        <f>_xlfn.XLOOKUP(C1031,Products!$A:$A,Products!$B:$B,"")</f>
        <v>Product 141</v>
      </c>
      <c r="E1031" t="str">
        <f>_xlfn.XLOOKUP(C1031,Products!$A:$A,Products!$C:$C,"")</f>
        <v>Packaging</v>
      </c>
      <c r="F1031">
        <f>_xlfn.XLOOKUP(C1031,Products!$A:$A,Products!$D:$D,"")</f>
        <v>142.51</v>
      </c>
      <c r="G1031" t="str">
        <f>_xlfn.XLOOKUP(C1031,Products!$A:$A,Products!$E:$E,"")</f>
        <v>S006</v>
      </c>
      <c r="H1031">
        <v>40</v>
      </c>
      <c r="I1031">
        <v>215.33</v>
      </c>
      <c r="J1031" t="s">
        <v>514</v>
      </c>
      <c r="K1031" t="s">
        <v>465</v>
      </c>
      <c r="L1031" t="str">
        <f xml:space="preserve"> _xlfn.XLOOKUP(K1031,Locations!$A:$A,Locations!$D:$D,"")</f>
        <v>Midwest</v>
      </c>
      <c r="M1031" t="str">
        <f xml:space="preserve"> _xlfn.XLOOKUP(K1031,Locations!$A:$A,Locations!$C:$C,"")</f>
        <v>IL</v>
      </c>
      <c r="N1031" t="s">
        <v>1399</v>
      </c>
      <c r="O1031" t="s">
        <v>1825</v>
      </c>
      <c r="P1031">
        <f t="shared" si="64"/>
        <v>8613.2000000000007</v>
      </c>
      <c r="Q1031" s="4">
        <f>_xlfn.MAXIFS(Shipments!$B:$B, Shipments!$A:$A, A1031)</f>
        <v>45784</v>
      </c>
      <c r="R1031">
        <f>SUMIFS(Shipments!$D:$D, Shipments!$A:$A, A1031)</f>
        <v>40</v>
      </c>
      <c r="S1031">
        <f t="shared" si="65"/>
        <v>1</v>
      </c>
      <c r="T1031">
        <f t="shared" si="66"/>
        <v>0</v>
      </c>
      <c r="U1031">
        <f t="shared" si="67"/>
        <v>2912.8000000000011</v>
      </c>
    </row>
    <row r="1032" spans="1:21" x14ac:dyDescent="0.35">
      <c r="A1032">
        <v>11030</v>
      </c>
      <c r="B1032" s="4" t="s">
        <v>622</v>
      </c>
      <c r="C1032" t="s">
        <v>195</v>
      </c>
      <c r="D1032" t="str">
        <f>_xlfn.XLOOKUP(C1032,Products!$A:$A,Products!$B:$B,"")</f>
        <v>Product 141</v>
      </c>
      <c r="E1032" t="str">
        <f>_xlfn.XLOOKUP(C1032,Products!$A:$A,Products!$C:$C,"")</f>
        <v>Packaging</v>
      </c>
      <c r="F1032">
        <f>_xlfn.XLOOKUP(C1032,Products!$A:$A,Products!$D:$D,"")</f>
        <v>142.51</v>
      </c>
      <c r="G1032" t="str">
        <f>_xlfn.XLOOKUP(C1032,Products!$A:$A,Products!$E:$E,"")</f>
        <v>S006</v>
      </c>
      <c r="H1032">
        <v>5</v>
      </c>
      <c r="I1032">
        <v>252.1</v>
      </c>
      <c r="J1032" t="s">
        <v>539</v>
      </c>
      <c r="K1032" t="s">
        <v>471</v>
      </c>
      <c r="L1032" t="str">
        <f xml:space="preserve"> _xlfn.XLOOKUP(K1032,Locations!$A:$A,Locations!$D:$D,"")</f>
        <v>Central</v>
      </c>
      <c r="M1032" t="str">
        <f xml:space="preserve"> _xlfn.XLOOKUP(K1032,Locations!$A:$A,Locations!$C:$C,"")</f>
        <v>TX</v>
      </c>
      <c r="N1032" t="s">
        <v>1626</v>
      </c>
      <c r="O1032" t="s">
        <v>1825</v>
      </c>
      <c r="P1032">
        <f t="shared" si="64"/>
        <v>1260.5</v>
      </c>
      <c r="Q1032" s="4">
        <f>_xlfn.MAXIFS(Shipments!$B:$B, Shipments!$A:$A, A1032)</f>
        <v>45908</v>
      </c>
      <c r="R1032">
        <f>SUMIFS(Shipments!$D:$D, Shipments!$A:$A, A1032)</f>
        <v>5</v>
      </c>
      <c r="S1032">
        <f t="shared" si="65"/>
        <v>1</v>
      </c>
      <c r="T1032">
        <f t="shared" si="66"/>
        <v>0</v>
      </c>
      <c r="U1032">
        <f t="shared" si="67"/>
        <v>547.95000000000005</v>
      </c>
    </row>
    <row r="1033" spans="1:21" x14ac:dyDescent="0.35">
      <c r="A1033">
        <v>11031</v>
      </c>
      <c r="B1033" s="4" t="s">
        <v>559</v>
      </c>
      <c r="C1033" t="s">
        <v>73</v>
      </c>
      <c r="D1033" t="str">
        <f>_xlfn.XLOOKUP(C1033,Products!$A:$A,Products!$B:$B,"")</f>
        <v>Product 19</v>
      </c>
      <c r="E1033" t="str">
        <f>_xlfn.XLOOKUP(C1033,Products!$A:$A,Products!$C:$C,"")</f>
        <v>Components</v>
      </c>
      <c r="F1033">
        <f>_xlfn.XLOOKUP(C1033,Products!$A:$A,Products!$D:$D,"")</f>
        <v>64.11</v>
      </c>
      <c r="G1033" t="str">
        <f>_xlfn.XLOOKUP(C1033,Products!$A:$A,Products!$E:$E,"")</f>
        <v>S008</v>
      </c>
      <c r="H1033">
        <v>100</v>
      </c>
      <c r="I1033">
        <v>101.81</v>
      </c>
      <c r="J1033" t="s">
        <v>551</v>
      </c>
      <c r="K1033" t="s">
        <v>467</v>
      </c>
      <c r="L1033" t="str">
        <f xml:space="preserve"> _xlfn.XLOOKUP(K1033,Locations!$A:$A,Locations!$D:$D,"")</f>
        <v>Northeast</v>
      </c>
      <c r="M1033" t="str">
        <f xml:space="preserve"> _xlfn.XLOOKUP(K1033,Locations!$A:$A,Locations!$C:$C,"")</f>
        <v>NJ</v>
      </c>
      <c r="N1033" t="s">
        <v>1676</v>
      </c>
      <c r="O1033" t="s">
        <v>1824</v>
      </c>
      <c r="P1033">
        <f t="shared" si="64"/>
        <v>10181</v>
      </c>
      <c r="Q1033" s="4">
        <f>_xlfn.MAXIFS(Shipments!$B:$B, Shipments!$A:$A, A1033)</f>
        <v>45877</v>
      </c>
      <c r="R1033">
        <f>SUMIFS(Shipments!$D:$D, Shipments!$A:$A, A1033)</f>
        <v>100</v>
      </c>
      <c r="S1033">
        <f t="shared" si="65"/>
        <v>1</v>
      </c>
      <c r="T1033">
        <f t="shared" si="66"/>
        <v>0</v>
      </c>
      <c r="U1033">
        <f t="shared" si="67"/>
        <v>3770</v>
      </c>
    </row>
    <row r="1034" spans="1:21" x14ac:dyDescent="0.35">
      <c r="A1034">
        <v>11032</v>
      </c>
      <c r="B1034" s="4" t="s">
        <v>613</v>
      </c>
      <c r="C1034" t="s">
        <v>146</v>
      </c>
      <c r="D1034" t="str">
        <f>_xlfn.XLOOKUP(C1034,Products!$A:$A,Products!$B:$B,"")</f>
        <v>Product 92</v>
      </c>
      <c r="E1034" t="str">
        <f>_xlfn.XLOOKUP(C1034,Products!$A:$A,Products!$C:$C,"")</f>
        <v>Finished Goods</v>
      </c>
      <c r="F1034">
        <f>_xlfn.XLOOKUP(C1034,Products!$A:$A,Products!$D:$D,"")</f>
        <v>144.79</v>
      </c>
      <c r="G1034" t="str">
        <f>_xlfn.XLOOKUP(C1034,Products!$A:$A,Products!$E:$E,"")</f>
        <v>S016</v>
      </c>
      <c r="H1034">
        <v>20</v>
      </c>
      <c r="I1034">
        <v>222.36</v>
      </c>
      <c r="J1034" t="s">
        <v>508</v>
      </c>
      <c r="K1034" t="s">
        <v>469</v>
      </c>
      <c r="L1034" t="str">
        <f xml:space="preserve"> _xlfn.XLOOKUP(K1034,Locations!$A:$A,Locations!$D:$D,"")</f>
        <v>Mountain</v>
      </c>
      <c r="M1034" t="str">
        <f xml:space="preserve"> _xlfn.XLOOKUP(K1034,Locations!$A:$A,Locations!$C:$C,"")</f>
        <v>IL</v>
      </c>
      <c r="N1034" t="s">
        <v>1677</v>
      </c>
      <c r="O1034" t="s">
        <v>1825</v>
      </c>
      <c r="P1034">
        <f t="shared" si="64"/>
        <v>4447.2000000000007</v>
      </c>
      <c r="Q1034" s="4">
        <f>_xlfn.MAXIFS(Shipments!$B:$B, Shipments!$A:$A, A1034)</f>
        <v>45903</v>
      </c>
      <c r="R1034">
        <f>SUMIFS(Shipments!$D:$D, Shipments!$A:$A, A1034)</f>
        <v>20</v>
      </c>
      <c r="S1034">
        <f t="shared" si="65"/>
        <v>1</v>
      </c>
      <c r="T1034">
        <f t="shared" si="66"/>
        <v>0</v>
      </c>
      <c r="U1034">
        <f t="shared" si="67"/>
        <v>1551.400000000001</v>
      </c>
    </row>
    <row r="1035" spans="1:21" x14ac:dyDescent="0.35">
      <c r="A1035">
        <v>11033</v>
      </c>
      <c r="B1035" s="4" t="s">
        <v>517</v>
      </c>
      <c r="C1035" t="s">
        <v>105</v>
      </c>
      <c r="D1035" t="str">
        <f>_xlfn.XLOOKUP(C1035,Products!$A:$A,Products!$B:$B,"")</f>
        <v>Product 51</v>
      </c>
      <c r="E1035" t="str">
        <f>_xlfn.XLOOKUP(C1035,Products!$A:$A,Products!$C:$C,"")</f>
        <v>Spare Parts</v>
      </c>
      <c r="F1035">
        <f>_xlfn.XLOOKUP(C1035,Products!$A:$A,Products!$D:$D,"")</f>
        <v>101.41</v>
      </c>
      <c r="G1035" t="str">
        <f>_xlfn.XLOOKUP(C1035,Products!$A:$A,Products!$E:$E,"")</f>
        <v>S005</v>
      </c>
      <c r="H1035">
        <v>20</v>
      </c>
      <c r="I1035">
        <v>127.12</v>
      </c>
      <c r="J1035" t="s">
        <v>539</v>
      </c>
      <c r="K1035" t="s">
        <v>464</v>
      </c>
      <c r="L1035" t="str">
        <f xml:space="preserve"> _xlfn.XLOOKUP(K1035,Locations!$A:$A,Locations!$D:$D,"")</f>
        <v>Central</v>
      </c>
      <c r="M1035" t="str">
        <f xml:space="preserve"> _xlfn.XLOOKUP(K1035,Locations!$A:$A,Locations!$C:$C,"")</f>
        <v>TX</v>
      </c>
      <c r="N1035" t="s">
        <v>1678</v>
      </c>
      <c r="O1035" t="s">
        <v>1825</v>
      </c>
      <c r="P1035">
        <f t="shared" si="64"/>
        <v>2542.4</v>
      </c>
      <c r="Q1035" s="4">
        <f>_xlfn.MAXIFS(Shipments!$B:$B, Shipments!$A:$A, A1035)</f>
        <v>45907</v>
      </c>
      <c r="R1035">
        <f>SUMIFS(Shipments!$D:$D, Shipments!$A:$A, A1035)</f>
        <v>20</v>
      </c>
      <c r="S1035">
        <f t="shared" si="65"/>
        <v>1</v>
      </c>
      <c r="T1035">
        <f t="shared" si="66"/>
        <v>1</v>
      </c>
      <c r="U1035">
        <f t="shared" si="67"/>
        <v>514.20000000000027</v>
      </c>
    </row>
    <row r="1036" spans="1:21" x14ac:dyDescent="0.35">
      <c r="A1036">
        <v>11034</v>
      </c>
      <c r="B1036" s="4" t="s">
        <v>602</v>
      </c>
      <c r="C1036" t="s">
        <v>189</v>
      </c>
      <c r="D1036" t="str">
        <f>_xlfn.XLOOKUP(C1036,Products!$A:$A,Products!$B:$B,"")</f>
        <v>Product 135</v>
      </c>
      <c r="E1036" t="str">
        <f>_xlfn.XLOOKUP(C1036,Products!$A:$A,Products!$C:$C,"")</f>
        <v>Finished Goods</v>
      </c>
      <c r="F1036">
        <f>_xlfn.XLOOKUP(C1036,Products!$A:$A,Products!$D:$D,"")</f>
        <v>56.22</v>
      </c>
      <c r="G1036" t="str">
        <f>_xlfn.XLOOKUP(C1036,Products!$A:$A,Products!$E:$E,"")</f>
        <v>S009</v>
      </c>
      <c r="H1036">
        <v>100</v>
      </c>
      <c r="I1036">
        <v>71.37</v>
      </c>
      <c r="J1036" t="s">
        <v>523</v>
      </c>
      <c r="K1036" t="s">
        <v>472</v>
      </c>
      <c r="L1036" t="str">
        <f xml:space="preserve"> _xlfn.XLOOKUP(K1036,Locations!$A:$A,Locations!$D:$D,"")</f>
        <v>West</v>
      </c>
      <c r="M1036" t="str">
        <f xml:space="preserve"> _xlfn.XLOOKUP(K1036,Locations!$A:$A,Locations!$C:$C,"")</f>
        <v>WA</v>
      </c>
      <c r="N1036" t="s">
        <v>1679</v>
      </c>
      <c r="O1036" t="s">
        <v>1824</v>
      </c>
      <c r="P1036">
        <f t="shared" si="64"/>
        <v>7137</v>
      </c>
      <c r="Q1036" s="4">
        <f>_xlfn.MAXIFS(Shipments!$B:$B, Shipments!$A:$A, A1036)</f>
        <v>45865</v>
      </c>
      <c r="R1036">
        <f>SUMIFS(Shipments!$D:$D, Shipments!$A:$A, A1036)</f>
        <v>100</v>
      </c>
      <c r="S1036">
        <f t="shared" si="65"/>
        <v>1</v>
      </c>
      <c r="T1036">
        <f t="shared" si="66"/>
        <v>0</v>
      </c>
      <c r="U1036">
        <f t="shared" si="67"/>
        <v>1515</v>
      </c>
    </row>
    <row r="1037" spans="1:21" x14ac:dyDescent="0.35">
      <c r="A1037">
        <v>11035</v>
      </c>
      <c r="B1037" s="4" t="s">
        <v>652</v>
      </c>
      <c r="C1037" t="s">
        <v>104</v>
      </c>
      <c r="D1037" t="str">
        <f>_xlfn.XLOOKUP(C1037,Products!$A:$A,Products!$B:$B,"")</f>
        <v>Product 50</v>
      </c>
      <c r="E1037" t="str">
        <f>_xlfn.XLOOKUP(C1037,Products!$A:$A,Products!$C:$C,"")</f>
        <v>Spare Parts</v>
      </c>
      <c r="F1037">
        <f>_xlfn.XLOOKUP(C1037,Products!$A:$A,Products!$D:$D,"")</f>
        <v>54.85</v>
      </c>
      <c r="G1037" t="str">
        <f>_xlfn.XLOOKUP(C1037,Products!$A:$A,Products!$E:$E,"")</f>
        <v>S008</v>
      </c>
      <c r="H1037">
        <v>15</v>
      </c>
      <c r="I1037">
        <v>73.010000000000005</v>
      </c>
      <c r="J1037" t="s">
        <v>542</v>
      </c>
      <c r="K1037" t="s">
        <v>465</v>
      </c>
      <c r="L1037" t="str">
        <f xml:space="preserve"> _xlfn.XLOOKUP(K1037,Locations!$A:$A,Locations!$D:$D,"")</f>
        <v>Midwest</v>
      </c>
      <c r="M1037" t="str">
        <f xml:space="preserve"> _xlfn.XLOOKUP(K1037,Locations!$A:$A,Locations!$C:$C,"")</f>
        <v>IL</v>
      </c>
      <c r="N1037" t="s">
        <v>1680</v>
      </c>
      <c r="O1037" t="s">
        <v>1825</v>
      </c>
      <c r="P1037">
        <f t="shared" si="64"/>
        <v>1095.1500000000001</v>
      </c>
      <c r="Q1037" s="4">
        <f>_xlfn.MAXIFS(Shipments!$B:$B, Shipments!$A:$A, A1037)</f>
        <v>45920</v>
      </c>
      <c r="R1037">
        <f>SUMIFS(Shipments!$D:$D, Shipments!$A:$A, A1037)</f>
        <v>15</v>
      </c>
      <c r="S1037">
        <f t="shared" si="65"/>
        <v>1</v>
      </c>
      <c r="T1037">
        <f t="shared" si="66"/>
        <v>0</v>
      </c>
      <c r="U1037">
        <f t="shared" si="67"/>
        <v>272.40000000000009</v>
      </c>
    </row>
    <row r="1038" spans="1:21" x14ac:dyDescent="0.35">
      <c r="A1038">
        <v>11036</v>
      </c>
      <c r="B1038" s="4" t="s">
        <v>552</v>
      </c>
      <c r="C1038" t="s">
        <v>210</v>
      </c>
      <c r="D1038" t="str">
        <f>_xlfn.XLOOKUP(C1038,Products!$A:$A,Products!$B:$B,"")</f>
        <v>Product 156</v>
      </c>
      <c r="E1038" t="str">
        <f>_xlfn.XLOOKUP(C1038,Products!$A:$A,Products!$C:$C,"")</f>
        <v>Components</v>
      </c>
      <c r="F1038">
        <f>_xlfn.XLOOKUP(C1038,Products!$A:$A,Products!$D:$D,"")</f>
        <v>148.87</v>
      </c>
      <c r="G1038" t="str">
        <f>_xlfn.XLOOKUP(C1038,Products!$A:$A,Products!$E:$E,"")</f>
        <v>S005</v>
      </c>
      <c r="H1038">
        <v>100</v>
      </c>
      <c r="I1038">
        <v>203.28</v>
      </c>
      <c r="J1038" t="s">
        <v>664</v>
      </c>
      <c r="K1038" t="s">
        <v>473</v>
      </c>
      <c r="L1038" t="str">
        <f xml:space="preserve"> _xlfn.XLOOKUP(K1038,Locations!$A:$A,Locations!$D:$D,"")</f>
        <v>West</v>
      </c>
      <c r="M1038" t="str">
        <f xml:space="preserve"> _xlfn.XLOOKUP(K1038,Locations!$A:$A,Locations!$C:$C,"")</f>
        <v>CA</v>
      </c>
      <c r="N1038" t="s">
        <v>1681</v>
      </c>
      <c r="O1038" t="s">
        <v>1825</v>
      </c>
      <c r="P1038">
        <f t="shared" si="64"/>
        <v>20328</v>
      </c>
      <c r="Q1038" s="4">
        <f>_xlfn.MAXIFS(Shipments!$B:$B, Shipments!$A:$A, A1038)</f>
        <v>45837</v>
      </c>
      <c r="R1038">
        <f>SUMIFS(Shipments!$D:$D, Shipments!$A:$A, A1038)</f>
        <v>100</v>
      </c>
      <c r="S1038">
        <f t="shared" si="65"/>
        <v>1</v>
      </c>
      <c r="T1038">
        <f t="shared" si="66"/>
        <v>1</v>
      </c>
      <c r="U1038">
        <f t="shared" si="67"/>
        <v>5441</v>
      </c>
    </row>
    <row r="1039" spans="1:21" x14ac:dyDescent="0.35">
      <c r="A1039">
        <v>11037</v>
      </c>
      <c r="B1039" s="4" t="s">
        <v>653</v>
      </c>
      <c r="C1039" t="s">
        <v>87</v>
      </c>
      <c r="D1039" t="str">
        <f>_xlfn.XLOOKUP(C1039,Products!$A:$A,Products!$B:$B,"")</f>
        <v>Product 33</v>
      </c>
      <c r="E1039" t="str">
        <f>_xlfn.XLOOKUP(C1039,Products!$A:$A,Products!$C:$C,"")</f>
        <v>Finished Goods</v>
      </c>
      <c r="F1039">
        <f>_xlfn.XLOOKUP(C1039,Products!$A:$A,Products!$D:$D,"")</f>
        <v>197.69</v>
      </c>
      <c r="G1039" t="str">
        <f>_xlfn.XLOOKUP(C1039,Products!$A:$A,Products!$E:$E,"")</f>
        <v>S009</v>
      </c>
      <c r="H1039">
        <v>40</v>
      </c>
      <c r="I1039">
        <v>326.08999999999997</v>
      </c>
      <c r="J1039" t="s">
        <v>679</v>
      </c>
      <c r="K1039" t="s">
        <v>465</v>
      </c>
      <c r="L1039" t="str">
        <f xml:space="preserve"> _xlfn.XLOOKUP(K1039,Locations!$A:$A,Locations!$D:$D,"")</f>
        <v>Midwest</v>
      </c>
      <c r="M1039" t="str">
        <f xml:space="preserve"> _xlfn.XLOOKUP(K1039,Locations!$A:$A,Locations!$C:$C,"")</f>
        <v>IL</v>
      </c>
      <c r="N1039" t="s">
        <v>1682</v>
      </c>
      <c r="O1039" t="s">
        <v>1825</v>
      </c>
      <c r="P1039">
        <f t="shared" si="64"/>
        <v>13043.599999999999</v>
      </c>
      <c r="Q1039" s="4">
        <f>_xlfn.MAXIFS(Shipments!$B:$B, Shipments!$A:$A, A1039)</f>
        <v>45825</v>
      </c>
      <c r="R1039">
        <f>SUMIFS(Shipments!$D:$D, Shipments!$A:$A, A1039)</f>
        <v>40</v>
      </c>
      <c r="S1039">
        <f t="shared" si="65"/>
        <v>1</v>
      </c>
      <c r="T1039">
        <f t="shared" si="66"/>
        <v>0</v>
      </c>
      <c r="U1039">
        <f t="shared" si="67"/>
        <v>5135.9999999999982</v>
      </c>
    </row>
    <row r="1040" spans="1:21" x14ac:dyDescent="0.35">
      <c r="A1040">
        <v>11038</v>
      </c>
      <c r="B1040" s="4" t="s">
        <v>592</v>
      </c>
      <c r="C1040" t="s">
        <v>67</v>
      </c>
      <c r="D1040" t="str">
        <f>_xlfn.XLOOKUP(C1040,Products!$A:$A,Products!$B:$B,"")</f>
        <v>Product 13</v>
      </c>
      <c r="E1040" t="str">
        <f>_xlfn.XLOOKUP(C1040,Products!$A:$A,Products!$C:$C,"")</f>
        <v>Finished Goods</v>
      </c>
      <c r="F1040">
        <f>_xlfn.XLOOKUP(C1040,Products!$A:$A,Products!$D:$D,"")</f>
        <v>48.85</v>
      </c>
      <c r="G1040" t="str">
        <f>_xlfn.XLOOKUP(C1040,Products!$A:$A,Products!$E:$E,"")</f>
        <v>S018</v>
      </c>
      <c r="H1040">
        <v>100</v>
      </c>
      <c r="I1040">
        <v>79.760000000000005</v>
      </c>
      <c r="J1040" t="s">
        <v>511</v>
      </c>
      <c r="K1040" t="s">
        <v>473</v>
      </c>
      <c r="L1040" t="str">
        <f xml:space="preserve"> _xlfn.XLOOKUP(K1040,Locations!$A:$A,Locations!$D:$D,"")</f>
        <v>West</v>
      </c>
      <c r="M1040" t="str">
        <f xml:space="preserve"> _xlfn.XLOOKUP(K1040,Locations!$A:$A,Locations!$C:$C,"")</f>
        <v>CA</v>
      </c>
      <c r="N1040" t="s">
        <v>1683</v>
      </c>
      <c r="O1040" t="s">
        <v>1825</v>
      </c>
      <c r="P1040">
        <f t="shared" si="64"/>
        <v>7976.0000000000009</v>
      </c>
      <c r="Q1040" s="4">
        <f>_xlfn.MAXIFS(Shipments!$B:$B, Shipments!$A:$A, A1040)</f>
        <v>45771</v>
      </c>
      <c r="R1040">
        <f>SUMIFS(Shipments!$D:$D, Shipments!$A:$A, A1040)</f>
        <v>100</v>
      </c>
      <c r="S1040">
        <f t="shared" si="65"/>
        <v>1</v>
      </c>
      <c r="T1040">
        <f t="shared" si="66"/>
        <v>1</v>
      </c>
      <c r="U1040">
        <f t="shared" si="67"/>
        <v>3091.0000000000009</v>
      </c>
    </row>
    <row r="1041" spans="1:21" x14ac:dyDescent="0.35">
      <c r="A1041">
        <v>11039</v>
      </c>
      <c r="B1041" s="4" t="s">
        <v>606</v>
      </c>
      <c r="C1041" t="s">
        <v>111</v>
      </c>
      <c r="D1041" t="str">
        <f>_xlfn.XLOOKUP(C1041,Products!$A:$A,Products!$B:$B,"")</f>
        <v>Product 57</v>
      </c>
      <c r="E1041" t="str">
        <f>_xlfn.XLOOKUP(C1041,Products!$A:$A,Products!$C:$C,"")</f>
        <v>Spare Parts</v>
      </c>
      <c r="F1041">
        <f>_xlfn.XLOOKUP(C1041,Products!$A:$A,Products!$D:$D,"")</f>
        <v>22.88</v>
      </c>
      <c r="G1041" t="str">
        <f>_xlfn.XLOOKUP(C1041,Products!$A:$A,Products!$E:$E,"")</f>
        <v>S008</v>
      </c>
      <c r="H1041">
        <v>5</v>
      </c>
      <c r="I1041">
        <v>29.22</v>
      </c>
      <c r="J1041" t="s">
        <v>561</v>
      </c>
      <c r="K1041" t="s">
        <v>472</v>
      </c>
      <c r="L1041" t="str">
        <f xml:space="preserve"> _xlfn.XLOOKUP(K1041,Locations!$A:$A,Locations!$D:$D,"")</f>
        <v>West</v>
      </c>
      <c r="M1041" t="str">
        <f xml:space="preserve"> _xlfn.XLOOKUP(K1041,Locations!$A:$A,Locations!$C:$C,"")</f>
        <v>WA</v>
      </c>
      <c r="N1041" t="s">
        <v>1684</v>
      </c>
      <c r="O1041" t="s">
        <v>1825</v>
      </c>
      <c r="P1041">
        <f t="shared" si="64"/>
        <v>146.1</v>
      </c>
      <c r="Q1041" s="4">
        <f>_xlfn.MAXIFS(Shipments!$B:$B, Shipments!$A:$A, A1041)</f>
        <v>45849</v>
      </c>
      <c r="R1041">
        <f>SUMIFS(Shipments!$D:$D, Shipments!$A:$A, A1041)</f>
        <v>5</v>
      </c>
      <c r="S1041">
        <f t="shared" si="65"/>
        <v>1</v>
      </c>
      <c r="T1041">
        <f t="shared" si="66"/>
        <v>0</v>
      </c>
      <c r="U1041">
        <f t="shared" si="67"/>
        <v>31.700000000000003</v>
      </c>
    </row>
    <row r="1042" spans="1:21" x14ac:dyDescent="0.35">
      <c r="A1042">
        <v>11040</v>
      </c>
      <c r="B1042" s="4" t="s">
        <v>685</v>
      </c>
      <c r="C1042" t="s">
        <v>180</v>
      </c>
      <c r="D1042" t="str">
        <f>_xlfn.XLOOKUP(C1042,Products!$A:$A,Products!$B:$B,"")</f>
        <v>Product 126</v>
      </c>
      <c r="E1042" t="str">
        <f>_xlfn.XLOOKUP(C1042,Products!$A:$A,Products!$C:$C,"")</f>
        <v>Components</v>
      </c>
      <c r="F1042">
        <f>_xlfn.XLOOKUP(C1042,Products!$A:$A,Products!$D:$D,"")</f>
        <v>71.209999999999994</v>
      </c>
      <c r="G1042" t="str">
        <f>_xlfn.XLOOKUP(C1042,Products!$A:$A,Products!$E:$E,"")</f>
        <v>S017</v>
      </c>
      <c r="H1042">
        <v>5</v>
      </c>
      <c r="I1042">
        <v>89.24</v>
      </c>
      <c r="J1042" t="s">
        <v>641</v>
      </c>
      <c r="K1042" t="s">
        <v>464</v>
      </c>
      <c r="L1042" t="str">
        <f xml:space="preserve"> _xlfn.XLOOKUP(K1042,Locations!$A:$A,Locations!$D:$D,"")</f>
        <v>Central</v>
      </c>
      <c r="M1042" t="str">
        <f xml:space="preserve"> _xlfn.XLOOKUP(K1042,Locations!$A:$A,Locations!$C:$C,"")</f>
        <v>TX</v>
      </c>
      <c r="N1042" t="s">
        <v>1685</v>
      </c>
      <c r="O1042" t="s">
        <v>1824</v>
      </c>
      <c r="P1042">
        <f t="shared" si="64"/>
        <v>446.2</v>
      </c>
      <c r="Q1042" s="4">
        <f>_xlfn.MAXIFS(Shipments!$B:$B, Shipments!$A:$A, A1042)</f>
        <v>45843</v>
      </c>
      <c r="R1042">
        <f>SUMIFS(Shipments!$D:$D, Shipments!$A:$A, A1042)</f>
        <v>5</v>
      </c>
      <c r="S1042">
        <f t="shared" si="65"/>
        <v>1</v>
      </c>
      <c r="T1042">
        <f t="shared" si="66"/>
        <v>1</v>
      </c>
      <c r="U1042">
        <f t="shared" si="67"/>
        <v>90.150000000000034</v>
      </c>
    </row>
    <row r="1043" spans="1:21" x14ac:dyDescent="0.35">
      <c r="A1043">
        <v>11041</v>
      </c>
      <c r="B1043" s="4" t="s">
        <v>591</v>
      </c>
      <c r="C1043" t="s">
        <v>137</v>
      </c>
      <c r="D1043" t="str">
        <f>_xlfn.XLOOKUP(C1043,Products!$A:$A,Products!$B:$B,"")</f>
        <v>Product 83</v>
      </c>
      <c r="E1043" t="str">
        <f>_xlfn.XLOOKUP(C1043,Products!$A:$A,Products!$C:$C,"")</f>
        <v>Components</v>
      </c>
      <c r="F1043">
        <f>_xlfn.XLOOKUP(C1043,Products!$A:$A,Products!$D:$D,"")</f>
        <v>72.48</v>
      </c>
      <c r="G1043" t="str">
        <f>_xlfn.XLOOKUP(C1043,Products!$A:$A,Products!$E:$E,"")</f>
        <v>S019</v>
      </c>
      <c r="H1043">
        <v>30</v>
      </c>
      <c r="I1043">
        <v>111.44</v>
      </c>
      <c r="J1043" t="s">
        <v>555</v>
      </c>
      <c r="K1043" t="s">
        <v>471</v>
      </c>
      <c r="L1043" t="str">
        <f xml:space="preserve"> _xlfn.XLOOKUP(K1043,Locations!$A:$A,Locations!$D:$D,"")</f>
        <v>Central</v>
      </c>
      <c r="M1043" t="str">
        <f xml:space="preserve"> _xlfn.XLOOKUP(K1043,Locations!$A:$A,Locations!$C:$C,"")</f>
        <v>TX</v>
      </c>
      <c r="N1043" t="s">
        <v>1686</v>
      </c>
      <c r="O1043" t="s">
        <v>1825</v>
      </c>
      <c r="P1043">
        <f t="shared" si="64"/>
        <v>3343.2</v>
      </c>
      <c r="Q1043" s="4">
        <f>_xlfn.MAXIFS(Shipments!$B:$B, Shipments!$A:$A, A1043)</f>
        <v>45932</v>
      </c>
      <c r="R1043">
        <f>SUMIFS(Shipments!$D:$D, Shipments!$A:$A, A1043)</f>
        <v>30</v>
      </c>
      <c r="S1043">
        <f t="shared" si="65"/>
        <v>1</v>
      </c>
      <c r="T1043">
        <f t="shared" si="66"/>
        <v>0</v>
      </c>
      <c r="U1043">
        <f t="shared" si="67"/>
        <v>1168.7999999999997</v>
      </c>
    </row>
    <row r="1044" spans="1:21" x14ac:dyDescent="0.35">
      <c r="A1044">
        <v>11042</v>
      </c>
      <c r="B1044" s="4" t="s">
        <v>604</v>
      </c>
      <c r="C1044" t="s">
        <v>230</v>
      </c>
      <c r="D1044" t="str">
        <f>_xlfn.XLOOKUP(C1044,Products!$A:$A,Products!$B:$B,"")</f>
        <v>Product 176</v>
      </c>
      <c r="E1044" t="str">
        <f>_xlfn.XLOOKUP(C1044,Products!$A:$A,Products!$C:$C,"")</f>
        <v>Spare Parts</v>
      </c>
      <c r="F1044">
        <f>_xlfn.XLOOKUP(C1044,Products!$A:$A,Products!$D:$D,"")</f>
        <v>42.45</v>
      </c>
      <c r="G1044" t="str">
        <f>_xlfn.XLOOKUP(C1044,Products!$A:$A,Products!$E:$E,"")</f>
        <v>S011</v>
      </c>
      <c r="H1044">
        <v>30</v>
      </c>
      <c r="I1044">
        <v>63.55</v>
      </c>
      <c r="J1044" t="s">
        <v>528</v>
      </c>
      <c r="K1044" t="s">
        <v>464</v>
      </c>
      <c r="L1044" t="str">
        <f xml:space="preserve"> _xlfn.XLOOKUP(K1044,Locations!$A:$A,Locations!$D:$D,"")</f>
        <v>Central</v>
      </c>
      <c r="M1044" t="str">
        <f xml:space="preserve"> _xlfn.XLOOKUP(K1044,Locations!$A:$A,Locations!$C:$C,"")</f>
        <v>TX</v>
      </c>
      <c r="N1044" t="s">
        <v>1687</v>
      </c>
      <c r="O1044" t="s">
        <v>1824</v>
      </c>
      <c r="P1044">
        <f t="shared" si="64"/>
        <v>1906.5</v>
      </c>
      <c r="Q1044" s="4">
        <f>_xlfn.MAXIFS(Shipments!$B:$B, Shipments!$A:$A, A1044)</f>
        <v>45900</v>
      </c>
      <c r="R1044">
        <f>SUMIFS(Shipments!$D:$D, Shipments!$A:$A, A1044)</f>
        <v>30</v>
      </c>
      <c r="S1044">
        <f t="shared" si="65"/>
        <v>1</v>
      </c>
      <c r="T1044">
        <f t="shared" si="66"/>
        <v>1</v>
      </c>
      <c r="U1044">
        <f t="shared" si="67"/>
        <v>633</v>
      </c>
    </row>
    <row r="1045" spans="1:21" x14ac:dyDescent="0.35">
      <c r="A1045">
        <v>11043</v>
      </c>
      <c r="B1045" s="4" t="s">
        <v>547</v>
      </c>
      <c r="C1045" t="s">
        <v>231</v>
      </c>
      <c r="D1045" t="str">
        <f>_xlfn.XLOOKUP(C1045,Products!$A:$A,Products!$B:$B,"")</f>
        <v>Product 177</v>
      </c>
      <c r="E1045" t="str">
        <f>_xlfn.XLOOKUP(C1045,Products!$A:$A,Products!$C:$C,"")</f>
        <v>Finished Goods</v>
      </c>
      <c r="F1045">
        <f>_xlfn.XLOOKUP(C1045,Products!$A:$A,Products!$D:$D,"")</f>
        <v>95.2</v>
      </c>
      <c r="G1045" t="str">
        <f>_xlfn.XLOOKUP(C1045,Products!$A:$A,Products!$E:$E,"")</f>
        <v>S019</v>
      </c>
      <c r="H1045">
        <v>50</v>
      </c>
      <c r="I1045">
        <v>115.81</v>
      </c>
      <c r="J1045" t="s">
        <v>679</v>
      </c>
      <c r="K1045" t="s">
        <v>464</v>
      </c>
      <c r="L1045" t="str">
        <f xml:space="preserve"> _xlfn.XLOOKUP(K1045,Locations!$A:$A,Locations!$D:$D,"")</f>
        <v>Central</v>
      </c>
      <c r="M1045" t="str">
        <f xml:space="preserve"> _xlfn.XLOOKUP(K1045,Locations!$A:$A,Locations!$C:$C,"")</f>
        <v>TX</v>
      </c>
      <c r="N1045" t="s">
        <v>945</v>
      </c>
      <c r="O1045" t="s">
        <v>1825</v>
      </c>
      <c r="P1045">
        <f t="shared" si="64"/>
        <v>5790.5</v>
      </c>
      <c r="Q1045" s="4">
        <f>_xlfn.MAXIFS(Shipments!$B:$B, Shipments!$A:$A, A1045)</f>
        <v>45824</v>
      </c>
      <c r="R1045">
        <f>SUMIFS(Shipments!$D:$D, Shipments!$A:$A, A1045)</f>
        <v>50</v>
      </c>
      <c r="S1045">
        <f t="shared" si="65"/>
        <v>1</v>
      </c>
      <c r="T1045">
        <f t="shared" si="66"/>
        <v>1</v>
      </c>
      <c r="U1045">
        <f t="shared" si="67"/>
        <v>1030.5</v>
      </c>
    </row>
    <row r="1046" spans="1:21" x14ac:dyDescent="0.35">
      <c r="A1046">
        <v>11044</v>
      </c>
      <c r="B1046" s="4" t="s">
        <v>574</v>
      </c>
      <c r="C1046" t="s">
        <v>203</v>
      </c>
      <c r="D1046" t="str">
        <f>_xlfn.XLOOKUP(C1046,Products!$A:$A,Products!$B:$B,"")</f>
        <v>Product 149</v>
      </c>
      <c r="E1046" t="str">
        <f>_xlfn.XLOOKUP(C1046,Products!$A:$A,Products!$C:$C,"")</f>
        <v>Components</v>
      </c>
      <c r="F1046">
        <f>_xlfn.XLOOKUP(C1046,Products!$A:$A,Products!$D:$D,"")</f>
        <v>121.38</v>
      </c>
      <c r="G1046" t="str">
        <f>_xlfn.XLOOKUP(C1046,Products!$A:$A,Products!$E:$E,"")</f>
        <v>S012</v>
      </c>
      <c r="H1046">
        <v>25</v>
      </c>
      <c r="I1046">
        <v>168.7</v>
      </c>
      <c r="J1046" t="s">
        <v>685</v>
      </c>
      <c r="K1046" t="s">
        <v>471</v>
      </c>
      <c r="L1046" t="str">
        <f xml:space="preserve"> _xlfn.XLOOKUP(K1046,Locations!$A:$A,Locations!$D:$D,"")</f>
        <v>Central</v>
      </c>
      <c r="M1046" t="str">
        <f xml:space="preserve"> _xlfn.XLOOKUP(K1046,Locations!$A:$A,Locations!$C:$C,"")</f>
        <v>TX</v>
      </c>
      <c r="N1046" t="s">
        <v>1688</v>
      </c>
      <c r="O1046" t="s">
        <v>1824</v>
      </c>
      <c r="P1046">
        <f t="shared" si="64"/>
        <v>4217.5</v>
      </c>
      <c r="Q1046" s="4">
        <f>_xlfn.MAXIFS(Shipments!$B:$B, Shipments!$A:$A, A1046)</f>
        <v>45836</v>
      </c>
      <c r="R1046">
        <f>SUMIFS(Shipments!$D:$D, Shipments!$A:$A, A1046)</f>
        <v>25</v>
      </c>
      <c r="S1046">
        <f t="shared" si="65"/>
        <v>1</v>
      </c>
      <c r="T1046">
        <f t="shared" si="66"/>
        <v>1</v>
      </c>
      <c r="U1046">
        <f t="shared" si="67"/>
        <v>1183</v>
      </c>
    </row>
    <row r="1047" spans="1:21" x14ac:dyDescent="0.35">
      <c r="A1047">
        <v>11045</v>
      </c>
      <c r="B1047" s="4" t="s">
        <v>542</v>
      </c>
      <c r="C1047" t="s">
        <v>186</v>
      </c>
      <c r="D1047" t="str">
        <f>_xlfn.XLOOKUP(C1047,Products!$A:$A,Products!$B:$B,"")</f>
        <v>Product 132</v>
      </c>
      <c r="E1047" t="str">
        <f>_xlfn.XLOOKUP(C1047,Products!$A:$A,Products!$C:$C,"")</f>
        <v>Finished Goods</v>
      </c>
      <c r="F1047">
        <f>_xlfn.XLOOKUP(C1047,Products!$A:$A,Products!$D:$D,"")</f>
        <v>181.79</v>
      </c>
      <c r="G1047" t="str">
        <f>_xlfn.XLOOKUP(C1047,Products!$A:$A,Products!$E:$E,"")</f>
        <v>S004</v>
      </c>
      <c r="H1047">
        <v>40</v>
      </c>
      <c r="I1047">
        <v>239.37</v>
      </c>
      <c r="J1047" t="s">
        <v>620</v>
      </c>
      <c r="K1047" t="s">
        <v>465</v>
      </c>
      <c r="L1047" t="str">
        <f xml:space="preserve"> _xlfn.XLOOKUP(K1047,Locations!$A:$A,Locations!$D:$D,"")</f>
        <v>Midwest</v>
      </c>
      <c r="M1047" t="str">
        <f xml:space="preserve"> _xlfn.XLOOKUP(K1047,Locations!$A:$A,Locations!$C:$C,"")</f>
        <v>IL</v>
      </c>
      <c r="N1047" t="s">
        <v>1689</v>
      </c>
      <c r="O1047" t="s">
        <v>1825</v>
      </c>
      <c r="P1047">
        <f t="shared" si="64"/>
        <v>9574.7999999999993</v>
      </c>
      <c r="Q1047" s="4">
        <f>_xlfn.MAXIFS(Shipments!$B:$B, Shipments!$A:$A, A1047)</f>
        <v>45918</v>
      </c>
      <c r="R1047">
        <f>SUMIFS(Shipments!$D:$D, Shipments!$A:$A, A1047)</f>
        <v>40</v>
      </c>
      <c r="S1047">
        <f t="shared" si="65"/>
        <v>1</v>
      </c>
      <c r="T1047">
        <f t="shared" si="66"/>
        <v>1</v>
      </c>
      <c r="U1047">
        <f t="shared" si="67"/>
        <v>2303.1999999999998</v>
      </c>
    </row>
    <row r="1048" spans="1:21" x14ac:dyDescent="0.35">
      <c r="A1048">
        <v>11046</v>
      </c>
      <c r="B1048" s="4" t="s">
        <v>542</v>
      </c>
      <c r="C1048" t="s">
        <v>187</v>
      </c>
      <c r="D1048" t="str">
        <f>_xlfn.XLOOKUP(C1048,Products!$A:$A,Products!$B:$B,"")</f>
        <v>Product 133</v>
      </c>
      <c r="E1048" t="str">
        <f>_xlfn.XLOOKUP(C1048,Products!$A:$A,Products!$C:$C,"")</f>
        <v>Raw Materials</v>
      </c>
      <c r="F1048">
        <f>_xlfn.XLOOKUP(C1048,Products!$A:$A,Products!$D:$D,"")</f>
        <v>71.06</v>
      </c>
      <c r="G1048" t="str">
        <f>_xlfn.XLOOKUP(C1048,Products!$A:$A,Products!$E:$E,"")</f>
        <v>S006</v>
      </c>
      <c r="H1048">
        <v>40</v>
      </c>
      <c r="I1048">
        <v>96.87</v>
      </c>
      <c r="J1048" t="s">
        <v>620</v>
      </c>
      <c r="K1048" t="s">
        <v>471</v>
      </c>
      <c r="L1048" t="str">
        <f xml:space="preserve"> _xlfn.XLOOKUP(K1048,Locations!$A:$A,Locations!$D:$D,"")</f>
        <v>Central</v>
      </c>
      <c r="M1048" t="str">
        <f xml:space="preserve"> _xlfn.XLOOKUP(K1048,Locations!$A:$A,Locations!$C:$C,"")</f>
        <v>TX</v>
      </c>
      <c r="N1048" t="s">
        <v>1690</v>
      </c>
      <c r="O1048" t="s">
        <v>1824</v>
      </c>
      <c r="P1048">
        <f t="shared" si="64"/>
        <v>3874.8</v>
      </c>
      <c r="Q1048" s="4">
        <f>_xlfn.MAXIFS(Shipments!$B:$B, Shipments!$A:$A, A1048)</f>
        <v>45919</v>
      </c>
      <c r="R1048">
        <f>SUMIFS(Shipments!$D:$D, Shipments!$A:$A, A1048)</f>
        <v>40</v>
      </c>
      <c r="S1048">
        <f t="shared" si="65"/>
        <v>1</v>
      </c>
      <c r="T1048">
        <f t="shared" si="66"/>
        <v>1</v>
      </c>
      <c r="U1048">
        <f t="shared" si="67"/>
        <v>1032.4000000000001</v>
      </c>
    </row>
    <row r="1049" spans="1:21" x14ac:dyDescent="0.35">
      <c r="A1049">
        <v>11047</v>
      </c>
      <c r="B1049" s="4" t="s">
        <v>542</v>
      </c>
      <c r="C1049" t="s">
        <v>90</v>
      </c>
      <c r="D1049" t="str">
        <f>_xlfn.XLOOKUP(C1049,Products!$A:$A,Products!$B:$B,"")</f>
        <v>Product 36</v>
      </c>
      <c r="E1049" t="str">
        <f>_xlfn.XLOOKUP(C1049,Products!$A:$A,Products!$C:$C,"")</f>
        <v>Components</v>
      </c>
      <c r="F1049">
        <f>_xlfn.XLOOKUP(C1049,Products!$A:$A,Products!$D:$D,"")</f>
        <v>93.46</v>
      </c>
      <c r="G1049" t="str">
        <f>_xlfn.XLOOKUP(C1049,Products!$A:$A,Products!$E:$E,"")</f>
        <v>S018</v>
      </c>
      <c r="H1049">
        <v>10</v>
      </c>
      <c r="I1049">
        <v>148.13999999999999</v>
      </c>
      <c r="J1049" t="s">
        <v>620</v>
      </c>
      <c r="K1049" t="s">
        <v>469</v>
      </c>
      <c r="L1049" t="str">
        <f xml:space="preserve"> _xlfn.XLOOKUP(K1049,Locations!$A:$A,Locations!$D:$D,"")</f>
        <v>Mountain</v>
      </c>
      <c r="M1049" t="str">
        <f xml:space="preserve"> _xlfn.XLOOKUP(K1049,Locations!$A:$A,Locations!$C:$C,"")</f>
        <v>IL</v>
      </c>
      <c r="N1049" t="s">
        <v>1691</v>
      </c>
      <c r="O1049" t="s">
        <v>1824</v>
      </c>
      <c r="P1049">
        <f t="shared" si="64"/>
        <v>1481.3999999999999</v>
      </c>
      <c r="Q1049" s="4">
        <f>_xlfn.MAXIFS(Shipments!$B:$B, Shipments!$A:$A, A1049)</f>
        <v>45919</v>
      </c>
      <c r="R1049">
        <f>SUMIFS(Shipments!$D:$D, Shipments!$A:$A, A1049)</f>
        <v>10</v>
      </c>
      <c r="S1049">
        <f t="shared" si="65"/>
        <v>1</v>
      </c>
      <c r="T1049">
        <f t="shared" si="66"/>
        <v>1</v>
      </c>
      <c r="U1049">
        <f t="shared" si="67"/>
        <v>546.79999999999995</v>
      </c>
    </row>
    <row r="1050" spans="1:21" x14ac:dyDescent="0.35">
      <c r="A1050">
        <v>11048</v>
      </c>
      <c r="B1050" s="4" t="s">
        <v>686</v>
      </c>
      <c r="C1050" t="s">
        <v>75</v>
      </c>
      <c r="D1050" t="str">
        <f>_xlfn.XLOOKUP(C1050,Products!$A:$A,Products!$B:$B,"")</f>
        <v>Product 21</v>
      </c>
      <c r="E1050" t="str">
        <f>_xlfn.XLOOKUP(C1050,Products!$A:$A,Products!$C:$C,"")</f>
        <v>Finished Goods</v>
      </c>
      <c r="F1050">
        <f>_xlfn.XLOOKUP(C1050,Products!$A:$A,Products!$D:$D,"")</f>
        <v>49.85</v>
      </c>
      <c r="G1050" t="str">
        <f>_xlfn.XLOOKUP(C1050,Products!$A:$A,Products!$E:$E,"")</f>
        <v>S002</v>
      </c>
      <c r="H1050">
        <v>30</v>
      </c>
      <c r="I1050">
        <v>75.180000000000007</v>
      </c>
      <c r="J1050" t="s">
        <v>581</v>
      </c>
      <c r="K1050" t="s">
        <v>468</v>
      </c>
      <c r="L1050" t="str">
        <f xml:space="preserve"> _xlfn.XLOOKUP(K1050,Locations!$A:$A,Locations!$D:$D,"")</f>
        <v>West</v>
      </c>
      <c r="M1050" t="str">
        <f xml:space="preserve"> _xlfn.XLOOKUP(K1050,Locations!$A:$A,Locations!$C:$C,"")</f>
        <v>WA</v>
      </c>
      <c r="N1050" t="s">
        <v>1692</v>
      </c>
      <c r="O1050" t="s">
        <v>1824</v>
      </c>
      <c r="P1050">
        <f t="shared" si="64"/>
        <v>2255.4</v>
      </c>
      <c r="Q1050" s="4">
        <f>_xlfn.MAXIFS(Shipments!$B:$B, Shipments!$A:$A, A1050)</f>
        <v>45884</v>
      </c>
      <c r="R1050">
        <f>SUMIFS(Shipments!$D:$D, Shipments!$A:$A, A1050)</f>
        <v>30</v>
      </c>
      <c r="S1050">
        <f t="shared" si="65"/>
        <v>1</v>
      </c>
      <c r="T1050">
        <f t="shared" si="66"/>
        <v>0</v>
      </c>
      <c r="U1050">
        <f t="shared" si="67"/>
        <v>759.90000000000009</v>
      </c>
    </row>
    <row r="1051" spans="1:21" x14ac:dyDescent="0.35">
      <c r="A1051">
        <v>11049</v>
      </c>
      <c r="B1051" s="4" t="s">
        <v>605</v>
      </c>
      <c r="C1051" t="s">
        <v>193</v>
      </c>
      <c r="D1051" t="str">
        <f>_xlfn.XLOOKUP(C1051,Products!$A:$A,Products!$B:$B,"")</f>
        <v>Product 139</v>
      </c>
      <c r="E1051" t="str">
        <f>_xlfn.XLOOKUP(C1051,Products!$A:$A,Products!$C:$C,"")</f>
        <v>Components</v>
      </c>
      <c r="F1051">
        <f>_xlfn.XLOOKUP(C1051,Products!$A:$A,Products!$D:$D,"")</f>
        <v>176.69</v>
      </c>
      <c r="G1051" t="str">
        <f>_xlfn.XLOOKUP(C1051,Products!$A:$A,Products!$E:$E,"")</f>
        <v>S014</v>
      </c>
      <c r="H1051">
        <v>30</v>
      </c>
      <c r="I1051">
        <v>213.54</v>
      </c>
      <c r="J1051" t="s">
        <v>590</v>
      </c>
      <c r="K1051" t="s">
        <v>470</v>
      </c>
      <c r="L1051" t="str">
        <f xml:space="preserve"> _xlfn.XLOOKUP(K1051,Locations!$A:$A,Locations!$D:$D,"")</f>
        <v>Pacific</v>
      </c>
      <c r="M1051" t="str">
        <f xml:space="preserve"> _xlfn.XLOOKUP(K1051,Locations!$A:$A,Locations!$C:$C,"")</f>
        <v>FL</v>
      </c>
      <c r="N1051" t="s">
        <v>1693</v>
      </c>
      <c r="O1051" t="s">
        <v>1824</v>
      </c>
      <c r="P1051">
        <f t="shared" si="64"/>
        <v>6406.2</v>
      </c>
      <c r="Q1051" s="4">
        <f>_xlfn.MAXIFS(Shipments!$B:$B, Shipments!$A:$A, A1051)</f>
        <v>45819</v>
      </c>
      <c r="R1051">
        <f>SUMIFS(Shipments!$D:$D, Shipments!$A:$A, A1051)</f>
        <v>30</v>
      </c>
      <c r="S1051">
        <f t="shared" si="65"/>
        <v>1</v>
      </c>
      <c r="T1051">
        <f t="shared" si="66"/>
        <v>0</v>
      </c>
      <c r="U1051">
        <f t="shared" si="67"/>
        <v>1105.5</v>
      </c>
    </row>
    <row r="1052" spans="1:21" x14ac:dyDescent="0.35">
      <c r="A1052">
        <v>11050</v>
      </c>
      <c r="B1052" s="4" t="s">
        <v>682</v>
      </c>
      <c r="C1052" t="s">
        <v>71</v>
      </c>
      <c r="D1052" t="str">
        <f>_xlfn.XLOOKUP(C1052,Products!$A:$A,Products!$B:$B,"")</f>
        <v>Product 17</v>
      </c>
      <c r="E1052" t="str">
        <f>_xlfn.XLOOKUP(C1052,Products!$A:$A,Products!$C:$C,"")</f>
        <v>Finished Goods</v>
      </c>
      <c r="F1052">
        <f>_xlfn.XLOOKUP(C1052,Products!$A:$A,Products!$D:$D,"")</f>
        <v>93.8</v>
      </c>
      <c r="G1052" t="str">
        <f>_xlfn.XLOOKUP(C1052,Products!$A:$A,Products!$E:$E,"")</f>
        <v>S004</v>
      </c>
      <c r="H1052">
        <v>100</v>
      </c>
      <c r="I1052">
        <v>127.88</v>
      </c>
      <c r="J1052" t="s">
        <v>516</v>
      </c>
      <c r="K1052" t="s">
        <v>469</v>
      </c>
      <c r="L1052" t="str">
        <f xml:space="preserve"> _xlfn.XLOOKUP(K1052,Locations!$A:$A,Locations!$D:$D,"")</f>
        <v>Mountain</v>
      </c>
      <c r="M1052" t="str">
        <f xml:space="preserve"> _xlfn.XLOOKUP(K1052,Locations!$A:$A,Locations!$C:$C,"")</f>
        <v>IL</v>
      </c>
      <c r="N1052" t="s">
        <v>1694</v>
      </c>
      <c r="O1052" t="s">
        <v>1824</v>
      </c>
      <c r="P1052">
        <f t="shared" si="64"/>
        <v>12788</v>
      </c>
      <c r="Q1052" s="4">
        <f>_xlfn.MAXIFS(Shipments!$B:$B, Shipments!$A:$A, A1052)</f>
        <v>45803</v>
      </c>
      <c r="R1052">
        <f>SUMIFS(Shipments!$D:$D, Shipments!$A:$A, A1052)</f>
        <v>100</v>
      </c>
      <c r="S1052">
        <f t="shared" si="65"/>
        <v>1</v>
      </c>
      <c r="T1052">
        <f t="shared" si="66"/>
        <v>1</v>
      </c>
      <c r="U1052">
        <f t="shared" si="67"/>
        <v>3408</v>
      </c>
    </row>
    <row r="1053" spans="1:21" x14ac:dyDescent="0.35">
      <c r="A1053">
        <v>11051</v>
      </c>
      <c r="B1053" s="4" t="s">
        <v>650</v>
      </c>
      <c r="C1053" t="s">
        <v>133</v>
      </c>
      <c r="D1053" t="str">
        <f>_xlfn.XLOOKUP(C1053,Products!$A:$A,Products!$B:$B,"")</f>
        <v>Product 79</v>
      </c>
      <c r="E1053" t="str">
        <f>_xlfn.XLOOKUP(C1053,Products!$A:$A,Products!$C:$C,"")</f>
        <v>Finished Goods</v>
      </c>
      <c r="F1053">
        <f>_xlfn.XLOOKUP(C1053,Products!$A:$A,Products!$D:$D,"")</f>
        <v>142.61000000000001</v>
      </c>
      <c r="G1053" t="str">
        <f>_xlfn.XLOOKUP(C1053,Products!$A:$A,Products!$E:$E,"")</f>
        <v>S004</v>
      </c>
      <c r="H1053">
        <v>100</v>
      </c>
      <c r="I1053">
        <v>211.78</v>
      </c>
      <c r="J1053" t="s">
        <v>557</v>
      </c>
      <c r="K1053" t="s">
        <v>465</v>
      </c>
      <c r="L1053" t="str">
        <f xml:space="preserve"> _xlfn.XLOOKUP(K1053,Locations!$A:$A,Locations!$D:$D,"")</f>
        <v>Midwest</v>
      </c>
      <c r="M1053" t="str">
        <f xml:space="preserve"> _xlfn.XLOOKUP(K1053,Locations!$A:$A,Locations!$C:$C,"")</f>
        <v>IL</v>
      </c>
      <c r="N1053" t="s">
        <v>1369</v>
      </c>
      <c r="O1053" t="s">
        <v>1825</v>
      </c>
      <c r="P1053">
        <f t="shared" si="64"/>
        <v>21178</v>
      </c>
      <c r="Q1053" s="4">
        <f>_xlfn.MAXIFS(Shipments!$B:$B, Shipments!$A:$A, A1053)</f>
        <v>45801</v>
      </c>
      <c r="R1053">
        <f>SUMIFS(Shipments!$D:$D, Shipments!$A:$A, A1053)</f>
        <v>100</v>
      </c>
      <c r="S1053">
        <f t="shared" si="65"/>
        <v>1</v>
      </c>
      <c r="T1053">
        <f t="shared" si="66"/>
        <v>1</v>
      </c>
      <c r="U1053">
        <f t="shared" si="67"/>
        <v>6916.9999999999982</v>
      </c>
    </row>
    <row r="1054" spans="1:21" x14ac:dyDescent="0.35">
      <c r="A1054">
        <v>11052</v>
      </c>
      <c r="B1054" s="4" t="s">
        <v>648</v>
      </c>
      <c r="C1054" t="s">
        <v>66</v>
      </c>
      <c r="D1054" t="str">
        <f>_xlfn.XLOOKUP(C1054,Products!$A:$A,Products!$B:$B,"")</f>
        <v>Product 12</v>
      </c>
      <c r="E1054" t="str">
        <f>_xlfn.XLOOKUP(C1054,Products!$A:$A,Products!$C:$C,"")</f>
        <v>Raw Materials</v>
      </c>
      <c r="F1054">
        <f>_xlfn.XLOOKUP(C1054,Products!$A:$A,Products!$D:$D,"")</f>
        <v>197.83</v>
      </c>
      <c r="G1054" t="str">
        <f>_xlfn.XLOOKUP(C1054,Products!$A:$A,Products!$E:$E,"")</f>
        <v>S020</v>
      </c>
      <c r="H1054">
        <v>40</v>
      </c>
      <c r="I1054">
        <v>338.08</v>
      </c>
      <c r="J1054" t="s">
        <v>683</v>
      </c>
      <c r="K1054" t="s">
        <v>470</v>
      </c>
      <c r="L1054" t="str">
        <f xml:space="preserve"> _xlfn.XLOOKUP(K1054,Locations!$A:$A,Locations!$D:$D,"")</f>
        <v>Pacific</v>
      </c>
      <c r="M1054" t="str">
        <f xml:space="preserve"> _xlfn.XLOOKUP(K1054,Locations!$A:$A,Locations!$C:$C,"")</f>
        <v>FL</v>
      </c>
      <c r="N1054" t="s">
        <v>1695</v>
      </c>
      <c r="O1054" t="s">
        <v>1825</v>
      </c>
      <c r="P1054">
        <f t="shared" si="64"/>
        <v>13523.199999999999</v>
      </c>
      <c r="Q1054" s="4">
        <f>_xlfn.MAXIFS(Shipments!$B:$B, Shipments!$A:$A, A1054)</f>
        <v>45908</v>
      </c>
      <c r="R1054">
        <f>SUMIFS(Shipments!$D:$D, Shipments!$A:$A, A1054)</f>
        <v>40</v>
      </c>
      <c r="S1054">
        <f t="shared" si="65"/>
        <v>1</v>
      </c>
      <c r="T1054">
        <f t="shared" si="66"/>
        <v>1</v>
      </c>
      <c r="U1054">
        <f t="shared" si="67"/>
        <v>5609.9999999999982</v>
      </c>
    </row>
    <row r="1055" spans="1:21" x14ac:dyDescent="0.35">
      <c r="A1055">
        <v>11053</v>
      </c>
      <c r="B1055" s="4" t="s">
        <v>622</v>
      </c>
      <c r="C1055" t="s">
        <v>68</v>
      </c>
      <c r="D1055" t="str">
        <f>_xlfn.XLOOKUP(C1055,Products!$A:$A,Products!$B:$B,"")</f>
        <v>Product 14</v>
      </c>
      <c r="E1055" t="str">
        <f>_xlfn.XLOOKUP(C1055,Products!$A:$A,Products!$C:$C,"")</f>
        <v>Components</v>
      </c>
      <c r="F1055">
        <f>_xlfn.XLOOKUP(C1055,Products!$A:$A,Products!$D:$D,"")</f>
        <v>183.53</v>
      </c>
      <c r="G1055" t="str">
        <f>_xlfn.XLOOKUP(C1055,Products!$A:$A,Products!$E:$E,"")</f>
        <v>S004</v>
      </c>
      <c r="H1055">
        <v>100</v>
      </c>
      <c r="I1055">
        <v>272.94</v>
      </c>
      <c r="J1055" t="s">
        <v>648</v>
      </c>
      <c r="K1055" t="s">
        <v>464</v>
      </c>
      <c r="L1055" t="str">
        <f xml:space="preserve"> _xlfn.XLOOKUP(K1055,Locations!$A:$A,Locations!$D:$D,"")</f>
        <v>Central</v>
      </c>
      <c r="M1055" t="str">
        <f xml:space="preserve"> _xlfn.XLOOKUP(K1055,Locations!$A:$A,Locations!$C:$C,"")</f>
        <v>TX</v>
      </c>
      <c r="N1055" t="s">
        <v>943</v>
      </c>
      <c r="O1055" t="s">
        <v>1825</v>
      </c>
      <c r="P1055">
        <f t="shared" si="64"/>
        <v>27294</v>
      </c>
      <c r="Q1055" s="4">
        <f>_xlfn.MAXIFS(Shipments!$B:$B, Shipments!$A:$A, A1055)</f>
        <v>45907</v>
      </c>
      <c r="R1055">
        <f>SUMIFS(Shipments!$D:$D, Shipments!$A:$A, A1055)</f>
        <v>100</v>
      </c>
      <c r="S1055">
        <f t="shared" si="65"/>
        <v>1</v>
      </c>
      <c r="T1055">
        <f t="shared" si="66"/>
        <v>0</v>
      </c>
      <c r="U1055">
        <f t="shared" si="67"/>
        <v>8941</v>
      </c>
    </row>
    <row r="1056" spans="1:21" x14ac:dyDescent="0.35">
      <c r="A1056">
        <v>11054</v>
      </c>
      <c r="B1056" s="4" t="s">
        <v>588</v>
      </c>
      <c r="C1056" t="s">
        <v>160</v>
      </c>
      <c r="D1056" t="str">
        <f>_xlfn.XLOOKUP(C1056,Products!$A:$A,Products!$B:$B,"")</f>
        <v>Product 106</v>
      </c>
      <c r="E1056" t="str">
        <f>_xlfn.XLOOKUP(C1056,Products!$A:$A,Products!$C:$C,"")</f>
        <v>Packaging</v>
      </c>
      <c r="F1056">
        <f>_xlfn.XLOOKUP(C1056,Products!$A:$A,Products!$D:$D,"")</f>
        <v>186.61</v>
      </c>
      <c r="G1056" t="str">
        <f>_xlfn.XLOOKUP(C1056,Products!$A:$A,Products!$E:$E,"")</f>
        <v>S001</v>
      </c>
      <c r="H1056">
        <v>30</v>
      </c>
      <c r="I1056">
        <v>278.14</v>
      </c>
      <c r="J1056" t="s">
        <v>594</v>
      </c>
      <c r="K1056" t="s">
        <v>473</v>
      </c>
      <c r="L1056" t="str">
        <f xml:space="preserve"> _xlfn.XLOOKUP(K1056,Locations!$A:$A,Locations!$D:$D,"")</f>
        <v>West</v>
      </c>
      <c r="M1056" t="str">
        <f xml:space="preserve"> _xlfn.XLOOKUP(K1056,Locations!$A:$A,Locations!$C:$C,"")</f>
        <v>CA</v>
      </c>
      <c r="N1056" t="s">
        <v>1696</v>
      </c>
      <c r="O1056" t="s">
        <v>1825</v>
      </c>
      <c r="P1056">
        <f t="shared" si="64"/>
        <v>8344.1999999999989</v>
      </c>
      <c r="Q1056" s="4">
        <f>_xlfn.MAXIFS(Shipments!$B:$B, Shipments!$A:$A, A1056)</f>
        <v>45806</v>
      </c>
      <c r="R1056">
        <f>SUMIFS(Shipments!$D:$D, Shipments!$A:$A, A1056)</f>
        <v>30</v>
      </c>
      <c r="S1056">
        <f t="shared" si="65"/>
        <v>1</v>
      </c>
      <c r="T1056">
        <f t="shared" si="66"/>
        <v>0</v>
      </c>
      <c r="U1056">
        <f t="shared" si="67"/>
        <v>2745.8999999999987</v>
      </c>
    </row>
    <row r="1057" spans="1:21" x14ac:dyDescent="0.35">
      <c r="A1057">
        <v>11055</v>
      </c>
      <c r="B1057" s="4" t="s">
        <v>525</v>
      </c>
      <c r="C1057" t="s">
        <v>78</v>
      </c>
      <c r="D1057" t="str">
        <f>_xlfn.XLOOKUP(C1057,Products!$A:$A,Products!$B:$B,"")</f>
        <v>Product 24</v>
      </c>
      <c r="E1057" t="str">
        <f>_xlfn.XLOOKUP(C1057,Products!$A:$A,Products!$C:$C,"")</f>
        <v>Finished Goods</v>
      </c>
      <c r="F1057">
        <f>_xlfn.XLOOKUP(C1057,Products!$A:$A,Products!$D:$D,"")</f>
        <v>161.94</v>
      </c>
      <c r="G1057" t="str">
        <f>_xlfn.XLOOKUP(C1057,Products!$A:$A,Products!$E:$E,"")</f>
        <v>S005</v>
      </c>
      <c r="H1057">
        <v>40</v>
      </c>
      <c r="I1057">
        <v>264.11</v>
      </c>
      <c r="J1057" t="s">
        <v>577</v>
      </c>
      <c r="K1057" t="s">
        <v>467</v>
      </c>
      <c r="L1057" t="str">
        <f xml:space="preserve"> _xlfn.XLOOKUP(K1057,Locations!$A:$A,Locations!$D:$D,"")</f>
        <v>Northeast</v>
      </c>
      <c r="M1057" t="str">
        <f xml:space="preserve"> _xlfn.XLOOKUP(K1057,Locations!$A:$A,Locations!$C:$C,"")</f>
        <v>NJ</v>
      </c>
      <c r="N1057" t="s">
        <v>801</v>
      </c>
      <c r="O1057" t="s">
        <v>1824</v>
      </c>
      <c r="P1057">
        <f t="shared" si="64"/>
        <v>10564.400000000001</v>
      </c>
      <c r="Q1057" s="4">
        <f>_xlfn.MAXIFS(Shipments!$B:$B, Shipments!$A:$A, A1057)</f>
        <v>45869</v>
      </c>
      <c r="R1057">
        <f>SUMIFS(Shipments!$D:$D, Shipments!$A:$A, A1057)</f>
        <v>40</v>
      </c>
      <c r="S1057">
        <f t="shared" si="65"/>
        <v>1</v>
      </c>
      <c r="T1057">
        <f t="shared" si="66"/>
        <v>1</v>
      </c>
      <c r="U1057">
        <f t="shared" si="67"/>
        <v>4086.8000000000011</v>
      </c>
    </row>
    <row r="1058" spans="1:21" x14ac:dyDescent="0.35">
      <c r="A1058">
        <v>11056</v>
      </c>
      <c r="B1058" s="4" t="s">
        <v>577</v>
      </c>
      <c r="C1058" t="s">
        <v>74</v>
      </c>
      <c r="D1058" t="str">
        <f>_xlfn.XLOOKUP(C1058,Products!$A:$A,Products!$B:$B,"")</f>
        <v>Product 20</v>
      </c>
      <c r="E1058" t="str">
        <f>_xlfn.XLOOKUP(C1058,Products!$A:$A,Products!$C:$C,"")</f>
        <v>Packaging</v>
      </c>
      <c r="F1058">
        <f>_xlfn.XLOOKUP(C1058,Products!$A:$A,Products!$D:$D,"")</f>
        <v>11.37</v>
      </c>
      <c r="G1058" t="str">
        <f>_xlfn.XLOOKUP(C1058,Products!$A:$A,Products!$E:$E,"")</f>
        <v>S018</v>
      </c>
      <c r="H1058">
        <v>40</v>
      </c>
      <c r="I1058">
        <v>14.41</v>
      </c>
      <c r="J1058" t="s">
        <v>551</v>
      </c>
      <c r="K1058" t="s">
        <v>471</v>
      </c>
      <c r="L1058" t="str">
        <f xml:space="preserve"> _xlfn.XLOOKUP(K1058,Locations!$A:$A,Locations!$D:$D,"")</f>
        <v>Central</v>
      </c>
      <c r="M1058" t="str">
        <f xml:space="preserve"> _xlfn.XLOOKUP(K1058,Locations!$A:$A,Locations!$C:$C,"")</f>
        <v>TX</v>
      </c>
      <c r="N1058" t="s">
        <v>960</v>
      </c>
      <c r="O1058" t="s">
        <v>1825</v>
      </c>
      <c r="P1058">
        <f t="shared" si="64"/>
        <v>576.4</v>
      </c>
      <c r="Q1058" s="4">
        <f>_xlfn.MAXIFS(Shipments!$B:$B, Shipments!$A:$A, A1058)</f>
        <v>45872</v>
      </c>
      <c r="R1058">
        <f>SUMIFS(Shipments!$D:$D, Shipments!$A:$A, A1058)</f>
        <v>40</v>
      </c>
      <c r="S1058">
        <f t="shared" si="65"/>
        <v>1</v>
      </c>
      <c r="T1058">
        <f t="shared" si="66"/>
        <v>1</v>
      </c>
      <c r="U1058">
        <f t="shared" si="67"/>
        <v>121.60000000000002</v>
      </c>
    </row>
    <row r="1059" spans="1:21" x14ac:dyDescent="0.35">
      <c r="A1059">
        <v>11057</v>
      </c>
      <c r="B1059" s="4" t="s">
        <v>565</v>
      </c>
      <c r="C1059" t="s">
        <v>184</v>
      </c>
      <c r="D1059" t="str">
        <f>_xlfn.XLOOKUP(C1059,Products!$A:$A,Products!$B:$B,"")</f>
        <v>Product 130</v>
      </c>
      <c r="E1059" t="str">
        <f>_xlfn.XLOOKUP(C1059,Products!$A:$A,Products!$C:$C,"")</f>
        <v>Packaging</v>
      </c>
      <c r="F1059">
        <f>_xlfn.XLOOKUP(C1059,Products!$A:$A,Products!$D:$D,"")</f>
        <v>49.96</v>
      </c>
      <c r="G1059" t="str">
        <f>_xlfn.XLOOKUP(C1059,Products!$A:$A,Products!$E:$E,"")</f>
        <v>S012</v>
      </c>
      <c r="H1059">
        <v>50</v>
      </c>
      <c r="I1059">
        <v>78.13</v>
      </c>
      <c r="J1059" t="s">
        <v>515</v>
      </c>
      <c r="K1059" t="s">
        <v>469</v>
      </c>
      <c r="L1059" t="str">
        <f xml:space="preserve"> _xlfn.XLOOKUP(K1059,Locations!$A:$A,Locations!$D:$D,"")</f>
        <v>Mountain</v>
      </c>
      <c r="M1059" t="str">
        <f xml:space="preserve"> _xlfn.XLOOKUP(K1059,Locations!$A:$A,Locations!$C:$C,"")</f>
        <v>IL</v>
      </c>
      <c r="N1059" t="s">
        <v>1697</v>
      </c>
      <c r="O1059" t="s">
        <v>1825</v>
      </c>
      <c r="P1059">
        <f t="shared" si="64"/>
        <v>3906.5</v>
      </c>
      <c r="Q1059" s="4">
        <f>_xlfn.MAXIFS(Shipments!$B:$B, Shipments!$A:$A, A1059)</f>
        <v>45832</v>
      </c>
      <c r="R1059">
        <f>SUMIFS(Shipments!$D:$D, Shipments!$A:$A, A1059)</f>
        <v>50</v>
      </c>
      <c r="S1059">
        <f t="shared" si="65"/>
        <v>1</v>
      </c>
      <c r="T1059">
        <f t="shared" si="66"/>
        <v>0</v>
      </c>
      <c r="U1059">
        <f t="shared" si="67"/>
        <v>1408.5</v>
      </c>
    </row>
    <row r="1060" spans="1:21" x14ac:dyDescent="0.35">
      <c r="A1060">
        <v>11058</v>
      </c>
      <c r="B1060" s="4" t="s">
        <v>538</v>
      </c>
      <c r="C1060" t="s">
        <v>83</v>
      </c>
      <c r="D1060" t="str">
        <f>_xlfn.XLOOKUP(C1060,Products!$A:$A,Products!$B:$B,"")</f>
        <v>Product 29</v>
      </c>
      <c r="E1060" t="str">
        <f>_xlfn.XLOOKUP(C1060,Products!$A:$A,Products!$C:$C,"")</f>
        <v>Spare Parts</v>
      </c>
      <c r="F1060">
        <f>_xlfn.XLOOKUP(C1060,Products!$A:$A,Products!$D:$D,"")</f>
        <v>108.82</v>
      </c>
      <c r="G1060" t="str">
        <f>_xlfn.XLOOKUP(C1060,Products!$A:$A,Products!$E:$E,"")</f>
        <v>S015</v>
      </c>
      <c r="H1060">
        <v>30</v>
      </c>
      <c r="I1060">
        <v>172.55</v>
      </c>
      <c r="J1060" t="s">
        <v>571</v>
      </c>
      <c r="K1060" t="s">
        <v>464</v>
      </c>
      <c r="L1060" t="str">
        <f xml:space="preserve"> _xlfn.XLOOKUP(K1060,Locations!$A:$A,Locations!$D:$D,"")</f>
        <v>Central</v>
      </c>
      <c r="M1060" t="str">
        <f xml:space="preserve"> _xlfn.XLOOKUP(K1060,Locations!$A:$A,Locations!$C:$C,"")</f>
        <v>TX</v>
      </c>
      <c r="N1060" t="s">
        <v>1698</v>
      </c>
      <c r="O1060" t="s">
        <v>1826</v>
      </c>
      <c r="P1060">
        <f t="shared" si="64"/>
        <v>5176.5</v>
      </c>
      <c r="Q1060" s="4">
        <f>_xlfn.MAXIFS(Shipments!$B:$B, Shipments!$A:$A, A1060)</f>
        <v>45755</v>
      </c>
      <c r="R1060">
        <f>SUMIFS(Shipments!$D:$D, Shipments!$A:$A, A1060)</f>
        <v>30</v>
      </c>
      <c r="S1060">
        <f t="shared" si="65"/>
        <v>1</v>
      </c>
      <c r="T1060">
        <f t="shared" si="66"/>
        <v>0</v>
      </c>
      <c r="U1060">
        <f t="shared" si="67"/>
        <v>1911.9</v>
      </c>
    </row>
    <row r="1061" spans="1:21" x14ac:dyDescent="0.35">
      <c r="A1061">
        <v>11059</v>
      </c>
      <c r="B1061" s="4" t="s">
        <v>607</v>
      </c>
      <c r="C1061" t="s">
        <v>122</v>
      </c>
      <c r="D1061" t="str">
        <f>_xlfn.XLOOKUP(C1061,Products!$A:$A,Products!$B:$B,"")</f>
        <v>Product 68</v>
      </c>
      <c r="E1061" t="str">
        <f>_xlfn.XLOOKUP(C1061,Products!$A:$A,Products!$C:$C,"")</f>
        <v>Raw Materials</v>
      </c>
      <c r="F1061">
        <f>_xlfn.XLOOKUP(C1061,Products!$A:$A,Products!$D:$D,"")</f>
        <v>60.04</v>
      </c>
      <c r="G1061" t="str">
        <f>_xlfn.XLOOKUP(C1061,Products!$A:$A,Products!$E:$E,"")</f>
        <v>S019</v>
      </c>
      <c r="H1061">
        <v>30</v>
      </c>
      <c r="I1061">
        <v>89.6</v>
      </c>
      <c r="J1061" t="s">
        <v>595</v>
      </c>
      <c r="K1061" t="s">
        <v>473</v>
      </c>
      <c r="L1061" t="str">
        <f xml:space="preserve"> _xlfn.XLOOKUP(K1061,Locations!$A:$A,Locations!$D:$D,"")</f>
        <v>West</v>
      </c>
      <c r="M1061" t="str">
        <f xml:space="preserve"> _xlfn.XLOOKUP(K1061,Locations!$A:$A,Locations!$C:$C,"")</f>
        <v>CA</v>
      </c>
      <c r="N1061" t="s">
        <v>1699</v>
      </c>
      <c r="O1061" t="s">
        <v>1825</v>
      </c>
      <c r="P1061">
        <f t="shared" si="64"/>
        <v>2688</v>
      </c>
      <c r="Q1061" s="4">
        <f>_xlfn.MAXIFS(Shipments!$B:$B, Shipments!$A:$A, A1061)</f>
        <v>45858</v>
      </c>
      <c r="R1061">
        <f>SUMIFS(Shipments!$D:$D, Shipments!$A:$A, A1061)</f>
        <v>30</v>
      </c>
      <c r="S1061">
        <f t="shared" si="65"/>
        <v>1</v>
      </c>
      <c r="T1061">
        <f t="shared" si="66"/>
        <v>0</v>
      </c>
      <c r="U1061">
        <f t="shared" si="67"/>
        <v>886.8</v>
      </c>
    </row>
    <row r="1062" spans="1:21" x14ac:dyDescent="0.35">
      <c r="A1062">
        <v>11060</v>
      </c>
      <c r="B1062" s="4" t="s">
        <v>531</v>
      </c>
      <c r="C1062" t="s">
        <v>56</v>
      </c>
      <c r="D1062" t="str">
        <f>_xlfn.XLOOKUP(C1062,Products!$A:$A,Products!$B:$B,"")</f>
        <v>Product 2</v>
      </c>
      <c r="E1062" t="str">
        <f>_xlfn.XLOOKUP(C1062,Products!$A:$A,Products!$C:$C,"")</f>
        <v>Raw Materials</v>
      </c>
      <c r="F1062">
        <f>_xlfn.XLOOKUP(C1062,Products!$A:$A,Products!$D:$D,"")</f>
        <v>104.71</v>
      </c>
      <c r="G1062" t="str">
        <f>_xlfn.XLOOKUP(C1062,Products!$A:$A,Products!$E:$E,"")</f>
        <v>S006</v>
      </c>
      <c r="H1062">
        <v>15</v>
      </c>
      <c r="I1062">
        <v>186</v>
      </c>
      <c r="J1062" t="s">
        <v>685</v>
      </c>
      <c r="K1062" t="s">
        <v>470</v>
      </c>
      <c r="L1062" t="str">
        <f xml:space="preserve"> _xlfn.XLOOKUP(K1062,Locations!$A:$A,Locations!$D:$D,"")</f>
        <v>Pacific</v>
      </c>
      <c r="M1062" t="str">
        <f xml:space="preserve"> _xlfn.XLOOKUP(K1062,Locations!$A:$A,Locations!$C:$C,"")</f>
        <v>FL</v>
      </c>
      <c r="N1062" t="s">
        <v>1700</v>
      </c>
      <c r="O1062" t="s">
        <v>1824</v>
      </c>
      <c r="P1062">
        <f t="shared" si="64"/>
        <v>2790</v>
      </c>
      <c r="Q1062" s="4">
        <f>_xlfn.MAXIFS(Shipments!$B:$B, Shipments!$A:$A, A1062)</f>
        <v>45838</v>
      </c>
      <c r="R1062">
        <f>SUMIFS(Shipments!$D:$D, Shipments!$A:$A, A1062)</f>
        <v>15</v>
      </c>
      <c r="S1062">
        <f t="shared" si="65"/>
        <v>1</v>
      </c>
      <c r="T1062">
        <f t="shared" si="66"/>
        <v>0</v>
      </c>
      <c r="U1062">
        <f t="shared" si="67"/>
        <v>1219.3500000000001</v>
      </c>
    </row>
    <row r="1063" spans="1:21" x14ac:dyDescent="0.35">
      <c r="A1063">
        <v>11061</v>
      </c>
      <c r="B1063" s="4" t="s">
        <v>540</v>
      </c>
      <c r="C1063" t="s">
        <v>192</v>
      </c>
      <c r="D1063" t="str">
        <f>_xlfn.XLOOKUP(C1063,Products!$A:$A,Products!$B:$B,"")</f>
        <v>Product 138</v>
      </c>
      <c r="E1063" t="str">
        <f>_xlfn.XLOOKUP(C1063,Products!$A:$A,Products!$C:$C,"")</f>
        <v>Components</v>
      </c>
      <c r="F1063">
        <f>_xlfn.XLOOKUP(C1063,Products!$A:$A,Products!$D:$D,"")</f>
        <v>66.77</v>
      </c>
      <c r="G1063" t="str">
        <f>_xlfn.XLOOKUP(C1063,Products!$A:$A,Products!$E:$E,"")</f>
        <v>S016</v>
      </c>
      <c r="H1063">
        <v>30</v>
      </c>
      <c r="I1063">
        <v>98.57</v>
      </c>
      <c r="J1063" t="s">
        <v>688</v>
      </c>
      <c r="K1063" t="s">
        <v>467</v>
      </c>
      <c r="L1063" t="str">
        <f xml:space="preserve"> _xlfn.XLOOKUP(K1063,Locations!$A:$A,Locations!$D:$D,"")</f>
        <v>Northeast</v>
      </c>
      <c r="M1063" t="str">
        <f xml:space="preserve"> _xlfn.XLOOKUP(K1063,Locations!$A:$A,Locations!$C:$C,"")</f>
        <v>NJ</v>
      </c>
      <c r="N1063" t="s">
        <v>1701</v>
      </c>
      <c r="O1063" t="s">
        <v>1825</v>
      </c>
      <c r="P1063">
        <f t="shared" si="64"/>
        <v>2957.1</v>
      </c>
      <c r="Q1063" s="4">
        <f>_xlfn.MAXIFS(Shipments!$B:$B, Shipments!$A:$A, A1063)</f>
        <v>45852</v>
      </c>
      <c r="R1063">
        <f>SUMIFS(Shipments!$D:$D, Shipments!$A:$A, A1063)</f>
        <v>30</v>
      </c>
      <c r="S1063">
        <f t="shared" si="65"/>
        <v>1</v>
      </c>
      <c r="T1063">
        <f t="shared" si="66"/>
        <v>0</v>
      </c>
      <c r="U1063">
        <f t="shared" si="67"/>
        <v>954</v>
      </c>
    </row>
    <row r="1064" spans="1:21" x14ac:dyDescent="0.35">
      <c r="A1064">
        <v>11062</v>
      </c>
      <c r="B1064" s="4" t="s">
        <v>508</v>
      </c>
      <c r="C1064" t="s">
        <v>226</v>
      </c>
      <c r="D1064" t="str">
        <f>_xlfn.XLOOKUP(C1064,Products!$A:$A,Products!$B:$B,"")</f>
        <v>Product 172</v>
      </c>
      <c r="E1064" t="str">
        <f>_xlfn.XLOOKUP(C1064,Products!$A:$A,Products!$C:$C,"")</f>
        <v>Raw Materials</v>
      </c>
      <c r="F1064">
        <f>_xlfn.XLOOKUP(C1064,Products!$A:$A,Products!$D:$D,"")</f>
        <v>190.83</v>
      </c>
      <c r="G1064" t="str">
        <f>_xlfn.XLOOKUP(C1064,Products!$A:$A,Products!$E:$E,"")</f>
        <v>S001</v>
      </c>
      <c r="H1064">
        <v>30</v>
      </c>
      <c r="I1064">
        <v>325.89999999999998</v>
      </c>
      <c r="J1064" t="s">
        <v>675</v>
      </c>
      <c r="K1064" t="s">
        <v>473</v>
      </c>
      <c r="L1064" t="str">
        <f xml:space="preserve"> _xlfn.XLOOKUP(K1064,Locations!$A:$A,Locations!$D:$D,"")</f>
        <v>West</v>
      </c>
      <c r="M1064" t="str">
        <f xml:space="preserve"> _xlfn.XLOOKUP(K1064,Locations!$A:$A,Locations!$C:$C,"")</f>
        <v>CA</v>
      </c>
      <c r="N1064" t="s">
        <v>792</v>
      </c>
      <c r="O1064" t="s">
        <v>1825</v>
      </c>
      <c r="P1064">
        <f t="shared" si="64"/>
        <v>9777</v>
      </c>
      <c r="Q1064" s="4">
        <f>_xlfn.MAXIFS(Shipments!$B:$B, Shipments!$A:$A, A1064)</f>
        <v>45911</v>
      </c>
      <c r="R1064">
        <f>SUMIFS(Shipments!$D:$D, Shipments!$A:$A, A1064)</f>
        <v>30</v>
      </c>
      <c r="S1064">
        <f t="shared" si="65"/>
        <v>1</v>
      </c>
      <c r="T1064">
        <f t="shared" si="66"/>
        <v>1</v>
      </c>
      <c r="U1064">
        <f t="shared" si="67"/>
        <v>4052.0999999999995</v>
      </c>
    </row>
    <row r="1065" spans="1:21" x14ac:dyDescent="0.35">
      <c r="A1065">
        <v>11063</v>
      </c>
      <c r="B1065" s="4" t="s">
        <v>644</v>
      </c>
      <c r="C1065" t="s">
        <v>191</v>
      </c>
      <c r="D1065" t="str">
        <f>_xlfn.XLOOKUP(C1065,Products!$A:$A,Products!$B:$B,"")</f>
        <v>Product 137</v>
      </c>
      <c r="E1065" t="str">
        <f>_xlfn.XLOOKUP(C1065,Products!$A:$A,Products!$C:$C,"")</f>
        <v>Components</v>
      </c>
      <c r="F1065">
        <f>_xlfn.XLOOKUP(C1065,Products!$A:$A,Products!$D:$D,"")</f>
        <v>68.599999999999994</v>
      </c>
      <c r="G1065" t="str">
        <f>_xlfn.XLOOKUP(C1065,Products!$A:$A,Products!$E:$E,"")</f>
        <v>S011</v>
      </c>
      <c r="H1065">
        <v>40</v>
      </c>
      <c r="I1065">
        <v>91.47</v>
      </c>
      <c r="J1065" t="s">
        <v>637</v>
      </c>
      <c r="K1065" t="s">
        <v>464</v>
      </c>
      <c r="L1065" t="str">
        <f xml:space="preserve"> _xlfn.XLOOKUP(K1065,Locations!$A:$A,Locations!$D:$D,"")</f>
        <v>Central</v>
      </c>
      <c r="M1065" t="str">
        <f xml:space="preserve"> _xlfn.XLOOKUP(K1065,Locations!$A:$A,Locations!$C:$C,"")</f>
        <v>TX</v>
      </c>
      <c r="N1065" t="s">
        <v>1702</v>
      </c>
      <c r="O1065" t="s">
        <v>1825</v>
      </c>
      <c r="P1065">
        <f t="shared" si="64"/>
        <v>3658.8</v>
      </c>
      <c r="Q1065" s="4">
        <f>_xlfn.MAXIFS(Shipments!$B:$B, Shipments!$A:$A, A1065)</f>
        <v>45823</v>
      </c>
      <c r="R1065">
        <f>SUMIFS(Shipments!$D:$D, Shipments!$A:$A, A1065)</f>
        <v>40</v>
      </c>
      <c r="S1065">
        <f t="shared" si="65"/>
        <v>1</v>
      </c>
      <c r="T1065">
        <f t="shared" si="66"/>
        <v>0</v>
      </c>
      <c r="U1065">
        <f t="shared" si="67"/>
        <v>914.80000000000018</v>
      </c>
    </row>
    <row r="1066" spans="1:21" x14ac:dyDescent="0.35">
      <c r="A1066">
        <v>11064</v>
      </c>
      <c r="B1066" s="4" t="s">
        <v>551</v>
      </c>
      <c r="C1066" t="s">
        <v>142</v>
      </c>
      <c r="D1066" t="str">
        <f>_xlfn.XLOOKUP(C1066,Products!$A:$A,Products!$B:$B,"")</f>
        <v>Product 88</v>
      </c>
      <c r="E1066" t="str">
        <f>_xlfn.XLOOKUP(C1066,Products!$A:$A,Products!$C:$C,"")</f>
        <v>Packaging</v>
      </c>
      <c r="F1066">
        <f>_xlfn.XLOOKUP(C1066,Products!$A:$A,Products!$D:$D,"")</f>
        <v>169.52</v>
      </c>
      <c r="G1066" t="str">
        <f>_xlfn.XLOOKUP(C1066,Products!$A:$A,Products!$E:$E,"")</f>
        <v>S018</v>
      </c>
      <c r="H1066">
        <v>100</v>
      </c>
      <c r="I1066">
        <v>253.44</v>
      </c>
      <c r="J1066" t="s">
        <v>521</v>
      </c>
      <c r="K1066" t="s">
        <v>467</v>
      </c>
      <c r="L1066" t="str">
        <f xml:space="preserve"> _xlfn.XLOOKUP(K1066,Locations!$A:$A,Locations!$D:$D,"")</f>
        <v>Northeast</v>
      </c>
      <c r="M1066" t="str">
        <f xml:space="preserve"> _xlfn.XLOOKUP(K1066,Locations!$A:$A,Locations!$C:$C,"")</f>
        <v>NJ</v>
      </c>
      <c r="N1066" t="s">
        <v>1703</v>
      </c>
      <c r="O1066" t="s">
        <v>1825</v>
      </c>
      <c r="P1066">
        <f t="shared" si="64"/>
        <v>25344</v>
      </c>
      <c r="Q1066" s="4">
        <f>_xlfn.MAXIFS(Shipments!$B:$B, Shipments!$A:$A, A1066)</f>
        <v>45878</v>
      </c>
      <c r="R1066">
        <f>SUMIFS(Shipments!$D:$D, Shipments!$A:$A, A1066)</f>
        <v>100</v>
      </c>
      <c r="S1066">
        <f t="shared" si="65"/>
        <v>1</v>
      </c>
      <c r="T1066">
        <f t="shared" si="66"/>
        <v>0</v>
      </c>
      <c r="U1066">
        <f t="shared" si="67"/>
        <v>8392</v>
      </c>
    </row>
    <row r="1067" spans="1:21" x14ac:dyDescent="0.35">
      <c r="A1067">
        <v>11065</v>
      </c>
      <c r="B1067" s="4" t="s">
        <v>543</v>
      </c>
      <c r="C1067" t="s">
        <v>56</v>
      </c>
      <c r="D1067" t="str">
        <f>_xlfn.XLOOKUP(C1067,Products!$A:$A,Products!$B:$B,"")</f>
        <v>Product 2</v>
      </c>
      <c r="E1067" t="str">
        <f>_xlfn.XLOOKUP(C1067,Products!$A:$A,Products!$C:$C,"")</f>
        <v>Raw Materials</v>
      </c>
      <c r="F1067">
        <f>_xlfn.XLOOKUP(C1067,Products!$A:$A,Products!$D:$D,"")</f>
        <v>104.71</v>
      </c>
      <c r="G1067" t="str">
        <f>_xlfn.XLOOKUP(C1067,Products!$A:$A,Products!$E:$E,"")</f>
        <v>S006</v>
      </c>
      <c r="H1067">
        <v>100</v>
      </c>
      <c r="I1067">
        <v>180.82</v>
      </c>
      <c r="J1067" t="s">
        <v>573</v>
      </c>
      <c r="K1067" t="s">
        <v>470</v>
      </c>
      <c r="L1067" t="str">
        <f xml:space="preserve"> _xlfn.XLOOKUP(K1067,Locations!$A:$A,Locations!$D:$D,"")</f>
        <v>Pacific</v>
      </c>
      <c r="M1067" t="str">
        <f xml:space="preserve"> _xlfn.XLOOKUP(K1067,Locations!$A:$A,Locations!$C:$C,"")</f>
        <v>FL</v>
      </c>
      <c r="N1067" t="s">
        <v>1704</v>
      </c>
      <c r="O1067" t="s">
        <v>1825</v>
      </c>
      <c r="P1067">
        <f t="shared" si="64"/>
        <v>18082</v>
      </c>
      <c r="Q1067" s="4">
        <f>_xlfn.MAXIFS(Shipments!$B:$B, Shipments!$A:$A, A1067)</f>
        <v>45930</v>
      </c>
      <c r="R1067">
        <f>SUMIFS(Shipments!$D:$D, Shipments!$A:$A, A1067)</f>
        <v>100</v>
      </c>
      <c r="S1067">
        <f t="shared" si="65"/>
        <v>1</v>
      </c>
      <c r="T1067">
        <f t="shared" si="66"/>
        <v>0</v>
      </c>
      <c r="U1067">
        <f t="shared" si="67"/>
        <v>7611</v>
      </c>
    </row>
    <row r="1068" spans="1:21" x14ac:dyDescent="0.35">
      <c r="A1068">
        <v>11066</v>
      </c>
      <c r="B1068" s="4" t="s">
        <v>549</v>
      </c>
      <c r="C1068" t="s">
        <v>61</v>
      </c>
      <c r="D1068" t="str">
        <f>_xlfn.XLOOKUP(C1068,Products!$A:$A,Products!$B:$B,"")</f>
        <v>Product 7</v>
      </c>
      <c r="E1068" t="str">
        <f>_xlfn.XLOOKUP(C1068,Products!$A:$A,Products!$C:$C,"")</f>
        <v>Components</v>
      </c>
      <c r="F1068">
        <f>_xlfn.XLOOKUP(C1068,Products!$A:$A,Products!$D:$D,"")</f>
        <v>37.96</v>
      </c>
      <c r="G1068" t="str">
        <f>_xlfn.XLOOKUP(C1068,Products!$A:$A,Products!$E:$E,"")</f>
        <v>S005</v>
      </c>
      <c r="H1068">
        <v>30</v>
      </c>
      <c r="I1068">
        <v>62.41</v>
      </c>
      <c r="J1068" t="s">
        <v>611</v>
      </c>
      <c r="K1068" t="s">
        <v>467</v>
      </c>
      <c r="L1068" t="str">
        <f xml:space="preserve"> _xlfn.XLOOKUP(K1068,Locations!$A:$A,Locations!$D:$D,"")</f>
        <v>Northeast</v>
      </c>
      <c r="M1068" t="str">
        <f xml:space="preserve"> _xlfn.XLOOKUP(K1068,Locations!$A:$A,Locations!$C:$C,"")</f>
        <v>NJ</v>
      </c>
      <c r="N1068" t="s">
        <v>1705</v>
      </c>
      <c r="O1068" t="s">
        <v>1825</v>
      </c>
      <c r="P1068">
        <f t="shared" si="64"/>
        <v>1872.3</v>
      </c>
      <c r="Q1068" s="4">
        <f>_xlfn.MAXIFS(Shipments!$B:$B, Shipments!$A:$A, A1068)</f>
        <v>45792</v>
      </c>
      <c r="R1068">
        <f>SUMIFS(Shipments!$D:$D, Shipments!$A:$A, A1068)</f>
        <v>30</v>
      </c>
      <c r="S1068">
        <f t="shared" si="65"/>
        <v>1</v>
      </c>
      <c r="T1068">
        <f t="shared" si="66"/>
        <v>0</v>
      </c>
      <c r="U1068">
        <f t="shared" si="67"/>
        <v>733.5</v>
      </c>
    </row>
    <row r="1069" spans="1:21" x14ac:dyDescent="0.35">
      <c r="A1069">
        <v>11067</v>
      </c>
      <c r="B1069" s="4" t="s">
        <v>671</v>
      </c>
      <c r="C1069" t="s">
        <v>71</v>
      </c>
      <c r="D1069" t="str">
        <f>_xlfn.XLOOKUP(C1069,Products!$A:$A,Products!$B:$B,"")</f>
        <v>Product 17</v>
      </c>
      <c r="E1069" t="str">
        <f>_xlfn.XLOOKUP(C1069,Products!$A:$A,Products!$C:$C,"")</f>
        <v>Finished Goods</v>
      </c>
      <c r="F1069">
        <f>_xlfn.XLOOKUP(C1069,Products!$A:$A,Products!$D:$D,"")</f>
        <v>93.8</v>
      </c>
      <c r="G1069" t="str">
        <f>_xlfn.XLOOKUP(C1069,Products!$A:$A,Products!$E:$E,"")</f>
        <v>S004</v>
      </c>
      <c r="H1069">
        <v>50</v>
      </c>
      <c r="I1069">
        <v>113.75</v>
      </c>
      <c r="J1069" t="s">
        <v>622</v>
      </c>
      <c r="K1069" t="s">
        <v>472</v>
      </c>
      <c r="L1069" t="str">
        <f xml:space="preserve"> _xlfn.XLOOKUP(K1069,Locations!$A:$A,Locations!$D:$D,"")</f>
        <v>West</v>
      </c>
      <c r="M1069" t="str">
        <f xml:space="preserve"> _xlfn.XLOOKUP(K1069,Locations!$A:$A,Locations!$C:$C,"")</f>
        <v>WA</v>
      </c>
      <c r="N1069" t="s">
        <v>1706</v>
      </c>
      <c r="O1069" t="s">
        <v>1825</v>
      </c>
      <c r="P1069">
        <f t="shared" si="64"/>
        <v>5687.5</v>
      </c>
      <c r="Q1069" s="4">
        <f>_xlfn.MAXIFS(Shipments!$B:$B, Shipments!$A:$A, A1069)</f>
        <v>45906</v>
      </c>
      <c r="R1069">
        <f>SUMIFS(Shipments!$D:$D, Shipments!$A:$A, A1069)</f>
        <v>50</v>
      </c>
      <c r="S1069">
        <f t="shared" si="65"/>
        <v>1</v>
      </c>
      <c r="T1069">
        <f t="shared" si="66"/>
        <v>0</v>
      </c>
      <c r="U1069">
        <f t="shared" si="67"/>
        <v>997.5</v>
      </c>
    </row>
    <row r="1070" spans="1:21" x14ac:dyDescent="0.35">
      <c r="A1070">
        <v>11068</v>
      </c>
      <c r="B1070" s="4" t="s">
        <v>582</v>
      </c>
      <c r="C1070" t="s">
        <v>194</v>
      </c>
      <c r="D1070" t="str">
        <f>_xlfn.XLOOKUP(C1070,Products!$A:$A,Products!$B:$B,"")</f>
        <v>Product 140</v>
      </c>
      <c r="E1070" t="str">
        <f>_xlfn.XLOOKUP(C1070,Products!$A:$A,Products!$C:$C,"")</f>
        <v>Packaging</v>
      </c>
      <c r="F1070">
        <f>_xlfn.XLOOKUP(C1070,Products!$A:$A,Products!$D:$D,"")</f>
        <v>164.82</v>
      </c>
      <c r="G1070" t="str">
        <f>_xlfn.XLOOKUP(C1070,Products!$A:$A,Products!$E:$E,"")</f>
        <v>S014</v>
      </c>
      <c r="H1070">
        <v>5</v>
      </c>
      <c r="I1070">
        <v>271.45</v>
      </c>
      <c r="J1070" t="s">
        <v>578</v>
      </c>
      <c r="K1070" t="s">
        <v>470</v>
      </c>
      <c r="L1070" t="str">
        <f xml:space="preserve"> _xlfn.XLOOKUP(K1070,Locations!$A:$A,Locations!$D:$D,"")</f>
        <v>Pacific</v>
      </c>
      <c r="M1070" t="str">
        <f xml:space="preserve"> _xlfn.XLOOKUP(K1070,Locations!$A:$A,Locations!$C:$C,"")</f>
        <v>FL</v>
      </c>
      <c r="N1070" t="s">
        <v>858</v>
      </c>
      <c r="O1070" t="s">
        <v>1824</v>
      </c>
      <c r="P1070">
        <f t="shared" si="64"/>
        <v>1357.25</v>
      </c>
      <c r="Q1070" s="4">
        <f>_xlfn.MAXIFS(Shipments!$B:$B, Shipments!$A:$A, A1070)</f>
        <v>45789</v>
      </c>
      <c r="R1070">
        <f>SUMIFS(Shipments!$D:$D, Shipments!$A:$A, A1070)</f>
        <v>5</v>
      </c>
      <c r="S1070">
        <f t="shared" si="65"/>
        <v>1</v>
      </c>
      <c r="T1070">
        <f t="shared" si="66"/>
        <v>1</v>
      </c>
      <c r="U1070">
        <f t="shared" si="67"/>
        <v>533.15000000000009</v>
      </c>
    </row>
    <row r="1071" spans="1:21" x14ac:dyDescent="0.35">
      <c r="A1071">
        <v>11069</v>
      </c>
      <c r="B1071" s="4" t="s">
        <v>521</v>
      </c>
      <c r="C1071" t="s">
        <v>167</v>
      </c>
      <c r="D1071" t="str">
        <f>_xlfn.XLOOKUP(C1071,Products!$A:$A,Products!$B:$B,"")</f>
        <v>Product 113</v>
      </c>
      <c r="E1071" t="str">
        <f>_xlfn.XLOOKUP(C1071,Products!$A:$A,Products!$C:$C,"")</f>
        <v>Finished Goods</v>
      </c>
      <c r="F1071">
        <f>_xlfn.XLOOKUP(C1071,Products!$A:$A,Products!$D:$D,"")</f>
        <v>185.64</v>
      </c>
      <c r="G1071" t="str">
        <f>_xlfn.XLOOKUP(C1071,Products!$A:$A,Products!$E:$E,"")</f>
        <v>S014</v>
      </c>
      <c r="H1071">
        <v>75</v>
      </c>
      <c r="I1071">
        <v>227.65</v>
      </c>
      <c r="J1071" t="s">
        <v>631</v>
      </c>
      <c r="K1071" t="s">
        <v>467</v>
      </c>
      <c r="L1071" t="str">
        <f xml:space="preserve"> _xlfn.XLOOKUP(K1071,Locations!$A:$A,Locations!$D:$D,"")</f>
        <v>Northeast</v>
      </c>
      <c r="M1071" t="str">
        <f xml:space="preserve"> _xlfn.XLOOKUP(K1071,Locations!$A:$A,Locations!$C:$C,"")</f>
        <v>NJ</v>
      </c>
      <c r="N1071" t="s">
        <v>1707</v>
      </c>
      <c r="O1071" t="s">
        <v>1824</v>
      </c>
      <c r="P1071">
        <f t="shared" si="64"/>
        <v>17073.75</v>
      </c>
      <c r="Q1071" s="4">
        <f>_xlfn.MAXIFS(Shipments!$B:$B, Shipments!$A:$A, A1071)</f>
        <v>45886</v>
      </c>
      <c r="R1071">
        <f>SUMIFS(Shipments!$D:$D, Shipments!$A:$A, A1071)</f>
        <v>75</v>
      </c>
      <c r="S1071">
        <f t="shared" si="65"/>
        <v>1</v>
      </c>
      <c r="T1071">
        <f t="shared" si="66"/>
        <v>0</v>
      </c>
      <c r="U1071">
        <f t="shared" si="67"/>
        <v>3150.7500000000018</v>
      </c>
    </row>
    <row r="1072" spans="1:21" x14ac:dyDescent="0.35">
      <c r="A1072">
        <v>11070</v>
      </c>
      <c r="B1072" s="4" t="s">
        <v>626</v>
      </c>
      <c r="C1072" t="s">
        <v>245</v>
      </c>
      <c r="D1072" t="str">
        <f>_xlfn.XLOOKUP(C1072,Products!$A:$A,Products!$B:$B,"")</f>
        <v>Product 191</v>
      </c>
      <c r="E1072" t="str">
        <f>_xlfn.XLOOKUP(C1072,Products!$A:$A,Products!$C:$C,"")</f>
        <v>Components</v>
      </c>
      <c r="F1072">
        <f>_xlfn.XLOOKUP(C1072,Products!$A:$A,Products!$D:$D,"")</f>
        <v>92.34</v>
      </c>
      <c r="G1072" t="str">
        <f>_xlfn.XLOOKUP(C1072,Products!$A:$A,Products!$E:$E,"")</f>
        <v>S012</v>
      </c>
      <c r="H1072">
        <v>5</v>
      </c>
      <c r="I1072">
        <v>127.03</v>
      </c>
      <c r="J1072" t="s">
        <v>617</v>
      </c>
      <c r="K1072" t="s">
        <v>470</v>
      </c>
      <c r="L1072" t="str">
        <f xml:space="preserve"> _xlfn.XLOOKUP(K1072,Locations!$A:$A,Locations!$D:$D,"")</f>
        <v>Pacific</v>
      </c>
      <c r="M1072" t="str">
        <f xml:space="preserve"> _xlfn.XLOOKUP(K1072,Locations!$A:$A,Locations!$C:$C,"")</f>
        <v>FL</v>
      </c>
      <c r="N1072" t="s">
        <v>1708</v>
      </c>
      <c r="O1072" t="s">
        <v>1825</v>
      </c>
      <c r="P1072">
        <f t="shared" si="64"/>
        <v>635.15</v>
      </c>
      <c r="Q1072" s="4">
        <f>_xlfn.MAXIFS(Shipments!$B:$B, Shipments!$A:$A, A1072)</f>
        <v>45778</v>
      </c>
      <c r="R1072">
        <f>SUMIFS(Shipments!$D:$D, Shipments!$A:$A, A1072)</f>
        <v>5</v>
      </c>
      <c r="S1072">
        <f t="shared" si="65"/>
        <v>1</v>
      </c>
      <c r="T1072">
        <f t="shared" si="66"/>
        <v>0</v>
      </c>
      <c r="U1072">
        <f t="shared" si="67"/>
        <v>173.44999999999993</v>
      </c>
    </row>
    <row r="1073" spans="1:21" x14ac:dyDescent="0.35">
      <c r="A1073">
        <v>11071</v>
      </c>
      <c r="B1073" s="4" t="s">
        <v>579</v>
      </c>
      <c r="C1073" t="s">
        <v>77</v>
      </c>
      <c r="D1073" t="str">
        <f>_xlfn.XLOOKUP(C1073,Products!$A:$A,Products!$B:$B,"")</f>
        <v>Product 23</v>
      </c>
      <c r="E1073" t="str">
        <f>_xlfn.XLOOKUP(C1073,Products!$A:$A,Products!$C:$C,"")</f>
        <v>Finished Goods</v>
      </c>
      <c r="F1073">
        <f>_xlfn.XLOOKUP(C1073,Products!$A:$A,Products!$D:$D,"")</f>
        <v>49.17</v>
      </c>
      <c r="G1073" t="str">
        <f>_xlfn.XLOOKUP(C1073,Products!$A:$A,Products!$E:$E,"")</f>
        <v>S015</v>
      </c>
      <c r="H1073">
        <v>50</v>
      </c>
      <c r="I1073">
        <v>78.260000000000005</v>
      </c>
      <c r="J1073" t="s">
        <v>639</v>
      </c>
      <c r="K1073" t="s">
        <v>466</v>
      </c>
      <c r="L1073" t="str">
        <f xml:space="preserve"> _xlfn.XLOOKUP(K1073,Locations!$A:$A,Locations!$D:$D,"")</f>
        <v>Southeast</v>
      </c>
      <c r="M1073" t="str">
        <f xml:space="preserve"> _xlfn.XLOOKUP(K1073,Locations!$A:$A,Locations!$C:$C,"")</f>
        <v>FL</v>
      </c>
      <c r="N1073" t="s">
        <v>1709</v>
      </c>
      <c r="O1073" t="s">
        <v>1824</v>
      </c>
      <c r="P1073">
        <f t="shared" si="64"/>
        <v>3913.0000000000005</v>
      </c>
      <c r="Q1073" s="4">
        <f>_xlfn.MAXIFS(Shipments!$B:$B, Shipments!$A:$A, A1073)</f>
        <v>45830</v>
      </c>
      <c r="R1073">
        <f>SUMIFS(Shipments!$D:$D, Shipments!$A:$A, A1073)</f>
        <v>50</v>
      </c>
      <c r="S1073">
        <f t="shared" si="65"/>
        <v>1</v>
      </c>
      <c r="T1073">
        <f t="shared" si="66"/>
        <v>1</v>
      </c>
      <c r="U1073">
        <f t="shared" si="67"/>
        <v>1454.5000000000005</v>
      </c>
    </row>
    <row r="1074" spans="1:21" x14ac:dyDescent="0.35">
      <c r="A1074">
        <v>11072</v>
      </c>
      <c r="B1074" s="4" t="s">
        <v>670</v>
      </c>
      <c r="C1074" t="s">
        <v>145</v>
      </c>
      <c r="D1074" t="str">
        <f>_xlfn.XLOOKUP(C1074,Products!$A:$A,Products!$B:$B,"")</f>
        <v>Product 91</v>
      </c>
      <c r="E1074" t="str">
        <f>_xlfn.XLOOKUP(C1074,Products!$A:$A,Products!$C:$C,"")</f>
        <v>Components</v>
      </c>
      <c r="F1074">
        <f>_xlfn.XLOOKUP(C1074,Products!$A:$A,Products!$D:$D,"")</f>
        <v>5.25</v>
      </c>
      <c r="G1074" t="str">
        <f>_xlfn.XLOOKUP(C1074,Products!$A:$A,Products!$E:$E,"")</f>
        <v>S008</v>
      </c>
      <c r="H1074">
        <v>25</v>
      </c>
      <c r="I1074">
        <v>7.32</v>
      </c>
      <c r="J1074" t="s">
        <v>677</v>
      </c>
      <c r="K1074" t="s">
        <v>472</v>
      </c>
      <c r="L1074" t="str">
        <f xml:space="preserve"> _xlfn.XLOOKUP(K1074,Locations!$A:$A,Locations!$D:$D,"")</f>
        <v>West</v>
      </c>
      <c r="M1074" t="str">
        <f xml:space="preserve"> _xlfn.XLOOKUP(K1074,Locations!$A:$A,Locations!$C:$C,"")</f>
        <v>WA</v>
      </c>
      <c r="N1074" t="s">
        <v>1063</v>
      </c>
      <c r="O1074" t="s">
        <v>1825</v>
      </c>
      <c r="P1074">
        <f t="shared" si="64"/>
        <v>183</v>
      </c>
      <c r="Q1074" s="4">
        <f>_xlfn.MAXIFS(Shipments!$B:$B, Shipments!$A:$A, A1074)</f>
        <v>45760</v>
      </c>
      <c r="R1074">
        <f>SUMIFS(Shipments!$D:$D, Shipments!$A:$A, A1074)</f>
        <v>25</v>
      </c>
      <c r="S1074">
        <f t="shared" si="65"/>
        <v>1</v>
      </c>
      <c r="T1074">
        <f t="shared" si="66"/>
        <v>0</v>
      </c>
      <c r="U1074">
        <f t="shared" si="67"/>
        <v>51.75</v>
      </c>
    </row>
    <row r="1075" spans="1:21" x14ac:dyDescent="0.35">
      <c r="A1075">
        <v>11073</v>
      </c>
      <c r="B1075" s="4" t="s">
        <v>648</v>
      </c>
      <c r="C1075" t="s">
        <v>224</v>
      </c>
      <c r="D1075" t="str">
        <f>_xlfn.XLOOKUP(C1075,Products!$A:$A,Products!$B:$B,"")</f>
        <v>Product 170</v>
      </c>
      <c r="E1075" t="str">
        <f>_xlfn.XLOOKUP(C1075,Products!$A:$A,Products!$C:$C,"")</f>
        <v>Spare Parts</v>
      </c>
      <c r="F1075">
        <f>_xlfn.XLOOKUP(C1075,Products!$A:$A,Products!$D:$D,"")</f>
        <v>49.02</v>
      </c>
      <c r="G1075" t="str">
        <f>_xlfn.XLOOKUP(C1075,Products!$A:$A,Products!$E:$E,"")</f>
        <v>S016</v>
      </c>
      <c r="H1075">
        <v>10</v>
      </c>
      <c r="I1075">
        <v>87.01</v>
      </c>
      <c r="J1075" t="s">
        <v>543</v>
      </c>
      <c r="K1075" t="s">
        <v>465</v>
      </c>
      <c r="L1075" t="str">
        <f xml:space="preserve"> _xlfn.XLOOKUP(K1075,Locations!$A:$A,Locations!$D:$D,"")</f>
        <v>Midwest</v>
      </c>
      <c r="M1075" t="str">
        <f xml:space="preserve"> _xlfn.XLOOKUP(K1075,Locations!$A:$A,Locations!$C:$C,"")</f>
        <v>IL</v>
      </c>
      <c r="N1075" t="s">
        <v>1710</v>
      </c>
      <c r="O1075" t="s">
        <v>1824</v>
      </c>
      <c r="P1075">
        <f t="shared" si="64"/>
        <v>870.1</v>
      </c>
      <c r="Q1075" s="4">
        <f>_xlfn.MAXIFS(Shipments!$B:$B, Shipments!$A:$A, A1075)</f>
        <v>45915</v>
      </c>
      <c r="R1075">
        <f>SUMIFS(Shipments!$D:$D, Shipments!$A:$A, A1075)</f>
        <v>10</v>
      </c>
      <c r="S1075">
        <f t="shared" si="65"/>
        <v>1</v>
      </c>
      <c r="T1075">
        <f t="shared" si="66"/>
        <v>1</v>
      </c>
      <c r="U1075">
        <f t="shared" si="67"/>
        <v>379.9</v>
      </c>
    </row>
    <row r="1076" spans="1:21" x14ac:dyDescent="0.35">
      <c r="A1076">
        <v>11074</v>
      </c>
      <c r="B1076" s="4" t="s">
        <v>545</v>
      </c>
      <c r="C1076" t="s">
        <v>248</v>
      </c>
      <c r="D1076" t="str">
        <f>_xlfn.XLOOKUP(C1076,Products!$A:$A,Products!$B:$B,"")</f>
        <v>Product 194</v>
      </c>
      <c r="E1076" t="str">
        <f>_xlfn.XLOOKUP(C1076,Products!$A:$A,Products!$C:$C,"")</f>
        <v>Raw Materials</v>
      </c>
      <c r="F1076">
        <f>_xlfn.XLOOKUP(C1076,Products!$A:$A,Products!$D:$D,"")</f>
        <v>64.239999999999995</v>
      </c>
      <c r="G1076" t="str">
        <f>_xlfn.XLOOKUP(C1076,Products!$A:$A,Products!$E:$E,"")</f>
        <v>S016</v>
      </c>
      <c r="H1076">
        <v>20</v>
      </c>
      <c r="I1076">
        <v>92.38</v>
      </c>
      <c r="J1076" t="s">
        <v>635</v>
      </c>
      <c r="K1076" t="s">
        <v>471</v>
      </c>
      <c r="L1076" t="str">
        <f xml:space="preserve"> _xlfn.XLOOKUP(K1076,Locations!$A:$A,Locations!$D:$D,"")</f>
        <v>Central</v>
      </c>
      <c r="M1076" t="str">
        <f xml:space="preserve"> _xlfn.XLOOKUP(K1076,Locations!$A:$A,Locations!$C:$C,"")</f>
        <v>TX</v>
      </c>
      <c r="N1076" t="s">
        <v>1711</v>
      </c>
      <c r="O1076" t="s">
        <v>1824</v>
      </c>
      <c r="P1076">
        <f t="shared" si="64"/>
        <v>1847.6</v>
      </c>
      <c r="Q1076" s="4">
        <f>_xlfn.MAXIFS(Shipments!$B:$B, Shipments!$A:$A, A1076)</f>
        <v>45766</v>
      </c>
      <c r="R1076">
        <f>SUMIFS(Shipments!$D:$D, Shipments!$A:$A, A1076)</f>
        <v>20</v>
      </c>
      <c r="S1076">
        <f t="shared" si="65"/>
        <v>1</v>
      </c>
      <c r="T1076">
        <f t="shared" si="66"/>
        <v>0</v>
      </c>
      <c r="U1076">
        <f t="shared" si="67"/>
        <v>562.79999999999995</v>
      </c>
    </row>
    <row r="1077" spans="1:21" x14ac:dyDescent="0.35">
      <c r="A1077">
        <v>11075</v>
      </c>
      <c r="B1077" s="4" t="s">
        <v>535</v>
      </c>
      <c r="C1077" t="s">
        <v>248</v>
      </c>
      <c r="D1077" t="str">
        <f>_xlfn.XLOOKUP(C1077,Products!$A:$A,Products!$B:$B,"")</f>
        <v>Product 194</v>
      </c>
      <c r="E1077" t="str">
        <f>_xlfn.XLOOKUP(C1077,Products!$A:$A,Products!$C:$C,"")</f>
        <v>Raw Materials</v>
      </c>
      <c r="F1077">
        <f>_xlfn.XLOOKUP(C1077,Products!$A:$A,Products!$D:$D,"")</f>
        <v>64.239999999999995</v>
      </c>
      <c r="G1077" t="str">
        <f>_xlfn.XLOOKUP(C1077,Products!$A:$A,Products!$E:$E,"")</f>
        <v>S016</v>
      </c>
      <c r="H1077">
        <v>20</v>
      </c>
      <c r="I1077">
        <v>98.97</v>
      </c>
      <c r="J1077" t="s">
        <v>532</v>
      </c>
      <c r="K1077" t="s">
        <v>473</v>
      </c>
      <c r="L1077" t="str">
        <f xml:space="preserve"> _xlfn.XLOOKUP(K1077,Locations!$A:$A,Locations!$D:$D,"")</f>
        <v>West</v>
      </c>
      <c r="M1077" t="str">
        <f xml:space="preserve"> _xlfn.XLOOKUP(K1077,Locations!$A:$A,Locations!$C:$C,"")</f>
        <v>CA</v>
      </c>
      <c r="N1077" t="s">
        <v>1712</v>
      </c>
      <c r="O1077" t="s">
        <v>1824</v>
      </c>
      <c r="P1077">
        <f t="shared" si="64"/>
        <v>1979.4</v>
      </c>
      <c r="Q1077" s="4">
        <f>_xlfn.MAXIFS(Shipments!$B:$B, Shipments!$A:$A, A1077)</f>
        <v>45811</v>
      </c>
      <c r="R1077">
        <f>SUMIFS(Shipments!$D:$D, Shipments!$A:$A, A1077)</f>
        <v>20</v>
      </c>
      <c r="S1077">
        <f t="shared" si="65"/>
        <v>1</v>
      </c>
      <c r="T1077">
        <f t="shared" si="66"/>
        <v>0</v>
      </c>
      <c r="U1077">
        <f t="shared" si="67"/>
        <v>694.60000000000014</v>
      </c>
    </row>
    <row r="1078" spans="1:21" x14ac:dyDescent="0.35">
      <c r="A1078">
        <v>11076</v>
      </c>
      <c r="B1078" s="4" t="s">
        <v>584</v>
      </c>
      <c r="C1078" t="s">
        <v>75</v>
      </c>
      <c r="D1078" t="str">
        <f>_xlfn.XLOOKUP(C1078,Products!$A:$A,Products!$B:$B,"")</f>
        <v>Product 21</v>
      </c>
      <c r="E1078" t="str">
        <f>_xlfn.XLOOKUP(C1078,Products!$A:$A,Products!$C:$C,"")</f>
        <v>Finished Goods</v>
      </c>
      <c r="F1078">
        <f>_xlfn.XLOOKUP(C1078,Products!$A:$A,Products!$D:$D,"")</f>
        <v>49.85</v>
      </c>
      <c r="G1078" t="str">
        <f>_xlfn.XLOOKUP(C1078,Products!$A:$A,Products!$E:$E,"")</f>
        <v>S002</v>
      </c>
      <c r="H1078">
        <v>100</v>
      </c>
      <c r="I1078">
        <v>67.52</v>
      </c>
      <c r="J1078" t="s">
        <v>560</v>
      </c>
      <c r="K1078" t="s">
        <v>472</v>
      </c>
      <c r="L1078" t="str">
        <f xml:space="preserve"> _xlfn.XLOOKUP(K1078,Locations!$A:$A,Locations!$D:$D,"")</f>
        <v>West</v>
      </c>
      <c r="M1078" t="str">
        <f xml:space="preserve"> _xlfn.XLOOKUP(K1078,Locations!$A:$A,Locations!$C:$C,"")</f>
        <v>WA</v>
      </c>
      <c r="N1078" t="s">
        <v>1713</v>
      </c>
      <c r="O1078" t="s">
        <v>1825</v>
      </c>
      <c r="P1078">
        <f t="shared" si="64"/>
        <v>6752</v>
      </c>
      <c r="Q1078" s="4">
        <f>_xlfn.MAXIFS(Shipments!$B:$B, Shipments!$A:$A, A1078)</f>
        <v>45918</v>
      </c>
      <c r="R1078">
        <f>SUMIFS(Shipments!$D:$D, Shipments!$A:$A, A1078)</f>
        <v>100</v>
      </c>
      <c r="S1078">
        <f t="shared" si="65"/>
        <v>1</v>
      </c>
      <c r="T1078">
        <f t="shared" si="66"/>
        <v>1</v>
      </c>
      <c r="U1078">
        <f t="shared" si="67"/>
        <v>1767</v>
      </c>
    </row>
    <row r="1079" spans="1:21" x14ac:dyDescent="0.35">
      <c r="A1079">
        <v>11077</v>
      </c>
      <c r="B1079" s="4" t="s">
        <v>594</v>
      </c>
      <c r="C1079" t="s">
        <v>232</v>
      </c>
      <c r="D1079" t="str">
        <f>_xlfn.XLOOKUP(C1079,Products!$A:$A,Products!$B:$B,"")</f>
        <v>Product 178</v>
      </c>
      <c r="E1079" t="str">
        <f>_xlfn.XLOOKUP(C1079,Products!$A:$A,Products!$C:$C,"")</f>
        <v>Packaging</v>
      </c>
      <c r="F1079">
        <f>_xlfn.XLOOKUP(C1079,Products!$A:$A,Products!$D:$D,"")</f>
        <v>162.16999999999999</v>
      </c>
      <c r="G1079" t="str">
        <f>_xlfn.XLOOKUP(C1079,Products!$A:$A,Products!$E:$E,"")</f>
        <v>S018</v>
      </c>
      <c r="H1079">
        <v>75</v>
      </c>
      <c r="I1079">
        <v>248.36</v>
      </c>
      <c r="J1079" t="s">
        <v>667</v>
      </c>
      <c r="K1079" t="s">
        <v>466</v>
      </c>
      <c r="L1079" t="str">
        <f xml:space="preserve"> _xlfn.XLOOKUP(K1079,Locations!$A:$A,Locations!$D:$D,"")</f>
        <v>Southeast</v>
      </c>
      <c r="M1079" t="str">
        <f xml:space="preserve"> _xlfn.XLOOKUP(K1079,Locations!$A:$A,Locations!$C:$C,"")</f>
        <v>FL</v>
      </c>
      <c r="N1079" t="s">
        <v>1714</v>
      </c>
      <c r="O1079" t="s">
        <v>1825</v>
      </c>
      <c r="P1079">
        <f t="shared" si="64"/>
        <v>18627</v>
      </c>
      <c r="Q1079" s="4">
        <f>_xlfn.MAXIFS(Shipments!$B:$B, Shipments!$A:$A, A1079)</f>
        <v>45808</v>
      </c>
      <c r="R1079">
        <f>SUMIFS(Shipments!$D:$D, Shipments!$A:$A, A1079)</f>
        <v>75</v>
      </c>
      <c r="S1079">
        <f t="shared" si="65"/>
        <v>1</v>
      </c>
      <c r="T1079">
        <f t="shared" si="66"/>
        <v>1</v>
      </c>
      <c r="U1079">
        <f t="shared" si="67"/>
        <v>6464.2500000000018</v>
      </c>
    </row>
    <row r="1080" spans="1:21" x14ac:dyDescent="0.35">
      <c r="A1080">
        <v>11078</v>
      </c>
      <c r="B1080" s="4" t="s">
        <v>579</v>
      </c>
      <c r="C1080" t="s">
        <v>77</v>
      </c>
      <c r="D1080" t="str">
        <f>_xlfn.XLOOKUP(C1080,Products!$A:$A,Products!$B:$B,"")</f>
        <v>Product 23</v>
      </c>
      <c r="E1080" t="str">
        <f>_xlfn.XLOOKUP(C1080,Products!$A:$A,Products!$C:$C,"")</f>
        <v>Finished Goods</v>
      </c>
      <c r="F1080">
        <f>_xlfn.XLOOKUP(C1080,Products!$A:$A,Products!$D:$D,"")</f>
        <v>49.17</v>
      </c>
      <c r="G1080" t="str">
        <f>_xlfn.XLOOKUP(C1080,Products!$A:$A,Products!$E:$E,"")</f>
        <v>S015</v>
      </c>
      <c r="H1080">
        <v>25</v>
      </c>
      <c r="I1080">
        <v>59.16</v>
      </c>
      <c r="J1080" t="s">
        <v>634</v>
      </c>
      <c r="K1080" t="s">
        <v>465</v>
      </c>
      <c r="L1080" t="str">
        <f xml:space="preserve"> _xlfn.XLOOKUP(K1080,Locations!$A:$A,Locations!$D:$D,"")</f>
        <v>Midwest</v>
      </c>
      <c r="M1080" t="str">
        <f xml:space="preserve"> _xlfn.XLOOKUP(K1080,Locations!$A:$A,Locations!$C:$C,"")</f>
        <v>IL</v>
      </c>
      <c r="N1080" t="s">
        <v>1715</v>
      </c>
      <c r="O1080" t="s">
        <v>1825</v>
      </c>
      <c r="P1080">
        <f t="shared" si="64"/>
        <v>1479</v>
      </c>
      <c r="Q1080" s="4">
        <f>_xlfn.MAXIFS(Shipments!$B:$B, Shipments!$A:$A, A1080)</f>
        <v>45839</v>
      </c>
      <c r="R1080">
        <f>SUMIFS(Shipments!$D:$D, Shipments!$A:$A, A1080)</f>
        <v>25</v>
      </c>
      <c r="S1080">
        <f t="shared" si="65"/>
        <v>1</v>
      </c>
      <c r="T1080">
        <f t="shared" si="66"/>
        <v>1</v>
      </c>
      <c r="U1080">
        <f t="shared" si="67"/>
        <v>249.75</v>
      </c>
    </row>
    <row r="1081" spans="1:21" x14ac:dyDescent="0.35">
      <c r="A1081">
        <v>11079</v>
      </c>
      <c r="B1081" s="4" t="s">
        <v>510</v>
      </c>
      <c r="C1081" t="s">
        <v>222</v>
      </c>
      <c r="D1081" t="str">
        <f>_xlfn.XLOOKUP(C1081,Products!$A:$A,Products!$B:$B,"")</f>
        <v>Product 168</v>
      </c>
      <c r="E1081" t="str">
        <f>_xlfn.XLOOKUP(C1081,Products!$A:$A,Products!$C:$C,"")</f>
        <v>Spare Parts</v>
      </c>
      <c r="F1081">
        <f>_xlfn.XLOOKUP(C1081,Products!$A:$A,Products!$D:$D,"")</f>
        <v>94.06</v>
      </c>
      <c r="G1081" t="str">
        <f>_xlfn.XLOOKUP(C1081,Products!$A:$A,Products!$E:$E,"")</f>
        <v>S011</v>
      </c>
      <c r="H1081">
        <v>100</v>
      </c>
      <c r="I1081">
        <v>123.86</v>
      </c>
      <c r="J1081" t="s">
        <v>608</v>
      </c>
      <c r="K1081" t="s">
        <v>471</v>
      </c>
      <c r="L1081" t="str">
        <f xml:space="preserve"> _xlfn.XLOOKUP(K1081,Locations!$A:$A,Locations!$D:$D,"")</f>
        <v>Central</v>
      </c>
      <c r="M1081" t="str">
        <f xml:space="preserve"> _xlfn.XLOOKUP(K1081,Locations!$A:$A,Locations!$C:$C,"")</f>
        <v>TX</v>
      </c>
      <c r="N1081" t="s">
        <v>1716</v>
      </c>
      <c r="O1081" t="s">
        <v>1824</v>
      </c>
      <c r="P1081">
        <f t="shared" si="64"/>
        <v>12386</v>
      </c>
      <c r="Q1081" s="4">
        <f>_xlfn.MAXIFS(Shipments!$B:$B, Shipments!$A:$A, A1081)</f>
        <v>45847</v>
      </c>
      <c r="R1081">
        <f>SUMIFS(Shipments!$D:$D, Shipments!$A:$A, A1081)</f>
        <v>100</v>
      </c>
      <c r="S1081">
        <f t="shared" si="65"/>
        <v>1</v>
      </c>
      <c r="T1081">
        <f t="shared" si="66"/>
        <v>1</v>
      </c>
      <c r="U1081">
        <f t="shared" si="67"/>
        <v>2980</v>
      </c>
    </row>
    <row r="1082" spans="1:21" x14ac:dyDescent="0.35">
      <c r="A1082">
        <v>11080</v>
      </c>
      <c r="B1082" s="4" t="s">
        <v>690</v>
      </c>
      <c r="C1082" t="s">
        <v>141</v>
      </c>
      <c r="D1082" t="str">
        <f>_xlfn.XLOOKUP(C1082,Products!$A:$A,Products!$B:$B,"")</f>
        <v>Product 87</v>
      </c>
      <c r="E1082" t="str">
        <f>_xlfn.XLOOKUP(C1082,Products!$A:$A,Products!$C:$C,"")</f>
        <v>Components</v>
      </c>
      <c r="F1082">
        <f>_xlfn.XLOOKUP(C1082,Products!$A:$A,Products!$D:$D,"")</f>
        <v>166.88</v>
      </c>
      <c r="G1082" t="str">
        <f>_xlfn.XLOOKUP(C1082,Products!$A:$A,Products!$E:$E,"")</f>
        <v>S001</v>
      </c>
      <c r="H1082">
        <v>75</v>
      </c>
      <c r="I1082">
        <v>296.41000000000003</v>
      </c>
      <c r="J1082" t="s">
        <v>590</v>
      </c>
      <c r="K1082" t="s">
        <v>467</v>
      </c>
      <c r="L1082" t="str">
        <f xml:space="preserve"> _xlfn.XLOOKUP(K1082,Locations!$A:$A,Locations!$D:$D,"")</f>
        <v>Northeast</v>
      </c>
      <c r="M1082" t="str">
        <f xml:space="preserve"> _xlfn.XLOOKUP(K1082,Locations!$A:$A,Locations!$C:$C,"")</f>
        <v>NJ</v>
      </c>
      <c r="N1082" t="s">
        <v>1717</v>
      </c>
      <c r="O1082" t="s">
        <v>1825</v>
      </c>
      <c r="P1082">
        <f t="shared" si="64"/>
        <v>22230.750000000004</v>
      </c>
      <c r="Q1082" s="4">
        <f>_xlfn.MAXIFS(Shipments!$B:$B, Shipments!$A:$A, A1082)</f>
        <v>45816</v>
      </c>
      <c r="R1082">
        <f>SUMIFS(Shipments!$D:$D, Shipments!$A:$A, A1082)</f>
        <v>75</v>
      </c>
      <c r="S1082">
        <f t="shared" si="65"/>
        <v>1</v>
      </c>
      <c r="T1082">
        <f t="shared" si="66"/>
        <v>1</v>
      </c>
      <c r="U1082">
        <f t="shared" si="67"/>
        <v>9714.7500000000036</v>
      </c>
    </row>
    <row r="1083" spans="1:21" x14ac:dyDescent="0.35">
      <c r="A1083">
        <v>11081</v>
      </c>
      <c r="B1083" s="4" t="s">
        <v>683</v>
      </c>
      <c r="C1083" t="s">
        <v>75</v>
      </c>
      <c r="D1083" t="str">
        <f>_xlfn.XLOOKUP(C1083,Products!$A:$A,Products!$B:$B,"")</f>
        <v>Product 21</v>
      </c>
      <c r="E1083" t="str">
        <f>_xlfn.XLOOKUP(C1083,Products!$A:$A,Products!$C:$C,"")</f>
        <v>Finished Goods</v>
      </c>
      <c r="F1083">
        <f>_xlfn.XLOOKUP(C1083,Products!$A:$A,Products!$D:$D,"")</f>
        <v>49.85</v>
      </c>
      <c r="G1083" t="str">
        <f>_xlfn.XLOOKUP(C1083,Products!$A:$A,Products!$E:$E,"")</f>
        <v>S002</v>
      </c>
      <c r="H1083">
        <v>5</v>
      </c>
      <c r="I1083">
        <v>72.87</v>
      </c>
      <c r="J1083" t="s">
        <v>543</v>
      </c>
      <c r="K1083" t="s">
        <v>467</v>
      </c>
      <c r="L1083" t="str">
        <f xml:space="preserve"> _xlfn.XLOOKUP(K1083,Locations!$A:$A,Locations!$D:$D,"")</f>
        <v>Northeast</v>
      </c>
      <c r="M1083" t="str">
        <f xml:space="preserve"> _xlfn.XLOOKUP(K1083,Locations!$A:$A,Locations!$C:$C,"")</f>
        <v>NJ</v>
      </c>
      <c r="N1083" t="s">
        <v>1718</v>
      </c>
      <c r="O1083" t="s">
        <v>1824</v>
      </c>
      <c r="P1083">
        <f t="shared" si="64"/>
        <v>364.35</v>
      </c>
      <c r="Q1083" s="4">
        <f>_xlfn.MAXIFS(Shipments!$B:$B, Shipments!$A:$A, A1083)</f>
        <v>45915</v>
      </c>
      <c r="R1083">
        <f>SUMIFS(Shipments!$D:$D, Shipments!$A:$A, A1083)</f>
        <v>5</v>
      </c>
      <c r="S1083">
        <f t="shared" si="65"/>
        <v>1</v>
      </c>
      <c r="T1083">
        <f t="shared" si="66"/>
        <v>1</v>
      </c>
      <c r="U1083">
        <f t="shared" si="67"/>
        <v>115.10000000000002</v>
      </c>
    </row>
    <row r="1084" spans="1:21" x14ac:dyDescent="0.35">
      <c r="A1084">
        <v>11082</v>
      </c>
      <c r="B1084" s="4" t="s">
        <v>544</v>
      </c>
      <c r="C1084" t="s">
        <v>124</v>
      </c>
      <c r="D1084" t="str">
        <f>_xlfn.XLOOKUP(C1084,Products!$A:$A,Products!$B:$B,"")</f>
        <v>Product 70</v>
      </c>
      <c r="E1084" t="str">
        <f>_xlfn.XLOOKUP(C1084,Products!$A:$A,Products!$C:$C,"")</f>
        <v>Raw Materials</v>
      </c>
      <c r="F1084">
        <f>_xlfn.XLOOKUP(C1084,Products!$A:$A,Products!$D:$D,"")</f>
        <v>7.19</v>
      </c>
      <c r="G1084" t="str">
        <f>_xlfn.XLOOKUP(C1084,Products!$A:$A,Products!$E:$E,"")</f>
        <v>S010</v>
      </c>
      <c r="H1084">
        <v>25</v>
      </c>
      <c r="I1084">
        <v>11.52</v>
      </c>
      <c r="J1084" t="s">
        <v>682</v>
      </c>
      <c r="K1084" t="s">
        <v>465</v>
      </c>
      <c r="L1084" t="str">
        <f xml:space="preserve"> _xlfn.XLOOKUP(K1084,Locations!$A:$A,Locations!$D:$D,"")</f>
        <v>Midwest</v>
      </c>
      <c r="M1084" t="str">
        <f xml:space="preserve"> _xlfn.XLOOKUP(K1084,Locations!$A:$A,Locations!$C:$C,"")</f>
        <v>IL</v>
      </c>
      <c r="N1084" t="s">
        <v>1719</v>
      </c>
      <c r="O1084" t="s">
        <v>1825</v>
      </c>
      <c r="P1084">
        <f t="shared" si="64"/>
        <v>288</v>
      </c>
      <c r="Q1084" s="4">
        <f>_xlfn.MAXIFS(Shipments!$B:$B, Shipments!$A:$A, A1084)</f>
        <v>45800</v>
      </c>
      <c r="R1084">
        <f>SUMIFS(Shipments!$D:$D, Shipments!$A:$A, A1084)</f>
        <v>25</v>
      </c>
      <c r="S1084">
        <f t="shared" si="65"/>
        <v>1</v>
      </c>
      <c r="T1084">
        <f t="shared" si="66"/>
        <v>0</v>
      </c>
      <c r="U1084">
        <f t="shared" si="67"/>
        <v>108.25</v>
      </c>
    </row>
    <row r="1085" spans="1:21" x14ac:dyDescent="0.35">
      <c r="A1085">
        <v>11083</v>
      </c>
      <c r="B1085" s="4" t="s">
        <v>601</v>
      </c>
      <c r="C1085" t="s">
        <v>156</v>
      </c>
      <c r="D1085" t="str">
        <f>_xlfn.XLOOKUP(C1085,Products!$A:$A,Products!$B:$B,"")</f>
        <v>Product 102</v>
      </c>
      <c r="E1085" t="str">
        <f>_xlfn.XLOOKUP(C1085,Products!$A:$A,Products!$C:$C,"")</f>
        <v>Finished Goods</v>
      </c>
      <c r="F1085">
        <f>_xlfn.XLOOKUP(C1085,Products!$A:$A,Products!$D:$D,"")</f>
        <v>132.87</v>
      </c>
      <c r="G1085" t="str">
        <f>_xlfn.XLOOKUP(C1085,Products!$A:$A,Products!$E:$E,"")</f>
        <v>S003</v>
      </c>
      <c r="H1085">
        <v>5</v>
      </c>
      <c r="I1085">
        <v>216.05</v>
      </c>
      <c r="J1085" t="s">
        <v>614</v>
      </c>
      <c r="K1085" t="s">
        <v>467</v>
      </c>
      <c r="L1085" t="str">
        <f xml:space="preserve"> _xlfn.XLOOKUP(K1085,Locations!$A:$A,Locations!$D:$D,"")</f>
        <v>Northeast</v>
      </c>
      <c r="M1085" t="str">
        <f xml:space="preserve"> _xlfn.XLOOKUP(K1085,Locations!$A:$A,Locations!$C:$C,"")</f>
        <v>NJ</v>
      </c>
      <c r="N1085" t="s">
        <v>1720</v>
      </c>
      <c r="O1085" t="s">
        <v>1825</v>
      </c>
      <c r="P1085">
        <f t="shared" si="64"/>
        <v>1080.25</v>
      </c>
      <c r="Q1085" s="4">
        <f>_xlfn.MAXIFS(Shipments!$B:$B, Shipments!$A:$A, A1085)</f>
        <v>45797</v>
      </c>
      <c r="R1085">
        <f>SUMIFS(Shipments!$D:$D, Shipments!$A:$A, A1085)</f>
        <v>5</v>
      </c>
      <c r="S1085">
        <f t="shared" si="65"/>
        <v>1</v>
      </c>
      <c r="T1085">
        <f t="shared" si="66"/>
        <v>1</v>
      </c>
      <c r="U1085">
        <f t="shared" si="67"/>
        <v>415.9</v>
      </c>
    </row>
    <row r="1086" spans="1:21" x14ac:dyDescent="0.35">
      <c r="A1086">
        <v>11084</v>
      </c>
      <c r="B1086" s="4" t="s">
        <v>546</v>
      </c>
      <c r="C1086" t="s">
        <v>97</v>
      </c>
      <c r="D1086" t="str">
        <f>_xlfn.XLOOKUP(C1086,Products!$A:$A,Products!$B:$B,"")</f>
        <v>Product 43</v>
      </c>
      <c r="E1086" t="str">
        <f>_xlfn.XLOOKUP(C1086,Products!$A:$A,Products!$C:$C,"")</f>
        <v>Raw Materials</v>
      </c>
      <c r="F1086">
        <f>_xlfn.XLOOKUP(C1086,Products!$A:$A,Products!$D:$D,"")</f>
        <v>143.69</v>
      </c>
      <c r="G1086" t="str">
        <f>_xlfn.XLOOKUP(C1086,Products!$A:$A,Products!$E:$E,"")</f>
        <v>S001</v>
      </c>
      <c r="H1086">
        <v>30</v>
      </c>
      <c r="I1086">
        <v>190.84</v>
      </c>
      <c r="J1086" t="s">
        <v>663</v>
      </c>
      <c r="K1086" t="s">
        <v>465</v>
      </c>
      <c r="L1086" t="str">
        <f xml:space="preserve"> _xlfn.XLOOKUP(K1086,Locations!$A:$A,Locations!$D:$D,"")</f>
        <v>Midwest</v>
      </c>
      <c r="M1086" t="str">
        <f xml:space="preserve"> _xlfn.XLOOKUP(K1086,Locations!$A:$A,Locations!$C:$C,"")</f>
        <v>IL</v>
      </c>
      <c r="N1086" t="s">
        <v>1721</v>
      </c>
      <c r="O1086" t="s">
        <v>1824</v>
      </c>
      <c r="P1086">
        <f t="shared" si="64"/>
        <v>5725.2</v>
      </c>
      <c r="Q1086" s="4">
        <f>_xlfn.MAXIFS(Shipments!$B:$B, Shipments!$A:$A, A1086)</f>
        <v>45890</v>
      </c>
      <c r="R1086">
        <f>SUMIFS(Shipments!$D:$D, Shipments!$A:$A, A1086)</f>
        <v>30</v>
      </c>
      <c r="S1086">
        <f t="shared" si="65"/>
        <v>1</v>
      </c>
      <c r="T1086">
        <f t="shared" si="66"/>
        <v>0</v>
      </c>
      <c r="U1086">
        <f t="shared" si="67"/>
        <v>1414.5</v>
      </c>
    </row>
    <row r="1087" spans="1:21" x14ac:dyDescent="0.35">
      <c r="A1087">
        <v>11085</v>
      </c>
      <c r="B1087" s="4" t="s">
        <v>586</v>
      </c>
      <c r="C1087" t="s">
        <v>242</v>
      </c>
      <c r="D1087" t="str">
        <f>_xlfn.XLOOKUP(C1087,Products!$A:$A,Products!$B:$B,"")</f>
        <v>Product 188</v>
      </c>
      <c r="E1087" t="str">
        <f>_xlfn.XLOOKUP(C1087,Products!$A:$A,Products!$C:$C,"")</f>
        <v>Components</v>
      </c>
      <c r="F1087">
        <f>_xlfn.XLOOKUP(C1087,Products!$A:$A,Products!$D:$D,"")</f>
        <v>85.4</v>
      </c>
      <c r="G1087" t="str">
        <f>_xlfn.XLOOKUP(C1087,Products!$A:$A,Products!$E:$E,"")</f>
        <v>S015</v>
      </c>
      <c r="H1087">
        <v>30</v>
      </c>
      <c r="I1087">
        <v>136.51</v>
      </c>
      <c r="J1087" t="s">
        <v>516</v>
      </c>
      <c r="K1087" t="s">
        <v>473</v>
      </c>
      <c r="L1087" t="str">
        <f xml:space="preserve"> _xlfn.XLOOKUP(K1087,Locations!$A:$A,Locations!$D:$D,"")</f>
        <v>West</v>
      </c>
      <c r="M1087" t="str">
        <f xml:space="preserve"> _xlfn.XLOOKUP(K1087,Locations!$A:$A,Locations!$C:$C,"")</f>
        <v>CA</v>
      </c>
      <c r="N1087" t="s">
        <v>1722</v>
      </c>
      <c r="O1087" t="s">
        <v>1825</v>
      </c>
      <c r="P1087">
        <f t="shared" si="64"/>
        <v>4095.2999999999997</v>
      </c>
      <c r="Q1087" s="4">
        <f>_xlfn.MAXIFS(Shipments!$B:$B, Shipments!$A:$A, A1087)</f>
        <v>45804</v>
      </c>
      <c r="R1087">
        <f>SUMIFS(Shipments!$D:$D, Shipments!$A:$A, A1087)</f>
        <v>30</v>
      </c>
      <c r="S1087">
        <f t="shared" si="65"/>
        <v>1</v>
      </c>
      <c r="T1087">
        <f t="shared" si="66"/>
        <v>0</v>
      </c>
      <c r="U1087">
        <f t="shared" si="67"/>
        <v>1533.2999999999997</v>
      </c>
    </row>
    <row r="1088" spans="1:21" x14ac:dyDescent="0.35">
      <c r="A1088">
        <v>11086</v>
      </c>
      <c r="B1088" s="4" t="s">
        <v>522</v>
      </c>
      <c r="C1088" t="s">
        <v>200</v>
      </c>
      <c r="D1088" t="str">
        <f>_xlfn.XLOOKUP(C1088,Products!$A:$A,Products!$B:$B,"")</f>
        <v>Product 146</v>
      </c>
      <c r="E1088" t="str">
        <f>_xlfn.XLOOKUP(C1088,Products!$A:$A,Products!$C:$C,"")</f>
        <v>Finished Goods</v>
      </c>
      <c r="F1088">
        <f>_xlfn.XLOOKUP(C1088,Products!$A:$A,Products!$D:$D,"")</f>
        <v>61.61</v>
      </c>
      <c r="G1088" t="str">
        <f>_xlfn.XLOOKUP(C1088,Products!$A:$A,Products!$E:$E,"")</f>
        <v>S013</v>
      </c>
      <c r="H1088">
        <v>25</v>
      </c>
      <c r="I1088">
        <v>84.21</v>
      </c>
      <c r="J1088" t="s">
        <v>537</v>
      </c>
      <c r="K1088" t="s">
        <v>473</v>
      </c>
      <c r="L1088" t="str">
        <f xml:space="preserve"> _xlfn.XLOOKUP(K1088,Locations!$A:$A,Locations!$D:$D,"")</f>
        <v>West</v>
      </c>
      <c r="M1088" t="str">
        <f xml:space="preserve"> _xlfn.XLOOKUP(K1088,Locations!$A:$A,Locations!$C:$C,"")</f>
        <v>CA</v>
      </c>
      <c r="N1088" t="s">
        <v>1723</v>
      </c>
      <c r="O1088" t="s">
        <v>1825</v>
      </c>
      <c r="P1088">
        <f t="shared" si="64"/>
        <v>2105.25</v>
      </c>
      <c r="Q1088" s="4">
        <f>_xlfn.MAXIFS(Shipments!$B:$B, Shipments!$A:$A, A1088)</f>
        <v>45836</v>
      </c>
      <c r="R1088">
        <f>SUMIFS(Shipments!$D:$D, Shipments!$A:$A, A1088)</f>
        <v>25</v>
      </c>
      <c r="S1088">
        <f t="shared" si="65"/>
        <v>1</v>
      </c>
      <c r="T1088">
        <f t="shared" si="66"/>
        <v>0</v>
      </c>
      <c r="U1088">
        <f t="shared" si="67"/>
        <v>565</v>
      </c>
    </row>
    <row r="1089" spans="1:21" x14ac:dyDescent="0.35">
      <c r="A1089">
        <v>11087</v>
      </c>
      <c r="B1089" s="4" t="s">
        <v>544</v>
      </c>
      <c r="C1089" t="s">
        <v>244</v>
      </c>
      <c r="D1089" t="str">
        <f>_xlfn.XLOOKUP(C1089,Products!$A:$A,Products!$B:$B,"")</f>
        <v>Product 190</v>
      </c>
      <c r="E1089" t="str">
        <f>_xlfn.XLOOKUP(C1089,Products!$A:$A,Products!$C:$C,"")</f>
        <v>Spare Parts</v>
      </c>
      <c r="F1089">
        <f>_xlfn.XLOOKUP(C1089,Products!$A:$A,Products!$D:$D,"")</f>
        <v>169.46</v>
      </c>
      <c r="G1089" t="str">
        <f>_xlfn.XLOOKUP(C1089,Products!$A:$A,Products!$E:$E,"")</f>
        <v>S017</v>
      </c>
      <c r="H1089">
        <v>20</v>
      </c>
      <c r="I1089">
        <v>223.87</v>
      </c>
      <c r="J1089" t="s">
        <v>682</v>
      </c>
      <c r="K1089" t="s">
        <v>467</v>
      </c>
      <c r="L1089" t="str">
        <f xml:space="preserve"> _xlfn.XLOOKUP(K1089,Locations!$A:$A,Locations!$D:$D,"")</f>
        <v>Northeast</v>
      </c>
      <c r="M1089" t="str">
        <f xml:space="preserve"> _xlfn.XLOOKUP(K1089,Locations!$A:$A,Locations!$C:$C,"")</f>
        <v>NJ</v>
      </c>
      <c r="N1089" t="s">
        <v>1724</v>
      </c>
      <c r="O1089" t="s">
        <v>1826</v>
      </c>
      <c r="P1089">
        <f t="shared" si="64"/>
        <v>4477.3999999999996</v>
      </c>
      <c r="Q1089" s="4">
        <f>_xlfn.MAXIFS(Shipments!$B:$B, Shipments!$A:$A, A1089)</f>
        <v>45798</v>
      </c>
      <c r="R1089">
        <f>SUMIFS(Shipments!$D:$D, Shipments!$A:$A, A1089)</f>
        <v>20</v>
      </c>
      <c r="S1089">
        <f t="shared" si="65"/>
        <v>1</v>
      </c>
      <c r="T1089">
        <f t="shared" si="66"/>
        <v>0</v>
      </c>
      <c r="U1089">
        <f t="shared" si="67"/>
        <v>1088.1999999999994</v>
      </c>
    </row>
    <row r="1090" spans="1:21" x14ac:dyDescent="0.35">
      <c r="A1090">
        <v>11088</v>
      </c>
      <c r="B1090" s="4" t="s">
        <v>652</v>
      </c>
      <c r="C1090" t="s">
        <v>245</v>
      </c>
      <c r="D1090" t="str">
        <f>_xlfn.XLOOKUP(C1090,Products!$A:$A,Products!$B:$B,"")</f>
        <v>Product 191</v>
      </c>
      <c r="E1090" t="str">
        <f>_xlfn.XLOOKUP(C1090,Products!$A:$A,Products!$C:$C,"")</f>
        <v>Components</v>
      </c>
      <c r="F1090">
        <f>_xlfn.XLOOKUP(C1090,Products!$A:$A,Products!$D:$D,"")</f>
        <v>92.34</v>
      </c>
      <c r="G1090" t="str">
        <f>_xlfn.XLOOKUP(C1090,Products!$A:$A,Products!$E:$E,"")</f>
        <v>S012</v>
      </c>
      <c r="H1090">
        <v>100</v>
      </c>
      <c r="I1090">
        <v>110.94</v>
      </c>
      <c r="J1090" t="s">
        <v>543</v>
      </c>
      <c r="K1090" t="s">
        <v>466</v>
      </c>
      <c r="L1090" t="str">
        <f xml:space="preserve"> _xlfn.XLOOKUP(K1090,Locations!$A:$A,Locations!$D:$D,"")</f>
        <v>Southeast</v>
      </c>
      <c r="M1090" t="str">
        <f xml:space="preserve"> _xlfn.XLOOKUP(K1090,Locations!$A:$A,Locations!$C:$C,"")</f>
        <v>FL</v>
      </c>
      <c r="N1090" t="s">
        <v>1725</v>
      </c>
      <c r="O1090" t="s">
        <v>1825</v>
      </c>
      <c r="P1090">
        <f t="shared" si="64"/>
        <v>11094</v>
      </c>
      <c r="Q1090" s="4">
        <f>_xlfn.MAXIFS(Shipments!$B:$B, Shipments!$A:$A, A1090)</f>
        <v>45916</v>
      </c>
      <c r="R1090">
        <f>SUMIFS(Shipments!$D:$D, Shipments!$A:$A, A1090)</f>
        <v>100</v>
      </c>
      <c r="S1090">
        <f t="shared" si="65"/>
        <v>1</v>
      </c>
      <c r="T1090">
        <f t="shared" si="66"/>
        <v>0</v>
      </c>
      <c r="U1090">
        <f t="shared" si="67"/>
        <v>1860</v>
      </c>
    </row>
    <row r="1091" spans="1:21" x14ac:dyDescent="0.35">
      <c r="A1091">
        <v>11089</v>
      </c>
      <c r="B1091" s="4" t="s">
        <v>596</v>
      </c>
      <c r="C1091" t="s">
        <v>118</v>
      </c>
      <c r="D1091" t="str">
        <f>_xlfn.XLOOKUP(C1091,Products!$A:$A,Products!$B:$B,"")</f>
        <v>Product 64</v>
      </c>
      <c r="E1091" t="str">
        <f>_xlfn.XLOOKUP(C1091,Products!$A:$A,Products!$C:$C,"")</f>
        <v>Raw Materials</v>
      </c>
      <c r="F1091">
        <f>_xlfn.XLOOKUP(C1091,Products!$A:$A,Products!$D:$D,"")</f>
        <v>74.41</v>
      </c>
      <c r="G1091" t="str">
        <f>_xlfn.XLOOKUP(C1091,Products!$A:$A,Products!$E:$E,"")</f>
        <v>S011</v>
      </c>
      <c r="H1091">
        <v>40</v>
      </c>
      <c r="I1091">
        <v>130.46</v>
      </c>
      <c r="J1091" t="s">
        <v>602</v>
      </c>
      <c r="K1091" t="s">
        <v>473</v>
      </c>
      <c r="L1091" t="str">
        <f xml:space="preserve"> _xlfn.XLOOKUP(K1091,Locations!$A:$A,Locations!$D:$D,"")</f>
        <v>West</v>
      </c>
      <c r="M1091" t="str">
        <f xml:space="preserve"> _xlfn.XLOOKUP(K1091,Locations!$A:$A,Locations!$C:$C,"")</f>
        <v>CA</v>
      </c>
      <c r="N1091" t="s">
        <v>1726</v>
      </c>
      <c r="O1091" t="s">
        <v>1824</v>
      </c>
      <c r="P1091">
        <f t="shared" ref="P1091:P1154" si="68">H1091*I1091</f>
        <v>5218.4000000000005</v>
      </c>
      <c r="Q1091" s="4">
        <f>_xlfn.MAXIFS(Shipments!$B:$B, Shipments!$A:$A, A1091)</f>
        <v>45865</v>
      </c>
      <c r="R1091">
        <f>SUMIFS(Shipments!$D:$D, Shipments!$A:$A, A1091)</f>
        <v>40</v>
      </c>
      <c r="S1091">
        <f t="shared" ref="S1091:S1154" si="69">IF(H1091=0,1,R1091/H1091)</f>
        <v>1</v>
      </c>
      <c r="T1091">
        <f t="shared" ref="T1091:T1154" si="70">IF(Q1091&lt;=DATEVALUE(J1091),1,0)</f>
        <v>0</v>
      </c>
      <c r="U1091">
        <f t="shared" ref="U1091:U1154" si="71">P1091 - (H1091*F1091)</f>
        <v>2242.0000000000009</v>
      </c>
    </row>
    <row r="1092" spans="1:21" x14ac:dyDescent="0.35">
      <c r="A1092">
        <v>11090</v>
      </c>
      <c r="B1092" s="4" t="s">
        <v>638</v>
      </c>
      <c r="C1092" t="s">
        <v>100</v>
      </c>
      <c r="D1092" t="str">
        <f>_xlfn.XLOOKUP(C1092,Products!$A:$A,Products!$B:$B,"")</f>
        <v>Product 46</v>
      </c>
      <c r="E1092" t="str">
        <f>_xlfn.XLOOKUP(C1092,Products!$A:$A,Products!$C:$C,"")</f>
        <v>Finished Goods</v>
      </c>
      <c r="F1092">
        <f>_xlfn.XLOOKUP(C1092,Products!$A:$A,Products!$D:$D,"")</f>
        <v>193.56</v>
      </c>
      <c r="G1092" t="str">
        <f>_xlfn.XLOOKUP(C1092,Products!$A:$A,Products!$E:$E,"")</f>
        <v>S015</v>
      </c>
      <c r="H1092">
        <v>75</v>
      </c>
      <c r="I1092">
        <v>233.54</v>
      </c>
      <c r="J1092" t="s">
        <v>647</v>
      </c>
      <c r="K1092" t="s">
        <v>469</v>
      </c>
      <c r="L1092" t="str">
        <f xml:space="preserve"> _xlfn.XLOOKUP(K1092,Locations!$A:$A,Locations!$D:$D,"")</f>
        <v>Mountain</v>
      </c>
      <c r="M1092" t="str">
        <f xml:space="preserve"> _xlfn.XLOOKUP(K1092,Locations!$A:$A,Locations!$C:$C,"")</f>
        <v>IL</v>
      </c>
      <c r="N1092" t="s">
        <v>1727</v>
      </c>
      <c r="O1092" t="s">
        <v>1825</v>
      </c>
      <c r="P1092">
        <f t="shared" si="68"/>
        <v>17515.5</v>
      </c>
      <c r="Q1092" s="4">
        <f>_xlfn.MAXIFS(Shipments!$B:$B, Shipments!$A:$A, A1092)</f>
        <v>45894</v>
      </c>
      <c r="R1092">
        <f>SUMIFS(Shipments!$D:$D, Shipments!$A:$A, A1092)</f>
        <v>75</v>
      </c>
      <c r="S1092">
        <f t="shared" si="69"/>
        <v>1</v>
      </c>
      <c r="T1092">
        <f t="shared" si="70"/>
        <v>0</v>
      </c>
      <c r="U1092">
        <f t="shared" si="71"/>
        <v>2998.5</v>
      </c>
    </row>
    <row r="1093" spans="1:21" x14ac:dyDescent="0.35">
      <c r="A1093">
        <v>11091</v>
      </c>
      <c r="B1093" s="4" t="s">
        <v>529</v>
      </c>
      <c r="C1093" t="s">
        <v>194</v>
      </c>
      <c r="D1093" t="str">
        <f>_xlfn.XLOOKUP(C1093,Products!$A:$A,Products!$B:$B,"")</f>
        <v>Product 140</v>
      </c>
      <c r="E1093" t="str">
        <f>_xlfn.XLOOKUP(C1093,Products!$A:$A,Products!$C:$C,"")</f>
        <v>Packaging</v>
      </c>
      <c r="F1093">
        <f>_xlfn.XLOOKUP(C1093,Products!$A:$A,Products!$D:$D,"")</f>
        <v>164.82</v>
      </c>
      <c r="G1093" t="str">
        <f>_xlfn.XLOOKUP(C1093,Products!$A:$A,Products!$E:$E,"")</f>
        <v>S014</v>
      </c>
      <c r="H1093">
        <v>10</v>
      </c>
      <c r="I1093">
        <v>212.83</v>
      </c>
      <c r="J1093" t="s">
        <v>640</v>
      </c>
      <c r="K1093" t="s">
        <v>466</v>
      </c>
      <c r="L1093" t="str">
        <f xml:space="preserve"> _xlfn.XLOOKUP(K1093,Locations!$A:$A,Locations!$D:$D,"")</f>
        <v>Southeast</v>
      </c>
      <c r="M1093" t="str">
        <f xml:space="preserve"> _xlfn.XLOOKUP(K1093,Locations!$A:$A,Locations!$C:$C,"")</f>
        <v>FL</v>
      </c>
      <c r="N1093" t="s">
        <v>1728</v>
      </c>
      <c r="O1093" t="s">
        <v>1825</v>
      </c>
      <c r="P1093">
        <f t="shared" si="68"/>
        <v>2128.3000000000002</v>
      </c>
      <c r="Q1093" s="4">
        <f>_xlfn.MAXIFS(Shipments!$B:$B, Shipments!$A:$A, A1093)</f>
        <v>45825</v>
      </c>
      <c r="R1093">
        <f>SUMIFS(Shipments!$D:$D, Shipments!$A:$A, A1093)</f>
        <v>10</v>
      </c>
      <c r="S1093">
        <f t="shared" si="69"/>
        <v>1</v>
      </c>
      <c r="T1093">
        <f t="shared" si="70"/>
        <v>1</v>
      </c>
      <c r="U1093">
        <f t="shared" si="71"/>
        <v>480.10000000000036</v>
      </c>
    </row>
    <row r="1094" spans="1:21" x14ac:dyDescent="0.35">
      <c r="A1094">
        <v>11092</v>
      </c>
      <c r="B1094" s="4" t="s">
        <v>619</v>
      </c>
      <c r="C1094" t="s">
        <v>186</v>
      </c>
      <c r="D1094" t="str">
        <f>_xlfn.XLOOKUP(C1094,Products!$A:$A,Products!$B:$B,"")</f>
        <v>Product 132</v>
      </c>
      <c r="E1094" t="str">
        <f>_xlfn.XLOOKUP(C1094,Products!$A:$A,Products!$C:$C,"")</f>
        <v>Finished Goods</v>
      </c>
      <c r="F1094">
        <f>_xlfn.XLOOKUP(C1094,Products!$A:$A,Products!$D:$D,"")</f>
        <v>181.79</v>
      </c>
      <c r="G1094" t="str">
        <f>_xlfn.XLOOKUP(C1094,Products!$A:$A,Products!$E:$E,"")</f>
        <v>S004</v>
      </c>
      <c r="H1094">
        <v>50</v>
      </c>
      <c r="I1094">
        <v>227.28</v>
      </c>
      <c r="J1094" t="s">
        <v>614</v>
      </c>
      <c r="K1094" t="s">
        <v>470</v>
      </c>
      <c r="L1094" t="str">
        <f xml:space="preserve"> _xlfn.XLOOKUP(K1094,Locations!$A:$A,Locations!$D:$D,"")</f>
        <v>Pacific</v>
      </c>
      <c r="M1094" t="str">
        <f xml:space="preserve"> _xlfn.XLOOKUP(K1094,Locations!$A:$A,Locations!$C:$C,"")</f>
        <v>FL</v>
      </c>
      <c r="N1094" t="s">
        <v>1729</v>
      </c>
      <c r="O1094" t="s">
        <v>1824</v>
      </c>
      <c r="P1094">
        <f t="shared" si="68"/>
        <v>11364</v>
      </c>
      <c r="Q1094" s="4">
        <f>_xlfn.MAXIFS(Shipments!$B:$B, Shipments!$A:$A, A1094)</f>
        <v>45799</v>
      </c>
      <c r="R1094">
        <f>SUMIFS(Shipments!$D:$D, Shipments!$A:$A, A1094)</f>
        <v>50</v>
      </c>
      <c r="S1094">
        <f t="shared" si="69"/>
        <v>1</v>
      </c>
      <c r="T1094">
        <f t="shared" si="70"/>
        <v>0</v>
      </c>
      <c r="U1094">
        <f t="shared" si="71"/>
        <v>2274.5</v>
      </c>
    </row>
    <row r="1095" spans="1:21" x14ac:dyDescent="0.35">
      <c r="A1095">
        <v>11093</v>
      </c>
      <c r="B1095" s="4" t="s">
        <v>611</v>
      </c>
      <c r="C1095" t="s">
        <v>208</v>
      </c>
      <c r="D1095" t="str">
        <f>_xlfn.XLOOKUP(C1095,Products!$A:$A,Products!$B:$B,"")</f>
        <v>Product 154</v>
      </c>
      <c r="E1095" t="str">
        <f>_xlfn.XLOOKUP(C1095,Products!$A:$A,Products!$C:$C,"")</f>
        <v>Components</v>
      </c>
      <c r="F1095">
        <f>_xlfn.XLOOKUP(C1095,Products!$A:$A,Products!$D:$D,"")</f>
        <v>44.67</v>
      </c>
      <c r="G1095" t="str">
        <f>_xlfn.XLOOKUP(C1095,Products!$A:$A,Products!$E:$E,"")</f>
        <v>S012</v>
      </c>
      <c r="H1095">
        <v>25</v>
      </c>
      <c r="I1095">
        <v>59.38</v>
      </c>
      <c r="J1095" t="s">
        <v>619</v>
      </c>
      <c r="K1095" t="s">
        <v>469</v>
      </c>
      <c r="L1095" t="str">
        <f xml:space="preserve"> _xlfn.XLOOKUP(K1095,Locations!$A:$A,Locations!$D:$D,"")</f>
        <v>Mountain</v>
      </c>
      <c r="M1095" t="str">
        <f xml:space="preserve"> _xlfn.XLOOKUP(K1095,Locations!$A:$A,Locations!$C:$C,"")</f>
        <v>IL</v>
      </c>
      <c r="N1095" t="s">
        <v>1730</v>
      </c>
      <c r="O1095" t="s">
        <v>1825</v>
      </c>
      <c r="P1095">
        <f t="shared" si="68"/>
        <v>1484.5</v>
      </c>
      <c r="Q1095" s="4">
        <f>_xlfn.MAXIFS(Shipments!$B:$B, Shipments!$A:$A, A1095)</f>
        <v>45793</v>
      </c>
      <c r="R1095">
        <f>SUMIFS(Shipments!$D:$D, Shipments!$A:$A, A1095)</f>
        <v>25</v>
      </c>
      <c r="S1095">
        <f t="shared" si="69"/>
        <v>1</v>
      </c>
      <c r="T1095">
        <f t="shared" si="70"/>
        <v>0</v>
      </c>
      <c r="U1095">
        <f t="shared" si="71"/>
        <v>367.75</v>
      </c>
    </row>
    <row r="1096" spans="1:21" x14ac:dyDescent="0.35">
      <c r="A1096">
        <v>11094</v>
      </c>
      <c r="B1096" s="4" t="s">
        <v>644</v>
      </c>
      <c r="C1096" t="s">
        <v>210</v>
      </c>
      <c r="D1096" t="str">
        <f>_xlfn.XLOOKUP(C1096,Products!$A:$A,Products!$B:$B,"")</f>
        <v>Product 156</v>
      </c>
      <c r="E1096" t="str">
        <f>_xlfn.XLOOKUP(C1096,Products!$A:$A,Products!$C:$C,"")</f>
        <v>Components</v>
      </c>
      <c r="F1096">
        <f>_xlfn.XLOOKUP(C1096,Products!$A:$A,Products!$D:$D,"")</f>
        <v>148.87</v>
      </c>
      <c r="G1096" t="str">
        <f>_xlfn.XLOOKUP(C1096,Products!$A:$A,Products!$E:$E,"")</f>
        <v>S005</v>
      </c>
      <c r="H1096">
        <v>50</v>
      </c>
      <c r="I1096">
        <v>201.97</v>
      </c>
      <c r="J1096" t="s">
        <v>637</v>
      </c>
      <c r="K1096" t="s">
        <v>473</v>
      </c>
      <c r="L1096" t="str">
        <f xml:space="preserve"> _xlfn.XLOOKUP(K1096,Locations!$A:$A,Locations!$D:$D,"")</f>
        <v>West</v>
      </c>
      <c r="M1096" t="str">
        <f xml:space="preserve"> _xlfn.XLOOKUP(K1096,Locations!$A:$A,Locations!$C:$C,"")</f>
        <v>CA</v>
      </c>
      <c r="N1096" t="s">
        <v>1731</v>
      </c>
      <c r="O1096" t="s">
        <v>1824</v>
      </c>
      <c r="P1096">
        <f t="shared" si="68"/>
        <v>10098.5</v>
      </c>
      <c r="Q1096" s="4">
        <f>_xlfn.MAXIFS(Shipments!$B:$B, Shipments!$A:$A, A1096)</f>
        <v>45821</v>
      </c>
      <c r="R1096">
        <f>SUMIFS(Shipments!$D:$D, Shipments!$A:$A, A1096)</f>
        <v>50</v>
      </c>
      <c r="S1096">
        <f t="shared" si="69"/>
        <v>1</v>
      </c>
      <c r="T1096">
        <f t="shared" si="70"/>
        <v>1</v>
      </c>
      <c r="U1096">
        <f t="shared" si="71"/>
        <v>2655</v>
      </c>
    </row>
    <row r="1097" spans="1:21" x14ac:dyDescent="0.35">
      <c r="A1097">
        <v>11095</v>
      </c>
      <c r="B1097" s="4" t="s">
        <v>583</v>
      </c>
      <c r="C1097" t="s">
        <v>191</v>
      </c>
      <c r="D1097" t="str">
        <f>_xlfn.XLOOKUP(C1097,Products!$A:$A,Products!$B:$B,"")</f>
        <v>Product 137</v>
      </c>
      <c r="E1097" t="str">
        <f>_xlfn.XLOOKUP(C1097,Products!$A:$A,Products!$C:$C,"")</f>
        <v>Components</v>
      </c>
      <c r="F1097">
        <f>_xlfn.XLOOKUP(C1097,Products!$A:$A,Products!$D:$D,"")</f>
        <v>68.599999999999994</v>
      </c>
      <c r="G1097" t="str">
        <f>_xlfn.XLOOKUP(C1097,Products!$A:$A,Products!$E:$E,"")</f>
        <v>S011</v>
      </c>
      <c r="H1097">
        <v>15</v>
      </c>
      <c r="I1097">
        <v>98.93</v>
      </c>
      <c r="J1097" t="s">
        <v>657</v>
      </c>
      <c r="K1097" t="s">
        <v>470</v>
      </c>
      <c r="L1097" t="str">
        <f xml:space="preserve"> _xlfn.XLOOKUP(K1097,Locations!$A:$A,Locations!$D:$D,"")</f>
        <v>Pacific</v>
      </c>
      <c r="M1097" t="str">
        <f xml:space="preserve"> _xlfn.XLOOKUP(K1097,Locations!$A:$A,Locations!$C:$C,"")</f>
        <v>FL</v>
      </c>
      <c r="N1097" t="s">
        <v>1732</v>
      </c>
      <c r="O1097" t="s">
        <v>1825</v>
      </c>
      <c r="P1097">
        <f t="shared" si="68"/>
        <v>1483.95</v>
      </c>
      <c r="Q1097" s="4">
        <f>_xlfn.MAXIFS(Shipments!$B:$B, Shipments!$A:$A, A1097)</f>
        <v>45913</v>
      </c>
      <c r="R1097">
        <f>SUMIFS(Shipments!$D:$D, Shipments!$A:$A, A1097)</f>
        <v>15</v>
      </c>
      <c r="S1097">
        <f t="shared" si="69"/>
        <v>1</v>
      </c>
      <c r="T1097">
        <f t="shared" si="70"/>
        <v>0</v>
      </c>
      <c r="U1097">
        <f t="shared" si="71"/>
        <v>454.95000000000005</v>
      </c>
    </row>
    <row r="1098" spans="1:21" x14ac:dyDescent="0.35">
      <c r="A1098">
        <v>11096</v>
      </c>
      <c r="B1098" s="4" t="s">
        <v>551</v>
      </c>
      <c r="C1098" t="s">
        <v>138</v>
      </c>
      <c r="D1098" t="str">
        <f>_xlfn.XLOOKUP(C1098,Products!$A:$A,Products!$B:$B,"")</f>
        <v>Product 84</v>
      </c>
      <c r="E1098" t="str">
        <f>_xlfn.XLOOKUP(C1098,Products!$A:$A,Products!$C:$C,"")</f>
        <v>Finished Goods</v>
      </c>
      <c r="F1098">
        <f>_xlfn.XLOOKUP(C1098,Products!$A:$A,Products!$D:$D,"")</f>
        <v>186.09</v>
      </c>
      <c r="G1098" t="str">
        <f>_xlfn.XLOOKUP(C1098,Products!$A:$A,Products!$E:$E,"")</f>
        <v>S014</v>
      </c>
      <c r="H1098">
        <v>50</v>
      </c>
      <c r="I1098">
        <v>230.42</v>
      </c>
      <c r="J1098" t="s">
        <v>673</v>
      </c>
      <c r="K1098" t="s">
        <v>466</v>
      </c>
      <c r="L1098" t="str">
        <f xml:space="preserve"> _xlfn.XLOOKUP(K1098,Locations!$A:$A,Locations!$D:$D,"")</f>
        <v>Southeast</v>
      </c>
      <c r="M1098" t="str">
        <f xml:space="preserve"> _xlfn.XLOOKUP(K1098,Locations!$A:$A,Locations!$C:$C,"")</f>
        <v>FL</v>
      </c>
      <c r="N1098" t="s">
        <v>1733</v>
      </c>
      <c r="O1098" t="s">
        <v>1825</v>
      </c>
      <c r="P1098">
        <f t="shared" si="68"/>
        <v>11521</v>
      </c>
      <c r="Q1098" s="4">
        <f>_xlfn.MAXIFS(Shipments!$B:$B, Shipments!$A:$A, A1098)</f>
        <v>45878</v>
      </c>
      <c r="R1098">
        <f>SUMIFS(Shipments!$D:$D, Shipments!$A:$A, A1098)</f>
        <v>50</v>
      </c>
      <c r="S1098">
        <f t="shared" si="69"/>
        <v>1</v>
      </c>
      <c r="T1098">
        <f t="shared" si="70"/>
        <v>0</v>
      </c>
      <c r="U1098">
        <f t="shared" si="71"/>
        <v>2216.5</v>
      </c>
    </row>
    <row r="1099" spans="1:21" x14ac:dyDescent="0.35">
      <c r="A1099">
        <v>11097</v>
      </c>
      <c r="B1099" s="4" t="s">
        <v>690</v>
      </c>
      <c r="C1099" t="s">
        <v>193</v>
      </c>
      <c r="D1099" t="str">
        <f>_xlfn.XLOOKUP(C1099,Products!$A:$A,Products!$B:$B,"")</f>
        <v>Product 139</v>
      </c>
      <c r="E1099" t="str">
        <f>_xlfn.XLOOKUP(C1099,Products!$A:$A,Products!$C:$C,"")</f>
        <v>Components</v>
      </c>
      <c r="F1099">
        <f>_xlfn.XLOOKUP(C1099,Products!$A:$A,Products!$D:$D,"")</f>
        <v>176.69</v>
      </c>
      <c r="G1099" t="str">
        <f>_xlfn.XLOOKUP(C1099,Products!$A:$A,Products!$E:$E,"")</f>
        <v>S014</v>
      </c>
      <c r="H1099">
        <v>30</v>
      </c>
      <c r="I1099">
        <v>238.83</v>
      </c>
      <c r="J1099" t="s">
        <v>565</v>
      </c>
      <c r="K1099" t="s">
        <v>464</v>
      </c>
      <c r="L1099" t="str">
        <f xml:space="preserve"> _xlfn.XLOOKUP(K1099,Locations!$A:$A,Locations!$D:$D,"")</f>
        <v>Central</v>
      </c>
      <c r="M1099" t="str">
        <f xml:space="preserve"> _xlfn.XLOOKUP(K1099,Locations!$A:$A,Locations!$C:$C,"")</f>
        <v>TX</v>
      </c>
      <c r="N1099" t="s">
        <v>1734</v>
      </c>
      <c r="O1099" t="s">
        <v>1826</v>
      </c>
      <c r="P1099">
        <f t="shared" si="68"/>
        <v>7164.9000000000005</v>
      </c>
      <c r="Q1099" s="4">
        <f>_xlfn.MAXIFS(Shipments!$B:$B, Shipments!$A:$A, A1099)</f>
        <v>45821</v>
      </c>
      <c r="R1099">
        <f>SUMIFS(Shipments!$D:$D, Shipments!$A:$A, A1099)</f>
        <v>30</v>
      </c>
      <c r="S1099">
        <f t="shared" si="69"/>
        <v>1</v>
      </c>
      <c r="T1099">
        <f t="shared" si="70"/>
        <v>0</v>
      </c>
      <c r="U1099">
        <f t="shared" si="71"/>
        <v>1864.2000000000007</v>
      </c>
    </row>
    <row r="1100" spans="1:21" x14ac:dyDescent="0.35">
      <c r="A1100">
        <v>11098</v>
      </c>
      <c r="B1100" s="4" t="s">
        <v>588</v>
      </c>
      <c r="C1100" t="s">
        <v>228</v>
      </c>
      <c r="D1100" t="str">
        <f>_xlfn.XLOOKUP(C1100,Products!$A:$A,Products!$B:$B,"")</f>
        <v>Product 174</v>
      </c>
      <c r="E1100" t="str">
        <f>_xlfn.XLOOKUP(C1100,Products!$A:$A,Products!$C:$C,"")</f>
        <v>Components</v>
      </c>
      <c r="F1100">
        <f>_xlfn.XLOOKUP(C1100,Products!$A:$A,Products!$D:$D,"")</f>
        <v>155.03</v>
      </c>
      <c r="G1100" t="str">
        <f>_xlfn.XLOOKUP(C1100,Products!$A:$A,Products!$E:$E,"")</f>
        <v>S015</v>
      </c>
      <c r="H1100">
        <v>40</v>
      </c>
      <c r="I1100">
        <v>234.32</v>
      </c>
      <c r="J1100" t="s">
        <v>532</v>
      </c>
      <c r="K1100" t="s">
        <v>471</v>
      </c>
      <c r="L1100" t="str">
        <f xml:space="preserve"> _xlfn.XLOOKUP(K1100,Locations!$A:$A,Locations!$D:$D,"")</f>
        <v>Central</v>
      </c>
      <c r="M1100" t="str">
        <f xml:space="preserve"> _xlfn.XLOOKUP(K1100,Locations!$A:$A,Locations!$C:$C,"")</f>
        <v>TX</v>
      </c>
      <c r="N1100" t="s">
        <v>1735</v>
      </c>
      <c r="O1100" t="s">
        <v>1825</v>
      </c>
      <c r="P1100">
        <f t="shared" si="68"/>
        <v>9372.7999999999993</v>
      </c>
      <c r="Q1100" s="4">
        <f>_xlfn.MAXIFS(Shipments!$B:$B, Shipments!$A:$A, A1100)</f>
        <v>45810</v>
      </c>
      <c r="R1100">
        <f>SUMIFS(Shipments!$D:$D, Shipments!$A:$A, A1100)</f>
        <v>40</v>
      </c>
      <c r="S1100">
        <f t="shared" si="69"/>
        <v>1</v>
      </c>
      <c r="T1100">
        <f t="shared" si="70"/>
        <v>0</v>
      </c>
      <c r="U1100">
        <f t="shared" si="71"/>
        <v>3171.5999999999995</v>
      </c>
    </row>
    <row r="1101" spans="1:21" x14ac:dyDescent="0.35">
      <c r="A1101">
        <v>11099</v>
      </c>
      <c r="B1101" s="4" t="s">
        <v>562</v>
      </c>
      <c r="C1101" t="s">
        <v>136</v>
      </c>
      <c r="D1101" t="str">
        <f>_xlfn.XLOOKUP(C1101,Products!$A:$A,Products!$B:$B,"")</f>
        <v>Product 82</v>
      </c>
      <c r="E1101" t="str">
        <f>_xlfn.XLOOKUP(C1101,Products!$A:$A,Products!$C:$C,"")</f>
        <v>Raw Materials</v>
      </c>
      <c r="F1101">
        <f>_xlfn.XLOOKUP(C1101,Products!$A:$A,Products!$D:$D,"")</f>
        <v>174.83</v>
      </c>
      <c r="G1101" t="str">
        <f>_xlfn.XLOOKUP(C1101,Products!$A:$A,Products!$E:$E,"")</f>
        <v>S015</v>
      </c>
      <c r="H1101">
        <v>10</v>
      </c>
      <c r="I1101">
        <v>215.2</v>
      </c>
      <c r="J1101" t="s">
        <v>676</v>
      </c>
      <c r="K1101" t="s">
        <v>464</v>
      </c>
      <c r="L1101" t="str">
        <f xml:space="preserve"> _xlfn.XLOOKUP(K1101,Locations!$A:$A,Locations!$D:$D,"")</f>
        <v>Central</v>
      </c>
      <c r="M1101" t="str">
        <f xml:space="preserve"> _xlfn.XLOOKUP(K1101,Locations!$A:$A,Locations!$C:$C,"")</f>
        <v>TX</v>
      </c>
      <c r="N1101" t="s">
        <v>1736</v>
      </c>
      <c r="O1101" t="s">
        <v>1825</v>
      </c>
      <c r="P1101">
        <f t="shared" si="68"/>
        <v>2152</v>
      </c>
      <c r="Q1101" s="4">
        <f>_xlfn.MAXIFS(Shipments!$B:$B, Shipments!$A:$A, A1101)</f>
        <v>45823</v>
      </c>
      <c r="R1101">
        <f>SUMIFS(Shipments!$D:$D, Shipments!$A:$A, A1101)</f>
        <v>10</v>
      </c>
      <c r="S1101">
        <f t="shared" si="69"/>
        <v>1</v>
      </c>
      <c r="T1101">
        <f t="shared" si="70"/>
        <v>0</v>
      </c>
      <c r="U1101">
        <f t="shared" si="71"/>
        <v>403.69999999999982</v>
      </c>
    </row>
    <row r="1102" spans="1:21" x14ac:dyDescent="0.35">
      <c r="A1102">
        <v>11100</v>
      </c>
      <c r="B1102" s="4" t="s">
        <v>539</v>
      </c>
      <c r="C1102" t="s">
        <v>128</v>
      </c>
      <c r="D1102" t="str">
        <f>_xlfn.XLOOKUP(C1102,Products!$A:$A,Products!$B:$B,"")</f>
        <v>Product 74</v>
      </c>
      <c r="E1102" t="str">
        <f>_xlfn.XLOOKUP(C1102,Products!$A:$A,Products!$C:$C,"")</f>
        <v>Components</v>
      </c>
      <c r="F1102">
        <f>_xlfn.XLOOKUP(C1102,Products!$A:$A,Products!$D:$D,"")</f>
        <v>155.88</v>
      </c>
      <c r="G1102" t="str">
        <f>_xlfn.XLOOKUP(C1102,Products!$A:$A,Products!$E:$E,"")</f>
        <v>S014</v>
      </c>
      <c r="H1102">
        <v>40</v>
      </c>
      <c r="I1102">
        <v>218.16</v>
      </c>
      <c r="J1102" t="s">
        <v>652</v>
      </c>
      <c r="K1102" t="s">
        <v>464</v>
      </c>
      <c r="L1102" t="str">
        <f xml:space="preserve"> _xlfn.XLOOKUP(K1102,Locations!$A:$A,Locations!$D:$D,"")</f>
        <v>Central</v>
      </c>
      <c r="M1102" t="str">
        <f xml:space="preserve"> _xlfn.XLOOKUP(K1102,Locations!$A:$A,Locations!$C:$C,"")</f>
        <v>TX</v>
      </c>
      <c r="N1102" t="s">
        <v>1737</v>
      </c>
      <c r="O1102" t="s">
        <v>1824</v>
      </c>
      <c r="P1102">
        <f t="shared" si="68"/>
        <v>8726.4</v>
      </c>
      <c r="Q1102" s="4">
        <f>_xlfn.MAXIFS(Shipments!$B:$B, Shipments!$A:$A, A1102)</f>
        <v>45914</v>
      </c>
      <c r="R1102">
        <f>SUMIFS(Shipments!$D:$D, Shipments!$A:$A, A1102)</f>
        <v>40</v>
      </c>
      <c r="S1102">
        <f t="shared" si="69"/>
        <v>1</v>
      </c>
      <c r="T1102">
        <f t="shared" si="70"/>
        <v>1</v>
      </c>
      <c r="U1102">
        <f t="shared" si="71"/>
        <v>2491.1999999999998</v>
      </c>
    </row>
    <row r="1103" spans="1:21" x14ac:dyDescent="0.35">
      <c r="A1103">
        <v>11101</v>
      </c>
      <c r="B1103" s="4" t="s">
        <v>538</v>
      </c>
      <c r="C1103" t="s">
        <v>170</v>
      </c>
      <c r="D1103" t="str">
        <f>_xlfn.XLOOKUP(C1103,Products!$A:$A,Products!$B:$B,"")</f>
        <v>Product 116</v>
      </c>
      <c r="E1103" t="str">
        <f>_xlfn.XLOOKUP(C1103,Products!$A:$A,Products!$C:$C,"")</f>
        <v>Raw Materials</v>
      </c>
      <c r="F1103">
        <f>_xlfn.XLOOKUP(C1103,Products!$A:$A,Products!$D:$D,"")</f>
        <v>82.54</v>
      </c>
      <c r="G1103" t="str">
        <f>_xlfn.XLOOKUP(C1103,Products!$A:$A,Products!$E:$E,"")</f>
        <v>S014</v>
      </c>
      <c r="H1103">
        <v>15</v>
      </c>
      <c r="I1103">
        <v>103.87</v>
      </c>
      <c r="J1103" t="s">
        <v>566</v>
      </c>
      <c r="K1103" t="s">
        <v>467</v>
      </c>
      <c r="L1103" t="str">
        <f xml:space="preserve"> _xlfn.XLOOKUP(K1103,Locations!$A:$A,Locations!$D:$D,"")</f>
        <v>Northeast</v>
      </c>
      <c r="M1103" t="str">
        <f xml:space="preserve"> _xlfn.XLOOKUP(K1103,Locations!$A:$A,Locations!$C:$C,"")</f>
        <v>NJ</v>
      </c>
      <c r="N1103" t="s">
        <v>1738</v>
      </c>
      <c r="O1103" t="s">
        <v>1825</v>
      </c>
      <c r="P1103">
        <f t="shared" si="68"/>
        <v>1558.0500000000002</v>
      </c>
      <c r="Q1103" s="4">
        <f>_xlfn.MAXIFS(Shipments!$B:$B, Shipments!$A:$A, A1103)</f>
        <v>45754</v>
      </c>
      <c r="R1103">
        <f>SUMIFS(Shipments!$D:$D, Shipments!$A:$A, A1103)</f>
        <v>15</v>
      </c>
      <c r="S1103">
        <f t="shared" si="69"/>
        <v>1</v>
      </c>
      <c r="T1103">
        <f t="shared" si="70"/>
        <v>0</v>
      </c>
      <c r="U1103">
        <f t="shared" si="71"/>
        <v>319.95000000000005</v>
      </c>
    </row>
    <row r="1104" spans="1:21" x14ac:dyDescent="0.35">
      <c r="A1104">
        <v>11102</v>
      </c>
      <c r="B1104" s="4" t="s">
        <v>510</v>
      </c>
      <c r="C1104" t="s">
        <v>209</v>
      </c>
      <c r="D1104" t="str">
        <f>_xlfn.XLOOKUP(C1104,Products!$A:$A,Products!$B:$B,"")</f>
        <v>Product 155</v>
      </c>
      <c r="E1104" t="str">
        <f>_xlfn.XLOOKUP(C1104,Products!$A:$A,Products!$C:$C,"")</f>
        <v>Raw Materials</v>
      </c>
      <c r="F1104">
        <f>_xlfn.XLOOKUP(C1104,Products!$A:$A,Products!$D:$D,"")</f>
        <v>57.05</v>
      </c>
      <c r="G1104" t="str">
        <f>_xlfn.XLOOKUP(C1104,Products!$A:$A,Products!$E:$E,"")</f>
        <v>S004</v>
      </c>
      <c r="H1104">
        <v>75</v>
      </c>
      <c r="I1104">
        <v>92.16</v>
      </c>
      <c r="J1104" t="s">
        <v>607</v>
      </c>
      <c r="K1104" t="s">
        <v>468</v>
      </c>
      <c r="L1104" t="str">
        <f xml:space="preserve"> _xlfn.XLOOKUP(K1104,Locations!$A:$A,Locations!$D:$D,"")</f>
        <v>West</v>
      </c>
      <c r="M1104" t="str">
        <f xml:space="preserve"> _xlfn.XLOOKUP(K1104,Locations!$A:$A,Locations!$C:$C,"")</f>
        <v>WA</v>
      </c>
      <c r="N1104" t="s">
        <v>1739</v>
      </c>
      <c r="O1104" t="s">
        <v>1825</v>
      </c>
      <c r="P1104">
        <f t="shared" si="68"/>
        <v>6912</v>
      </c>
      <c r="Q1104" s="4">
        <f>_xlfn.MAXIFS(Shipments!$B:$B, Shipments!$A:$A, A1104)</f>
        <v>45852</v>
      </c>
      <c r="R1104">
        <f>SUMIFS(Shipments!$D:$D, Shipments!$A:$A, A1104)</f>
        <v>75</v>
      </c>
      <c r="S1104">
        <f t="shared" si="69"/>
        <v>1</v>
      </c>
      <c r="T1104">
        <f t="shared" si="70"/>
        <v>1</v>
      </c>
      <c r="U1104">
        <f t="shared" si="71"/>
        <v>2633.25</v>
      </c>
    </row>
    <row r="1105" spans="1:21" x14ac:dyDescent="0.35">
      <c r="A1105">
        <v>11103</v>
      </c>
      <c r="B1105" s="4" t="s">
        <v>659</v>
      </c>
      <c r="C1105" t="s">
        <v>185</v>
      </c>
      <c r="D1105" t="str">
        <f>_xlfn.XLOOKUP(C1105,Products!$A:$A,Products!$B:$B,"")</f>
        <v>Product 131</v>
      </c>
      <c r="E1105" t="str">
        <f>_xlfn.XLOOKUP(C1105,Products!$A:$A,Products!$C:$C,"")</f>
        <v>Spare Parts</v>
      </c>
      <c r="F1105">
        <f>_xlfn.XLOOKUP(C1105,Products!$A:$A,Products!$D:$D,"")</f>
        <v>187.66</v>
      </c>
      <c r="G1105" t="str">
        <f>_xlfn.XLOOKUP(C1105,Products!$A:$A,Products!$E:$E,"")</f>
        <v>S007</v>
      </c>
      <c r="H1105">
        <v>5</v>
      </c>
      <c r="I1105">
        <v>324.43</v>
      </c>
      <c r="J1105" t="s">
        <v>695</v>
      </c>
      <c r="K1105" t="s">
        <v>464</v>
      </c>
      <c r="L1105" t="str">
        <f xml:space="preserve"> _xlfn.XLOOKUP(K1105,Locations!$A:$A,Locations!$D:$D,"")</f>
        <v>Central</v>
      </c>
      <c r="M1105" t="str">
        <f xml:space="preserve"> _xlfn.XLOOKUP(K1105,Locations!$A:$A,Locations!$C:$C,"")</f>
        <v>TX</v>
      </c>
      <c r="N1105" t="s">
        <v>1580</v>
      </c>
      <c r="O1105" t="s">
        <v>1825</v>
      </c>
      <c r="P1105">
        <f t="shared" si="68"/>
        <v>1622.15</v>
      </c>
      <c r="Q1105" s="4">
        <f>_xlfn.MAXIFS(Shipments!$B:$B, Shipments!$A:$A, A1105)</f>
        <v>45932</v>
      </c>
      <c r="R1105">
        <f>SUMIFS(Shipments!$D:$D, Shipments!$A:$A, A1105)</f>
        <v>5</v>
      </c>
      <c r="S1105">
        <f t="shared" si="69"/>
        <v>1</v>
      </c>
      <c r="T1105">
        <f t="shared" si="70"/>
        <v>0</v>
      </c>
      <c r="U1105">
        <f t="shared" si="71"/>
        <v>683.85000000000014</v>
      </c>
    </row>
    <row r="1106" spans="1:21" x14ac:dyDescent="0.35">
      <c r="A1106">
        <v>11104</v>
      </c>
      <c r="B1106" s="4" t="s">
        <v>599</v>
      </c>
      <c r="C1106" t="s">
        <v>253</v>
      </c>
      <c r="D1106" t="str">
        <f>_xlfn.XLOOKUP(C1106,Products!$A:$A,Products!$B:$B,"")</f>
        <v>Product 199</v>
      </c>
      <c r="E1106" t="str">
        <f>_xlfn.XLOOKUP(C1106,Products!$A:$A,Products!$C:$C,"")</f>
        <v>Finished Goods</v>
      </c>
      <c r="F1106">
        <f>_xlfn.XLOOKUP(C1106,Products!$A:$A,Products!$D:$D,"")</f>
        <v>89.96</v>
      </c>
      <c r="G1106" t="str">
        <f>_xlfn.XLOOKUP(C1106,Products!$A:$A,Products!$E:$E,"")</f>
        <v>S009</v>
      </c>
      <c r="H1106">
        <v>25</v>
      </c>
      <c r="I1106">
        <v>139.46</v>
      </c>
      <c r="J1106" t="s">
        <v>523</v>
      </c>
      <c r="K1106" t="s">
        <v>467</v>
      </c>
      <c r="L1106" t="str">
        <f xml:space="preserve"> _xlfn.XLOOKUP(K1106,Locations!$A:$A,Locations!$D:$D,"")</f>
        <v>Northeast</v>
      </c>
      <c r="M1106" t="str">
        <f xml:space="preserve"> _xlfn.XLOOKUP(K1106,Locations!$A:$A,Locations!$C:$C,"")</f>
        <v>NJ</v>
      </c>
      <c r="N1106" t="s">
        <v>1740</v>
      </c>
      <c r="O1106" t="s">
        <v>1824</v>
      </c>
      <c r="P1106">
        <f t="shared" si="68"/>
        <v>3486.5</v>
      </c>
      <c r="Q1106" s="4">
        <f>_xlfn.MAXIFS(Shipments!$B:$B, Shipments!$A:$A, A1106)</f>
        <v>45864</v>
      </c>
      <c r="R1106">
        <f>SUMIFS(Shipments!$D:$D, Shipments!$A:$A, A1106)</f>
        <v>25</v>
      </c>
      <c r="S1106">
        <f t="shared" si="69"/>
        <v>1</v>
      </c>
      <c r="T1106">
        <f t="shared" si="70"/>
        <v>1</v>
      </c>
      <c r="U1106">
        <f t="shared" si="71"/>
        <v>1237.5</v>
      </c>
    </row>
    <row r="1107" spans="1:21" x14ac:dyDescent="0.35">
      <c r="A1107">
        <v>11105</v>
      </c>
      <c r="B1107" s="4" t="s">
        <v>529</v>
      </c>
      <c r="C1107" t="s">
        <v>237</v>
      </c>
      <c r="D1107" t="str">
        <f>_xlfn.XLOOKUP(C1107,Products!$A:$A,Products!$B:$B,"")</f>
        <v>Product 183</v>
      </c>
      <c r="E1107" t="str">
        <f>_xlfn.XLOOKUP(C1107,Products!$A:$A,Products!$C:$C,"")</f>
        <v>Packaging</v>
      </c>
      <c r="F1107">
        <f>_xlfn.XLOOKUP(C1107,Products!$A:$A,Products!$D:$D,"")</f>
        <v>188.98</v>
      </c>
      <c r="G1107" t="str">
        <f>_xlfn.XLOOKUP(C1107,Products!$A:$A,Products!$E:$E,"")</f>
        <v>S020</v>
      </c>
      <c r="H1107">
        <v>5</v>
      </c>
      <c r="I1107">
        <v>316.11</v>
      </c>
      <c r="J1107" t="s">
        <v>556</v>
      </c>
      <c r="K1107" t="s">
        <v>464</v>
      </c>
      <c r="L1107" t="str">
        <f xml:space="preserve"> _xlfn.XLOOKUP(K1107,Locations!$A:$A,Locations!$D:$D,"")</f>
        <v>Central</v>
      </c>
      <c r="M1107" t="str">
        <f xml:space="preserve"> _xlfn.XLOOKUP(K1107,Locations!$A:$A,Locations!$C:$C,"")</f>
        <v>TX</v>
      </c>
      <c r="N1107" t="s">
        <v>1741</v>
      </c>
      <c r="O1107" t="s">
        <v>1825</v>
      </c>
      <c r="P1107">
        <f t="shared" si="68"/>
        <v>1580.5500000000002</v>
      </c>
      <c r="Q1107" s="4">
        <f>_xlfn.MAXIFS(Shipments!$B:$B, Shipments!$A:$A, A1107)</f>
        <v>45828</v>
      </c>
      <c r="R1107">
        <f>SUMIFS(Shipments!$D:$D, Shipments!$A:$A, A1107)</f>
        <v>5</v>
      </c>
      <c r="S1107">
        <f t="shared" si="69"/>
        <v>1</v>
      </c>
      <c r="T1107">
        <f t="shared" si="70"/>
        <v>1</v>
      </c>
      <c r="U1107">
        <f t="shared" si="71"/>
        <v>635.6500000000002</v>
      </c>
    </row>
    <row r="1108" spans="1:21" x14ac:dyDescent="0.35">
      <c r="A1108">
        <v>11106</v>
      </c>
      <c r="B1108" s="4" t="s">
        <v>658</v>
      </c>
      <c r="C1108" t="s">
        <v>91</v>
      </c>
      <c r="D1108" t="str">
        <f>_xlfn.XLOOKUP(C1108,Products!$A:$A,Products!$B:$B,"")</f>
        <v>Product 37</v>
      </c>
      <c r="E1108" t="str">
        <f>_xlfn.XLOOKUP(C1108,Products!$A:$A,Products!$C:$C,"")</f>
        <v>Raw Materials</v>
      </c>
      <c r="F1108">
        <f>_xlfn.XLOOKUP(C1108,Products!$A:$A,Products!$D:$D,"")</f>
        <v>192.67</v>
      </c>
      <c r="G1108" t="str">
        <f>_xlfn.XLOOKUP(C1108,Products!$A:$A,Products!$E:$E,"")</f>
        <v>S008</v>
      </c>
      <c r="H1108">
        <v>5</v>
      </c>
      <c r="I1108">
        <v>321.72000000000003</v>
      </c>
      <c r="J1108" t="s">
        <v>564</v>
      </c>
      <c r="K1108" t="s">
        <v>473</v>
      </c>
      <c r="L1108" t="str">
        <f xml:space="preserve"> _xlfn.XLOOKUP(K1108,Locations!$A:$A,Locations!$D:$D,"")</f>
        <v>West</v>
      </c>
      <c r="M1108" t="str">
        <f xml:space="preserve"> _xlfn.XLOOKUP(K1108,Locations!$A:$A,Locations!$C:$C,"")</f>
        <v>CA</v>
      </c>
      <c r="N1108" t="s">
        <v>1742</v>
      </c>
      <c r="O1108" t="s">
        <v>1824</v>
      </c>
      <c r="P1108">
        <f t="shared" si="68"/>
        <v>1608.6000000000001</v>
      </c>
      <c r="Q1108" s="4">
        <f>_xlfn.MAXIFS(Shipments!$B:$B, Shipments!$A:$A, A1108)</f>
        <v>45791</v>
      </c>
      <c r="R1108">
        <f>SUMIFS(Shipments!$D:$D, Shipments!$A:$A, A1108)</f>
        <v>5</v>
      </c>
      <c r="S1108">
        <f t="shared" si="69"/>
        <v>1</v>
      </c>
      <c r="T1108">
        <f t="shared" si="70"/>
        <v>0</v>
      </c>
      <c r="U1108">
        <f t="shared" si="71"/>
        <v>645.25000000000023</v>
      </c>
    </row>
    <row r="1109" spans="1:21" x14ac:dyDescent="0.35">
      <c r="A1109">
        <v>11107</v>
      </c>
      <c r="B1109" s="4" t="s">
        <v>668</v>
      </c>
      <c r="C1109" t="s">
        <v>113</v>
      </c>
      <c r="D1109" t="str">
        <f>_xlfn.XLOOKUP(C1109,Products!$A:$A,Products!$B:$B,"")</f>
        <v>Product 59</v>
      </c>
      <c r="E1109" t="str">
        <f>_xlfn.XLOOKUP(C1109,Products!$A:$A,Products!$C:$C,"")</f>
        <v>Spare Parts</v>
      </c>
      <c r="F1109">
        <f>_xlfn.XLOOKUP(C1109,Products!$A:$A,Products!$D:$D,"")</f>
        <v>61.52</v>
      </c>
      <c r="G1109" t="str">
        <f>_xlfn.XLOOKUP(C1109,Products!$A:$A,Products!$E:$E,"")</f>
        <v>S018</v>
      </c>
      <c r="H1109">
        <v>5</v>
      </c>
      <c r="I1109">
        <v>92.42</v>
      </c>
      <c r="J1109" t="s">
        <v>629</v>
      </c>
      <c r="K1109" t="s">
        <v>472</v>
      </c>
      <c r="L1109" t="str">
        <f xml:space="preserve"> _xlfn.XLOOKUP(K1109,Locations!$A:$A,Locations!$D:$D,"")</f>
        <v>West</v>
      </c>
      <c r="M1109" t="str">
        <f xml:space="preserve"> _xlfn.XLOOKUP(K1109,Locations!$A:$A,Locations!$C:$C,"")</f>
        <v>WA</v>
      </c>
      <c r="N1109" t="s">
        <v>1743</v>
      </c>
      <c r="O1109" t="s">
        <v>1825</v>
      </c>
      <c r="P1109">
        <f t="shared" si="68"/>
        <v>462.1</v>
      </c>
      <c r="Q1109" s="4">
        <f>_xlfn.MAXIFS(Shipments!$B:$B, Shipments!$A:$A, A1109)</f>
        <v>45782</v>
      </c>
      <c r="R1109">
        <f>SUMIFS(Shipments!$D:$D, Shipments!$A:$A, A1109)</f>
        <v>5</v>
      </c>
      <c r="S1109">
        <f t="shared" si="69"/>
        <v>1</v>
      </c>
      <c r="T1109">
        <f t="shared" si="70"/>
        <v>1</v>
      </c>
      <c r="U1109">
        <f t="shared" si="71"/>
        <v>154.5</v>
      </c>
    </row>
    <row r="1110" spans="1:21" x14ac:dyDescent="0.35">
      <c r="A1110">
        <v>11108</v>
      </c>
      <c r="B1110" s="4" t="s">
        <v>669</v>
      </c>
      <c r="C1110" t="s">
        <v>77</v>
      </c>
      <c r="D1110" t="str">
        <f>_xlfn.XLOOKUP(C1110,Products!$A:$A,Products!$B:$B,"")</f>
        <v>Product 23</v>
      </c>
      <c r="E1110" t="str">
        <f>_xlfn.XLOOKUP(C1110,Products!$A:$A,Products!$C:$C,"")</f>
        <v>Finished Goods</v>
      </c>
      <c r="F1110">
        <f>_xlfn.XLOOKUP(C1110,Products!$A:$A,Products!$D:$D,"")</f>
        <v>49.17</v>
      </c>
      <c r="G1110" t="str">
        <f>_xlfn.XLOOKUP(C1110,Products!$A:$A,Products!$E:$E,"")</f>
        <v>S015</v>
      </c>
      <c r="H1110">
        <v>30</v>
      </c>
      <c r="I1110">
        <v>69.48</v>
      </c>
      <c r="J1110" t="s">
        <v>615</v>
      </c>
      <c r="K1110" t="s">
        <v>467</v>
      </c>
      <c r="L1110" t="str">
        <f xml:space="preserve"> _xlfn.XLOOKUP(K1110,Locations!$A:$A,Locations!$D:$D,"")</f>
        <v>Northeast</v>
      </c>
      <c r="M1110" t="str">
        <f xml:space="preserve"> _xlfn.XLOOKUP(K1110,Locations!$A:$A,Locations!$C:$C,"")</f>
        <v>NJ</v>
      </c>
      <c r="N1110" t="s">
        <v>1744</v>
      </c>
      <c r="O1110" t="s">
        <v>1825</v>
      </c>
      <c r="P1110">
        <f t="shared" si="68"/>
        <v>2084.4</v>
      </c>
      <c r="Q1110" s="4">
        <f>_xlfn.MAXIFS(Shipments!$B:$B, Shipments!$A:$A, A1110)</f>
        <v>45932</v>
      </c>
      <c r="R1110">
        <f>SUMIFS(Shipments!$D:$D, Shipments!$A:$A, A1110)</f>
        <v>30</v>
      </c>
      <c r="S1110">
        <f t="shared" si="69"/>
        <v>1</v>
      </c>
      <c r="T1110">
        <f t="shared" si="70"/>
        <v>0</v>
      </c>
      <c r="U1110">
        <f t="shared" si="71"/>
        <v>609.29999999999995</v>
      </c>
    </row>
    <row r="1111" spans="1:21" x14ac:dyDescent="0.35">
      <c r="A1111">
        <v>11109</v>
      </c>
      <c r="B1111" s="4" t="s">
        <v>566</v>
      </c>
      <c r="C1111" t="s">
        <v>196</v>
      </c>
      <c r="D1111" t="str">
        <f>_xlfn.XLOOKUP(C1111,Products!$A:$A,Products!$B:$B,"")</f>
        <v>Product 142</v>
      </c>
      <c r="E1111" t="str">
        <f>_xlfn.XLOOKUP(C1111,Products!$A:$A,Products!$C:$C,"")</f>
        <v>Packaging</v>
      </c>
      <c r="F1111">
        <f>_xlfn.XLOOKUP(C1111,Products!$A:$A,Products!$D:$D,"")</f>
        <v>191.95</v>
      </c>
      <c r="G1111" t="str">
        <f>_xlfn.XLOOKUP(C1111,Products!$A:$A,Products!$E:$E,"")</f>
        <v>S018</v>
      </c>
      <c r="H1111">
        <v>100</v>
      </c>
      <c r="I1111">
        <v>278.08</v>
      </c>
      <c r="J1111" t="s">
        <v>589</v>
      </c>
      <c r="K1111" t="s">
        <v>465</v>
      </c>
      <c r="L1111" t="str">
        <f xml:space="preserve"> _xlfn.XLOOKUP(K1111,Locations!$A:$A,Locations!$D:$D,"")</f>
        <v>Midwest</v>
      </c>
      <c r="M1111" t="str">
        <f xml:space="preserve"> _xlfn.XLOOKUP(K1111,Locations!$A:$A,Locations!$C:$C,"")</f>
        <v>IL</v>
      </c>
      <c r="N1111" t="s">
        <v>1745</v>
      </c>
      <c r="O1111" t="s">
        <v>1825</v>
      </c>
      <c r="P1111">
        <f t="shared" si="68"/>
        <v>27808</v>
      </c>
      <c r="Q1111" s="4">
        <f>_xlfn.MAXIFS(Shipments!$B:$B, Shipments!$A:$A, A1111)</f>
        <v>45762</v>
      </c>
      <c r="R1111">
        <f>SUMIFS(Shipments!$D:$D, Shipments!$A:$A, A1111)</f>
        <v>100</v>
      </c>
      <c r="S1111">
        <f t="shared" si="69"/>
        <v>1</v>
      </c>
      <c r="T1111">
        <f t="shared" si="70"/>
        <v>0</v>
      </c>
      <c r="U1111">
        <f t="shared" si="71"/>
        <v>8613</v>
      </c>
    </row>
    <row r="1112" spans="1:21" x14ac:dyDescent="0.35">
      <c r="A1112">
        <v>11110</v>
      </c>
      <c r="B1112" s="4" t="s">
        <v>655</v>
      </c>
      <c r="C1112" t="s">
        <v>216</v>
      </c>
      <c r="D1112" t="str">
        <f>_xlfn.XLOOKUP(C1112,Products!$A:$A,Products!$B:$B,"")</f>
        <v>Product 162</v>
      </c>
      <c r="E1112" t="str">
        <f>_xlfn.XLOOKUP(C1112,Products!$A:$A,Products!$C:$C,"")</f>
        <v>Spare Parts</v>
      </c>
      <c r="F1112">
        <f>_xlfn.XLOOKUP(C1112,Products!$A:$A,Products!$D:$D,"")</f>
        <v>116.98</v>
      </c>
      <c r="G1112" t="str">
        <f>_xlfn.XLOOKUP(C1112,Products!$A:$A,Products!$E:$E,"")</f>
        <v>S010</v>
      </c>
      <c r="H1112">
        <v>100</v>
      </c>
      <c r="I1112">
        <v>145.03</v>
      </c>
      <c r="J1112" t="s">
        <v>633</v>
      </c>
      <c r="K1112" t="s">
        <v>473</v>
      </c>
      <c r="L1112" t="str">
        <f xml:space="preserve"> _xlfn.XLOOKUP(K1112,Locations!$A:$A,Locations!$D:$D,"")</f>
        <v>West</v>
      </c>
      <c r="M1112" t="str">
        <f xml:space="preserve"> _xlfn.XLOOKUP(K1112,Locations!$A:$A,Locations!$C:$C,"")</f>
        <v>CA</v>
      </c>
      <c r="N1112" t="s">
        <v>1746</v>
      </c>
      <c r="O1112" t="s">
        <v>1824</v>
      </c>
      <c r="P1112">
        <f t="shared" si="68"/>
        <v>14503</v>
      </c>
      <c r="Q1112" s="4">
        <f>_xlfn.MAXIFS(Shipments!$B:$B, Shipments!$A:$A, A1112)</f>
        <v>45867</v>
      </c>
      <c r="R1112">
        <f>SUMIFS(Shipments!$D:$D, Shipments!$A:$A, A1112)</f>
        <v>100</v>
      </c>
      <c r="S1112">
        <f t="shared" si="69"/>
        <v>1</v>
      </c>
      <c r="T1112">
        <f t="shared" si="70"/>
        <v>0</v>
      </c>
      <c r="U1112">
        <f t="shared" si="71"/>
        <v>2805</v>
      </c>
    </row>
    <row r="1113" spans="1:21" x14ac:dyDescent="0.35">
      <c r="A1113">
        <v>11111</v>
      </c>
      <c r="B1113" s="4" t="s">
        <v>557</v>
      </c>
      <c r="C1113" t="s">
        <v>113</v>
      </c>
      <c r="D1113" t="str">
        <f>_xlfn.XLOOKUP(C1113,Products!$A:$A,Products!$B:$B,"")</f>
        <v>Product 59</v>
      </c>
      <c r="E1113" t="str">
        <f>_xlfn.XLOOKUP(C1113,Products!$A:$A,Products!$C:$C,"")</f>
        <v>Spare Parts</v>
      </c>
      <c r="F1113">
        <f>_xlfn.XLOOKUP(C1113,Products!$A:$A,Products!$D:$D,"")</f>
        <v>61.52</v>
      </c>
      <c r="G1113" t="str">
        <f>_xlfn.XLOOKUP(C1113,Products!$A:$A,Products!$E:$E,"")</f>
        <v>S018</v>
      </c>
      <c r="H1113">
        <v>10</v>
      </c>
      <c r="I1113">
        <v>100.68</v>
      </c>
      <c r="J1113" t="s">
        <v>605</v>
      </c>
      <c r="K1113" t="s">
        <v>464</v>
      </c>
      <c r="L1113" t="str">
        <f xml:space="preserve"> _xlfn.XLOOKUP(K1113,Locations!$A:$A,Locations!$D:$D,"")</f>
        <v>Central</v>
      </c>
      <c r="M1113" t="str">
        <f xml:space="preserve"> _xlfn.XLOOKUP(K1113,Locations!$A:$A,Locations!$C:$C,"")</f>
        <v>TX</v>
      </c>
      <c r="N1113" t="s">
        <v>1714</v>
      </c>
      <c r="O1113" t="s">
        <v>1824</v>
      </c>
      <c r="P1113">
        <f t="shared" si="68"/>
        <v>1006.8000000000001</v>
      </c>
      <c r="Q1113" s="4">
        <f>_xlfn.MAXIFS(Shipments!$B:$B, Shipments!$A:$A, A1113)</f>
        <v>45810</v>
      </c>
      <c r="R1113">
        <f>SUMIFS(Shipments!$D:$D, Shipments!$A:$A, A1113)</f>
        <v>10</v>
      </c>
      <c r="S1113">
        <f t="shared" si="69"/>
        <v>1</v>
      </c>
      <c r="T1113">
        <f t="shared" si="70"/>
        <v>1</v>
      </c>
      <c r="U1113">
        <f t="shared" si="71"/>
        <v>391.6</v>
      </c>
    </row>
    <row r="1114" spans="1:21" x14ac:dyDescent="0.35">
      <c r="A1114">
        <v>11112</v>
      </c>
      <c r="B1114" s="4" t="s">
        <v>517</v>
      </c>
      <c r="C1114" t="s">
        <v>230</v>
      </c>
      <c r="D1114" t="str">
        <f>_xlfn.XLOOKUP(C1114,Products!$A:$A,Products!$B:$B,"")</f>
        <v>Product 176</v>
      </c>
      <c r="E1114" t="str">
        <f>_xlfn.XLOOKUP(C1114,Products!$A:$A,Products!$C:$C,"")</f>
        <v>Spare Parts</v>
      </c>
      <c r="F1114">
        <f>_xlfn.XLOOKUP(C1114,Products!$A:$A,Products!$D:$D,"")</f>
        <v>42.45</v>
      </c>
      <c r="G1114" t="str">
        <f>_xlfn.XLOOKUP(C1114,Products!$A:$A,Products!$E:$E,"")</f>
        <v>S011</v>
      </c>
      <c r="H1114">
        <v>10</v>
      </c>
      <c r="I1114">
        <v>58.43</v>
      </c>
      <c r="J1114" t="s">
        <v>539</v>
      </c>
      <c r="K1114" t="s">
        <v>473</v>
      </c>
      <c r="L1114" t="str">
        <f xml:space="preserve"> _xlfn.XLOOKUP(K1114,Locations!$A:$A,Locations!$D:$D,"")</f>
        <v>West</v>
      </c>
      <c r="M1114" t="str">
        <f xml:space="preserve"> _xlfn.XLOOKUP(K1114,Locations!$A:$A,Locations!$C:$C,"")</f>
        <v>CA</v>
      </c>
      <c r="N1114" t="s">
        <v>1747</v>
      </c>
      <c r="O1114" t="s">
        <v>1825</v>
      </c>
      <c r="P1114">
        <f t="shared" si="68"/>
        <v>584.29999999999995</v>
      </c>
      <c r="Q1114" s="4">
        <f>_xlfn.MAXIFS(Shipments!$B:$B, Shipments!$A:$A, A1114)</f>
        <v>45908</v>
      </c>
      <c r="R1114">
        <f>SUMIFS(Shipments!$D:$D, Shipments!$A:$A, A1114)</f>
        <v>10</v>
      </c>
      <c r="S1114">
        <f t="shared" si="69"/>
        <v>1</v>
      </c>
      <c r="T1114">
        <f t="shared" si="70"/>
        <v>0</v>
      </c>
      <c r="U1114">
        <f t="shared" si="71"/>
        <v>159.79999999999995</v>
      </c>
    </row>
    <row r="1115" spans="1:21" x14ac:dyDescent="0.35">
      <c r="A1115">
        <v>11113</v>
      </c>
      <c r="B1115" s="4" t="s">
        <v>561</v>
      </c>
      <c r="C1115" t="s">
        <v>140</v>
      </c>
      <c r="D1115" t="str">
        <f>_xlfn.XLOOKUP(C1115,Products!$A:$A,Products!$B:$B,"")</f>
        <v>Product 86</v>
      </c>
      <c r="E1115" t="str">
        <f>_xlfn.XLOOKUP(C1115,Products!$A:$A,Products!$C:$C,"")</f>
        <v>Raw Materials</v>
      </c>
      <c r="F1115">
        <f>_xlfn.XLOOKUP(C1115,Products!$A:$A,Products!$D:$D,"")</f>
        <v>188.13</v>
      </c>
      <c r="G1115" t="str">
        <f>_xlfn.XLOOKUP(C1115,Products!$A:$A,Products!$E:$E,"")</f>
        <v>S006</v>
      </c>
      <c r="H1115">
        <v>5</v>
      </c>
      <c r="I1115">
        <v>328.49</v>
      </c>
      <c r="J1115" t="s">
        <v>607</v>
      </c>
      <c r="K1115" t="s">
        <v>466</v>
      </c>
      <c r="L1115" t="str">
        <f xml:space="preserve"> _xlfn.XLOOKUP(K1115,Locations!$A:$A,Locations!$D:$D,"")</f>
        <v>Southeast</v>
      </c>
      <c r="M1115" t="str">
        <f xml:space="preserve"> _xlfn.XLOOKUP(K1115,Locations!$A:$A,Locations!$C:$C,"")</f>
        <v>FL</v>
      </c>
      <c r="N1115" t="s">
        <v>1118</v>
      </c>
      <c r="O1115" t="s">
        <v>1825</v>
      </c>
      <c r="P1115">
        <f t="shared" si="68"/>
        <v>1642.45</v>
      </c>
      <c r="Q1115" s="4">
        <f>_xlfn.MAXIFS(Shipments!$B:$B, Shipments!$A:$A, A1115)</f>
        <v>45852</v>
      </c>
      <c r="R1115">
        <f>SUMIFS(Shipments!$D:$D, Shipments!$A:$A, A1115)</f>
        <v>5</v>
      </c>
      <c r="S1115">
        <f t="shared" si="69"/>
        <v>1</v>
      </c>
      <c r="T1115">
        <f t="shared" si="70"/>
        <v>1</v>
      </c>
      <c r="U1115">
        <f t="shared" si="71"/>
        <v>701.80000000000007</v>
      </c>
    </row>
    <row r="1116" spans="1:21" x14ac:dyDescent="0.35">
      <c r="A1116">
        <v>11114</v>
      </c>
      <c r="B1116" s="4" t="s">
        <v>523</v>
      </c>
      <c r="C1116" t="s">
        <v>205</v>
      </c>
      <c r="D1116" t="str">
        <f>_xlfn.XLOOKUP(C1116,Products!$A:$A,Products!$B:$B,"")</f>
        <v>Product 151</v>
      </c>
      <c r="E1116" t="str">
        <f>_xlfn.XLOOKUP(C1116,Products!$A:$A,Products!$C:$C,"")</f>
        <v>Components</v>
      </c>
      <c r="F1116">
        <f>_xlfn.XLOOKUP(C1116,Products!$A:$A,Products!$D:$D,"")</f>
        <v>113.78</v>
      </c>
      <c r="G1116" t="str">
        <f>_xlfn.XLOOKUP(C1116,Products!$A:$A,Products!$E:$E,"")</f>
        <v>S002</v>
      </c>
      <c r="H1116">
        <v>40</v>
      </c>
      <c r="I1116">
        <v>154.02000000000001</v>
      </c>
      <c r="J1116" t="s">
        <v>673</v>
      </c>
      <c r="K1116" t="s">
        <v>464</v>
      </c>
      <c r="L1116" t="str">
        <f xml:space="preserve"> _xlfn.XLOOKUP(K1116,Locations!$A:$A,Locations!$D:$D,"")</f>
        <v>Central</v>
      </c>
      <c r="M1116" t="str">
        <f xml:space="preserve"> _xlfn.XLOOKUP(K1116,Locations!$A:$A,Locations!$C:$C,"")</f>
        <v>TX</v>
      </c>
      <c r="N1116" t="s">
        <v>1748</v>
      </c>
      <c r="O1116" t="s">
        <v>1824</v>
      </c>
      <c r="P1116">
        <f t="shared" si="68"/>
        <v>6160.8</v>
      </c>
      <c r="Q1116" s="4">
        <f>_xlfn.MAXIFS(Shipments!$B:$B, Shipments!$A:$A, A1116)</f>
        <v>45874</v>
      </c>
      <c r="R1116">
        <f>SUMIFS(Shipments!$D:$D, Shipments!$A:$A, A1116)</f>
        <v>40</v>
      </c>
      <c r="S1116">
        <f t="shared" si="69"/>
        <v>1</v>
      </c>
      <c r="T1116">
        <f t="shared" si="70"/>
        <v>1</v>
      </c>
      <c r="U1116">
        <f t="shared" si="71"/>
        <v>1609.6000000000004</v>
      </c>
    </row>
    <row r="1117" spans="1:21" x14ac:dyDescent="0.35">
      <c r="A1117">
        <v>11115</v>
      </c>
      <c r="B1117" s="4" t="s">
        <v>592</v>
      </c>
      <c r="C1117" t="s">
        <v>254</v>
      </c>
      <c r="D1117" t="str">
        <f>_xlfn.XLOOKUP(C1117,Products!$A:$A,Products!$B:$B,"")</f>
        <v>Product 200</v>
      </c>
      <c r="E1117" t="str">
        <f>_xlfn.XLOOKUP(C1117,Products!$A:$A,Products!$C:$C,"")</f>
        <v>Components</v>
      </c>
      <c r="F1117">
        <f>_xlfn.XLOOKUP(C1117,Products!$A:$A,Products!$D:$D,"")</f>
        <v>9.19</v>
      </c>
      <c r="G1117" t="str">
        <f>_xlfn.XLOOKUP(C1117,Products!$A:$A,Products!$E:$E,"")</f>
        <v>S018</v>
      </c>
      <c r="H1117">
        <v>20</v>
      </c>
      <c r="I1117">
        <v>13.92</v>
      </c>
      <c r="J1117" t="s">
        <v>511</v>
      </c>
      <c r="K1117" t="s">
        <v>470</v>
      </c>
      <c r="L1117" t="str">
        <f xml:space="preserve"> _xlfn.XLOOKUP(K1117,Locations!$A:$A,Locations!$D:$D,"")</f>
        <v>Pacific</v>
      </c>
      <c r="M1117" t="str">
        <f xml:space="preserve"> _xlfn.XLOOKUP(K1117,Locations!$A:$A,Locations!$C:$C,"")</f>
        <v>FL</v>
      </c>
      <c r="N1117" t="s">
        <v>1749</v>
      </c>
      <c r="O1117" t="s">
        <v>1825</v>
      </c>
      <c r="P1117">
        <f t="shared" si="68"/>
        <v>278.39999999999998</v>
      </c>
      <c r="Q1117" s="4">
        <f>_xlfn.MAXIFS(Shipments!$B:$B, Shipments!$A:$A, A1117)</f>
        <v>45771</v>
      </c>
      <c r="R1117">
        <f>SUMIFS(Shipments!$D:$D, Shipments!$A:$A, A1117)</f>
        <v>20</v>
      </c>
      <c r="S1117">
        <f t="shared" si="69"/>
        <v>1</v>
      </c>
      <c r="T1117">
        <f t="shared" si="70"/>
        <v>1</v>
      </c>
      <c r="U1117">
        <f t="shared" si="71"/>
        <v>94.6</v>
      </c>
    </row>
    <row r="1118" spans="1:21" x14ac:dyDescent="0.35">
      <c r="A1118">
        <v>11116</v>
      </c>
      <c r="B1118" s="4" t="s">
        <v>661</v>
      </c>
      <c r="C1118" t="s">
        <v>229</v>
      </c>
      <c r="D1118" t="str">
        <f>_xlfn.XLOOKUP(C1118,Products!$A:$A,Products!$B:$B,"")</f>
        <v>Product 175</v>
      </c>
      <c r="E1118" t="str">
        <f>_xlfn.XLOOKUP(C1118,Products!$A:$A,Products!$C:$C,"")</f>
        <v>Raw Materials</v>
      </c>
      <c r="F1118">
        <f>_xlfn.XLOOKUP(C1118,Products!$A:$A,Products!$D:$D,"")</f>
        <v>138.30000000000001</v>
      </c>
      <c r="G1118" t="str">
        <f>_xlfn.XLOOKUP(C1118,Products!$A:$A,Products!$E:$E,"")</f>
        <v>S017</v>
      </c>
      <c r="H1118">
        <v>100</v>
      </c>
      <c r="I1118">
        <v>232.33</v>
      </c>
      <c r="J1118" t="s">
        <v>582</v>
      </c>
      <c r="K1118" t="s">
        <v>469</v>
      </c>
      <c r="L1118" t="str">
        <f xml:space="preserve"> _xlfn.XLOOKUP(K1118,Locations!$A:$A,Locations!$D:$D,"")</f>
        <v>Mountain</v>
      </c>
      <c r="M1118" t="str">
        <f xml:space="preserve"> _xlfn.XLOOKUP(K1118,Locations!$A:$A,Locations!$C:$C,"")</f>
        <v>IL</v>
      </c>
      <c r="N1118" t="s">
        <v>1242</v>
      </c>
      <c r="O1118" t="s">
        <v>1826</v>
      </c>
      <c r="P1118">
        <f t="shared" si="68"/>
        <v>23233</v>
      </c>
      <c r="Q1118" s="4">
        <f>_xlfn.MAXIFS(Shipments!$B:$B, Shipments!$A:$A, A1118)</f>
        <v>45780</v>
      </c>
      <c r="R1118">
        <f>SUMIFS(Shipments!$D:$D, Shipments!$A:$A, A1118)</f>
        <v>100</v>
      </c>
      <c r="S1118">
        <f t="shared" si="69"/>
        <v>1</v>
      </c>
      <c r="T1118">
        <f t="shared" si="70"/>
        <v>0</v>
      </c>
      <c r="U1118">
        <f t="shared" si="71"/>
        <v>9402.9999999999982</v>
      </c>
    </row>
    <row r="1119" spans="1:21" x14ac:dyDescent="0.35">
      <c r="A1119">
        <v>11117</v>
      </c>
      <c r="B1119" s="4" t="s">
        <v>535</v>
      </c>
      <c r="C1119" t="s">
        <v>152</v>
      </c>
      <c r="D1119" t="str">
        <f>_xlfn.XLOOKUP(C1119,Products!$A:$A,Products!$B:$B,"")</f>
        <v>Product 98</v>
      </c>
      <c r="E1119" t="str">
        <f>_xlfn.XLOOKUP(C1119,Products!$A:$A,Products!$C:$C,"")</f>
        <v>Finished Goods</v>
      </c>
      <c r="F1119">
        <f>_xlfn.XLOOKUP(C1119,Products!$A:$A,Products!$D:$D,"")</f>
        <v>108.91</v>
      </c>
      <c r="G1119" t="str">
        <f>_xlfn.XLOOKUP(C1119,Products!$A:$A,Products!$E:$E,"")</f>
        <v>S007</v>
      </c>
      <c r="H1119">
        <v>10</v>
      </c>
      <c r="I1119">
        <v>189.22</v>
      </c>
      <c r="J1119" t="s">
        <v>627</v>
      </c>
      <c r="K1119" t="s">
        <v>464</v>
      </c>
      <c r="L1119" t="str">
        <f xml:space="preserve"> _xlfn.XLOOKUP(K1119,Locations!$A:$A,Locations!$D:$D,"")</f>
        <v>Central</v>
      </c>
      <c r="M1119" t="str">
        <f xml:space="preserve"> _xlfn.XLOOKUP(K1119,Locations!$A:$A,Locations!$C:$C,"")</f>
        <v>TX</v>
      </c>
      <c r="N1119" t="s">
        <v>1750</v>
      </c>
      <c r="O1119" t="s">
        <v>1825</v>
      </c>
      <c r="P1119">
        <f t="shared" si="68"/>
        <v>1892.2</v>
      </c>
      <c r="Q1119" s="4">
        <f>_xlfn.MAXIFS(Shipments!$B:$B, Shipments!$A:$A, A1119)</f>
        <v>45808</v>
      </c>
      <c r="R1119">
        <f>SUMIFS(Shipments!$D:$D, Shipments!$A:$A, A1119)</f>
        <v>10</v>
      </c>
      <c r="S1119">
        <f t="shared" si="69"/>
        <v>1</v>
      </c>
      <c r="T1119">
        <f t="shared" si="70"/>
        <v>1</v>
      </c>
      <c r="U1119">
        <f t="shared" si="71"/>
        <v>803.10000000000014</v>
      </c>
    </row>
    <row r="1120" spans="1:21" x14ac:dyDescent="0.35">
      <c r="A1120">
        <v>11118</v>
      </c>
      <c r="B1120" s="4" t="s">
        <v>526</v>
      </c>
      <c r="C1120" t="s">
        <v>180</v>
      </c>
      <c r="D1120" t="str">
        <f>_xlfn.XLOOKUP(C1120,Products!$A:$A,Products!$B:$B,"")</f>
        <v>Product 126</v>
      </c>
      <c r="E1120" t="str">
        <f>_xlfn.XLOOKUP(C1120,Products!$A:$A,Products!$C:$C,"")</f>
        <v>Components</v>
      </c>
      <c r="F1120">
        <f>_xlfn.XLOOKUP(C1120,Products!$A:$A,Products!$D:$D,"")</f>
        <v>71.209999999999994</v>
      </c>
      <c r="G1120" t="str">
        <f>_xlfn.XLOOKUP(C1120,Products!$A:$A,Products!$E:$E,"")</f>
        <v>S017</v>
      </c>
      <c r="H1120">
        <v>10</v>
      </c>
      <c r="I1120">
        <v>102.74</v>
      </c>
      <c r="J1120" t="s">
        <v>671</v>
      </c>
      <c r="K1120" t="s">
        <v>468</v>
      </c>
      <c r="L1120" t="str">
        <f xml:space="preserve"> _xlfn.XLOOKUP(K1120,Locations!$A:$A,Locations!$D:$D,"")</f>
        <v>West</v>
      </c>
      <c r="M1120" t="str">
        <f xml:space="preserve"> _xlfn.XLOOKUP(K1120,Locations!$A:$A,Locations!$C:$C,"")</f>
        <v>WA</v>
      </c>
      <c r="N1120" t="s">
        <v>1751</v>
      </c>
      <c r="O1120" t="s">
        <v>1825</v>
      </c>
      <c r="P1120">
        <f t="shared" si="68"/>
        <v>1027.3999999999999</v>
      </c>
      <c r="Q1120" s="4">
        <f>_xlfn.MAXIFS(Shipments!$B:$B, Shipments!$A:$A, A1120)</f>
        <v>45895</v>
      </c>
      <c r="R1120">
        <f>SUMIFS(Shipments!$D:$D, Shipments!$A:$A, A1120)</f>
        <v>10</v>
      </c>
      <c r="S1120">
        <f t="shared" si="69"/>
        <v>1</v>
      </c>
      <c r="T1120">
        <f t="shared" si="70"/>
        <v>0</v>
      </c>
      <c r="U1120">
        <f t="shared" si="71"/>
        <v>315.29999999999995</v>
      </c>
    </row>
    <row r="1121" spans="1:21" x14ac:dyDescent="0.35">
      <c r="A1121">
        <v>11119</v>
      </c>
      <c r="B1121" s="4" t="s">
        <v>602</v>
      </c>
      <c r="C1121" t="s">
        <v>164</v>
      </c>
      <c r="D1121" t="str">
        <f>_xlfn.XLOOKUP(C1121,Products!$A:$A,Products!$B:$B,"")</f>
        <v>Product 110</v>
      </c>
      <c r="E1121" t="str">
        <f>_xlfn.XLOOKUP(C1121,Products!$A:$A,Products!$C:$C,"")</f>
        <v>Components</v>
      </c>
      <c r="F1121">
        <f>_xlfn.XLOOKUP(C1121,Products!$A:$A,Products!$D:$D,"")</f>
        <v>101.11</v>
      </c>
      <c r="G1121" t="str">
        <f>_xlfn.XLOOKUP(C1121,Products!$A:$A,Products!$E:$E,"")</f>
        <v>S012</v>
      </c>
      <c r="H1121">
        <v>25</v>
      </c>
      <c r="I1121">
        <v>141.63</v>
      </c>
      <c r="J1121" t="s">
        <v>625</v>
      </c>
      <c r="K1121" t="s">
        <v>465</v>
      </c>
      <c r="L1121" t="str">
        <f xml:space="preserve"> _xlfn.XLOOKUP(K1121,Locations!$A:$A,Locations!$D:$D,"")</f>
        <v>Midwest</v>
      </c>
      <c r="M1121" t="str">
        <f xml:space="preserve"> _xlfn.XLOOKUP(K1121,Locations!$A:$A,Locations!$C:$C,"")</f>
        <v>IL</v>
      </c>
      <c r="N1121" t="s">
        <v>1752</v>
      </c>
      <c r="O1121" t="s">
        <v>1825</v>
      </c>
      <c r="P1121">
        <f t="shared" si="68"/>
        <v>3540.75</v>
      </c>
      <c r="Q1121" s="4">
        <f>_xlfn.MAXIFS(Shipments!$B:$B, Shipments!$A:$A, A1121)</f>
        <v>45867</v>
      </c>
      <c r="R1121">
        <f>SUMIFS(Shipments!$D:$D, Shipments!$A:$A, A1121)</f>
        <v>25</v>
      </c>
      <c r="S1121">
        <f t="shared" si="69"/>
        <v>1</v>
      </c>
      <c r="T1121">
        <f t="shared" si="70"/>
        <v>0</v>
      </c>
      <c r="U1121">
        <f t="shared" si="71"/>
        <v>1013</v>
      </c>
    </row>
    <row r="1122" spans="1:21" x14ac:dyDescent="0.35">
      <c r="A1122">
        <v>11120</v>
      </c>
      <c r="B1122" s="4" t="s">
        <v>677</v>
      </c>
      <c r="C1122" t="s">
        <v>145</v>
      </c>
      <c r="D1122" t="str">
        <f>_xlfn.XLOOKUP(C1122,Products!$A:$A,Products!$B:$B,"")</f>
        <v>Product 91</v>
      </c>
      <c r="E1122" t="str">
        <f>_xlfn.XLOOKUP(C1122,Products!$A:$A,Products!$C:$C,"")</f>
        <v>Components</v>
      </c>
      <c r="F1122">
        <f>_xlfn.XLOOKUP(C1122,Products!$A:$A,Products!$D:$D,"")</f>
        <v>5.25</v>
      </c>
      <c r="G1122" t="str">
        <f>_xlfn.XLOOKUP(C1122,Products!$A:$A,Products!$E:$E,"")</f>
        <v>S008</v>
      </c>
      <c r="H1122">
        <v>50</v>
      </c>
      <c r="I1122">
        <v>8.27</v>
      </c>
      <c r="J1122" t="s">
        <v>636</v>
      </c>
      <c r="K1122" t="s">
        <v>471</v>
      </c>
      <c r="L1122" t="str">
        <f xml:space="preserve"> _xlfn.XLOOKUP(K1122,Locations!$A:$A,Locations!$D:$D,"")</f>
        <v>Central</v>
      </c>
      <c r="M1122" t="str">
        <f xml:space="preserve"> _xlfn.XLOOKUP(K1122,Locations!$A:$A,Locations!$C:$C,"")</f>
        <v>TX</v>
      </c>
      <c r="N1122" t="s">
        <v>1753</v>
      </c>
      <c r="O1122" t="s">
        <v>1825</v>
      </c>
      <c r="P1122">
        <f t="shared" si="68"/>
        <v>413.5</v>
      </c>
      <c r="Q1122" s="4">
        <f>_xlfn.MAXIFS(Shipments!$B:$B, Shipments!$A:$A, A1122)</f>
        <v>45757</v>
      </c>
      <c r="R1122">
        <f>SUMIFS(Shipments!$D:$D, Shipments!$A:$A, A1122)</f>
        <v>50</v>
      </c>
      <c r="S1122">
        <f t="shared" si="69"/>
        <v>1</v>
      </c>
      <c r="T1122">
        <f t="shared" si="70"/>
        <v>1</v>
      </c>
      <c r="U1122">
        <f t="shared" si="71"/>
        <v>151</v>
      </c>
    </row>
    <row r="1123" spans="1:21" x14ac:dyDescent="0.35">
      <c r="A1123">
        <v>11121</v>
      </c>
      <c r="B1123" s="4" t="s">
        <v>515</v>
      </c>
      <c r="C1123" t="s">
        <v>233</v>
      </c>
      <c r="D1123" t="str">
        <f>_xlfn.XLOOKUP(C1123,Products!$A:$A,Products!$B:$B,"")</f>
        <v>Product 179</v>
      </c>
      <c r="E1123" t="str">
        <f>_xlfn.XLOOKUP(C1123,Products!$A:$A,Products!$C:$C,"")</f>
        <v>Spare Parts</v>
      </c>
      <c r="F1123">
        <f>_xlfn.XLOOKUP(C1123,Products!$A:$A,Products!$D:$D,"")</f>
        <v>135.66</v>
      </c>
      <c r="G1123" t="str">
        <f>_xlfn.XLOOKUP(C1123,Products!$A:$A,Products!$E:$E,"")</f>
        <v>S019</v>
      </c>
      <c r="H1123">
        <v>25</v>
      </c>
      <c r="I1123">
        <v>170.85</v>
      </c>
      <c r="J1123" t="s">
        <v>606</v>
      </c>
      <c r="K1123" t="s">
        <v>473</v>
      </c>
      <c r="L1123" t="str">
        <f xml:space="preserve"> _xlfn.XLOOKUP(K1123,Locations!$A:$A,Locations!$D:$D,"")</f>
        <v>West</v>
      </c>
      <c r="M1123" t="str">
        <f xml:space="preserve"> _xlfn.XLOOKUP(K1123,Locations!$A:$A,Locations!$C:$C,"")</f>
        <v>CA</v>
      </c>
      <c r="N1123" t="s">
        <v>1754</v>
      </c>
      <c r="O1123" t="s">
        <v>1824</v>
      </c>
      <c r="P1123">
        <f t="shared" si="68"/>
        <v>4271.25</v>
      </c>
      <c r="Q1123" s="4">
        <f>_xlfn.MAXIFS(Shipments!$B:$B, Shipments!$A:$A, A1123)</f>
        <v>45840</v>
      </c>
      <c r="R1123">
        <f>SUMIFS(Shipments!$D:$D, Shipments!$A:$A, A1123)</f>
        <v>25</v>
      </c>
      <c r="S1123">
        <f t="shared" si="69"/>
        <v>1</v>
      </c>
      <c r="T1123">
        <f t="shared" si="70"/>
        <v>1</v>
      </c>
      <c r="U1123">
        <f t="shared" si="71"/>
        <v>879.75</v>
      </c>
    </row>
    <row r="1124" spans="1:21" x14ac:dyDescent="0.35">
      <c r="A1124">
        <v>11122</v>
      </c>
      <c r="B1124" s="4" t="s">
        <v>549</v>
      </c>
      <c r="C1124" t="s">
        <v>93</v>
      </c>
      <c r="D1124" t="str">
        <f>_xlfn.XLOOKUP(C1124,Products!$A:$A,Products!$B:$B,"")</f>
        <v>Product 39</v>
      </c>
      <c r="E1124" t="str">
        <f>_xlfn.XLOOKUP(C1124,Products!$A:$A,Products!$C:$C,"")</f>
        <v>Finished Goods</v>
      </c>
      <c r="F1124">
        <f>_xlfn.XLOOKUP(C1124,Products!$A:$A,Products!$D:$D,"")</f>
        <v>160.19</v>
      </c>
      <c r="G1124" t="str">
        <f>_xlfn.XLOOKUP(C1124,Products!$A:$A,Products!$E:$E,"")</f>
        <v>S004</v>
      </c>
      <c r="H1124">
        <v>10</v>
      </c>
      <c r="I1124">
        <v>277.93</v>
      </c>
      <c r="J1124" t="s">
        <v>650</v>
      </c>
      <c r="K1124" t="s">
        <v>465</v>
      </c>
      <c r="L1124" t="str">
        <f xml:space="preserve"> _xlfn.XLOOKUP(K1124,Locations!$A:$A,Locations!$D:$D,"")</f>
        <v>Midwest</v>
      </c>
      <c r="M1124" t="str">
        <f xml:space="preserve"> _xlfn.XLOOKUP(K1124,Locations!$A:$A,Locations!$C:$C,"")</f>
        <v>IL</v>
      </c>
      <c r="N1124" t="s">
        <v>1755</v>
      </c>
      <c r="O1124" t="s">
        <v>1824</v>
      </c>
      <c r="P1124">
        <f t="shared" si="68"/>
        <v>2779.3</v>
      </c>
      <c r="Q1124" s="4">
        <f>_xlfn.MAXIFS(Shipments!$B:$B, Shipments!$A:$A, A1124)</f>
        <v>45793</v>
      </c>
      <c r="R1124">
        <f>SUMIFS(Shipments!$D:$D, Shipments!$A:$A, A1124)</f>
        <v>10</v>
      </c>
      <c r="S1124">
        <f t="shared" si="69"/>
        <v>1</v>
      </c>
      <c r="T1124">
        <f t="shared" si="70"/>
        <v>1</v>
      </c>
      <c r="U1124">
        <f t="shared" si="71"/>
        <v>1177.4000000000001</v>
      </c>
    </row>
    <row r="1125" spans="1:21" x14ac:dyDescent="0.35">
      <c r="A1125">
        <v>11123</v>
      </c>
      <c r="B1125" s="4" t="s">
        <v>633</v>
      </c>
      <c r="C1125" t="s">
        <v>215</v>
      </c>
      <c r="D1125" t="str">
        <f>_xlfn.XLOOKUP(C1125,Products!$A:$A,Products!$B:$B,"")</f>
        <v>Product 161</v>
      </c>
      <c r="E1125" t="str">
        <f>_xlfn.XLOOKUP(C1125,Products!$A:$A,Products!$C:$C,"")</f>
        <v>Packaging</v>
      </c>
      <c r="F1125">
        <f>_xlfn.XLOOKUP(C1125,Products!$A:$A,Products!$D:$D,"")</f>
        <v>182.6</v>
      </c>
      <c r="G1125" t="str">
        <f>_xlfn.XLOOKUP(C1125,Products!$A:$A,Products!$E:$E,"")</f>
        <v>S008</v>
      </c>
      <c r="H1125">
        <v>10</v>
      </c>
      <c r="I1125">
        <v>306.68</v>
      </c>
      <c r="J1125" t="s">
        <v>512</v>
      </c>
      <c r="K1125" t="s">
        <v>470</v>
      </c>
      <c r="L1125" t="str">
        <f xml:space="preserve"> _xlfn.XLOOKUP(K1125,Locations!$A:$A,Locations!$D:$D,"")</f>
        <v>Pacific</v>
      </c>
      <c r="M1125" t="str">
        <f xml:space="preserve"> _xlfn.XLOOKUP(K1125,Locations!$A:$A,Locations!$C:$C,"")</f>
        <v>FL</v>
      </c>
      <c r="N1125" t="s">
        <v>921</v>
      </c>
      <c r="O1125" t="s">
        <v>1825</v>
      </c>
      <c r="P1125">
        <f t="shared" si="68"/>
        <v>3066.8</v>
      </c>
      <c r="Q1125" s="4">
        <f>_xlfn.MAXIFS(Shipments!$B:$B, Shipments!$A:$A, A1125)</f>
        <v>45870</v>
      </c>
      <c r="R1125">
        <f>SUMIFS(Shipments!$D:$D, Shipments!$A:$A, A1125)</f>
        <v>10</v>
      </c>
      <c r="S1125">
        <f t="shared" si="69"/>
        <v>1</v>
      </c>
      <c r="T1125">
        <f t="shared" si="70"/>
        <v>0</v>
      </c>
      <c r="U1125">
        <f t="shared" si="71"/>
        <v>1240.8000000000002</v>
      </c>
    </row>
    <row r="1126" spans="1:21" x14ac:dyDescent="0.35">
      <c r="A1126">
        <v>11124</v>
      </c>
      <c r="B1126" s="4" t="s">
        <v>663</v>
      </c>
      <c r="C1126" t="s">
        <v>167</v>
      </c>
      <c r="D1126" t="str">
        <f>_xlfn.XLOOKUP(C1126,Products!$A:$A,Products!$B:$B,"")</f>
        <v>Product 113</v>
      </c>
      <c r="E1126" t="str">
        <f>_xlfn.XLOOKUP(C1126,Products!$A:$A,Products!$C:$C,"")</f>
        <v>Finished Goods</v>
      </c>
      <c r="F1126">
        <f>_xlfn.XLOOKUP(C1126,Products!$A:$A,Products!$D:$D,"")</f>
        <v>185.64</v>
      </c>
      <c r="G1126" t="str">
        <f>_xlfn.XLOOKUP(C1126,Products!$A:$A,Products!$E:$E,"")</f>
        <v>S014</v>
      </c>
      <c r="H1126">
        <v>5</v>
      </c>
      <c r="I1126">
        <v>238.57</v>
      </c>
      <c r="J1126" t="s">
        <v>567</v>
      </c>
      <c r="K1126" t="s">
        <v>466</v>
      </c>
      <c r="L1126" t="str">
        <f xml:space="preserve"> _xlfn.XLOOKUP(K1126,Locations!$A:$A,Locations!$D:$D,"")</f>
        <v>Southeast</v>
      </c>
      <c r="M1126" t="str">
        <f xml:space="preserve"> _xlfn.XLOOKUP(K1126,Locations!$A:$A,Locations!$C:$C,"")</f>
        <v>FL</v>
      </c>
      <c r="N1126" t="s">
        <v>1756</v>
      </c>
      <c r="O1126" t="s">
        <v>1826</v>
      </c>
      <c r="P1126">
        <f t="shared" si="68"/>
        <v>1192.8499999999999</v>
      </c>
      <c r="Q1126" s="4">
        <f>_xlfn.MAXIFS(Shipments!$B:$B, Shipments!$A:$A, A1126)</f>
        <v>45891</v>
      </c>
      <c r="R1126">
        <f>SUMIFS(Shipments!$D:$D, Shipments!$A:$A, A1126)</f>
        <v>5</v>
      </c>
      <c r="S1126">
        <f t="shared" si="69"/>
        <v>1</v>
      </c>
      <c r="T1126">
        <f t="shared" si="70"/>
        <v>1</v>
      </c>
      <c r="U1126">
        <f t="shared" si="71"/>
        <v>264.64999999999998</v>
      </c>
    </row>
    <row r="1127" spans="1:21" x14ac:dyDescent="0.35">
      <c r="A1127">
        <v>11125</v>
      </c>
      <c r="B1127" s="4" t="s">
        <v>653</v>
      </c>
      <c r="C1127" t="s">
        <v>123</v>
      </c>
      <c r="D1127" t="str">
        <f>_xlfn.XLOOKUP(C1127,Products!$A:$A,Products!$B:$B,"")</f>
        <v>Product 69</v>
      </c>
      <c r="E1127" t="str">
        <f>_xlfn.XLOOKUP(C1127,Products!$A:$A,Products!$C:$C,"")</f>
        <v>Components</v>
      </c>
      <c r="F1127">
        <f>_xlfn.XLOOKUP(C1127,Products!$A:$A,Products!$D:$D,"")</f>
        <v>127.15</v>
      </c>
      <c r="G1127" t="str">
        <f>_xlfn.XLOOKUP(C1127,Products!$A:$A,Products!$E:$E,"")</f>
        <v>S003</v>
      </c>
      <c r="H1127">
        <v>25</v>
      </c>
      <c r="I1127">
        <v>218.61</v>
      </c>
      <c r="J1127" t="s">
        <v>679</v>
      </c>
      <c r="K1127" t="s">
        <v>465</v>
      </c>
      <c r="L1127" t="str">
        <f xml:space="preserve"> _xlfn.XLOOKUP(K1127,Locations!$A:$A,Locations!$D:$D,"")</f>
        <v>Midwest</v>
      </c>
      <c r="M1127" t="str">
        <f xml:space="preserve"> _xlfn.XLOOKUP(K1127,Locations!$A:$A,Locations!$C:$C,"")</f>
        <v>IL</v>
      </c>
      <c r="N1127" t="s">
        <v>1757</v>
      </c>
      <c r="O1127" t="s">
        <v>1825</v>
      </c>
      <c r="P1127">
        <f t="shared" si="68"/>
        <v>5465.25</v>
      </c>
      <c r="Q1127" s="4">
        <f>_xlfn.MAXIFS(Shipments!$B:$B, Shipments!$A:$A, A1127)</f>
        <v>45824</v>
      </c>
      <c r="R1127">
        <f>SUMIFS(Shipments!$D:$D, Shipments!$A:$A, A1127)</f>
        <v>25</v>
      </c>
      <c r="S1127">
        <f t="shared" si="69"/>
        <v>1</v>
      </c>
      <c r="T1127">
        <f t="shared" si="70"/>
        <v>1</v>
      </c>
      <c r="U1127">
        <f t="shared" si="71"/>
        <v>2286.5</v>
      </c>
    </row>
    <row r="1128" spans="1:21" x14ac:dyDescent="0.35">
      <c r="A1128">
        <v>11126</v>
      </c>
      <c r="B1128" s="4" t="s">
        <v>663</v>
      </c>
      <c r="C1128" t="s">
        <v>223</v>
      </c>
      <c r="D1128" t="str">
        <f>_xlfn.XLOOKUP(C1128,Products!$A:$A,Products!$B:$B,"")</f>
        <v>Product 169</v>
      </c>
      <c r="E1128" t="str">
        <f>_xlfn.XLOOKUP(C1128,Products!$A:$A,Products!$C:$C,"")</f>
        <v>Raw Materials</v>
      </c>
      <c r="F1128">
        <f>_xlfn.XLOOKUP(C1128,Products!$A:$A,Products!$D:$D,"")</f>
        <v>156.38999999999999</v>
      </c>
      <c r="G1128" t="str">
        <f>_xlfn.XLOOKUP(C1128,Products!$A:$A,Products!$E:$E,"")</f>
        <v>S018</v>
      </c>
      <c r="H1128">
        <v>40</v>
      </c>
      <c r="I1128">
        <v>245.53</v>
      </c>
      <c r="J1128" t="s">
        <v>621</v>
      </c>
      <c r="K1128" t="s">
        <v>466</v>
      </c>
      <c r="L1128" t="str">
        <f xml:space="preserve"> _xlfn.XLOOKUP(K1128,Locations!$A:$A,Locations!$D:$D,"")</f>
        <v>Southeast</v>
      </c>
      <c r="M1128" t="str">
        <f xml:space="preserve"> _xlfn.XLOOKUP(K1128,Locations!$A:$A,Locations!$C:$C,"")</f>
        <v>FL</v>
      </c>
      <c r="N1128" t="s">
        <v>1758</v>
      </c>
      <c r="O1128" t="s">
        <v>1824</v>
      </c>
      <c r="P1128">
        <f t="shared" si="68"/>
        <v>9821.2000000000007</v>
      </c>
      <c r="Q1128" s="4">
        <f>_xlfn.MAXIFS(Shipments!$B:$B, Shipments!$A:$A, A1128)</f>
        <v>45897</v>
      </c>
      <c r="R1128">
        <f>SUMIFS(Shipments!$D:$D, Shipments!$A:$A, A1128)</f>
        <v>40</v>
      </c>
      <c r="S1128">
        <f t="shared" si="69"/>
        <v>1</v>
      </c>
      <c r="T1128">
        <f t="shared" si="70"/>
        <v>0</v>
      </c>
      <c r="U1128">
        <f t="shared" si="71"/>
        <v>3565.6000000000013</v>
      </c>
    </row>
    <row r="1129" spans="1:21" x14ac:dyDescent="0.35">
      <c r="A1129">
        <v>11127</v>
      </c>
      <c r="B1129" s="4" t="s">
        <v>605</v>
      </c>
      <c r="C1129" t="s">
        <v>107</v>
      </c>
      <c r="D1129" t="str">
        <f>_xlfn.XLOOKUP(C1129,Products!$A:$A,Products!$B:$B,"")</f>
        <v>Product 53</v>
      </c>
      <c r="E1129" t="str">
        <f>_xlfn.XLOOKUP(C1129,Products!$A:$A,Products!$C:$C,"")</f>
        <v>Spare Parts</v>
      </c>
      <c r="F1129">
        <f>_xlfn.XLOOKUP(C1129,Products!$A:$A,Products!$D:$D,"")</f>
        <v>198.62</v>
      </c>
      <c r="G1129" t="str">
        <f>_xlfn.XLOOKUP(C1129,Products!$A:$A,Products!$E:$E,"")</f>
        <v>S002</v>
      </c>
      <c r="H1129">
        <v>20</v>
      </c>
      <c r="I1129">
        <v>292.07</v>
      </c>
      <c r="J1129" t="s">
        <v>529</v>
      </c>
      <c r="K1129" t="s">
        <v>465</v>
      </c>
      <c r="L1129" t="str">
        <f xml:space="preserve"> _xlfn.XLOOKUP(K1129,Locations!$A:$A,Locations!$D:$D,"")</f>
        <v>Midwest</v>
      </c>
      <c r="M1129" t="str">
        <f xml:space="preserve"> _xlfn.XLOOKUP(K1129,Locations!$A:$A,Locations!$C:$C,"")</f>
        <v>IL</v>
      </c>
      <c r="N1129" t="s">
        <v>1759</v>
      </c>
      <c r="O1129" t="s">
        <v>1825</v>
      </c>
      <c r="P1129">
        <f t="shared" si="68"/>
        <v>5841.4</v>
      </c>
      <c r="Q1129" s="4">
        <f>_xlfn.MAXIFS(Shipments!$B:$B, Shipments!$A:$A, A1129)</f>
        <v>45822</v>
      </c>
      <c r="R1129">
        <f>SUMIFS(Shipments!$D:$D, Shipments!$A:$A, A1129)</f>
        <v>20</v>
      </c>
      <c r="S1129">
        <f t="shared" si="69"/>
        <v>1</v>
      </c>
      <c r="T1129">
        <f t="shared" si="70"/>
        <v>0</v>
      </c>
      <c r="U1129">
        <f t="shared" si="71"/>
        <v>1868.9999999999995</v>
      </c>
    </row>
    <row r="1130" spans="1:21" x14ac:dyDescent="0.35">
      <c r="A1130">
        <v>11128</v>
      </c>
      <c r="B1130" s="4" t="s">
        <v>580</v>
      </c>
      <c r="C1130" t="s">
        <v>67</v>
      </c>
      <c r="D1130" t="str">
        <f>_xlfn.XLOOKUP(C1130,Products!$A:$A,Products!$B:$B,"")</f>
        <v>Product 13</v>
      </c>
      <c r="E1130" t="str">
        <f>_xlfn.XLOOKUP(C1130,Products!$A:$A,Products!$C:$C,"")</f>
        <v>Finished Goods</v>
      </c>
      <c r="F1130">
        <f>_xlfn.XLOOKUP(C1130,Products!$A:$A,Products!$D:$D,"")</f>
        <v>48.85</v>
      </c>
      <c r="G1130" t="str">
        <f>_xlfn.XLOOKUP(C1130,Products!$A:$A,Products!$E:$E,"")</f>
        <v>S018</v>
      </c>
      <c r="H1130">
        <v>10</v>
      </c>
      <c r="I1130">
        <v>76.78</v>
      </c>
      <c r="J1130" t="s">
        <v>668</v>
      </c>
      <c r="K1130" t="s">
        <v>464</v>
      </c>
      <c r="L1130" t="str">
        <f xml:space="preserve"> _xlfn.XLOOKUP(K1130,Locations!$A:$A,Locations!$D:$D,"")</f>
        <v>Central</v>
      </c>
      <c r="M1130" t="str">
        <f xml:space="preserve"> _xlfn.XLOOKUP(K1130,Locations!$A:$A,Locations!$C:$C,"")</f>
        <v>TX</v>
      </c>
      <c r="N1130" t="s">
        <v>1760</v>
      </c>
      <c r="O1130" t="s">
        <v>1825</v>
      </c>
      <c r="P1130">
        <f t="shared" si="68"/>
        <v>767.8</v>
      </c>
      <c r="Q1130" s="4">
        <f>_xlfn.MAXIFS(Shipments!$B:$B, Shipments!$A:$A, A1130)</f>
        <v>45774</v>
      </c>
      <c r="R1130">
        <f>SUMIFS(Shipments!$D:$D, Shipments!$A:$A, A1130)</f>
        <v>10</v>
      </c>
      <c r="S1130">
        <f t="shared" si="69"/>
        <v>1</v>
      </c>
      <c r="T1130">
        <f t="shared" si="70"/>
        <v>1</v>
      </c>
      <c r="U1130">
        <f t="shared" si="71"/>
        <v>279.29999999999995</v>
      </c>
    </row>
    <row r="1131" spans="1:21" x14ac:dyDescent="0.35">
      <c r="A1131">
        <v>11129</v>
      </c>
      <c r="B1131" s="4" t="s">
        <v>527</v>
      </c>
      <c r="C1131" t="s">
        <v>160</v>
      </c>
      <c r="D1131" t="str">
        <f>_xlfn.XLOOKUP(C1131,Products!$A:$A,Products!$B:$B,"")</f>
        <v>Product 106</v>
      </c>
      <c r="E1131" t="str">
        <f>_xlfn.XLOOKUP(C1131,Products!$A:$A,Products!$C:$C,"")</f>
        <v>Packaging</v>
      </c>
      <c r="F1131">
        <f>_xlfn.XLOOKUP(C1131,Products!$A:$A,Products!$D:$D,"")</f>
        <v>186.61</v>
      </c>
      <c r="G1131" t="str">
        <f>_xlfn.XLOOKUP(C1131,Products!$A:$A,Products!$E:$E,"")</f>
        <v>S001</v>
      </c>
      <c r="H1131">
        <v>5</v>
      </c>
      <c r="I1131">
        <v>334.88</v>
      </c>
      <c r="J1131" t="s">
        <v>674</v>
      </c>
      <c r="K1131" t="s">
        <v>470</v>
      </c>
      <c r="L1131" t="str">
        <f xml:space="preserve"> _xlfn.XLOOKUP(K1131,Locations!$A:$A,Locations!$D:$D,"")</f>
        <v>Pacific</v>
      </c>
      <c r="M1131" t="str">
        <f xml:space="preserve"> _xlfn.XLOOKUP(K1131,Locations!$A:$A,Locations!$C:$C,"")</f>
        <v>FL</v>
      </c>
      <c r="N1131" t="s">
        <v>1761</v>
      </c>
      <c r="O1131" t="s">
        <v>1825</v>
      </c>
      <c r="P1131">
        <f t="shared" si="68"/>
        <v>1674.4</v>
      </c>
      <c r="Q1131" s="4">
        <f>_xlfn.MAXIFS(Shipments!$B:$B, Shipments!$A:$A, A1131)</f>
        <v>45868</v>
      </c>
      <c r="R1131">
        <f>SUMIFS(Shipments!$D:$D, Shipments!$A:$A, A1131)</f>
        <v>5</v>
      </c>
      <c r="S1131">
        <f t="shared" si="69"/>
        <v>1</v>
      </c>
      <c r="T1131">
        <f t="shared" si="70"/>
        <v>1</v>
      </c>
      <c r="U1131">
        <f t="shared" si="71"/>
        <v>741.35</v>
      </c>
    </row>
    <row r="1132" spans="1:21" x14ac:dyDescent="0.35">
      <c r="A1132">
        <v>11130</v>
      </c>
      <c r="B1132" s="4" t="s">
        <v>637</v>
      </c>
      <c r="C1132" t="s">
        <v>234</v>
      </c>
      <c r="D1132" t="str">
        <f>_xlfn.XLOOKUP(C1132,Products!$A:$A,Products!$B:$B,"")</f>
        <v>Product 180</v>
      </c>
      <c r="E1132" t="str">
        <f>_xlfn.XLOOKUP(C1132,Products!$A:$A,Products!$C:$C,"")</f>
        <v>Raw Materials</v>
      </c>
      <c r="F1132">
        <f>_xlfn.XLOOKUP(C1132,Products!$A:$A,Products!$D:$D,"")</f>
        <v>3.19</v>
      </c>
      <c r="G1132" t="str">
        <f>_xlfn.XLOOKUP(C1132,Products!$A:$A,Products!$E:$E,"")</f>
        <v>S020</v>
      </c>
      <c r="H1132">
        <v>5</v>
      </c>
      <c r="I1132">
        <v>4.29</v>
      </c>
      <c r="J1132" t="s">
        <v>653</v>
      </c>
      <c r="K1132" t="s">
        <v>466</v>
      </c>
      <c r="L1132" t="str">
        <f xml:space="preserve"> _xlfn.XLOOKUP(K1132,Locations!$A:$A,Locations!$D:$D,"")</f>
        <v>Southeast</v>
      </c>
      <c r="M1132" t="str">
        <f xml:space="preserve"> _xlfn.XLOOKUP(K1132,Locations!$A:$A,Locations!$C:$C,"")</f>
        <v>FL</v>
      </c>
      <c r="N1132" t="s">
        <v>1762</v>
      </c>
      <c r="O1132" t="s">
        <v>1825</v>
      </c>
      <c r="P1132">
        <f t="shared" si="68"/>
        <v>21.45</v>
      </c>
      <c r="Q1132" s="4">
        <f>_xlfn.MAXIFS(Shipments!$B:$B, Shipments!$A:$A, A1132)</f>
        <v>45823</v>
      </c>
      <c r="R1132">
        <f>SUMIFS(Shipments!$D:$D, Shipments!$A:$A, A1132)</f>
        <v>5</v>
      </c>
      <c r="S1132">
        <f t="shared" si="69"/>
        <v>1</v>
      </c>
      <c r="T1132">
        <f t="shared" si="70"/>
        <v>1</v>
      </c>
      <c r="U1132">
        <f t="shared" si="71"/>
        <v>5.5</v>
      </c>
    </row>
    <row r="1133" spans="1:21" x14ac:dyDescent="0.35">
      <c r="A1133">
        <v>11131</v>
      </c>
      <c r="B1133" s="4" t="s">
        <v>602</v>
      </c>
      <c r="C1133" t="s">
        <v>129</v>
      </c>
      <c r="D1133" t="str">
        <f>_xlfn.XLOOKUP(C1133,Products!$A:$A,Products!$B:$B,"")</f>
        <v>Product 75</v>
      </c>
      <c r="E1133" t="str">
        <f>_xlfn.XLOOKUP(C1133,Products!$A:$A,Products!$C:$C,"")</f>
        <v>Packaging</v>
      </c>
      <c r="F1133">
        <f>_xlfn.XLOOKUP(C1133,Products!$A:$A,Products!$D:$D,"")</f>
        <v>11.09</v>
      </c>
      <c r="G1133" t="str">
        <f>_xlfn.XLOOKUP(C1133,Products!$A:$A,Products!$E:$E,"")</f>
        <v>S017</v>
      </c>
      <c r="H1133">
        <v>40</v>
      </c>
      <c r="I1133">
        <v>16.27</v>
      </c>
      <c r="J1133" t="s">
        <v>625</v>
      </c>
      <c r="K1133" t="s">
        <v>466</v>
      </c>
      <c r="L1133" t="str">
        <f xml:space="preserve"> _xlfn.XLOOKUP(K1133,Locations!$A:$A,Locations!$D:$D,"")</f>
        <v>Southeast</v>
      </c>
      <c r="M1133" t="str">
        <f xml:space="preserve"> _xlfn.XLOOKUP(K1133,Locations!$A:$A,Locations!$C:$C,"")</f>
        <v>FL</v>
      </c>
      <c r="N1133" t="s">
        <v>1763</v>
      </c>
      <c r="O1133" t="s">
        <v>1825</v>
      </c>
      <c r="P1133">
        <f t="shared" si="68"/>
        <v>650.79999999999995</v>
      </c>
      <c r="Q1133" s="4">
        <f>_xlfn.MAXIFS(Shipments!$B:$B, Shipments!$A:$A, A1133)</f>
        <v>45865</v>
      </c>
      <c r="R1133">
        <f>SUMIFS(Shipments!$D:$D, Shipments!$A:$A, A1133)</f>
        <v>40</v>
      </c>
      <c r="S1133">
        <f t="shared" si="69"/>
        <v>1</v>
      </c>
      <c r="T1133">
        <f t="shared" si="70"/>
        <v>1</v>
      </c>
      <c r="U1133">
        <f t="shared" si="71"/>
        <v>207.19999999999993</v>
      </c>
    </row>
    <row r="1134" spans="1:21" x14ac:dyDescent="0.35">
      <c r="A1134">
        <v>11132</v>
      </c>
      <c r="B1134" s="4" t="s">
        <v>657</v>
      </c>
      <c r="C1134" t="s">
        <v>77</v>
      </c>
      <c r="D1134" t="str">
        <f>_xlfn.XLOOKUP(C1134,Products!$A:$A,Products!$B:$B,"")</f>
        <v>Product 23</v>
      </c>
      <c r="E1134" t="str">
        <f>_xlfn.XLOOKUP(C1134,Products!$A:$A,Products!$C:$C,"")</f>
        <v>Finished Goods</v>
      </c>
      <c r="F1134">
        <f>_xlfn.XLOOKUP(C1134,Products!$A:$A,Products!$D:$D,"")</f>
        <v>49.17</v>
      </c>
      <c r="G1134" t="str">
        <f>_xlfn.XLOOKUP(C1134,Products!$A:$A,Products!$E:$E,"")</f>
        <v>S015</v>
      </c>
      <c r="H1134">
        <v>30</v>
      </c>
      <c r="I1134">
        <v>81.099999999999994</v>
      </c>
      <c r="J1134" t="s">
        <v>584</v>
      </c>
      <c r="K1134" t="s">
        <v>466</v>
      </c>
      <c r="L1134" t="str">
        <f xml:space="preserve"> _xlfn.XLOOKUP(K1134,Locations!$A:$A,Locations!$D:$D,"")</f>
        <v>Southeast</v>
      </c>
      <c r="M1134" t="str">
        <f xml:space="preserve"> _xlfn.XLOOKUP(K1134,Locations!$A:$A,Locations!$C:$C,"")</f>
        <v>FL</v>
      </c>
      <c r="N1134" t="s">
        <v>1764</v>
      </c>
      <c r="O1134" t="s">
        <v>1824</v>
      </c>
      <c r="P1134">
        <f t="shared" si="68"/>
        <v>2433</v>
      </c>
      <c r="Q1134" s="4">
        <f>_xlfn.MAXIFS(Shipments!$B:$B, Shipments!$A:$A, A1134)</f>
        <v>45914</v>
      </c>
      <c r="R1134">
        <f>SUMIFS(Shipments!$D:$D, Shipments!$A:$A, A1134)</f>
        <v>30</v>
      </c>
      <c r="S1134">
        <f t="shared" si="69"/>
        <v>1</v>
      </c>
      <c r="T1134">
        <f t="shared" si="70"/>
        <v>0</v>
      </c>
      <c r="U1134">
        <f t="shared" si="71"/>
        <v>957.89999999999986</v>
      </c>
    </row>
    <row r="1135" spans="1:21" x14ac:dyDescent="0.35">
      <c r="A1135">
        <v>11133</v>
      </c>
      <c r="B1135" s="4" t="s">
        <v>687</v>
      </c>
      <c r="C1135" t="s">
        <v>195</v>
      </c>
      <c r="D1135" t="str">
        <f>_xlfn.XLOOKUP(C1135,Products!$A:$A,Products!$B:$B,"")</f>
        <v>Product 141</v>
      </c>
      <c r="E1135" t="str">
        <f>_xlfn.XLOOKUP(C1135,Products!$A:$A,Products!$C:$C,"")</f>
        <v>Packaging</v>
      </c>
      <c r="F1135">
        <f>_xlfn.XLOOKUP(C1135,Products!$A:$A,Products!$D:$D,"")</f>
        <v>142.51</v>
      </c>
      <c r="G1135" t="str">
        <f>_xlfn.XLOOKUP(C1135,Products!$A:$A,Products!$E:$E,"")</f>
        <v>S006</v>
      </c>
      <c r="H1135">
        <v>40</v>
      </c>
      <c r="I1135">
        <v>234.32</v>
      </c>
      <c r="J1135" t="s">
        <v>575</v>
      </c>
      <c r="K1135" t="s">
        <v>465</v>
      </c>
      <c r="L1135" t="str">
        <f xml:space="preserve"> _xlfn.XLOOKUP(K1135,Locations!$A:$A,Locations!$D:$D,"")</f>
        <v>Midwest</v>
      </c>
      <c r="M1135" t="str">
        <f xml:space="preserve"> _xlfn.XLOOKUP(K1135,Locations!$A:$A,Locations!$C:$C,"")</f>
        <v>IL</v>
      </c>
      <c r="N1135" t="s">
        <v>899</v>
      </c>
      <c r="O1135" t="s">
        <v>1825</v>
      </c>
      <c r="P1135">
        <f t="shared" si="68"/>
        <v>9372.7999999999993</v>
      </c>
      <c r="Q1135" s="4">
        <f>_xlfn.MAXIFS(Shipments!$B:$B, Shipments!$A:$A, A1135)</f>
        <v>45769</v>
      </c>
      <c r="R1135">
        <f>SUMIFS(Shipments!$D:$D, Shipments!$A:$A, A1135)</f>
        <v>40</v>
      </c>
      <c r="S1135">
        <f t="shared" si="69"/>
        <v>1</v>
      </c>
      <c r="T1135">
        <f t="shared" si="70"/>
        <v>1</v>
      </c>
      <c r="U1135">
        <f t="shared" si="71"/>
        <v>3672.3999999999996</v>
      </c>
    </row>
    <row r="1136" spans="1:21" x14ac:dyDescent="0.35">
      <c r="A1136">
        <v>11134</v>
      </c>
      <c r="B1136" s="4" t="s">
        <v>551</v>
      </c>
      <c r="C1136" t="s">
        <v>110</v>
      </c>
      <c r="D1136" t="str">
        <f>_xlfn.XLOOKUP(C1136,Products!$A:$A,Products!$B:$B,"")</f>
        <v>Product 56</v>
      </c>
      <c r="E1136" t="str">
        <f>_xlfn.XLOOKUP(C1136,Products!$A:$A,Products!$C:$C,"")</f>
        <v>Spare Parts</v>
      </c>
      <c r="F1136">
        <f>_xlfn.XLOOKUP(C1136,Products!$A:$A,Products!$D:$D,"")</f>
        <v>44.37</v>
      </c>
      <c r="G1136" t="str">
        <f>_xlfn.XLOOKUP(C1136,Products!$A:$A,Products!$E:$E,"")</f>
        <v>S003</v>
      </c>
      <c r="H1136">
        <v>40</v>
      </c>
      <c r="I1136">
        <v>64.36</v>
      </c>
      <c r="J1136" t="s">
        <v>673</v>
      </c>
      <c r="K1136" t="s">
        <v>469</v>
      </c>
      <c r="L1136" t="str">
        <f xml:space="preserve"> _xlfn.XLOOKUP(K1136,Locations!$A:$A,Locations!$D:$D,"")</f>
        <v>Mountain</v>
      </c>
      <c r="M1136" t="str">
        <f xml:space="preserve"> _xlfn.XLOOKUP(K1136,Locations!$A:$A,Locations!$C:$C,"")</f>
        <v>IL</v>
      </c>
      <c r="N1136" t="s">
        <v>1765</v>
      </c>
      <c r="O1136" t="s">
        <v>1825</v>
      </c>
      <c r="P1136">
        <f t="shared" si="68"/>
        <v>2574.4</v>
      </c>
      <c r="Q1136" s="4">
        <f>_xlfn.MAXIFS(Shipments!$B:$B, Shipments!$A:$A, A1136)</f>
        <v>45876</v>
      </c>
      <c r="R1136">
        <f>SUMIFS(Shipments!$D:$D, Shipments!$A:$A, A1136)</f>
        <v>40</v>
      </c>
      <c r="S1136">
        <f t="shared" si="69"/>
        <v>1</v>
      </c>
      <c r="T1136">
        <f t="shared" si="70"/>
        <v>0</v>
      </c>
      <c r="U1136">
        <f t="shared" si="71"/>
        <v>799.60000000000014</v>
      </c>
    </row>
    <row r="1137" spans="1:21" x14ac:dyDescent="0.35">
      <c r="A1137">
        <v>11135</v>
      </c>
      <c r="B1137" s="4" t="s">
        <v>624</v>
      </c>
      <c r="C1137" t="s">
        <v>62</v>
      </c>
      <c r="D1137" t="str">
        <f>_xlfn.XLOOKUP(C1137,Products!$A:$A,Products!$B:$B,"")</f>
        <v>Product 8</v>
      </c>
      <c r="E1137" t="str">
        <f>_xlfn.XLOOKUP(C1137,Products!$A:$A,Products!$C:$C,"")</f>
        <v>Finished Goods</v>
      </c>
      <c r="F1137">
        <f>_xlfn.XLOOKUP(C1137,Products!$A:$A,Products!$D:$D,"")</f>
        <v>65.62</v>
      </c>
      <c r="G1137" t="str">
        <f>_xlfn.XLOOKUP(C1137,Products!$A:$A,Products!$E:$E,"")</f>
        <v>S010</v>
      </c>
      <c r="H1137">
        <v>20</v>
      </c>
      <c r="I1137">
        <v>106.49</v>
      </c>
      <c r="J1137" t="s">
        <v>644</v>
      </c>
      <c r="K1137" t="s">
        <v>473</v>
      </c>
      <c r="L1137" t="str">
        <f xml:space="preserve"> _xlfn.XLOOKUP(K1137,Locations!$A:$A,Locations!$D:$D,"")</f>
        <v>West</v>
      </c>
      <c r="M1137" t="str">
        <f xml:space="preserve"> _xlfn.XLOOKUP(K1137,Locations!$A:$A,Locations!$C:$C,"")</f>
        <v>CA</v>
      </c>
      <c r="N1137" t="s">
        <v>1766</v>
      </c>
      <c r="O1137" t="s">
        <v>1824</v>
      </c>
      <c r="P1137">
        <f t="shared" si="68"/>
        <v>2129.7999999999997</v>
      </c>
      <c r="Q1137" s="4">
        <f>_xlfn.MAXIFS(Shipments!$B:$B, Shipments!$A:$A, A1137)</f>
        <v>45818</v>
      </c>
      <c r="R1137">
        <f>SUMIFS(Shipments!$D:$D, Shipments!$A:$A, A1137)</f>
        <v>20</v>
      </c>
      <c r="S1137">
        <f t="shared" si="69"/>
        <v>1</v>
      </c>
      <c r="T1137">
        <f t="shared" si="70"/>
        <v>1</v>
      </c>
      <c r="U1137">
        <f t="shared" si="71"/>
        <v>817.39999999999964</v>
      </c>
    </row>
    <row r="1138" spans="1:21" x14ac:dyDescent="0.35">
      <c r="A1138">
        <v>11136</v>
      </c>
      <c r="B1138" s="4" t="s">
        <v>535</v>
      </c>
      <c r="C1138" t="s">
        <v>133</v>
      </c>
      <c r="D1138" t="str">
        <f>_xlfn.XLOOKUP(C1138,Products!$A:$A,Products!$B:$B,"")</f>
        <v>Product 79</v>
      </c>
      <c r="E1138" t="str">
        <f>_xlfn.XLOOKUP(C1138,Products!$A:$A,Products!$C:$C,"")</f>
        <v>Finished Goods</v>
      </c>
      <c r="F1138">
        <f>_xlfn.XLOOKUP(C1138,Products!$A:$A,Products!$D:$D,"")</f>
        <v>142.61000000000001</v>
      </c>
      <c r="G1138" t="str">
        <f>_xlfn.XLOOKUP(C1138,Products!$A:$A,Products!$E:$E,"")</f>
        <v>S004</v>
      </c>
      <c r="H1138">
        <v>75</v>
      </c>
      <c r="I1138">
        <v>176.84</v>
      </c>
      <c r="J1138" t="s">
        <v>590</v>
      </c>
      <c r="K1138" t="s">
        <v>469</v>
      </c>
      <c r="L1138" t="str">
        <f xml:space="preserve"> _xlfn.XLOOKUP(K1138,Locations!$A:$A,Locations!$D:$D,"")</f>
        <v>Mountain</v>
      </c>
      <c r="M1138" t="str">
        <f xml:space="preserve"> _xlfn.XLOOKUP(K1138,Locations!$A:$A,Locations!$C:$C,"")</f>
        <v>IL</v>
      </c>
      <c r="N1138" t="s">
        <v>1767</v>
      </c>
      <c r="O1138" t="s">
        <v>1824</v>
      </c>
      <c r="P1138">
        <f t="shared" si="68"/>
        <v>13263</v>
      </c>
      <c r="Q1138" s="4">
        <f>_xlfn.MAXIFS(Shipments!$B:$B, Shipments!$A:$A, A1138)</f>
        <v>45816</v>
      </c>
      <c r="R1138">
        <f>SUMIFS(Shipments!$D:$D, Shipments!$A:$A, A1138)</f>
        <v>75</v>
      </c>
      <c r="S1138">
        <f t="shared" si="69"/>
        <v>1</v>
      </c>
      <c r="T1138">
        <f t="shared" si="70"/>
        <v>1</v>
      </c>
      <c r="U1138">
        <f t="shared" si="71"/>
        <v>2567.2499999999982</v>
      </c>
    </row>
    <row r="1139" spans="1:21" x14ac:dyDescent="0.35">
      <c r="A1139">
        <v>11137</v>
      </c>
      <c r="B1139" s="4" t="s">
        <v>605</v>
      </c>
      <c r="C1139" t="s">
        <v>251</v>
      </c>
      <c r="D1139" t="str">
        <f>_xlfn.XLOOKUP(C1139,Products!$A:$A,Products!$B:$B,"")</f>
        <v>Product 197</v>
      </c>
      <c r="E1139" t="str">
        <f>_xlfn.XLOOKUP(C1139,Products!$A:$A,Products!$C:$C,"")</f>
        <v>Finished Goods</v>
      </c>
      <c r="F1139">
        <f>_xlfn.XLOOKUP(C1139,Products!$A:$A,Products!$D:$D,"")</f>
        <v>142.01</v>
      </c>
      <c r="G1139" t="str">
        <f>_xlfn.XLOOKUP(C1139,Products!$A:$A,Products!$E:$E,"")</f>
        <v>S010</v>
      </c>
      <c r="H1139">
        <v>40</v>
      </c>
      <c r="I1139">
        <v>206.13</v>
      </c>
      <c r="J1139" t="s">
        <v>562</v>
      </c>
      <c r="K1139" t="s">
        <v>466</v>
      </c>
      <c r="L1139" t="str">
        <f xml:space="preserve"> _xlfn.XLOOKUP(K1139,Locations!$A:$A,Locations!$D:$D,"")</f>
        <v>Southeast</v>
      </c>
      <c r="M1139" t="str">
        <f xml:space="preserve"> _xlfn.XLOOKUP(K1139,Locations!$A:$A,Locations!$C:$C,"")</f>
        <v>FL</v>
      </c>
      <c r="N1139" t="s">
        <v>1768</v>
      </c>
      <c r="O1139" t="s">
        <v>1825</v>
      </c>
      <c r="P1139">
        <f t="shared" si="68"/>
        <v>8245.2000000000007</v>
      </c>
      <c r="Q1139" s="4">
        <f>_xlfn.MAXIFS(Shipments!$B:$B, Shipments!$A:$A, A1139)</f>
        <v>45815</v>
      </c>
      <c r="R1139">
        <f>SUMIFS(Shipments!$D:$D, Shipments!$A:$A, A1139)</f>
        <v>40</v>
      </c>
      <c r="S1139">
        <f t="shared" si="69"/>
        <v>1</v>
      </c>
      <c r="T1139">
        <f t="shared" si="70"/>
        <v>0</v>
      </c>
      <c r="U1139">
        <f t="shared" si="71"/>
        <v>2564.8000000000011</v>
      </c>
    </row>
    <row r="1140" spans="1:21" x14ac:dyDescent="0.35">
      <c r="A1140">
        <v>11138</v>
      </c>
      <c r="B1140" s="4" t="s">
        <v>550</v>
      </c>
      <c r="C1140" t="s">
        <v>92</v>
      </c>
      <c r="D1140" t="str">
        <f>_xlfn.XLOOKUP(C1140,Products!$A:$A,Products!$B:$B,"")</f>
        <v>Product 38</v>
      </c>
      <c r="E1140" t="str">
        <f>_xlfn.XLOOKUP(C1140,Products!$A:$A,Products!$C:$C,"")</f>
        <v>Raw Materials</v>
      </c>
      <c r="F1140">
        <f>_xlfn.XLOOKUP(C1140,Products!$A:$A,Products!$D:$D,"")</f>
        <v>69.680000000000007</v>
      </c>
      <c r="G1140" t="str">
        <f>_xlfn.XLOOKUP(C1140,Products!$A:$A,Products!$E:$E,"")</f>
        <v>S003</v>
      </c>
      <c r="H1140">
        <v>100</v>
      </c>
      <c r="I1140">
        <v>92.61</v>
      </c>
      <c r="J1140" t="s">
        <v>575</v>
      </c>
      <c r="K1140" t="s">
        <v>471</v>
      </c>
      <c r="L1140" t="str">
        <f xml:space="preserve"> _xlfn.XLOOKUP(K1140,Locations!$A:$A,Locations!$D:$D,"")</f>
        <v>Central</v>
      </c>
      <c r="M1140" t="str">
        <f xml:space="preserve"> _xlfn.XLOOKUP(K1140,Locations!$A:$A,Locations!$C:$C,"")</f>
        <v>TX</v>
      </c>
      <c r="N1140" t="s">
        <v>1769</v>
      </c>
      <c r="O1140" t="s">
        <v>1824</v>
      </c>
      <c r="P1140">
        <f t="shared" si="68"/>
        <v>9261</v>
      </c>
      <c r="Q1140" s="4">
        <f>_xlfn.MAXIFS(Shipments!$B:$B, Shipments!$A:$A, A1140)</f>
        <v>45769</v>
      </c>
      <c r="R1140">
        <f>SUMIFS(Shipments!$D:$D, Shipments!$A:$A, A1140)</f>
        <v>100</v>
      </c>
      <c r="S1140">
        <f t="shared" si="69"/>
        <v>1</v>
      </c>
      <c r="T1140">
        <f t="shared" si="70"/>
        <v>1</v>
      </c>
      <c r="U1140">
        <f t="shared" si="71"/>
        <v>2292.9999999999991</v>
      </c>
    </row>
    <row r="1141" spans="1:21" x14ac:dyDescent="0.35">
      <c r="A1141">
        <v>11139</v>
      </c>
      <c r="B1141" s="4" t="s">
        <v>577</v>
      </c>
      <c r="C1141" t="s">
        <v>80</v>
      </c>
      <c r="D1141" t="str">
        <f>_xlfn.XLOOKUP(C1141,Products!$A:$A,Products!$B:$B,"")</f>
        <v>Product 26</v>
      </c>
      <c r="E1141" t="str">
        <f>_xlfn.XLOOKUP(C1141,Products!$A:$A,Products!$C:$C,"")</f>
        <v>Components</v>
      </c>
      <c r="F1141">
        <f>_xlfn.XLOOKUP(C1141,Products!$A:$A,Products!$D:$D,"")</f>
        <v>10.56</v>
      </c>
      <c r="G1141" t="str">
        <f>_xlfn.XLOOKUP(C1141,Products!$A:$A,Products!$E:$E,"")</f>
        <v>S001</v>
      </c>
      <c r="H1141">
        <v>75</v>
      </c>
      <c r="I1141">
        <v>15.79</v>
      </c>
      <c r="J1141" t="s">
        <v>521</v>
      </c>
      <c r="K1141" t="s">
        <v>471</v>
      </c>
      <c r="L1141" t="str">
        <f xml:space="preserve"> _xlfn.XLOOKUP(K1141,Locations!$A:$A,Locations!$D:$D,"")</f>
        <v>Central</v>
      </c>
      <c r="M1141" t="str">
        <f xml:space="preserve"> _xlfn.XLOOKUP(K1141,Locations!$A:$A,Locations!$C:$C,"")</f>
        <v>TX</v>
      </c>
      <c r="N1141" t="s">
        <v>1770</v>
      </c>
      <c r="O1141" t="s">
        <v>1824</v>
      </c>
      <c r="P1141">
        <f t="shared" si="68"/>
        <v>1184.25</v>
      </c>
      <c r="Q1141" s="4">
        <f>_xlfn.MAXIFS(Shipments!$B:$B, Shipments!$A:$A, A1141)</f>
        <v>45879</v>
      </c>
      <c r="R1141">
        <f>SUMIFS(Shipments!$D:$D, Shipments!$A:$A, A1141)</f>
        <v>75</v>
      </c>
      <c r="S1141">
        <f t="shared" si="69"/>
        <v>1</v>
      </c>
      <c r="T1141">
        <f t="shared" si="70"/>
        <v>0</v>
      </c>
      <c r="U1141">
        <f t="shared" si="71"/>
        <v>392.25</v>
      </c>
    </row>
    <row r="1142" spans="1:21" x14ac:dyDescent="0.35">
      <c r="A1142">
        <v>11140</v>
      </c>
      <c r="B1142" s="4" t="s">
        <v>569</v>
      </c>
      <c r="C1142" t="s">
        <v>153</v>
      </c>
      <c r="D1142" t="str">
        <f>_xlfn.XLOOKUP(C1142,Products!$A:$A,Products!$B:$B,"")</f>
        <v>Product 99</v>
      </c>
      <c r="E1142" t="str">
        <f>_xlfn.XLOOKUP(C1142,Products!$A:$A,Products!$C:$C,"")</f>
        <v>Packaging</v>
      </c>
      <c r="F1142">
        <f>_xlfn.XLOOKUP(C1142,Products!$A:$A,Products!$D:$D,"")</f>
        <v>114.48</v>
      </c>
      <c r="G1142" t="str">
        <f>_xlfn.XLOOKUP(C1142,Products!$A:$A,Products!$E:$E,"")</f>
        <v>S008</v>
      </c>
      <c r="H1142">
        <v>25</v>
      </c>
      <c r="I1142">
        <v>147.91</v>
      </c>
      <c r="J1142" t="s">
        <v>514</v>
      </c>
      <c r="K1142" t="s">
        <v>471</v>
      </c>
      <c r="L1142" t="str">
        <f xml:space="preserve"> _xlfn.XLOOKUP(K1142,Locations!$A:$A,Locations!$D:$D,"")</f>
        <v>Central</v>
      </c>
      <c r="M1142" t="str">
        <f xml:space="preserve"> _xlfn.XLOOKUP(K1142,Locations!$A:$A,Locations!$C:$C,"")</f>
        <v>TX</v>
      </c>
      <c r="N1142" t="s">
        <v>1771</v>
      </c>
      <c r="O1142" t="s">
        <v>1825</v>
      </c>
      <c r="P1142">
        <f t="shared" si="68"/>
        <v>3697.75</v>
      </c>
      <c r="Q1142" s="4">
        <f>_xlfn.MAXIFS(Shipments!$B:$B, Shipments!$A:$A, A1142)</f>
        <v>45783</v>
      </c>
      <c r="R1142">
        <f>SUMIFS(Shipments!$D:$D, Shipments!$A:$A, A1142)</f>
        <v>25</v>
      </c>
      <c r="S1142">
        <f t="shared" si="69"/>
        <v>1</v>
      </c>
      <c r="T1142">
        <f t="shared" si="70"/>
        <v>1</v>
      </c>
      <c r="U1142">
        <f t="shared" si="71"/>
        <v>835.75</v>
      </c>
    </row>
    <row r="1143" spans="1:21" x14ac:dyDescent="0.35">
      <c r="A1143">
        <v>11141</v>
      </c>
      <c r="B1143" s="4" t="s">
        <v>585</v>
      </c>
      <c r="C1143" t="s">
        <v>192</v>
      </c>
      <c r="D1143" t="str">
        <f>_xlfn.XLOOKUP(C1143,Products!$A:$A,Products!$B:$B,"")</f>
        <v>Product 138</v>
      </c>
      <c r="E1143" t="str">
        <f>_xlfn.XLOOKUP(C1143,Products!$A:$A,Products!$C:$C,"")</f>
        <v>Components</v>
      </c>
      <c r="F1143">
        <f>_xlfn.XLOOKUP(C1143,Products!$A:$A,Products!$D:$D,"")</f>
        <v>66.77</v>
      </c>
      <c r="G1143" t="str">
        <f>_xlfn.XLOOKUP(C1143,Products!$A:$A,Products!$E:$E,"")</f>
        <v>S016</v>
      </c>
      <c r="H1143">
        <v>10</v>
      </c>
      <c r="I1143">
        <v>85.91</v>
      </c>
      <c r="J1143" t="s">
        <v>657</v>
      </c>
      <c r="K1143" t="s">
        <v>465</v>
      </c>
      <c r="L1143" t="str">
        <f xml:space="preserve"> _xlfn.XLOOKUP(K1143,Locations!$A:$A,Locations!$D:$D,"")</f>
        <v>Midwest</v>
      </c>
      <c r="M1143" t="str">
        <f xml:space="preserve"> _xlfn.XLOOKUP(K1143,Locations!$A:$A,Locations!$C:$C,"")</f>
        <v>IL</v>
      </c>
      <c r="N1143" t="s">
        <v>1772</v>
      </c>
      <c r="O1143" t="s">
        <v>1826</v>
      </c>
      <c r="P1143">
        <f t="shared" si="68"/>
        <v>859.09999999999991</v>
      </c>
      <c r="Q1143" s="4">
        <f>_xlfn.MAXIFS(Shipments!$B:$B, Shipments!$A:$A, A1143)</f>
        <v>45912</v>
      </c>
      <c r="R1143">
        <f>SUMIFS(Shipments!$D:$D, Shipments!$A:$A, A1143)</f>
        <v>10</v>
      </c>
      <c r="S1143">
        <f t="shared" si="69"/>
        <v>1</v>
      </c>
      <c r="T1143">
        <f t="shared" si="70"/>
        <v>1</v>
      </c>
      <c r="U1143">
        <f t="shared" si="71"/>
        <v>191.39999999999998</v>
      </c>
    </row>
    <row r="1144" spans="1:21" x14ac:dyDescent="0.35">
      <c r="A1144">
        <v>11142</v>
      </c>
      <c r="B1144" s="4" t="s">
        <v>620</v>
      </c>
      <c r="C1144" t="s">
        <v>243</v>
      </c>
      <c r="D1144" t="str">
        <f>_xlfn.XLOOKUP(C1144,Products!$A:$A,Products!$B:$B,"")</f>
        <v>Product 189</v>
      </c>
      <c r="E1144" t="str">
        <f>_xlfn.XLOOKUP(C1144,Products!$A:$A,Products!$C:$C,"")</f>
        <v>Raw Materials</v>
      </c>
      <c r="F1144">
        <f>_xlfn.XLOOKUP(C1144,Products!$A:$A,Products!$D:$D,"")</f>
        <v>45.17</v>
      </c>
      <c r="G1144" t="str">
        <f>_xlfn.XLOOKUP(C1144,Products!$A:$A,Products!$E:$E,"")</f>
        <v>S001</v>
      </c>
      <c r="H1144">
        <v>50</v>
      </c>
      <c r="I1144">
        <v>62.16</v>
      </c>
      <c r="J1144" t="s">
        <v>524</v>
      </c>
      <c r="K1144" t="s">
        <v>468</v>
      </c>
      <c r="L1144" t="str">
        <f xml:space="preserve"> _xlfn.XLOOKUP(K1144,Locations!$A:$A,Locations!$D:$D,"")</f>
        <v>West</v>
      </c>
      <c r="M1144" t="str">
        <f xml:space="preserve"> _xlfn.XLOOKUP(K1144,Locations!$A:$A,Locations!$C:$C,"")</f>
        <v>WA</v>
      </c>
      <c r="N1144" t="s">
        <v>1773</v>
      </c>
      <c r="O1144" t="s">
        <v>1826</v>
      </c>
      <c r="P1144">
        <f t="shared" si="68"/>
        <v>3108</v>
      </c>
      <c r="Q1144" s="4">
        <f>_xlfn.MAXIFS(Shipments!$B:$B, Shipments!$A:$A, A1144)</f>
        <v>45930</v>
      </c>
      <c r="R1144">
        <f>SUMIFS(Shipments!$D:$D, Shipments!$A:$A, A1144)</f>
        <v>50</v>
      </c>
      <c r="S1144">
        <f t="shared" si="69"/>
        <v>1</v>
      </c>
      <c r="T1144">
        <f t="shared" si="70"/>
        <v>0</v>
      </c>
      <c r="U1144">
        <f t="shared" si="71"/>
        <v>849.5</v>
      </c>
    </row>
    <row r="1145" spans="1:21" x14ac:dyDescent="0.35">
      <c r="A1145">
        <v>11143</v>
      </c>
      <c r="B1145" s="4" t="s">
        <v>510</v>
      </c>
      <c r="C1145" t="s">
        <v>254</v>
      </c>
      <c r="D1145" t="str">
        <f>_xlfn.XLOOKUP(C1145,Products!$A:$A,Products!$B:$B,"")</f>
        <v>Product 200</v>
      </c>
      <c r="E1145" t="str">
        <f>_xlfn.XLOOKUP(C1145,Products!$A:$A,Products!$C:$C,"")</f>
        <v>Components</v>
      </c>
      <c r="F1145">
        <f>_xlfn.XLOOKUP(C1145,Products!$A:$A,Products!$D:$D,"")</f>
        <v>9.19</v>
      </c>
      <c r="G1145" t="str">
        <f>_xlfn.XLOOKUP(C1145,Products!$A:$A,Products!$E:$E,"")</f>
        <v>S018</v>
      </c>
      <c r="H1145">
        <v>25</v>
      </c>
      <c r="I1145">
        <v>15.51</v>
      </c>
      <c r="J1145" t="s">
        <v>656</v>
      </c>
      <c r="K1145" t="s">
        <v>469</v>
      </c>
      <c r="L1145" t="str">
        <f xml:space="preserve"> _xlfn.XLOOKUP(K1145,Locations!$A:$A,Locations!$D:$D,"")</f>
        <v>Mountain</v>
      </c>
      <c r="M1145" t="str">
        <f xml:space="preserve"> _xlfn.XLOOKUP(K1145,Locations!$A:$A,Locations!$C:$C,"")</f>
        <v>IL</v>
      </c>
      <c r="N1145" t="s">
        <v>1507</v>
      </c>
      <c r="O1145" t="s">
        <v>1825</v>
      </c>
      <c r="P1145">
        <f t="shared" si="68"/>
        <v>387.75</v>
      </c>
      <c r="Q1145" s="4">
        <f>_xlfn.MAXIFS(Shipments!$B:$B, Shipments!$A:$A, A1145)</f>
        <v>45847</v>
      </c>
      <c r="R1145">
        <f>SUMIFS(Shipments!$D:$D, Shipments!$A:$A, A1145)</f>
        <v>25</v>
      </c>
      <c r="S1145">
        <f t="shared" si="69"/>
        <v>1</v>
      </c>
      <c r="T1145">
        <f t="shared" si="70"/>
        <v>0</v>
      </c>
      <c r="U1145">
        <f t="shared" si="71"/>
        <v>158</v>
      </c>
    </row>
    <row r="1146" spans="1:21" x14ac:dyDescent="0.35">
      <c r="A1146">
        <v>11144</v>
      </c>
      <c r="B1146" s="4" t="s">
        <v>600</v>
      </c>
      <c r="C1146" t="s">
        <v>120</v>
      </c>
      <c r="D1146" t="str">
        <f>_xlfn.XLOOKUP(C1146,Products!$A:$A,Products!$B:$B,"")</f>
        <v>Product 66</v>
      </c>
      <c r="E1146" t="str">
        <f>_xlfn.XLOOKUP(C1146,Products!$A:$A,Products!$C:$C,"")</f>
        <v>Packaging</v>
      </c>
      <c r="F1146">
        <f>_xlfn.XLOOKUP(C1146,Products!$A:$A,Products!$D:$D,"")</f>
        <v>34.08</v>
      </c>
      <c r="G1146" t="str">
        <f>_xlfn.XLOOKUP(C1146,Products!$A:$A,Products!$E:$E,"")</f>
        <v>S016</v>
      </c>
      <c r="H1146">
        <v>20</v>
      </c>
      <c r="I1146">
        <v>50.2</v>
      </c>
      <c r="J1146" t="s">
        <v>601</v>
      </c>
      <c r="K1146" t="s">
        <v>467</v>
      </c>
      <c r="L1146" t="str">
        <f xml:space="preserve"> _xlfn.XLOOKUP(K1146,Locations!$A:$A,Locations!$D:$D,"")</f>
        <v>Northeast</v>
      </c>
      <c r="M1146" t="str">
        <f xml:space="preserve"> _xlfn.XLOOKUP(K1146,Locations!$A:$A,Locations!$C:$C,"")</f>
        <v>NJ</v>
      </c>
      <c r="N1146" t="s">
        <v>1774</v>
      </c>
      <c r="O1146" t="s">
        <v>1825</v>
      </c>
      <c r="P1146">
        <f t="shared" si="68"/>
        <v>1004</v>
      </c>
      <c r="Q1146" s="4">
        <f>_xlfn.MAXIFS(Shipments!$B:$B, Shipments!$A:$A, A1146)</f>
        <v>45790</v>
      </c>
      <c r="R1146">
        <f>SUMIFS(Shipments!$D:$D, Shipments!$A:$A, A1146)</f>
        <v>20</v>
      </c>
      <c r="S1146">
        <f t="shared" si="69"/>
        <v>1</v>
      </c>
      <c r="T1146">
        <f t="shared" si="70"/>
        <v>1</v>
      </c>
      <c r="U1146">
        <f t="shared" si="71"/>
        <v>322.40000000000009</v>
      </c>
    </row>
    <row r="1147" spans="1:21" x14ac:dyDescent="0.35">
      <c r="A1147">
        <v>11145</v>
      </c>
      <c r="B1147" s="4" t="s">
        <v>650</v>
      </c>
      <c r="C1147" t="s">
        <v>74</v>
      </c>
      <c r="D1147" t="str">
        <f>_xlfn.XLOOKUP(C1147,Products!$A:$A,Products!$B:$B,"")</f>
        <v>Product 20</v>
      </c>
      <c r="E1147" t="str">
        <f>_xlfn.XLOOKUP(C1147,Products!$A:$A,Products!$C:$C,"")</f>
        <v>Packaging</v>
      </c>
      <c r="F1147">
        <f>_xlfn.XLOOKUP(C1147,Products!$A:$A,Products!$D:$D,"")</f>
        <v>11.37</v>
      </c>
      <c r="G1147" t="str">
        <f>_xlfn.XLOOKUP(C1147,Products!$A:$A,Products!$E:$E,"")</f>
        <v>S018</v>
      </c>
      <c r="H1147">
        <v>40</v>
      </c>
      <c r="I1147">
        <v>13.83</v>
      </c>
      <c r="J1147" t="s">
        <v>614</v>
      </c>
      <c r="K1147" t="s">
        <v>466</v>
      </c>
      <c r="L1147" t="str">
        <f xml:space="preserve"> _xlfn.XLOOKUP(K1147,Locations!$A:$A,Locations!$D:$D,"")</f>
        <v>Southeast</v>
      </c>
      <c r="M1147" t="str">
        <f xml:space="preserve"> _xlfn.XLOOKUP(K1147,Locations!$A:$A,Locations!$C:$C,"")</f>
        <v>FL</v>
      </c>
      <c r="N1147" t="s">
        <v>1775</v>
      </c>
      <c r="O1147" t="s">
        <v>1825</v>
      </c>
      <c r="P1147">
        <f t="shared" si="68"/>
        <v>553.20000000000005</v>
      </c>
      <c r="Q1147" s="4">
        <f>_xlfn.MAXIFS(Shipments!$B:$B, Shipments!$A:$A, A1147)</f>
        <v>45797</v>
      </c>
      <c r="R1147">
        <f>SUMIFS(Shipments!$D:$D, Shipments!$A:$A, A1147)</f>
        <v>40</v>
      </c>
      <c r="S1147">
        <f t="shared" si="69"/>
        <v>1</v>
      </c>
      <c r="T1147">
        <f t="shared" si="70"/>
        <v>1</v>
      </c>
      <c r="U1147">
        <f t="shared" si="71"/>
        <v>98.400000000000091</v>
      </c>
    </row>
    <row r="1148" spans="1:21" x14ac:dyDescent="0.35">
      <c r="A1148">
        <v>11146</v>
      </c>
      <c r="B1148" s="4" t="s">
        <v>578</v>
      </c>
      <c r="C1148" t="s">
        <v>168</v>
      </c>
      <c r="D1148" t="str">
        <f>_xlfn.XLOOKUP(C1148,Products!$A:$A,Products!$B:$B,"")</f>
        <v>Product 114</v>
      </c>
      <c r="E1148" t="str">
        <f>_xlfn.XLOOKUP(C1148,Products!$A:$A,Products!$C:$C,"")</f>
        <v>Finished Goods</v>
      </c>
      <c r="F1148">
        <f>_xlfn.XLOOKUP(C1148,Products!$A:$A,Products!$D:$D,"")</f>
        <v>41.28</v>
      </c>
      <c r="G1148" t="str">
        <f>_xlfn.XLOOKUP(C1148,Products!$A:$A,Products!$E:$E,"")</f>
        <v>S008</v>
      </c>
      <c r="H1148">
        <v>100</v>
      </c>
      <c r="I1148">
        <v>71.64</v>
      </c>
      <c r="J1148" t="s">
        <v>619</v>
      </c>
      <c r="K1148" t="s">
        <v>464</v>
      </c>
      <c r="L1148" t="str">
        <f xml:space="preserve"> _xlfn.XLOOKUP(K1148,Locations!$A:$A,Locations!$D:$D,"")</f>
        <v>Central</v>
      </c>
      <c r="M1148" t="str">
        <f xml:space="preserve"> _xlfn.XLOOKUP(K1148,Locations!$A:$A,Locations!$C:$C,"")</f>
        <v>TX</v>
      </c>
      <c r="N1148" t="s">
        <v>1776</v>
      </c>
      <c r="O1148" t="s">
        <v>1825</v>
      </c>
      <c r="P1148">
        <f t="shared" si="68"/>
        <v>7164</v>
      </c>
      <c r="Q1148" s="4">
        <f>_xlfn.MAXIFS(Shipments!$B:$B, Shipments!$A:$A, A1148)</f>
        <v>45792</v>
      </c>
      <c r="R1148">
        <f>SUMIFS(Shipments!$D:$D, Shipments!$A:$A, A1148)</f>
        <v>100</v>
      </c>
      <c r="S1148">
        <f t="shared" si="69"/>
        <v>1</v>
      </c>
      <c r="T1148">
        <f t="shared" si="70"/>
        <v>1</v>
      </c>
      <c r="U1148">
        <f t="shared" si="71"/>
        <v>3036</v>
      </c>
    </row>
    <row r="1149" spans="1:21" x14ac:dyDescent="0.35">
      <c r="A1149">
        <v>11147</v>
      </c>
      <c r="B1149" s="4" t="s">
        <v>677</v>
      </c>
      <c r="C1149" t="s">
        <v>182</v>
      </c>
      <c r="D1149" t="str">
        <f>_xlfn.XLOOKUP(C1149,Products!$A:$A,Products!$B:$B,"")</f>
        <v>Product 128</v>
      </c>
      <c r="E1149" t="str">
        <f>_xlfn.XLOOKUP(C1149,Products!$A:$A,Products!$C:$C,"")</f>
        <v>Spare Parts</v>
      </c>
      <c r="F1149">
        <f>_xlfn.XLOOKUP(C1149,Products!$A:$A,Products!$D:$D,"")</f>
        <v>151.44999999999999</v>
      </c>
      <c r="G1149" t="str">
        <f>_xlfn.XLOOKUP(C1149,Products!$A:$A,Products!$E:$E,"")</f>
        <v>S004</v>
      </c>
      <c r="H1149">
        <v>15</v>
      </c>
      <c r="I1149">
        <v>233.78</v>
      </c>
      <c r="J1149" t="s">
        <v>572</v>
      </c>
      <c r="K1149" t="s">
        <v>473</v>
      </c>
      <c r="L1149" t="str">
        <f xml:space="preserve"> _xlfn.XLOOKUP(K1149,Locations!$A:$A,Locations!$D:$D,"")</f>
        <v>West</v>
      </c>
      <c r="M1149" t="str">
        <f xml:space="preserve"> _xlfn.XLOOKUP(K1149,Locations!$A:$A,Locations!$C:$C,"")</f>
        <v>CA</v>
      </c>
      <c r="N1149" t="s">
        <v>1777</v>
      </c>
      <c r="O1149" t="s">
        <v>1825</v>
      </c>
      <c r="P1149">
        <f t="shared" si="68"/>
        <v>3506.7</v>
      </c>
      <c r="Q1149" s="4">
        <f>_xlfn.MAXIFS(Shipments!$B:$B, Shipments!$A:$A, A1149)</f>
        <v>45761</v>
      </c>
      <c r="R1149">
        <f>SUMIFS(Shipments!$D:$D, Shipments!$A:$A, A1149)</f>
        <v>15</v>
      </c>
      <c r="S1149">
        <f t="shared" si="69"/>
        <v>1</v>
      </c>
      <c r="T1149">
        <f t="shared" si="70"/>
        <v>0</v>
      </c>
      <c r="U1149">
        <f t="shared" si="71"/>
        <v>1234.9499999999998</v>
      </c>
    </row>
    <row r="1150" spans="1:21" x14ac:dyDescent="0.35">
      <c r="A1150">
        <v>11148</v>
      </c>
      <c r="B1150" s="4" t="s">
        <v>633</v>
      </c>
      <c r="C1150" t="s">
        <v>244</v>
      </c>
      <c r="D1150" t="str">
        <f>_xlfn.XLOOKUP(C1150,Products!$A:$A,Products!$B:$B,"")</f>
        <v>Product 190</v>
      </c>
      <c r="E1150" t="str">
        <f>_xlfn.XLOOKUP(C1150,Products!$A:$A,Products!$C:$C,"")</f>
        <v>Spare Parts</v>
      </c>
      <c r="F1150">
        <f>_xlfn.XLOOKUP(C1150,Products!$A:$A,Products!$D:$D,"")</f>
        <v>169.46</v>
      </c>
      <c r="G1150" t="str">
        <f>_xlfn.XLOOKUP(C1150,Products!$A:$A,Products!$E:$E,"")</f>
        <v>S017</v>
      </c>
      <c r="H1150">
        <v>30</v>
      </c>
      <c r="I1150">
        <v>250.52</v>
      </c>
      <c r="J1150" t="s">
        <v>674</v>
      </c>
      <c r="K1150" t="s">
        <v>473</v>
      </c>
      <c r="L1150" t="str">
        <f xml:space="preserve"> _xlfn.XLOOKUP(K1150,Locations!$A:$A,Locations!$D:$D,"")</f>
        <v>West</v>
      </c>
      <c r="M1150" t="str">
        <f xml:space="preserve"> _xlfn.XLOOKUP(K1150,Locations!$A:$A,Locations!$C:$C,"")</f>
        <v>CA</v>
      </c>
      <c r="N1150" t="s">
        <v>1503</v>
      </c>
      <c r="O1150" t="s">
        <v>1826</v>
      </c>
      <c r="P1150">
        <f t="shared" si="68"/>
        <v>7515.6</v>
      </c>
      <c r="Q1150" s="4">
        <f>_xlfn.MAXIFS(Shipments!$B:$B, Shipments!$A:$A, A1150)</f>
        <v>45869</v>
      </c>
      <c r="R1150">
        <f>SUMIFS(Shipments!$D:$D, Shipments!$A:$A, A1150)</f>
        <v>30</v>
      </c>
      <c r="S1150">
        <f t="shared" si="69"/>
        <v>1</v>
      </c>
      <c r="T1150">
        <f t="shared" si="70"/>
        <v>0</v>
      </c>
      <c r="U1150">
        <f t="shared" si="71"/>
        <v>2431.8000000000002</v>
      </c>
    </row>
    <row r="1151" spans="1:21" x14ac:dyDescent="0.35">
      <c r="A1151">
        <v>11149</v>
      </c>
      <c r="B1151" s="4" t="s">
        <v>561</v>
      </c>
      <c r="C1151" t="s">
        <v>120</v>
      </c>
      <c r="D1151" t="str">
        <f>_xlfn.XLOOKUP(C1151,Products!$A:$A,Products!$B:$B,"")</f>
        <v>Product 66</v>
      </c>
      <c r="E1151" t="str">
        <f>_xlfn.XLOOKUP(C1151,Products!$A:$A,Products!$C:$C,"")</f>
        <v>Packaging</v>
      </c>
      <c r="F1151">
        <f>_xlfn.XLOOKUP(C1151,Products!$A:$A,Products!$D:$D,"")</f>
        <v>34.08</v>
      </c>
      <c r="G1151" t="str">
        <f>_xlfn.XLOOKUP(C1151,Products!$A:$A,Products!$E:$E,"")</f>
        <v>S016</v>
      </c>
      <c r="H1151">
        <v>75</v>
      </c>
      <c r="I1151">
        <v>50.44</v>
      </c>
      <c r="J1151" t="s">
        <v>541</v>
      </c>
      <c r="K1151" t="s">
        <v>468</v>
      </c>
      <c r="L1151" t="str">
        <f xml:space="preserve"> _xlfn.XLOOKUP(K1151,Locations!$A:$A,Locations!$D:$D,"")</f>
        <v>West</v>
      </c>
      <c r="M1151" t="str">
        <f xml:space="preserve"> _xlfn.XLOOKUP(K1151,Locations!$A:$A,Locations!$C:$C,"")</f>
        <v>WA</v>
      </c>
      <c r="N1151" t="s">
        <v>1778</v>
      </c>
      <c r="O1151" t="s">
        <v>1825</v>
      </c>
      <c r="P1151">
        <f t="shared" si="68"/>
        <v>3783</v>
      </c>
      <c r="Q1151" s="4">
        <f>_xlfn.MAXIFS(Shipments!$B:$B, Shipments!$A:$A, A1151)</f>
        <v>45850</v>
      </c>
      <c r="R1151">
        <f>SUMIFS(Shipments!$D:$D, Shipments!$A:$A, A1151)</f>
        <v>75</v>
      </c>
      <c r="S1151">
        <f t="shared" si="69"/>
        <v>1</v>
      </c>
      <c r="T1151">
        <f t="shared" si="70"/>
        <v>0</v>
      </c>
      <c r="U1151">
        <f t="shared" si="71"/>
        <v>1227</v>
      </c>
    </row>
    <row r="1152" spans="1:21" x14ac:dyDescent="0.35">
      <c r="A1152">
        <v>11150</v>
      </c>
      <c r="B1152" s="4" t="s">
        <v>636</v>
      </c>
      <c r="C1152" t="s">
        <v>208</v>
      </c>
      <c r="D1152" t="str">
        <f>_xlfn.XLOOKUP(C1152,Products!$A:$A,Products!$B:$B,"")</f>
        <v>Product 154</v>
      </c>
      <c r="E1152" t="str">
        <f>_xlfn.XLOOKUP(C1152,Products!$A:$A,Products!$C:$C,"")</f>
        <v>Components</v>
      </c>
      <c r="F1152">
        <f>_xlfn.XLOOKUP(C1152,Products!$A:$A,Products!$D:$D,"")</f>
        <v>44.67</v>
      </c>
      <c r="G1152" t="str">
        <f>_xlfn.XLOOKUP(C1152,Products!$A:$A,Products!$E:$E,"")</f>
        <v>S012</v>
      </c>
      <c r="H1152">
        <v>15</v>
      </c>
      <c r="I1152">
        <v>55.31</v>
      </c>
      <c r="J1152" t="s">
        <v>630</v>
      </c>
      <c r="K1152" t="s">
        <v>465</v>
      </c>
      <c r="L1152" t="str">
        <f xml:space="preserve"> _xlfn.XLOOKUP(K1152,Locations!$A:$A,Locations!$D:$D,"")</f>
        <v>Midwest</v>
      </c>
      <c r="M1152" t="str">
        <f xml:space="preserve"> _xlfn.XLOOKUP(K1152,Locations!$A:$A,Locations!$C:$C,"")</f>
        <v>IL</v>
      </c>
      <c r="N1152" t="s">
        <v>819</v>
      </c>
      <c r="O1152" t="s">
        <v>1824</v>
      </c>
      <c r="P1152">
        <f t="shared" si="68"/>
        <v>829.65000000000009</v>
      </c>
      <c r="Q1152" s="4">
        <f>_xlfn.MAXIFS(Shipments!$B:$B, Shipments!$A:$A, A1152)</f>
        <v>45765</v>
      </c>
      <c r="R1152">
        <f>SUMIFS(Shipments!$D:$D, Shipments!$A:$A, A1152)</f>
        <v>15</v>
      </c>
      <c r="S1152">
        <f t="shared" si="69"/>
        <v>1</v>
      </c>
      <c r="T1152">
        <f t="shared" si="70"/>
        <v>0</v>
      </c>
      <c r="U1152">
        <f t="shared" si="71"/>
        <v>159.60000000000002</v>
      </c>
    </row>
    <row r="1153" spans="1:21" x14ac:dyDescent="0.35">
      <c r="A1153">
        <v>11151</v>
      </c>
      <c r="B1153" s="4" t="s">
        <v>637</v>
      </c>
      <c r="C1153" t="s">
        <v>57</v>
      </c>
      <c r="D1153" t="str">
        <f>_xlfn.XLOOKUP(C1153,Products!$A:$A,Products!$B:$B,"")</f>
        <v>Product 3</v>
      </c>
      <c r="E1153" t="str">
        <f>_xlfn.XLOOKUP(C1153,Products!$A:$A,Products!$C:$C,"")</f>
        <v>Components</v>
      </c>
      <c r="F1153">
        <f>_xlfn.XLOOKUP(C1153,Products!$A:$A,Products!$D:$D,"")</f>
        <v>86.32</v>
      </c>
      <c r="G1153" t="str">
        <f>_xlfn.XLOOKUP(C1153,Products!$A:$A,Products!$E:$E,"")</f>
        <v>S003</v>
      </c>
      <c r="H1153">
        <v>20</v>
      </c>
      <c r="I1153">
        <v>120.14</v>
      </c>
      <c r="J1153" t="s">
        <v>556</v>
      </c>
      <c r="K1153" t="s">
        <v>471</v>
      </c>
      <c r="L1153" t="str">
        <f xml:space="preserve"> _xlfn.XLOOKUP(K1153,Locations!$A:$A,Locations!$D:$D,"")</f>
        <v>Central</v>
      </c>
      <c r="M1153" t="str">
        <f xml:space="preserve"> _xlfn.XLOOKUP(K1153,Locations!$A:$A,Locations!$C:$C,"")</f>
        <v>TX</v>
      </c>
      <c r="N1153" t="s">
        <v>1779</v>
      </c>
      <c r="O1153" t="s">
        <v>1824</v>
      </c>
      <c r="P1153">
        <f t="shared" si="68"/>
        <v>2402.8000000000002</v>
      </c>
      <c r="Q1153" s="4">
        <f>_xlfn.MAXIFS(Shipments!$B:$B, Shipments!$A:$A, A1153)</f>
        <v>45828</v>
      </c>
      <c r="R1153">
        <f>SUMIFS(Shipments!$D:$D, Shipments!$A:$A, A1153)</f>
        <v>20</v>
      </c>
      <c r="S1153">
        <f t="shared" si="69"/>
        <v>1</v>
      </c>
      <c r="T1153">
        <f t="shared" si="70"/>
        <v>1</v>
      </c>
      <c r="U1153">
        <f t="shared" si="71"/>
        <v>676.40000000000032</v>
      </c>
    </row>
    <row r="1154" spans="1:21" x14ac:dyDescent="0.35">
      <c r="A1154">
        <v>11152</v>
      </c>
      <c r="B1154" s="4" t="s">
        <v>578</v>
      </c>
      <c r="C1154" t="s">
        <v>253</v>
      </c>
      <c r="D1154" t="str">
        <f>_xlfn.XLOOKUP(C1154,Products!$A:$A,Products!$B:$B,"")</f>
        <v>Product 199</v>
      </c>
      <c r="E1154" t="str">
        <f>_xlfn.XLOOKUP(C1154,Products!$A:$A,Products!$C:$C,"")</f>
        <v>Finished Goods</v>
      </c>
      <c r="F1154">
        <f>_xlfn.XLOOKUP(C1154,Products!$A:$A,Products!$D:$D,"")</f>
        <v>89.96</v>
      </c>
      <c r="G1154" t="str">
        <f>_xlfn.XLOOKUP(C1154,Products!$A:$A,Products!$E:$E,"")</f>
        <v>S009</v>
      </c>
      <c r="H1154">
        <v>40</v>
      </c>
      <c r="I1154">
        <v>152.96</v>
      </c>
      <c r="J1154" t="s">
        <v>650</v>
      </c>
      <c r="K1154" t="s">
        <v>464</v>
      </c>
      <c r="L1154" t="str">
        <f xml:space="preserve"> _xlfn.XLOOKUP(K1154,Locations!$A:$A,Locations!$D:$D,"")</f>
        <v>Central</v>
      </c>
      <c r="M1154" t="str">
        <f xml:space="preserve"> _xlfn.XLOOKUP(K1154,Locations!$A:$A,Locations!$C:$C,"")</f>
        <v>TX</v>
      </c>
      <c r="N1154" t="s">
        <v>1780</v>
      </c>
      <c r="O1154" t="s">
        <v>1824</v>
      </c>
      <c r="P1154">
        <f t="shared" si="68"/>
        <v>6118.4000000000005</v>
      </c>
      <c r="Q1154" s="4">
        <f>_xlfn.MAXIFS(Shipments!$B:$B, Shipments!$A:$A, A1154)</f>
        <v>45794</v>
      </c>
      <c r="R1154">
        <f>SUMIFS(Shipments!$D:$D, Shipments!$A:$A, A1154)</f>
        <v>40</v>
      </c>
      <c r="S1154">
        <f t="shared" si="69"/>
        <v>1</v>
      </c>
      <c r="T1154">
        <f t="shared" si="70"/>
        <v>1</v>
      </c>
      <c r="U1154">
        <f t="shared" si="71"/>
        <v>2520.0000000000009</v>
      </c>
    </row>
    <row r="1155" spans="1:21" x14ac:dyDescent="0.35">
      <c r="A1155">
        <v>11153</v>
      </c>
      <c r="B1155" s="4" t="s">
        <v>559</v>
      </c>
      <c r="C1155" t="s">
        <v>71</v>
      </c>
      <c r="D1155" t="str">
        <f>_xlfn.XLOOKUP(C1155,Products!$A:$A,Products!$B:$B,"")</f>
        <v>Product 17</v>
      </c>
      <c r="E1155" t="str">
        <f>_xlfn.XLOOKUP(C1155,Products!$A:$A,Products!$C:$C,"")</f>
        <v>Finished Goods</v>
      </c>
      <c r="F1155">
        <f>_xlfn.XLOOKUP(C1155,Products!$A:$A,Products!$D:$D,"")</f>
        <v>93.8</v>
      </c>
      <c r="G1155" t="str">
        <f>_xlfn.XLOOKUP(C1155,Products!$A:$A,Products!$E:$E,"")</f>
        <v>S004</v>
      </c>
      <c r="H1155">
        <v>40</v>
      </c>
      <c r="I1155">
        <v>140.86000000000001</v>
      </c>
      <c r="J1155" t="s">
        <v>593</v>
      </c>
      <c r="K1155" t="s">
        <v>471</v>
      </c>
      <c r="L1155" t="str">
        <f xml:space="preserve"> _xlfn.XLOOKUP(K1155,Locations!$A:$A,Locations!$D:$D,"")</f>
        <v>Central</v>
      </c>
      <c r="M1155" t="str">
        <f xml:space="preserve"> _xlfn.XLOOKUP(K1155,Locations!$A:$A,Locations!$C:$C,"")</f>
        <v>TX</v>
      </c>
      <c r="N1155" t="s">
        <v>1781</v>
      </c>
      <c r="O1155" t="s">
        <v>1825</v>
      </c>
      <c r="P1155">
        <f t="shared" ref="P1155:P1201" si="72">H1155*I1155</f>
        <v>5634.4000000000005</v>
      </c>
      <c r="Q1155" s="4">
        <f>_xlfn.MAXIFS(Shipments!$B:$B, Shipments!$A:$A, A1155)</f>
        <v>45884</v>
      </c>
      <c r="R1155">
        <f>SUMIFS(Shipments!$D:$D, Shipments!$A:$A, A1155)</f>
        <v>40</v>
      </c>
      <c r="S1155">
        <f t="shared" ref="S1155:S1201" si="73">IF(H1155=0,1,R1155/H1155)</f>
        <v>1</v>
      </c>
      <c r="T1155">
        <f t="shared" ref="T1155:T1201" si="74">IF(Q1155&lt;=DATEVALUE(J1155),1,0)</f>
        <v>0</v>
      </c>
      <c r="U1155">
        <f t="shared" ref="U1155:U1201" si="75">P1155 - (H1155*F1155)</f>
        <v>1882.4000000000005</v>
      </c>
    </row>
    <row r="1156" spans="1:21" x14ac:dyDescent="0.35">
      <c r="A1156">
        <v>11154</v>
      </c>
      <c r="B1156" s="4" t="s">
        <v>509</v>
      </c>
      <c r="C1156" t="s">
        <v>221</v>
      </c>
      <c r="D1156" t="str">
        <f>_xlfn.XLOOKUP(C1156,Products!$A:$A,Products!$B:$B,"")</f>
        <v>Product 167</v>
      </c>
      <c r="E1156" t="str">
        <f>_xlfn.XLOOKUP(C1156,Products!$A:$A,Products!$C:$C,"")</f>
        <v>Components</v>
      </c>
      <c r="F1156">
        <f>_xlfn.XLOOKUP(C1156,Products!$A:$A,Products!$D:$D,"")</f>
        <v>164.47</v>
      </c>
      <c r="G1156" t="str">
        <f>_xlfn.XLOOKUP(C1156,Products!$A:$A,Products!$E:$E,"")</f>
        <v>S006</v>
      </c>
      <c r="H1156">
        <v>40</v>
      </c>
      <c r="I1156">
        <v>206.94</v>
      </c>
      <c r="J1156" t="s">
        <v>655</v>
      </c>
      <c r="K1156" t="s">
        <v>467</v>
      </c>
      <c r="L1156" t="str">
        <f xml:space="preserve"> _xlfn.XLOOKUP(K1156,Locations!$A:$A,Locations!$D:$D,"")</f>
        <v>Northeast</v>
      </c>
      <c r="M1156" t="str">
        <f xml:space="preserve"> _xlfn.XLOOKUP(K1156,Locations!$A:$A,Locations!$C:$C,"")</f>
        <v>NJ</v>
      </c>
      <c r="N1156" t="s">
        <v>1782</v>
      </c>
      <c r="O1156" t="s">
        <v>1824</v>
      </c>
      <c r="P1156">
        <f t="shared" si="72"/>
        <v>8277.6</v>
      </c>
      <c r="Q1156" s="4">
        <f>_xlfn.MAXIFS(Shipments!$B:$B, Shipments!$A:$A, A1156)</f>
        <v>45863</v>
      </c>
      <c r="R1156">
        <f>SUMIFS(Shipments!$D:$D, Shipments!$A:$A, A1156)</f>
        <v>40</v>
      </c>
      <c r="S1156">
        <f t="shared" si="73"/>
        <v>1</v>
      </c>
      <c r="T1156">
        <f t="shared" si="74"/>
        <v>1</v>
      </c>
      <c r="U1156">
        <f t="shared" si="75"/>
        <v>1698.8000000000002</v>
      </c>
    </row>
    <row r="1157" spans="1:21" x14ac:dyDescent="0.35">
      <c r="A1157">
        <v>11155</v>
      </c>
      <c r="B1157" s="4" t="s">
        <v>510</v>
      </c>
      <c r="C1157" t="s">
        <v>232</v>
      </c>
      <c r="D1157" t="str">
        <f>_xlfn.XLOOKUP(C1157,Products!$A:$A,Products!$B:$B,"")</f>
        <v>Product 178</v>
      </c>
      <c r="E1157" t="str">
        <f>_xlfn.XLOOKUP(C1157,Products!$A:$A,Products!$C:$C,"")</f>
        <v>Packaging</v>
      </c>
      <c r="F1157">
        <f>_xlfn.XLOOKUP(C1157,Products!$A:$A,Products!$D:$D,"")</f>
        <v>162.16999999999999</v>
      </c>
      <c r="G1157" t="str">
        <f>_xlfn.XLOOKUP(C1157,Products!$A:$A,Products!$E:$E,"")</f>
        <v>S018</v>
      </c>
      <c r="H1157">
        <v>20</v>
      </c>
      <c r="I1157">
        <v>249.35</v>
      </c>
      <c r="J1157" t="s">
        <v>608</v>
      </c>
      <c r="K1157" t="s">
        <v>467</v>
      </c>
      <c r="L1157" t="str">
        <f xml:space="preserve"> _xlfn.XLOOKUP(K1157,Locations!$A:$A,Locations!$D:$D,"")</f>
        <v>Northeast</v>
      </c>
      <c r="M1157" t="str">
        <f xml:space="preserve"> _xlfn.XLOOKUP(K1157,Locations!$A:$A,Locations!$C:$C,"")</f>
        <v>NJ</v>
      </c>
      <c r="N1157" t="s">
        <v>1783</v>
      </c>
      <c r="O1157" t="s">
        <v>1824</v>
      </c>
      <c r="P1157">
        <f t="shared" si="72"/>
        <v>4987</v>
      </c>
      <c r="Q1157" s="4">
        <f>_xlfn.MAXIFS(Shipments!$B:$B, Shipments!$A:$A, A1157)</f>
        <v>45846</v>
      </c>
      <c r="R1157">
        <f>SUMIFS(Shipments!$D:$D, Shipments!$A:$A, A1157)</f>
        <v>20</v>
      </c>
      <c r="S1157">
        <f t="shared" si="73"/>
        <v>1</v>
      </c>
      <c r="T1157">
        <f t="shared" si="74"/>
        <v>1</v>
      </c>
      <c r="U1157">
        <f t="shared" si="75"/>
        <v>1743.6000000000004</v>
      </c>
    </row>
    <row r="1158" spans="1:21" x14ac:dyDescent="0.35">
      <c r="A1158">
        <v>11156</v>
      </c>
      <c r="B1158" s="4" t="s">
        <v>548</v>
      </c>
      <c r="C1158" t="s">
        <v>183</v>
      </c>
      <c r="D1158" t="str">
        <f>_xlfn.XLOOKUP(C1158,Products!$A:$A,Products!$B:$B,"")</f>
        <v>Product 129</v>
      </c>
      <c r="E1158" t="str">
        <f>_xlfn.XLOOKUP(C1158,Products!$A:$A,Products!$C:$C,"")</f>
        <v>Packaging</v>
      </c>
      <c r="F1158">
        <f>_xlfn.XLOOKUP(C1158,Products!$A:$A,Products!$D:$D,"")</f>
        <v>75.12</v>
      </c>
      <c r="G1158" t="str">
        <f>_xlfn.XLOOKUP(C1158,Products!$A:$A,Products!$E:$E,"")</f>
        <v>S015</v>
      </c>
      <c r="H1158">
        <v>75</v>
      </c>
      <c r="I1158">
        <v>125.52</v>
      </c>
      <c r="J1158" t="s">
        <v>681</v>
      </c>
      <c r="K1158" t="s">
        <v>470</v>
      </c>
      <c r="L1158" t="str">
        <f xml:space="preserve"> _xlfn.XLOOKUP(K1158,Locations!$A:$A,Locations!$D:$D,"")</f>
        <v>Pacific</v>
      </c>
      <c r="M1158" t="str">
        <f xml:space="preserve"> _xlfn.XLOOKUP(K1158,Locations!$A:$A,Locations!$C:$C,"")</f>
        <v>FL</v>
      </c>
      <c r="N1158" t="s">
        <v>1784</v>
      </c>
      <c r="O1158" t="s">
        <v>1824</v>
      </c>
      <c r="P1158">
        <f t="shared" si="72"/>
        <v>9414</v>
      </c>
      <c r="Q1158" s="4">
        <f>_xlfn.MAXIFS(Shipments!$B:$B, Shipments!$A:$A, A1158)</f>
        <v>45805</v>
      </c>
      <c r="R1158">
        <f>SUMIFS(Shipments!$D:$D, Shipments!$A:$A, A1158)</f>
        <v>75</v>
      </c>
      <c r="S1158">
        <f t="shared" si="73"/>
        <v>1</v>
      </c>
      <c r="T1158">
        <f t="shared" si="74"/>
        <v>0</v>
      </c>
      <c r="U1158">
        <f t="shared" si="75"/>
        <v>3780</v>
      </c>
    </row>
    <row r="1159" spans="1:21" x14ac:dyDescent="0.35">
      <c r="A1159">
        <v>11157</v>
      </c>
      <c r="B1159" s="4" t="s">
        <v>569</v>
      </c>
      <c r="C1159" t="s">
        <v>62</v>
      </c>
      <c r="D1159" t="str">
        <f>_xlfn.XLOOKUP(C1159,Products!$A:$A,Products!$B:$B,"")</f>
        <v>Product 8</v>
      </c>
      <c r="E1159" t="str">
        <f>_xlfn.XLOOKUP(C1159,Products!$A:$A,Products!$C:$C,"")</f>
        <v>Finished Goods</v>
      </c>
      <c r="F1159">
        <f>_xlfn.XLOOKUP(C1159,Products!$A:$A,Products!$D:$D,"")</f>
        <v>65.62</v>
      </c>
      <c r="G1159" t="str">
        <f>_xlfn.XLOOKUP(C1159,Products!$A:$A,Products!$E:$E,"")</f>
        <v>S010</v>
      </c>
      <c r="H1159">
        <v>30</v>
      </c>
      <c r="I1159">
        <v>111.3</v>
      </c>
      <c r="J1159" t="s">
        <v>661</v>
      </c>
      <c r="K1159" t="s">
        <v>472</v>
      </c>
      <c r="L1159" t="str">
        <f xml:space="preserve"> _xlfn.XLOOKUP(K1159,Locations!$A:$A,Locations!$D:$D,"")</f>
        <v>West</v>
      </c>
      <c r="M1159" t="str">
        <f xml:space="preserve"> _xlfn.XLOOKUP(K1159,Locations!$A:$A,Locations!$C:$C,"")</f>
        <v>WA</v>
      </c>
      <c r="N1159" t="s">
        <v>1785</v>
      </c>
      <c r="O1159" t="s">
        <v>1825</v>
      </c>
      <c r="P1159">
        <f t="shared" si="72"/>
        <v>3339</v>
      </c>
      <c r="Q1159" s="4">
        <f>_xlfn.MAXIFS(Shipments!$B:$B, Shipments!$A:$A, A1159)</f>
        <v>45776</v>
      </c>
      <c r="R1159">
        <f>SUMIFS(Shipments!$D:$D, Shipments!$A:$A, A1159)</f>
        <v>30</v>
      </c>
      <c r="S1159">
        <f t="shared" si="73"/>
        <v>1</v>
      </c>
      <c r="T1159">
        <f t="shared" si="74"/>
        <v>1</v>
      </c>
      <c r="U1159">
        <f t="shared" si="75"/>
        <v>1370.3999999999999</v>
      </c>
    </row>
    <row r="1160" spans="1:21" x14ac:dyDescent="0.35">
      <c r="A1160">
        <v>11158</v>
      </c>
      <c r="B1160" s="4" t="s">
        <v>547</v>
      </c>
      <c r="C1160" t="s">
        <v>76</v>
      </c>
      <c r="D1160" t="str">
        <f>_xlfn.XLOOKUP(C1160,Products!$A:$A,Products!$B:$B,"")</f>
        <v>Product 22</v>
      </c>
      <c r="E1160" t="str">
        <f>_xlfn.XLOOKUP(C1160,Products!$A:$A,Products!$C:$C,"")</f>
        <v>Finished Goods</v>
      </c>
      <c r="F1160">
        <f>_xlfn.XLOOKUP(C1160,Products!$A:$A,Products!$D:$D,"")</f>
        <v>20.91</v>
      </c>
      <c r="G1160" t="str">
        <f>_xlfn.XLOOKUP(C1160,Products!$A:$A,Products!$E:$E,"")</f>
        <v>S007</v>
      </c>
      <c r="H1160">
        <v>50</v>
      </c>
      <c r="I1160">
        <v>29.3</v>
      </c>
      <c r="J1160" t="s">
        <v>552</v>
      </c>
      <c r="K1160" t="s">
        <v>465</v>
      </c>
      <c r="L1160" t="str">
        <f xml:space="preserve"> _xlfn.XLOOKUP(K1160,Locations!$A:$A,Locations!$D:$D,"")</f>
        <v>Midwest</v>
      </c>
      <c r="M1160" t="str">
        <f xml:space="preserve"> _xlfn.XLOOKUP(K1160,Locations!$A:$A,Locations!$C:$C,"")</f>
        <v>IL</v>
      </c>
      <c r="N1160" t="s">
        <v>1786</v>
      </c>
      <c r="O1160" t="s">
        <v>1824</v>
      </c>
      <c r="P1160">
        <f t="shared" si="72"/>
        <v>1465</v>
      </c>
      <c r="Q1160" s="4">
        <f>_xlfn.MAXIFS(Shipments!$B:$B, Shipments!$A:$A, A1160)</f>
        <v>45827</v>
      </c>
      <c r="R1160">
        <f>SUMIFS(Shipments!$D:$D, Shipments!$A:$A, A1160)</f>
        <v>50</v>
      </c>
      <c r="S1160">
        <f t="shared" si="73"/>
        <v>1</v>
      </c>
      <c r="T1160">
        <f t="shared" si="74"/>
        <v>1</v>
      </c>
      <c r="U1160">
        <f t="shared" si="75"/>
        <v>419.5</v>
      </c>
    </row>
    <row r="1161" spans="1:21" x14ac:dyDescent="0.35">
      <c r="A1161">
        <v>11159</v>
      </c>
      <c r="B1161" s="4" t="s">
        <v>617</v>
      </c>
      <c r="C1161" t="s">
        <v>129</v>
      </c>
      <c r="D1161" t="str">
        <f>_xlfn.XLOOKUP(C1161,Products!$A:$A,Products!$B:$B,"")</f>
        <v>Product 75</v>
      </c>
      <c r="E1161" t="str">
        <f>_xlfn.XLOOKUP(C1161,Products!$A:$A,Products!$C:$C,"")</f>
        <v>Packaging</v>
      </c>
      <c r="F1161">
        <f>_xlfn.XLOOKUP(C1161,Products!$A:$A,Products!$D:$D,"")</f>
        <v>11.09</v>
      </c>
      <c r="G1161" t="str">
        <f>_xlfn.XLOOKUP(C1161,Products!$A:$A,Products!$E:$E,"")</f>
        <v>S017</v>
      </c>
      <c r="H1161">
        <v>25</v>
      </c>
      <c r="I1161">
        <v>17.46</v>
      </c>
      <c r="J1161" t="s">
        <v>661</v>
      </c>
      <c r="K1161" t="s">
        <v>468</v>
      </c>
      <c r="L1161" t="str">
        <f xml:space="preserve"> _xlfn.XLOOKUP(K1161,Locations!$A:$A,Locations!$D:$D,"")</f>
        <v>West</v>
      </c>
      <c r="M1161" t="str">
        <f xml:space="preserve"> _xlfn.XLOOKUP(K1161,Locations!$A:$A,Locations!$C:$C,"")</f>
        <v>WA</v>
      </c>
      <c r="N1161" t="s">
        <v>1787</v>
      </c>
      <c r="O1161" t="s">
        <v>1824</v>
      </c>
      <c r="P1161">
        <f t="shared" si="72"/>
        <v>436.5</v>
      </c>
      <c r="Q1161" s="4">
        <f>_xlfn.MAXIFS(Shipments!$B:$B, Shipments!$A:$A, A1161)</f>
        <v>45778</v>
      </c>
      <c r="R1161">
        <f>SUMIFS(Shipments!$D:$D, Shipments!$A:$A, A1161)</f>
        <v>25</v>
      </c>
      <c r="S1161">
        <f t="shared" si="73"/>
        <v>1</v>
      </c>
      <c r="T1161">
        <f t="shared" si="74"/>
        <v>1</v>
      </c>
      <c r="U1161">
        <f t="shared" si="75"/>
        <v>159.25</v>
      </c>
    </row>
    <row r="1162" spans="1:21" x14ac:dyDescent="0.35">
      <c r="A1162">
        <v>11160</v>
      </c>
      <c r="B1162" s="4" t="s">
        <v>618</v>
      </c>
      <c r="C1162" t="s">
        <v>81</v>
      </c>
      <c r="D1162" t="str">
        <f>_xlfn.XLOOKUP(C1162,Products!$A:$A,Products!$B:$B,"")</f>
        <v>Product 27</v>
      </c>
      <c r="E1162" t="str">
        <f>_xlfn.XLOOKUP(C1162,Products!$A:$A,Products!$C:$C,"")</f>
        <v>Finished Goods</v>
      </c>
      <c r="F1162">
        <f>_xlfn.XLOOKUP(C1162,Products!$A:$A,Products!$D:$D,"")</f>
        <v>61.79</v>
      </c>
      <c r="G1162" t="str">
        <f>_xlfn.XLOOKUP(C1162,Products!$A:$A,Products!$E:$E,"")</f>
        <v>S010</v>
      </c>
      <c r="H1162">
        <v>40</v>
      </c>
      <c r="I1162">
        <v>87.2</v>
      </c>
      <c r="J1162" t="s">
        <v>572</v>
      </c>
      <c r="K1162" t="s">
        <v>473</v>
      </c>
      <c r="L1162" t="str">
        <f xml:space="preserve"> _xlfn.XLOOKUP(K1162,Locations!$A:$A,Locations!$D:$D,"")</f>
        <v>West</v>
      </c>
      <c r="M1162" t="str">
        <f xml:space="preserve"> _xlfn.XLOOKUP(K1162,Locations!$A:$A,Locations!$C:$C,"")</f>
        <v>CA</v>
      </c>
      <c r="N1162" t="s">
        <v>1788</v>
      </c>
      <c r="O1162" t="s">
        <v>1825</v>
      </c>
      <c r="P1162">
        <f t="shared" si="72"/>
        <v>3488</v>
      </c>
      <c r="Q1162" s="4">
        <f>_xlfn.MAXIFS(Shipments!$B:$B, Shipments!$A:$A, A1162)</f>
        <v>45762</v>
      </c>
      <c r="R1162">
        <f>SUMIFS(Shipments!$D:$D, Shipments!$A:$A, A1162)</f>
        <v>40</v>
      </c>
      <c r="S1162">
        <f t="shared" si="73"/>
        <v>1</v>
      </c>
      <c r="T1162">
        <f t="shared" si="74"/>
        <v>0</v>
      </c>
      <c r="U1162">
        <f t="shared" si="75"/>
        <v>1016.4000000000001</v>
      </c>
    </row>
    <row r="1163" spans="1:21" x14ac:dyDescent="0.35">
      <c r="A1163">
        <v>11161</v>
      </c>
      <c r="B1163" s="4" t="s">
        <v>553</v>
      </c>
      <c r="C1163" t="s">
        <v>200</v>
      </c>
      <c r="D1163" t="str">
        <f>_xlfn.XLOOKUP(C1163,Products!$A:$A,Products!$B:$B,"")</f>
        <v>Product 146</v>
      </c>
      <c r="E1163" t="str">
        <f>_xlfn.XLOOKUP(C1163,Products!$A:$A,Products!$C:$C,"")</f>
        <v>Finished Goods</v>
      </c>
      <c r="F1163">
        <f>_xlfn.XLOOKUP(C1163,Products!$A:$A,Products!$D:$D,"")</f>
        <v>61.61</v>
      </c>
      <c r="G1163" t="str">
        <f>_xlfn.XLOOKUP(C1163,Products!$A:$A,Products!$E:$E,"")</f>
        <v>S013</v>
      </c>
      <c r="H1163">
        <v>50</v>
      </c>
      <c r="I1163">
        <v>105.16</v>
      </c>
      <c r="J1163" t="s">
        <v>659</v>
      </c>
      <c r="K1163" t="s">
        <v>465</v>
      </c>
      <c r="L1163" t="str">
        <f xml:space="preserve"> _xlfn.XLOOKUP(K1163,Locations!$A:$A,Locations!$D:$D,"")</f>
        <v>Midwest</v>
      </c>
      <c r="M1163" t="str">
        <f xml:space="preserve"> _xlfn.XLOOKUP(K1163,Locations!$A:$A,Locations!$C:$C,"")</f>
        <v>IL</v>
      </c>
      <c r="N1163" t="s">
        <v>1789</v>
      </c>
      <c r="O1163" t="s">
        <v>1824</v>
      </c>
      <c r="P1163">
        <f t="shared" si="72"/>
        <v>5258</v>
      </c>
      <c r="Q1163" s="4">
        <f>_xlfn.MAXIFS(Shipments!$B:$B, Shipments!$A:$A, A1163)</f>
        <v>45926</v>
      </c>
      <c r="R1163">
        <f>SUMIFS(Shipments!$D:$D, Shipments!$A:$A, A1163)</f>
        <v>50</v>
      </c>
      <c r="S1163">
        <f t="shared" si="73"/>
        <v>1</v>
      </c>
      <c r="T1163">
        <f t="shared" si="74"/>
        <v>1</v>
      </c>
      <c r="U1163">
        <f t="shared" si="75"/>
        <v>2177.5</v>
      </c>
    </row>
    <row r="1164" spans="1:21" x14ac:dyDescent="0.35">
      <c r="A1164">
        <v>11162</v>
      </c>
      <c r="B1164" s="4" t="s">
        <v>582</v>
      </c>
      <c r="C1164" t="s">
        <v>161</v>
      </c>
      <c r="D1164" t="str">
        <f>_xlfn.XLOOKUP(C1164,Products!$A:$A,Products!$B:$B,"")</f>
        <v>Product 107</v>
      </c>
      <c r="E1164" t="str">
        <f>_xlfn.XLOOKUP(C1164,Products!$A:$A,Products!$C:$C,"")</f>
        <v>Finished Goods</v>
      </c>
      <c r="F1164">
        <f>_xlfn.XLOOKUP(C1164,Products!$A:$A,Products!$D:$D,"")</f>
        <v>118.32</v>
      </c>
      <c r="G1164" t="str">
        <f>_xlfn.XLOOKUP(C1164,Products!$A:$A,Products!$E:$E,"")</f>
        <v>S012</v>
      </c>
      <c r="H1164">
        <v>25</v>
      </c>
      <c r="I1164">
        <v>185.3</v>
      </c>
      <c r="J1164" t="s">
        <v>520</v>
      </c>
      <c r="K1164" t="s">
        <v>472</v>
      </c>
      <c r="L1164" t="str">
        <f xml:space="preserve"> _xlfn.XLOOKUP(K1164,Locations!$A:$A,Locations!$D:$D,"")</f>
        <v>West</v>
      </c>
      <c r="M1164" t="str">
        <f xml:space="preserve"> _xlfn.XLOOKUP(K1164,Locations!$A:$A,Locations!$C:$C,"")</f>
        <v>WA</v>
      </c>
      <c r="N1164" t="s">
        <v>1790</v>
      </c>
      <c r="O1164" t="s">
        <v>1825</v>
      </c>
      <c r="P1164">
        <f t="shared" si="72"/>
        <v>4632.5</v>
      </c>
      <c r="Q1164" s="4">
        <f>_xlfn.MAXIFS(Shipments!$B:$B, Shipments!$A:$A, A1164)</f>
        <v>45786</v>
      </c>
      <c r="R1164">
        <f>SUMIFS(Shipments!$D:$D, Shipments!$A:$A, A1164)</f>
        <v>25</v>
      </c>
      <c r="S1164">
        <f t="shared" si="73"/>
        <v>1</v>
      </c>
      <c r="T1164">
        <f t="shared" si="74"/>
        <v>1</v>
      </c>
      <c r="U1164">
        <f t="shared" si="75"/>
        <v>1674.5</v>
      </c>
    </row>
    <row r="1165" spans="1:21" x14ac:dyDescent="0.35">
      <c r="A1165">
        <v>11163</v>
      </c>
      <c r="B1165" s="4" t="s">
        <v>559</v>
      </c>
      <c r="C1165" t="s">
        <v>153</v>
      </c>
      <c r="D1165" t="str">
        <f>_xlfn.XLOOKUP(C1165,Products!$A:$A,Products!$B:$B,"")</f>
        <v>Product 99</v>
      </c>
      <c r="E1165" t="str">
        <f>_xlfn.XLOOKUP(C1165,Products!$A:$A,Products!$C:$C,"")</f>
        <v>Packaging</v>
      </c>
      <c r="F1165">
        <f>_xlfn.XLOOKUP(C1165,Products!$A:$A,Products!$D:$D,"")</f>
        <v>114.48</v>
      </c>
      <c r="G1165" t="str">
        <f>_xlfn.XLOOKUP(C1165,Products!$A:$A,Products!$E:$E,"")</f>
        <v>S008</v>
      </c>
      <c r="H1165">
        <v>75</v>
      </c>
      <c r="I1165">
        <v>153.22</v>
      </c>
      <c r="J1165" t="s">
        <v>551</v>
      </c>
      <c r="K1165" t="s">
        <v>465</v>
      </c>
      <c r="L1165" t="str">
        <f xml:space="preserve"> _xlfn.XLOOKUP(K1165,Locations!$A:$A,Locations!$D:$D,"")</f>
        <v>Midwest</v>
      </c>
      <c r="M1165" t="str">
        <f xml:space="preserve"> _xlfn.XLOOKUP(K1165,Locations!$A:$A,Locations!$C:$C,"")</f>
        <v>IL</v>
      </c>
      <c r="N1165" t="s">
        <v>1791</v>
      </c>
      <c r="O1165" t="s">
        <v>1824</v>
      </c>
      <c r="P1165">
        <f t="shared" si="72"/>
        <v>11491.5</v>
      </c>
      <c r="Q1165" s="4">
        <f>_xlfn.MAXIFS(Shipments!$B:$B, Shipments!$A:$A, A1165)</f>
        <v>45872</v>
      </c>
      <c r="R1165">
        <f>SUMIFS(Shipments!$D:$D, Shipments!$A:$A, A1165)</f>
        <v>75</v>
      </c>
      <c r="S1165">
        <f t="shared" si="73"/>
        <v>1</v>
      </c>
      <c r="T1165">
        <f t="shared" si="74"/>
        <v>1</v>
      </c>
      <c r="U1165">
        <f t="shared" si="75"/>
        <v>2905.5</v>
      </c>
    </row>
    <row r="1166" spans="1:21" x14ac:dyDescent="0.35">
      <c r="A1166">
        <v>11164</v>
      </c>
      <c r="B1166" s="4" t="s">
        <v>551</v>
      </c>
      <c r="C1166" t="s">
        <v>159</v>
      </c>
      <c r="D1166" t="str">
        <f>_xlfn.XLOOKUP(C1166,Products!$A:$A,Products!$B:$B,"")</f>
        <v>Product 105</v>
      </c>
      <c r="E1166" t="str">
        <f>_xlfn.XLOOKUP(C1166,Products!$A:$A,Products!$C:$C,"")</f>
        <v>Packaging</v>
      </c>
      <c r="F1166">
        <f>_xlfn.XLOOKUP(C1166,Products!$A:$A,Products!$D:$D,"")</f>
        <v>91.71</v>
      </c>
      <c r="G1166" t="str">
        <f>_xlfn.XLOOKUP(C1166,Products!$A:$A,Products!$E:$E,"")</f>
        <v>S002</v>
      </c>
      <c r="H1166">
        <v>75</v>
      </c>
      <c r="I1166">
        <v>124.01</v>
      </c>
      <c r="J1166" t="s">
        <v>673</v>
      </c>
      <c r="K1166" t="s">
        <v>467</v>
      </c>
      <c r="L1166" t="str">
        <f xml:space="preserve"> _xlfn.XLOOKUP(K1166,Locations!$A:$A,Locations!$D:$D,"")</f>
        <v>Northeast</v>
      </c>
      <c r="M1166" t="str">
        <f xml:space="preserve"> _xlfn.XLOOKUP(K1166,Locations!$A:$A,Locations!$C:$C,"")</f>
        <v>NJ</v>
      </c>
      <c r="N1166" t="s">
        <v>878</v>
      </c>
      <c r="O1166" t="s">
        <v>1824</v>
      </c>
      <c r="P1166">
        <f t="shared" si="72"/>
        <v>9300.75</v>
      </c>
      <c r="Q1166" s="4">
        <f>_xlfn.MAXIFS(Shipments!$B:$B, Shipments!$A:$A, A1166)</f>
        <v>45876</v>
      </c>
      <c r="R1166">
        <f>SUMIFS(Shipments!$D:$D, Shipments!$A:$A, A1166)</f>
        <v>75</v>
      </c>
      <c r="S1166">
        <f t="shared" si="73"/>
        <v>1</v>
      </c>
      <c r="T1166">
        <f t="shared" si="74"/>
        <v>0</v>
      </c>
      <c r="U1166">
        <f t="shared" si="75"/>
        <v>2422.5000000000009</v>
      </c>
    </row>
    <row r="1167" spans="1:21" x14ac:dyDescent="0.35">
      <c r="A1167">
        <v>11165</v>
      </c>
      <c r="B1167" s="4" t="s">
        <v>604</v>
      </c>
      <c r="C1167" t="s">
        <v>108</v>
      </c>
      <c r="D1167" t="str">
        <f>_xlfn.XLOOKUP(C1167,Products!$A:$A,Products!$B:$B,"")</f>
        <v>Product 54</v>
      </c>
      <c r="E1167" t="str">
        <f>_xlfn.XLOOKUP(C1167,Products!$A:$A,Products!$C:$C,"")</f>
        <v>Finished Goods</v>
      </c>
      <c r="F1167">
        <f>_xlfn.XLOOKUP(C1167,Products!$A:$A,Products!$D:$D,"")</f>
        <v>48.82</v>
      </c>
      <c r="G1167" t="str">
        <f>_xlfn.XLOOKUP(C1167,Products!$A:$A,Products!$E:$E,"")</f>
        <v>S009</v>
      </c>
      <c r="H1167">
        <v>75</v>
      </c>
      <c r="I1167">
        <v>75.63</v>
      </c>
      <c r="J1167" t="s">
        <v>660</v>
      </c>
      <c r="K1167" t="s">
        <v>472</v>
      </c>
      <c r="L1167" t="str">
        <f xml:space="preserve"> _xlfn.XLOOKUP(K1167,Locations!$A:$A,Locations!$D:$D,"")</f>
        <v>West</v>
      </c>
      <c r="M1167" t="str">
        <f xml:space="preserve"> _xlfn.XLOOKUP(K1167,Locations!$A:$A,Locations!$C:$C,"")</f>
        <v>WA</v>
      </c>
      <c r="N1167" t="s">
        <v>1792</v>
      </c>
      <c r="O1167" t="s">
        <v>1824</v>
      </c>
      <c r="P1167">
        <f t="shared" si="72"/>
        <v>5672.25</v>
      </c>
      <c r="Q1167" s="4">
        <f>_xlfn.MAXIFS(Shipments!$B:$B, Shipments!$A:$A, A1167)</f>
        <v>45903</v>
      </c>
      <c r="R1167">
        <f>SUMIFS(Shipments!$D:$D, Shipments!$A:$A, A1167)</f>
        <v>75</v>
      </c>
      <c r="S1167">
        <f t="shared" si="73"/>
        <v>1</v>
      </c>
      <c r="T1167">
        <f t="shared" si="74"/>
        <v>1</v>
      </c>
      <c r="U1167">
        <f t="shared" si="75"/>
        <v>2010.75</v>
      </c>
    </row>
    <row r="1168" spans="1:21" x14ac:dyDescent="0.35">
      <c r="A1168">
        <v>11166</v>
      </c>
      <c r="B1168" s="4" t="s">
        <v>617</v>
      </c>
      <c r="C1168" t="s">
        <v>178</v>
      </c>
      <c r="D1168" t="str">
        <f>_xlfn.XLOOKUP(C1168,Products!$A:$A,Products!$B:$B,"")</f>
        <v>Product 124</v>
      </c>
      <c r="E1168" t="str">
        <f>_xlfn.XLOOKUP(C1168,Products!$A:$A,Products!$C:$C,"")</f>
        <v>Components</v>
      </c>
      <c r="F1168">
        <f>_xlfn.XLOOKUP(C1168,Products!$A:$A,Products!$D:$D,"")</f>
        <v>162.77000000000001</v>
      </c>
      <c r="G1168" t="str">
        <f>_xlfn.XLOOKUP(C1168,Products!$A:$A,Products!$E:$E,"")</f>
        <v>S016</v>
      </c>
      <c r="H1168">
        <v>30</v>
      </c>
      <c r="I1168">
        <v>262.14</v>
      </c>
      <c r="J1168" t="s">
        <v>549</v>
      </c>
      <c r="K1168" t="s">
        <v>470</v>
      </c>
      <c r="L1168" t="str">
        <f xml:space="preserve"> _xlfn.XLOOKUP(K1168,Locations!$A:$A,Locations!$D:$D,"")</f>
        <v>Pacific</v>
      </c>
      <c r="M1168" t="str">
        <f xml:space="preserve"> _xlfn.XLOOKUP(K1168,Locations!$A:$A,Locations!$C:$C,"")</f>
        <v>FL</v>
      </c>
      <c r="N1168" t="s">
        <v>1793</v>
      </c>
      <c r="O1168" t="s">
        <v>1824</v>
      </c>
      <c r="P1168">
        <f t="shared" si="72"/>
        <v>7864.2</v>
      </c>
      <c r="Q1168" s="4">
        <f>_xlfn.MAXIFS(Shipments!$B:$B, Shipments!$A:$A, A1168)</f>
        <v>45785</v>
      </c>
      <c r="R1168">
        <f>SUMIFS(Shipments!$D:$D, Shipments!$A:$A, A1168)</f>
        <v>30</v>
      </c>
      <c r="S1168">
        <f t="shared" si="73"/>
        <v>1</v>
      </c>
      <c r="T1168">
        <f t="shared" si="74"/>
        <v>0</v>
      </c>
      <c r="U1168">
        <f t="shared" si="75"/>
        <v>2981.0999999999995</v>
      </c>
    </row>
    <row r="1169" spans="1:21" x14ac:dyDescent="0.35">
      <c r="A1169">
        <v>11167</v>
      </c>
      <c r="B1169" s="4" t="s">
        <v>678</v>
      </c>
      <c r="C1169" t="s">
        <v>59</v>
      </c>
      <c r="D1169" t="str">
        <f>_xlfn.XLOOKUP(C1169,Products!$A:$A,Products!$B:$B,"")</f>
        <v>Product 5</v>
      </c>
      <c r="E1169" t="str">
        <f>_xlfn.XLOOKUP(C1169,Products!$A:$A,Products!$C:$C,"")</f>
        <v>Packaging</v>
      </c>
      <c r="F1169">
        <f>_xlfn.XLOOKUP(C1169,Products!$A:$A,Products!$D:$D,"")</f>
        <v>83.49</v>
      </c>
      <c r="G1169" t="str">
        <f>_xlfn.XLOOKUP(C1169,Products!$A:$A,Products!$E:$E,"")</f>
        <v>S010</v>
      </c>
      <c r="H1169">
        <v>100</v>
      </c>
      <c r="I1169">
        <v>143.18</v>
      </c>
      <c r="J1169" t="s">
        <v>526</v>
      </c>
      <c r="K1169" t="s">
        <v>468</v>
      </c>
      <c r="L1169" t="str">
        <f xml:space="preserve"> _xlfn.XLOOKUP(K1169,Locations!$A:$A,Locations!$D:$D,"")</f>
        <v>West</v>
      </c>
      <c r="M1169" t="str">
        <f xml:space="preserve"> _xlfn.XLOOKUP(K1169,Locations!$A:$A,Locations!$C:$C,"")</f>
        <v>WA</v>
      </c>
      <c r="N1169" t="s">
        <v>1794</v>
      </c>
      <c r="O1169" t="s">
        <v>1825</v>
      </c>
      <c r="P1169">
        <f t="shared" si="72"/>
        <v>14318</v>
      </c>
      <c r="Q1169" s="4">
        <f>_xlfn.MAXIFS(Shipments!$B:$B, Shipments!$A:$A, A1169)</f>
        <v>45882</v>
      </c>
      <c r="R1169">
        <f>SUMIFS(Shipments!$D:$D, Shipments!$A:$A, A1169)</f>
        <v>100</v>
      </c>
      <c r="S1169">
        <f t="shared" si="73"/>
        <v>1</v>
      </c>
      <c r="T1169">
        <f t="shared" si="74"/>
        <v>1</v>
      </c>
      <c r="U1169">
        <f t="shared" si="75"/>
        <v>5969</v>
      </c>
    </row>
    <row r="1170" spans="1:21" x14ac:dyDescent="0.35">
      <c r="A1170">
        <v>11168</v>
      </c>
      <c r="B1170" s="4" t="s">
        <v>544</v>
      </c>
      <c r="C1170" t="s">
        <v>142</v>
      </c>
      <c r="D1170" t="str">
        <f>_xlfn.XLOOKUP(C1170,Products!$A:$A,Products!$B:$B,"")</f>
        <v>Product 88</v>
      </c>
      <c r="E1170" t="str">
        <f>_xlfn.XLOOKUP(C1170,Products!$A:$A,Products!$C:$C,"")</f>
        <v>Packaging</v>
      </c>
      <c r="F1170">
        <f>_xlfn.XLOOKUP(C1170,Products!$A:$A,Products!$D:$D,"")</f>
        <v>169.52</v>
      </c>
      <c r="G1170" t="str">
        <f>_xlfn.XLOOKUP(C1170,Products!$A:$A,Products!$E:$E,"")</f>
        <v>S018</v>
      </c>
      <c r="H1170">
        <v>40</v>
      </c>
      <c r="I1170">
        <v>222.65</v>
      </c>
      <c r="J1170" t="s">
        <v>568</v>
      </c>
      <c r="K1170" t="s">
        <v>473</v>
      </c>
      <c r="L1170" t="str">
        <f xml:space="preserve"> _xlfn.XLOOKUP(K1170,Locations!$A:$A,Locations!$D:$D,"")</f>
        <v>West</v>
      </c>
      <c r="M1170" t="str">
        <f xml:space="preserve"> _xlfn.XLOOKUP(K1170,Locations!$A:$A,Locations!$C:$C,"")</f>
        <v>CA</v>
      </c>
      <c r="N1170" t="s">
        <v>1795</v>
      </c>
      <c r="O1170" t="s">
        <v>1824</v>
      </c>
      <c r="P1170">
        <f t="shared" si="72"/>
        <v>8906</v>
      </c>
      <c r="Q1170" s="4">
        <f>_xlfn.MAXIFS(Shipments!$B:$B, Shipments!$A:$A, A1170)</f>
        <v>45800</v>
      </c>
      <c r="R1170">
        <f>SUMIFS(Shipments!$D:$D, Shipments!$A:$A, A1170)</f>
        <v>40</v>
      </c>
      <c r="S1170">
        <f t="shared" si="73"/>
        <v>1</v>
      </c>
      <c r="T1170">
        <f t="shared" si="74"/>
        <v>1</v>
      </c>
      <c r="U1170">
        <f t="shared" si="75"/>
        <v>2125.1999999999998</v>
      </c>
    </row>
    <row r="1171" spans="1:21" x14ac:dyDescent="0.35">
      <c r="A1171">
        <v>11169</v>
      </c>
      <c r="B1171" s="4" t="s">
        <v>613</v>
      </c>
      <c r="C1171" t="s">
        <v>96</v>
      </c>
      <c r="D1171" t="str">
        <f>_xlfn.XLOOKUP(C1171,Products!$A:$A,Products!$B:$B,"")</f>
        <v>Product 42</v>
      </c>
      <c r="E1171" t="str">
        <f>_xlfn.XLOOKUP(C1171,Products!$A:$A,Products!$C:$C,"")</f>
        <v>Components</v>
      </c>
      <c r="F1171">
        <f>_xlfn.XLOOKUP(C1171,Products!$A:$A,Products!$D:$D,"")</f>
        <v>89.79</v>
      </c>
      <c r="G1171" t="str">
        <f>_xlfn.XLOOKUP(C1171,Products!$A:$A,Products!$E:$E,"")</f>
        <v>S006</v>
      </c>
      <c r="H1171">
        <v>75</v>
      </c>
      <c r="I1171">
        <v>117.33</v>
      </c>
      <c r="J1171" t="s">
        <v>648</v>
      </c>
      <c r="K1171" t="s">
        <v>470</v>
      </c>
      <c r="L1171" t="str">
        <f xml:space="preserve"> _xlfn.XLOOKUP(K1171,Locations!$A:$A,Locations!$D:$D,"")</f>
        <v>Pacific</v>
      </c>
      <c r="M1171" t="str">
        <f xml:space="preserve"> _xlfn.XLOOKUP(K1171,Locations!$A:$A,Locations!$C:$C,"")</f>
        <v>FL</v>
      </c>
      <c r="N1171" t="s">
        <v>1796</v>
      </c>
      <c r="O1171" t="s">
        <v>1825</v>
      </c>
      <c r="P1171">
        <f t="shared" si="72"/>
        <v>8799.75</v>
      </c>
      <c r="Q1171" s="4">
        <f>_xlfn.MAXIFS(Shipments!$B:$B, Shipments!$A:$A, A1171)</f>
        <v>45905</v>
      </c>
      <c r="R1171">
        <f>SUMIFS(Shipments!$D:$D, Shipments!$A:$A, A1171)</f>
        <v>75</v>
      </c>
      <c r="S1171">
        <f t="shared" si="73"/>
        <v>1</v>
      </c>
      <c r="T1171">
        <f t="shared" si="74"/>
        <v>1</v>
      </c>
      <c r="U1171">
        <f t="shared" si="75"/>
        <v>2065.4999999999991</v>
      </c>
    </row>
    <row r="1172" spans="1:21" x14ac:dyDescent="0.35">
      <c r="A1172">
        <v>11170</v>
      </c>
      <c r="B1172" s="4" t="s">
        <v>647</v>
      </c>
      <c r="C1172" t="s">
        <v>114</v>
      </c>
      <c r="D1172" t="str">
        <f>_xlfn.XLOOKUP(C1172,Products!$A:$A,Products!$B:$B,"")</f>
        <v>Product 60</v>
      </c>
      <c r="E1172" t="str">
        <f>_xlfn.XLOOKUP(C1172,Products!$A:$A,Products!$C:$C,"")</f>
        <v>Raw Materials</v>
      </c>
      <c r="F1172">
        <f>_xlfn.XLOOKUP(C1172,Products!$A:$A,Products!$D:$D,"")</f>
        <v>127.62</v>
      </c>
      <c r="G1172" t="str">
        <f>_xlfn.XLOOKUP(C1172,Products!$A:$A,Products!$E:$E,"")</f>
        <v>S007</v>
      </c>
      <c r="H1172">
        <v>20</v>
      </c>
      <c r="I1172">
        <v>228.31</v>
      </c>
      <c r="J1172" t="s">
        <v>604</v>
      </c>
      <c r="K1172" t="s">
        <v>466</v>
      </c>
      <c r="L1172" t="str">
        <f xml:space="preserve"> _xlfn.XLOOKUP(K1172,Locations!$A:$A,Locations!$D:$D,"")</f>
        <v>Southeast</v>
      </c>
      <c r="M1172" t="str">
        <f xml:space="preserve"> _xlfn.XLOOKUP(K1172,Locations!$A:$A,Locations!$C:$C,"")</f>
        <v>FL</v>
      </c>
      <c r="N1172" t="s">
        <v>1797</v>
      </c>
      <c r="O1172" t="s">
        <v>1825</v>
      </c>
      <c r="P1172">
        <f t="shared" si="72"/>
        <v>4566.2</v>
      </c>
      <c r="Q1172" s="4">
        <f>_xlfn.MAXIFS(Shipments!$B:$B, Shipments!$A:$A, A1172)</f>
        <v>45896</v>
      </c>
      <c r="R1172">
        <f>SUMIFS(Shipments!$D:$D, Shipments!$A:$A, A1172)</f>
        <v>20</v>
      </c>
      <c r="S1172">
        <f t="shared" si="73"/>
        <v>1</v>
      </c>
      <c r="T1172">
        <f t="shared" si="74"/>
        <v>0</v>
      </c>
      <c r="U1172">
        <f t="shared" si="75"/>
        <v>2013.7999999999997</v>
      </c>
    </row>
    <row r="1173" spans="1:21" x14ac:dyDescent="0.35">
      <c r="A1173">
        <v>11171</v>
      </c>
      <c r="B1173" s="4" t="s">
        <v>553</v>
      </c>
      <c r="C1173" t="s">
        <v>215</v>
      </c>
      <c r="D1173" t="str">
        <f>_xlfn.XLOOKUP(C1173,Products!$A:$A,Products!$B:$B,"")</f>
        <v>Product 161</v>
      </c>
      <c r="E1173" t="str">
        <f>_xlfn.XLOOKUP(C1173,Products!$A:$A,Products!$C:$C,"")</f>
        <v>Packaging</v>
      </c>
      <c r="F1173">
        <f>_xlfn.XLOOKUP(C1173,Products!$A:$A,Products!$D:$D,"")</f>
        <v>182.6</v>
      </c>
      <c r="G1173" t="str">
        <f>_xlfn.XLOOKUP(C1173,Products!$A:$A,Products!$E:$E,"")</f>
        <v>S008</v>
      </c>
      <c r="H1173">
        <v>25</v>
      </c>
      <c r="I1173">
        <v>310.89999999999998</v>
      </c>
      <c r="J1173" t="s">
        <v>695</v>
      </c>
      <c r="K1173" t="s">
        <v>464</v>
      </c>
      <c r="L1173" t="str">
        <f xml:space="preserve"> _xlfn.XLOOKUP(K1173,Locations!$A:$A,Locations!$D:$D,"")</f>
        <v>Central</v>
      </c>
      <c r="M1173" t="str">
        <f xml:space="preserve"> _xlfn.XLOOKUP(K1173,Locations!$A:$A,Locations!$C:$C,"")</f>
        <v>TX</v>
      </c>
      <c r="N1173" t="s">
        <v>1798</v>
      </c>
      <c r="O1173" t="s">
        <v>1825</v>
      </c>
      <c r="P1173">
        <f t="shared" si="72"/>
        <v>7772.4999999999991</v>
      </c>
      <c r="Q1173" s="4">
        <f>_xlfn.MAXIFS(Shipments!$B:$B, Shipments!$A:$A, A1173)</f>
        <v>45934</v>
      </c>
      <c r="R1173">
        <f>SUMIFS(Shipments!$D:$D, Shipments!$A:$A, A1173)</f>
        <v>25</v>
      </c>
      <c r="S1173">
        <f t="shared" si="73"/>
        <v>1</v>
      </c>
      <c r="T1173">
        <f t="shared" si="74"/>
        <v>0</v>
      </c>
      <c r="U1173">
        <f t="shared" si="75"/>
        <v>3207.4999999999991</v>
      </c>
    </row>
    <row r="1174" spans="1:21" x14ac:dyDescent="0.35">
      <c r="A1174">
        <v>11172</v>
      </c>
      <c r="B1174" s="4" t="s">
        <v>686</v>
      </c>
      <c r="C1174" t="s">
        <v>177</v>
      </c>
      <c r="D1174" t="str">
        <f>_xlfn.XLOOKUP(C1174,Products!$A:$A,Products!$B:$B,"")</f>
        <v>Product 123</v>
      </c>
      <c r="E1174" t="str">
        <f>_xlfn.XLOOKUP(C1174,Products!$A:$A,Products!$C:$C,"")</f>
        <v>Packaging</v>
      </c>
      <c r="F1174">
        <f>_xlfn.XLOOKUP(C1174,Products!$A:$A,Products!$D:$D,"")</f>
        <v>122.29</v>
      </c>
      <c r="G1174" t="str">
        <f>_xlfn.XLOOKUP(C1174,Products!$A:$A,Products!$E:$E,"")</f>
        <v>S009</v>
      </c>
      <c r="H1174">
        <v>25</v>
      </c>
      <c r="I1174">
        <v>196.19</v>
      </c>
      <c r="J1174" t="s">
        <v>581</v>
      </c>
      <c r="K1174" t="s">
        <v>467</v>
      </c>
      <c r="L1174" t="str">
        <f xml:space="preserve"> _xlfn.XLOOKUP(K1174,Locations!$A:$A,Locations!$D:$D,"")</f>
        <v>Northeast</v>
      </c>
      <c r="M1174" t="str">
        <f xml:space="preserve"> _xlfn.XLOOKUP(K1174,Locations!$A:$A,Locations!$C:$C,"")</f>
        <v>NJ</v>
      </c>
      <c r="N1174" t="s">
        <v>1799</v>
      </c>
      <c r="O1174" t="s">
        <v>1824</v>
      </c>
      <c r="P1174">
        <f t="shared" si="72"/>
        <v>4904.75</v>
      </c>
      <c r="Q1174" s="4">
        <f>_xlfn.MAXIFS(Shipments!$B:$B, Shipments!$A:$A, A1174)</f>
        <v>45883</v>
      </c>
      <c r="R1174">
        <f>SUMIFS(Shipments!$D:$D, Shipments!$A:$A, A1174)</f>
        <v>25</v>
      </c>
      <c r="S1174">
        <f t="shared" si="73"/>
        <v>1</v>
      </c>
      <c r="T1174">
        <f t="shared" si="74"/>
        <v>1</v>
      </c>
      <c r="U1174">
        <f t="shared" si="75"/>
        <v>1847.5</v>
      </c>
    </row>
    <row r="1175" spans="1:21" x14ac:dyDescent="0.35">
      <c r="A1175">
        <v>11173</v>
      </c>
      <c r="B1175" s="4" t="s">
        <v>628</v>
      </c>
      <c r="C1175" t="s">
        <v>149</v>
      </c>
      <c r="D1175" t="str">
        <f>_xlfn.XLOOKUP(C1175,Products!$A:$A,Products!$B:$B,"")</f>
        <v>Product 95</v>
      </c>
      <c r="E1175" t="str">
        <f>_xlfn.XLOOKUP(C1175,Products!$A:$A,Products!$C:$C,"")</f>
        <v>Components</v>
      </c>
      <c r="F1175">
        <f>_xlfn.XLOOKUP(C1175,Products!$A:$A,Products!$D:$D,"")</f>
        <v>46.65</v>
      </c>
      <c r="G1175" t="str">
        <f>_xlfn.XLOOKUP(C1175,Products!$A:$A,Products!$E:$E,"")</f>
        <v>S009</v>
      </c>
      <c r="H1175">
        <v>75</v>
      </c>
      <c r="I1175">
        <v>62.57</v>
      </c>
      <c r="J1175" t="s">
        <v>587</v>
      </c>
      <c r="K1175" t="s">
        <v>469</v>
      </c>
      <c r="L1175" t="str">
        <f xml:space="preserve"> _xlfn.XLOOKUP(K1175,Locations!$A:$A,Locations!$D:$D,"")</f>
        <v>Mountain</v>
      </c>
      <c r="M1175" t="str">
        <f xml:space="preserve"> _xlfn.XLOOKUP(K1175,Locations!$A:$A,Locations!$C:$C,"")</f>
        <v>IL</v>
      </c>
      <c r="N1175" t="s">
        <v>1800</v>
      </c>
      <c r="O1175" t="s">
        <v>1825</v>
      </c>
      <c r="P1175">
        <f t="shared" si="72"/>
        <v>4692.75</v>
      </c>
      <c r="Q1175" s="4">
        <f>_xlfn.MAXIFS(Shipments!$B:$B, Shipments!$A:$A, A1175)</f>
        <v>45879</v>
      </c>
      <c r="R1175">
        <f>SUMIFS(Shipments!$D:$D, Shipments!$A:$A, A1175)</f>
        <v>75</v>
      </c>
      <c r="S1175">
        <f t="shared" si="73"/>
        <v>1</v>
      </c>
      <c r="T1175">
        <f t="shared" si="74"/>
        <v>0</v>
      </c>
      <c r="U1175">
        <f t="shared" si="75"/>
        <v>1194</v>
      </c>
    </row>
    <row r="1176" spans="1:21" x14ac:dyDescent="0.35">
      <c r="A1176">
        <v>11174</v>
      </c>
      <c r="B1176" s="4" t="s">
        <v>569</v>
      </c>
      <c r="C1176" t="s">
        <v>184</v>
      </c>
      <c r="D1176" t="str">
        <f>_xlfn.XLOOKUP(C1176,Products!$A:$A,Products!$B:$B,"")</f>
        <v>Product 130</v>
      </c>
      <c r="E1176" t="str">
        <f>_xlfn.XLOOKUP(C1176,Products!$A:$A,Products!$C:$C,"")</f>
        <v>Packaging</v>
      </c>
      <c r="F1176">
        <f>_xlfn.XLOOKUP(C1176,Products!$A:$A,Products!$D:$D,"")</f>
        <v>49.96</v>
      </c>
      <c r="G1176" t="str">
        <f>_xlfn.XLOOKUP(C1176,Products!$A:$A,Products!$E:$E,"")</f>
        <v>S012</v>
      </c>
      <c r="H1176">
        <v>75</v>
      </c>
      <c r="I1176">
        <v>62.09</v>
      </c>
      <c r="J1176" t="s">
        <v>580</v>
      </c>
      <c r="K1176" t="s">
        <v>468</v>
      </c>
      <c r="L1176" t="str">
        <f xml:space="preserve"> _xlfn.XLOOKUP(K1176,Locations!$A:$A,Locations!$D:$D,"")</f>
        <v>West</v>
      </c>
      <c r="M1176" t="str">
        <f xml:space="preserve"> _xlfn.XLOOKUP(K1176,Locations!$A:$A,Locations!$C:$C,"")</f>
        <v>WA</v>
      </c>
      <c r="N1176" t="s">
        <v>1801</v>
      </c>
      <c r="O1176" t="s">
        <v>1824</v>
      </c>
      <c r="P1176">
        <f t="shared" si="72"/>
        <v>4656.75</v>
      </c>
      <c r="Q1176" s="4">
        <f>_xlfn.MAXIFS(Shipments!$B:$B, Shipments!$A:$A, A1176)</f>
        <v>45777</v>
      </c>
      <c r="R1176">
        <f>SUMIFS(Shipments!$D:$D, Shipments!$A:$A, A1176)</f>
        <v>75</v>
      </c>
      <c r="S1176">
        <f t="shared" si="73"/>
        <v>1</v>
      </c>
      <c r="T1176">
        <f t="shared" si="74"/>
        <v>0</v>
      </c>
      <c r="U1176">
        <f t="shared" si="75"/>
        <v>909.75</v>
      </c>
    </row>
    <row r="1177" spans="1:21" x14ac:dyDescent="0.35">
      <c r="A1177">
        <v>11175</v>
      </c>
      <c r="B1177" s="4" t="s">
        <v>546</v>
      </c>
      <c r="C1177" t="s">
        <v>239</v>
      </c>
      <c r="D1177" t="str">
        <f>_xlfn.XLOOKUP(C1177,Products!$A:$A,Products!$B:$B,"")</f>
        <v>Product 185</v>
      </c>
      <c r="E1177" t="str">
        <f>_xlfn.XLOOKUP(C1177,Products!$A:$A,Products!$C:$C,"")</f>
        <v>Packaging</v>
      </c>
      <c r="F1177">
        <f>_xlfn.XLOOKUP(C1177,Products!$A:$A,Products!$D:$D,"")</f>
        <v>55.49</v>
      </c>
      <c r="G1177" t="str">
        <f>_xlfn.XLOOKUP(C1177,Products!$A:$A,Products!$E:$E,"")</f>
        <v>S005</v>
      </c>
      <c r="H1177">
        <v>20</v>
      </c>
      <c r="I1177">
        <v>70.930000000000007</v>
      </c>
      <c r="J1177" t="s">
        <v>663</v>
      </c>
      <c r="K1177" t="s">
        <v>465</v>
      </c>
      <c r="L1177" t="str">
        <f xml:space="preserve"> _xlfn.XLOOKUP(K1177,Locations!$A:$A,Locations!$D:$D,"")</f>
        <v>Midwest</v>
      </c>
      <c r="M1177" t="str">
        <f xml:space="preserve"> _xlfn.XLOOKUP(K1177,Locations!$A:$A,Locations!$C:$C,"")</f>
        <v>IL</v>
      </c>
      <c r="N1177" t="s">
        <v>1802</v>
      </c>
      <c r="O1177" t="s">
        <v>1825</v>
      </c>
      <c r="P1177">
        <f t="shared" si="72"/>
        <v>1418.6000000000001</v>
      </c>
      <c r="Q1177" s="4">
        <f>_xlfn.MAXIFS(Shipments!$B:$B, Shipments!$A:$A, A1177)</f>
        <v>45890</v>
      </c>
      <c r="R1177">
        <f>SUMIFS(Shipments!$D:$D, Shipments!$A:$A, A1177)</f>
        <v>20</v>
      </c>
      <c r="S1177">
        <f t="shared" si="73"/>
        <v>1</v>
      </c>
      <c r="T1177">
        <f t="shared" si="74"/>
        <v>0</v>
      </c>
      <c r="U1177">
        <f t="shared" si="75"/>
        <v>308.80000000000018</v>
      </c>
    </row>
    <row r="1178" spans="1:21" x14ac:dyDescent="0.35">
      <c r="A1178">
        <v>11176</v>
      </c>
      <c r="B1178" s="4" t="s">
        <v>657</v>
      </c>
      <c r="C1178" t="s">
        <v>219</v>
      </c>
      <c r="D1178" t="str">
        <f>_xlfn.XLOOKUP(C1178,Products!$A:$A,Products!$B:$B,"")</f>
        <v>Product 165</v>
      </c>
      <c r="E1178" t="str">
        <f>_xlfn.XLOOKUP(C1178,Products!$A:$A,Products!$C:$C,"")</f>
        <v>Finished Goods</v>
      </c>
      <c r="F1178">
        <f>_xlfn.XLOOKUP(C1178,Products!$A:$A,Products!$D:$D,"")</f>
        <v>156</v>
      </c>
      <c r="G1178" t="str">
        <f>_xlfn.XLOOKUP(C1178,Products!$A:$A,Products!$E:$E,"")</f>
        <v>S017</v>
      </c>
      <c r="H1178">
        <v>50</v>
      </c>
      <c r="I1178">
        <v>239.84</v>
      </c>
      <c r="J1178" t="s">
        <v>652</v>
      </c>
      <c r="K1178" t="s">
        <v>468</v>
      </c>
      <c r="L1178" t="str">
        <f xml:space="preserve"> _xlfn.XLOOKUP(K1178,Locations!$A:$A,Locations!$D:$D,"")</f>
        <v>West</v>
      </c>
      <c r="M1178" t="str">
        <f xml:space="preserve"> _xlfn.XLOOKUP(K1178,Locations!$A:$A,Locations!$C:$C,"")</f>
        <v>WA</v>
      </c>
      <c r="N1178" t="s">
        <v>1803</v>
      </c>
      <c r="O1178" t="s">
        <v>1826</v>
      </c>
      <c r="P1178">
        <f t="shared" si="72"/>
        <v>11992</v>
      </c>
      <c r="Q1178" s="4">
        <f>_xlfn.MAXIFS(Shipments!$B:$B, Shipments!$A:$A, A1178)</f>
        <v>45914</v>
      </c>
      <c r="R1178">
        <f>SUMIFS(Shipments!$D:$D, Shipments!$A:$A, A1178)</f>
        <v>50</v>
      </c>
      <c r="S1178">
        <f t="shared" si="73"/>
        <v>1</v>
      </c>
      <c r="T1178">
        <f t="shared" si="74"/>
        <v>1</v>
      </c>
      <c r="U1178">
        <f t="shared" si="75"/>
        <v>4192</v>
      </c>
    </row>
    <row r="1179" spans="1:21" x14ac:dyDescent="0.35">
      <c r="A1179">
        <v>11177</v>
      </c>
      <c r="B1179" s="4" t="s">
        <v>642</v>
      </c>
      <c r="C1179" t="s">
        <v>160</v>
      </c>
      <c r="D1179" t="str">
        <f>_xlfn.XLOOKUP(C1179,Products!$A:$A,Products!$B:$B,"")</f>
        <v>Product 106</v>
      </c>
      <c r="E1179" t="str">
        <f>_xlfn.XLOOKUP(C1179,Products!$A:$A,Products!$C:$C,"")</f>
        <v>Packaging</v>
      </c>
      <c r="F1179">
        <f>_xlfn.XLOOKUP(C1179,Products!$A:$A,Products!$D:$D,"")</f>
        <v>186.61</v>
      </c>
      <c r="G1179" t="str">
        <f>_xlfn.XLOOKUP(C1179,Products!$A:$A,Products!$E:$E,"")</f>
        <v>S001</v>
      </c>
      <c r="H1179">
        <v>100</v>
      </c>
      <c r="I1179">
        <v>314.37</v>
      </c>
      <c r="J1179" t="s">
        <v>595</v>
      </c>
      <c r="K1179" t="s">
        <v>465</v>
      </c>
      <c r="L1179" t="str">
        <f xml:space="preserve"> _xlfn.XLOOKUP(K1179,Locations!$A:$A,Locations!$D:$D,"")</f>
        <v>Midwest</v>
      </c>
      <c r="M1179" t="str">
        <f xml:space="preserve"> _xlfn.XLOOKUP(K1179,Locations!$A:$A,Locations!$C:$C,"")</f>
        <v>IL</v>
      </c>
      <c r="N1179" t="s">
        <v>1804</v>
      </c>
      <c r="O1179" t="s">
        <v>1825</v>
      </c>
      <c r="P1179">
        <f t="shared" si="72"/>
        <v>31437</v>
      </c>
      <c r="Q1179" s="4">
        <f>_xlfn.MAXIFS(Shipments!$B:$B, Shipments!$A:$A, A1179)</f>
        <v>45857</v>
      </c>
      <c r="R1179">
        <f>SUMIFS(Shipments!$D:$D, Shipments!$A:$A, A1179)</f>
        <v>100</v>
      </c>
      <c r="S1179">
        <f t="shared" si="73"/>
        <v>1</v>
      </c>
      <c r="T1179">
        <f t="shared" si="74"/>
        <v>1</v>
      </c>
      <c r="U1179">
        <f t="shared" si="75"/>
        <v>12776</v>
      </c>
    </row>
    <row r="1180" spans="1:21" x14ac:dyDescent="0.35">
      <c r="A1180">
        <v>11178</v>
      </c>
      <c r="B1180" s="4" t="s">
        <v>586</v>
      </c>
      <c r="C1180" t="s">
        <v>206</v>
      </c>
      <c r="D1180" t="str">
        <f>_xlfn.XLOOKUP(C1180,Products!$A:$A,Products!$B:$B,"")</f>
        <v>Product 152</v>
      </c>
      <c r="E1180" t="str">
        <f>_xlfn.XLOOKUP(C1180,Products!$A:$A,Products!$C:$C,"")</f>
        <v>Packaging</v>
      </c>
      <c r="F1180">
        <f>_xlfn.XLOOKUP(C1180,Products!$A:$A,Products!$D:$D,"")</f>
        <v>39.880000000000003</v>
      </c>
      <c r="G1180" t="str">
        <f>_xlfn.XLOOKUP(C1180,Products!$A:$A,Products!$E:$E,"")</f>
        <v>S010</v>
      </c>
      <c r="H1180">
        <v>20</v>
      </c>
      <c r="I1180">
        <v>71.06</v>
      </c>
      <c r="J1180" t="s">
        <v>548</v>
      </c>
      <c r="K1180" t="s">
        <v>473</v>
      </c>
      <c r="L1180" t="str">
        <f xml:space="preserve"> _xlfn.XLOOKUP(K1180,Locations!$A:$A,Locations!$D:$D,"")</f>
        <v>West</v>
      </c>
      <c r="M1180" t="str">
        <f xml:space="preserve"> _xlfn.XLOOKUP(K1180,Locations!$A:$A,Locations!$C:$C,"")</f>
        <v>CA</v>
      </c>
      <c r="N1180" t="s">
        <v>1805</v>
      </c>
      <c r="O1180" t="s">
        <v>1825</v>
      </c>
      <c r="P1180">
        <f t="shared" si="72"/>
        <v>1421.2</v>
      </c>
      <c r="Q1180" s="4">
        <f>_xlfn.MAXIFS(Shipments!$B:$B, Shipments!$A:$A, A1180)</f>
        <v>45799</v>
      </c>
      <c r="R1180">
        <f>SUMIFS(Shipments!$D:$D, Shipments!$A:$A, A1180)</f>
        <v>20</v>
      </c>
      <c r="S1180">
        <f t="shared" si="73"/>
        <v>1</v>
      </c>
      <c r="T1180">
        <f t="shared" si="74"/>
        <v>1</v>
      </c>
      <c r="U1180">
        <f t="shared" si="75"/>
        <v>623.6</v>
      </c>
    </row>
    <row r="1181" spans="1:21" x14ac:dyDescent="0.35">
      <c r="A1181">
        <v>11179</v>
      </c>
      <c r="B1181" s="4" t="s">
        <v>639</v>
      </c>
      <c r="C1181" t="s">
        <v>220</v>
      </c>
      <c r="D1181" t="str">
        <f>_xlfn.XLOOKUP(C1181,Products!$A:$A,Products!$B:$B,"")</f>
        <v>Product 166</v>
      </c>
      <c r="E1181" t="str">
        <f>_xlfn.XLOOKUP(C1181,Products!$A:$A,Products!$C:$C,"")</f>
        <v>Finished Goods</v>
      </c>
      <c r="F1181">
        <f>_xlfn.XLOOKUP(C1181,Products!$A:$A,Products!$D:$D,"")</f>
        <v>41.68</v>
      </c>
      <c r="G1181" t="str">
        <f>_xlfn.XLOOKUP(C1181,Products!$A:$A,Products!$E:$E,"")</f>
        <v>S012</v>
      </c>
      <c r="H1181">
        <v>40</v>
      </c>
      <c r="I1181">
        <v>68.8</v>
      </c>
      <c r="J1181" t="s">
        <v>646</v>
      </c>
      <c r="K1181" t="s">
        <v>470</v>
      </c>
      <c r="L1181" t="str">
        <f xml:space="preserve"> _xlfn.XLOOKUP(K1181,Locations!$A:$A,Locations!$D:$D,"")</f>
        <v>Pacific</v>
      </c>
      <c r="M1181" t="str">
        <f xml:space="preserve"> _xlfn.XLOOKUP(K1181,Locations!$A:$A,Locations!$C:$C,"")</f>
        <v>FL</v>
      </c>
      <c r="N1181" t="s">
        <v>1806</v>
      </c>
      <c r="O1181" t="s">
        <v>1826</v>
      </c>
      <c r="P1181">
        <f t="shared" si="72"/>
        <v>2752</v>
      </c>
      <c r="Q1181" s="4">
        <f>_xlfn.MAXIFS(Shipments!$B:$B, Shipments!$A:$A, A1181)</f>
        <v>45841</v>
      </c>
      <c r="R1181">
        <f>SUMIFS(Shipments!$D:$D, Shipments!$A:$A, A1181)</f>
        <v>40</v>
      </c>
      <c r="S1181">
        <f t="shared" si="73"/>
        <v>1</v>
      </c>
      <c r="T1181">
        <f t="shared" si="74"/>
        <v>1</v>
      </c>
      <c r="U1181">
        <f t="shared" si="75"/>
        <v>1084.8</v>
      </c>
    </row>
    <row r="1182" spans="1:21" x14ac:dyDescent="0.35">
      <c r="A1182">
        <v>11180</v>
      </c>
      <c r="B1182" s="4" t="s">
        <v>512</v>
      </c>
      <c r="C1182" t="s">
        <v>117</v>
      </c>
      <c r="D1182" t="str">
        <f>_xlfn.XLOOKUP(C1182,Products!$A:$A,Products!$B:$B,"")</f>
        <v>Product 63</v>
      </c>
      <c r="E1182" t="str">
        <f>_xlfn.XLOOKUP(C1182,Products!$A:$A,Products!$C:$C,"")</f>
        <v>Raw Materials</v>
      </c>
      <c r="F1182">
        <f>_xlfn.XLOOKUP(C1182,Products!$A:$A,Products!$D:$D,"")</f>
        <v>3.18</v>
      </c>
      <c r="G1182" t="str">
        <f>_xlfn.XLOOKUP(C1182,Products!$A:$A,Products!$E:$E,"")</f>
        <v>S013</v>
      </c>
      <c r="H1182">
        <v>10</v>
      </c>
      <c r="I1182">
        <v>4.97</v>
      </c>
      <c r="J1182" t="s">
        <v>577</v>
      </c>
      <c r="K1182" t="s">
        <v>473</v>
      </c>
      <c r="L1182" t="str">
        <f xml:space="preserve"> _xlfn.XLOOKUP(K1182,Locations!$A:$A,Locations!$D:$D,"")</f>
        <v>West</v>
      </c>
      <c r="M1182" t="str">
        <f xml:space="preserve"> _xlfn.XLOOKUP(K1182,Locations!$A:$A,Locations!$C:$C,"")</f>
        <v>CA</v>
      </c>
      <c r="N1182" t="s">
        <v>1807</v>
      </c>
      <c r="O1182" t="s">
        <v>1824</v>
      </c>
      <c r="P1182">
        <f t="shared" si="72"/>
        <v>49.699999999999996</v>
      </c>
      <c r="Q1182" s="4">
        <f>_xlfn.MAXIFS(Shipments!$B:$B, Shipments!$A:$A, A1182)</f>
        <v>45873</v>
      </c>
      <c r="R1182">
        <f>SUMIFS(Shipments!$D:$D, Shipments!$A:$A, A1182)</f>
        <v>10</v>
      </c>
      <c r="S1182">
        <f t="shared" si="73"/>
        <v>1</v>
      </c>
      <c r="T1182">
        <f t="shared" si="74"/>
        <v>0</v>
      </c>
      <c r="U1182">
        <f t="shared" si="75"/>
        <v>17.899999999999995</v>
      </c>
    </row>
    <row r="1183" spans="1:21" x14ac:dyDescent="0.35">
      <c r="A1183">
        <v>11181</v>
      </c>
      <c r="B1183" s="4" t="s">
        <v>665</v>
      </c>
      <c r="C1183" t="s">
        <v>103</v>
      </c>
      <c r="D1183" t="str">
        <f>_xlfn.XLOOKUP(C1183,Products!$A:$A,Products!$B:$B,"")</f>
        <v>Product 49</v>
      </c>
      <c r="E1183" t="str">
        <f>_xlfn.XLOOKUP(C1183,Products!$A:$A,Products!$C:$C,"")</f>
        <v>Components</v>
      </c>
      <c r="F1183">
        <f>_xlfn.XLOOKUP(C1183,Products!$A:$A,Products!$D:$D,"")</f>
        <v>7</v>
      </c>
      <c r="G1183" t="str">
        <f>_xlfn.XLOOKUP(C1183,Products!$A:$A,Products!$E:$E,"")</f>
        <v>S010</v>
      </c>
      <c r="H1183">
        <v>20</v>
      </c>
      <c r="I1183">
        <v>9.56</v>
      </c>
      <c r="J1183" t="s">
        <v>652</v>
      </c>
      <c r="K1183" t="s">
        <v>469</v>
      </c>
      <c r="L1183" t="str">
        <f xml:space="preserve"> _xlfn.XLOOKUP(K1183,Locations!$A:$A,Locations!$D:$D,"")</f>
        <v>Mountain</v>
      </c>
      <c r="M1183" t="str">
        <f xml:space="preserve"> _xlfn.XLOOKUP(K1183,Locations!$A:$A,Locations!$C:$C,"")</f>
        <v>IL</v>
      </c>
      <c r="N1183" t="s">
        <v>1808</v>
      </c>
      <c r="O1183" t="s">
        <v>1825</v>
      </c>
      <c r="P1183">
        <f t="shared" si="72"/>
        <v>191.20000000000002</v>
      </c>
      <c r="Q1183" s="4">
        <f>_xlfn.MAXIFS(Shipments!$B:$B, Shipments!$A:$A, A1183)</f>
        <v>45915</v>
      </c>
      <c r="R1183">
        <f>SUMIFS(Shipments!$D:$D, Shipments!$A:$A, A1183)</f>
        <v>20</v>
      </c>
      <c r="S1183">
        <f t="shared" si="73"/>
        <v>1</v>
      </c>
      <c r="T1183">
        <f t="shared" si="74"/>
        <v>0</v>
      </c>
      <c r="U1183">
        <f t="shared" si="75"/>
        <v>51.200000000000017</v>
      </c>
    </row>
    <row r="1184" spans="1:21" x14ac:dyDescent="0.35">
      <c r="A1184">
        <v>11182</v>
      </c>
      <c r="B1184" s="4" t="s">
        <v>512</v>
      </c>
      <c r="C1184" t="s">
        <v>74</v>
      </c>
      <c r="D1184" t="str">
        <f>_xlfn.XLOOKUP(C1184,Products!$A:$A,Products!$B:$B,"")</f>
        <v>Product 20</v>
      </c>
      <c r="E1184" t="str">
        <f>_xlfn.XLOOKUP(C1184,Products!$A:$A,Products!$C:$C,"")</f>
        <v>Packaging</v>
      </c>
      <c r="F1184">
        <f>_xlfn.XLOOKUP(C1184,Products!$A:$A,Products!$D:$D,"")</f>
        <v>11.37</v>
      </c>
      <c r="G1184" t="str">
        <f>_xlfn.XLOOKUP(C1184,Products!$A:$A,Products!$E:$E,"")</f>
        <v>S018</v>
      </c>
      <c r="H1184">
        <v>75</v>
      </c>
      <c r="I1184">
        <v>13.84</v>
      </c>
      <c r="J1184" t="s">
        <v>577</v>
      </c>
      <c r="K1184" t="s">
        <v>470</v>
      </c>
      <c r="L1184" t="str">
        <f xml:space="preserve"> _xlfn.XLOOKUP(K1184,Locations!$A:$A,Locations!$D:$D,"")</f>
        <v>Pacific</v>
      </c>
      <c r="M1184" t="str">
        <f xml:space="preserve"> _xlfn.XLOOKUP(K1184,Locations!$A:$A,Locations!$C:$C,"")</f>
        <v>FL</v>
      </c>
      <c r="N1184" t="s">
        <v>1809</v>
      </c>
      <c r="O1184" t="s">
        <v>1825</v>
      </c>
      <c r="P1184">
        <f t="shared" si="72"/>
        <v>1038</v>
      </c>
      <c r="Q1184" s="4">
        <f>_xlfn.MAXIFS(Shipments!$B:$B, Shipments!$A:$A, A1184)</f>
        <v>45871</v>
      </c>
      <c r="R1184">
        <f>SUMIFS(Shipments!$D:$D, Shipments!$A:$A, A1184)</f>
        <v>75</v>
      </c>
      <c r="S1184">
        <f t="shared" si="73"/>
        <v>1</v>
      </c>
      <c r="T1184">
        <f t="shared" si="74"/>
        <v>0</v>
      </c>
      <c r="U1184">
        <f t="shared" si="75"/>
        <v>185.25000000000011</v>
      </c>
    </row>
    <row r="1185" spans="1:21" x14ac:dyDescent="0.35">
      <c r="A1185">
        <v>11183</v>
      </c>
      <c r="B1185" s="4" t="s">
        <v>558</v>
      </c>
      <c r="C1185" t="s">
        <v>165</v>
      </c>
      <c r="D1185" t="str">
        <f>_xlfn.XLOOKUP(C1185,Products!$A:$A,Products!$B:$B,"")</f>
        <v>Product 111</v>
      </c>
      <c r="E1185" t="str">
        <f>_xlfn.XLOOKUP(C1185,Products!$A:$A,Products!$C:$C,"")</f>
        <v>Finished Goods</v>
      </c>
      <c r="F1185">
        <f>_xlfn.XLOOKUP(C1185,Products!$A:$A,Products!$D:$D,"")</f>
        <v>2.7</v>
      </c>
      <c r="G1185" t="str">
        <f>_xlfn.XLOOKUP(C1185,Products!$A:$A,Products!$E:$E,"")</f>
        <v>S016</v>
      </c>
      <c r="H1185">
        <v>10</v>
      </c>
      <c r="I1185">
        <v>3.33</v>
      </c>
      <c r="J1185" t="s">
        <v>594</v>
      </c>
      <c r="K1185" t="s">
        <v>473</v>
      </c>
      <c r="L1185" t="str">
        <f xml:space="preserve"> _xlfn.XLOOKUP(K1185,Locations!$A:$A,Locations!$D:$D,"")</f>
        <v>West</v>
      </c>
      <c r="M1185" t="str">
        <f xml:space="preserve"> _xlfn.XLOOKUP(K1185,Locations!$A:$A,Locations!$C:$C,"")</f>
        <v>CA</v>
      </c>
      <c r="N1185" t="s">
        <v>1810</v>
      </c>
      <c r="O1185" t="s">
        <v>1825</v>
      </c>
      <c r="P1185">
        <f t="shared" si="72"/>
        <v>33.299999999999997</v>
      </c>
      <c r="Q1185" s="4">
        <f>_xlfn.MAXIFS(Shipments!$B:$B, Shipments!$A:$A, A1185)</f>
        <v>45807</v>
      </c>
      <c r="R1185">
        <f>SUMIFS(Shipments!$D:$D, Shipments!$A:$A, A1185)</f>
        <v>10</v>
      </c>
      <c r="S1185">
        <f t="shared" si="73"/>
        <v>1</v>
      </c>
      <c r="T1185">
        <f t="shared" si="74"/>
        <v>0</v>
      </c>
      <c r="U1185">
        <f t="shared" si="75"/>
        <v>6.2999999999999972</v>
      </c>
    </row>
    <row r="1186" spans="1:21" x14ac:dyDescent="0.35">
      <c r="A1186">
        <v>11184</v>
      </c>
      <c r="B1186" s="4" t="s">
        <v>542</v>
      </c>
      <c r="C1186" t="s">
        <v>138</v>
      </c>
      <c r="D1186" t="str">
        <f>_xlfn.XLOOKUP(C1186,Products!$A:$A,Products!$B:$B,"")</f>
        <v>Product 84</v>
      </c>
      <c r="E1186" t="str">
        <f>_xlfn.XLOOKUP(C1186,Products!$A:$A,Products!$C:$C,"")</f>
        <v>Finished Goods</v>
      </c>
      <c r="F1186">
        <f>_xlfn.XLOOKUP(C1186,Products!$A:$A,Products!$D:$D,"")</f>
        <v>186.09</v>
      </c>
      <c r="G1186" t="str">
        <f>_xlfn.XLOOKUP(C1186,Products!$A:$A,Products!$E:$E,"")</f>
        <v>S014</v>
      </c>
      <c r="H1186">
        <v>10</v>
      </c>
      <c r="I1186">
        <v>312.16000000000003</v>
      </c>
      <c r="J1186" t="s">
        <v>513</v>
      </c>
      <c r="K1186" t="s">
        <v>465</v>
      </c>
      <c r="L1186" t="str">
        <f xml:space="preserve"> _xlfn.XLOOKUP(K1186,Locations!$A:$A,Locations!$D:$D,"")</f>
        <v>Midwest</v>
      </c>
      <c r="M1186" t="str">
        <f xml:space="preserve"> _xlfn.XLOOKUP(K1186,Locations!$A:$A,Locations!$C:$C,"")</f>
        <v>IL</v>
      </c>
      <c r="N1186" t="s">
        <v>1811</v>
      </c>
      <c r="O1186" t="s">
        <v>1825</v>
      </c>
      <c r="P1186">
        <f t="shared" si="72"/>
        <v>3121.6000000000004</v>
      </c>
      <c r="Q1186" s="4">
        <f>_xlfn.MAXIFS(Shipments!$B:$B, Shipments!$A:$A, A1186)</f>
        <v>45919</v>
      </c>
      <c r="R1186">
        <f>SUMIFS(Shipments!$D:$D, Shipments!$A:$A, A1186)</f>
        <v>10</v>
      </c>
      <c r="S1186">
        <f t="shared" si="73"/>
        <v>1</v>
      </c>
      <c r="T1186">
        <f t="shared" si="74"/>
        <v>1</v>
      </c>
      <c r="U1186">
        <f t="shared" si="75"/>
        <v>1260.7000000000003</v>
      </c>
    </row>
    <row r="1187" spans="1:21" x14ac:dyDescent="0.35">
      <c r="A1187">
        <v>11185</v>
      </c>
      <c r="B1187" s="4" t="s">
        <v>544</v>
      </c>
      <c r="C1187" t="s">
        <v>132</v>
      </c>
      <c r="D1187" t="str">
        <f>_xlfn.XLOOKUP(C1187,Products!$A:$A,Products!$B:$B,"")</f>
        <v>Product 78</v>
      </c>
      <c r="E1187" t="str">
        <f>_xlfn.XLOOKUP(C1187,Products!$A:$A,Products!$C:$C,"")</f>
        <v>Spare Parts</v>
      </c>
      <c r="F1187">
        <f>_xlfn.XLOOKUP(C1187,Products!$A:$A,Products!$D:$D,"")</f>
        <v>174.59</v>
      </c>
      <c r="G1187" t="str">
        <f>_xlfn.XLOOKUP(C1187,Products!$A:$A,Products!$E:$E,"")</f>
        <v>S015</v>
      </c>
      <c r="H1187">
        <v>20</v>
      </c>
      <c r="I1187">
        <v>218.74</v>
      </c>
      <c r="J1187" t="s">
        <v>568</v>
      </c>
      <c r="K1187" t="s">
        <v>465</v>
      </c>
      <c r="L1187" t="str">
        <f xml:space="preserve"> _xlfn.XLOOKUP(K1187,Locations!$A:$A,Locations!$D:$D,"")</f>
        <v>Midwest</v>
      </c>
      <c r="M1187" t="str">
        <f xml:space="preserve"> _xlfn.XLOOKUP(K1187,Locations!$A:$A,Locations!$C:$C,"")</f>
        <v>IL</v>
      </c>
      <c r="N1187" t="s">
        <v>1812</v>
      </c>
      <c r="O1187" t="s">
        <v>1824</v>
      </c>
      <c r="P1187">
        <f t="shared" si="72"/>
        <v>4374.8</v>
      </c>
      <c r="Q1187" s="4">
        <f>_xlfn.MAXIFS(Shipments!$B:$B, Shipments!$A:$A, A1187)</f>
        <v>45801</v>
      </c>
      <c r="R1187">
        <f>SUMIFS(Shipments!$D:$D, Shipments!$A:$A, A1187)</f>
        <v>20</v>
      </c>
      <c r="S1187">
        <f t="shared" si="73"/>
        <v>1</v>
      </c>
      <c r="T1187">
        <f t="shared" si="74"/>
        <v>0</v>
      </c>
      <c r="U1187">
        <f t="shared" si="75"/>
        <v>883</v>
      </c>
    </row>
    <row r="1188" spans="1:21" x14ac:dyDescent="0.35">
      <c r="A1188">
        <v>11186</v>
      </c>
      <c r="B1188" s="4" t="s">
        <v>518</v>
      </c>
      <c r="C1188" t="s">
        <v>78</v>
      </c>
      <c r="D1188" t="str">
        <f>_xlfn.XLOOKUP(C1188,Products!$A:$A,Products!$B:$B,"")</f>
        <v>Product 24</v>
      </c>
      <c r="E1188" t="str">
        <f>_xlfn.XLOOKUP(C1188,Products!$A:$A,Products!$C:$C,"")</f>
        <v>Finished Goods</v>
      </c>
      <c r="F1188">
        <f>_xlfn.XLOOKUP(C1188,Products!$A:$A,Products!$D:$D,"")</f>
        <v>161.94</v>
      </c>
      <c r="G1188" t="str">
        <f>_xlfn.XLOOKUP(C1188,Products!$A:$A,Products!$E:$E,"")</f>
        <v>S005</v>
      </c>
      <c r="H1188">
        <v>50</v>
      </c>
      <c r="I1188">
        <v>236.43</v>
      </c>
      <c r="J1188" t="s">
        <v>638</v>
      </c>
      <c r="K1188" t="s">
        <v>466</v>
      </c>
      <c r="L1188" t="str">
        <f xml:space="preserve"> _xlfn.XLOOKUP(K1188,Locations!$A:$A,Locations!$D:$D,"")</f>
        <v>Southeast</v>
      </c>
      <c r="M1188" t="str">
        <f xml:space="preserve"> _xlfn.XLOOKUP(K1188,Locations!$A:$A,Locations!$C:$C,"")</f>
        <v>FL</v>
      </c>
      <c r="N1188" t="s">
        <v>1060</v>
      </c>
      <c r="O1188" t="s">
        <v>1825</v>
      </c>
      <c r="P1188">
        <f t="shared" si="72"/>
        <v>11821.5</v>
      </c>
      <c r="Q1188" s="4">
        <f>_xlfn.MAXIFS(Shipments!$B:$B, Shipments!$A:$A, A1188)</f>
        <v>45892</v>
      </c>
      <c r="R1188">
        <f>SUMIFS(Shipments!$D:$D, Shipments!$A:$A, A1188)</f>
        <v>50</v>
      </c>
      <c r="S1188">
        <f t="shared" si="73"/>
        <v>1</v>
      </c>
      <c r="T1188">
        <f t="shared" si="74"/>
        <v>0</v>
      </c>
      <c r="U1188">
        <f t="shared" si="75"/>
        <v>3724.5</v>
      </c>
    </row>
    <row r="1189" spans="1:21" x14ac:dyDescent="0.35">
      <c r="A1189">
        <v>11187</v>
      </c>
      <c r="B1189" s="4" t="s">
        <v>527</v>
      </c>
      <c r="C1189" t="s">
        <v>233</v>
      </c>
      <c r="D1189" t="str">
        <f>_xlfn.XLOOKUP(C1189,Products!$A:$A,Products!$B:$B,"")</f>
        <v>Product 179</v>
      </c>
      <c r="E1189" t="str">
        <f>_xlfn.XLOOKUP(C1189,Products!$A:$A,Products!$C:$C,"")</f>
        <v>Spare Parts</v>
      </c>
      <c r="F1189">
        <f>_xlfn.XLOOKUP(C1189,Products!$A:$A,Products!$D:$D,"")</f>
        <v>135.66</v>
      </c>
      <c r="G1189" t="str">
        <f>_xlfn.XLOOKUP(C1189,Products!$A:$A,Products!$E:$E,"")</f>
        <v>S019</v>
      </c>
      <c r="H1189">
        <v>30</v>
      </c>
      <c r="I1189">
        <v>189.13</v>
      </c>
      <c r="J1189" t="s">
        <v>599</v>
      </c>
      <c r="K1189" t="s">
        <v>468</v>
      </c>
      <c r="L1189" t="str">
        <f xml:space="preserve"> _xlfn.XLOOKUP(K1189,Locations!$A:$A,Locations!$D:$D,"")</f>
        <v>West</v>
      </c>
      <c r="M1189" t="str">
        <f xml:space="preserve"> _xlfn.XLOOKUP(K1189,Locations!$A:$A,Locations!$C:$C,"")</f>
        <v>WA</v>
      </c>
      <c r="N1189" t="s">
        <v>1813</v>
      </c>
      <c r="O1189" t="s">
        <v>1825</v>
      </c>
      <c r="P1189">
        <f t="shared" si="72"/>
        <v>5673.9</v>
      </c>
      <c r="Q1189" s="4">
        <f>_xlfn.MAXIFS(Shipments!$B:$B, Shipments!$A:$A, A1189)</f>
        <v>45859</v>
      </c>
      <c r="R1189">
        <f>SUMIFS(Shipments!$D:$D, Shipments!$A:$A, A1189)</f>
        <v>30</v>
      </c>
      <c r="S1189">
        <f t="shared" si="73"/>
        <v>1</v>
      </c>
      <c r="T1189">
        <f t="shared" si="74"/>
        <v>1</v>
      </c>
      <c r="U1189">
        <f t="shared" si="75"/>
        <v>1604.1</v>
      </c>
    </row>
    <row r="1190" spans="1:21" x14ac:dyDescent="0.35">
      <c r="A1190">
        <v>11188</v>
      </c>
      <c r="B1190" s="4" t="s">
        <v>561</v>
      </c>
      <c r="C1190" t="s">
        <v>94</v>
      </c>
      <c r="D1190" t="str">
        <f>_xlfn.XLOOKUP(C1190,Products!$A:$A,Products!$B:$B,"")</f>
        <v>Product 40</v>
      </c>
      <c r="E1190" t="str">
        <f>_xlfn.XLOOKUP(C1190,Products!$A:$A,Products!$C:$C,"")</f>
        <v>Raw Materials</v>
      </c>
      <c r="F1190">
        <f>_xlfn.XLOOKUP(C1190,Products!$A:$A,Products!$D:$D,"")</f>
        <v>160.16999999999999</v>
      </c>
      <c r="G1190" t="str">
        <f>_xlfn.XLOOKUP(C1190,Products!$A:$A,Products!$E:$E,"")</f>
        <v>S006</v>
      </c>
      <c r="H1190">
        <v>20</v>
      </c>
      <c r="I1190">
        <v>280.29000000000002</v>
      </c>
      <c r="J1190" t="s">
        <v>632</v>
      </c>
      <c r="K1190" t="s">
        <v>472</v>
      </c>
      <c r="L1190" t="str">
        <f xml:space="preserve"> _xlfn.XLOOKUP(K1190,Locations!$A:$A,Locations!$D:$D,"")</f>
        <v>West</v>
      </c>
      <c r="M1190" t="str">
        <f xml:space="preserve"> _xlfn.XLOOKUP(K1190,Locations!$A:$A,Locations!$C:$C,"")</f>
        <v>WA</v>
      </c>
      <c r="N1190" t="s">
        <v>1814</v>
      </c>
      <c r="O1190" t="s">
        <v>1825</v>
      </c>
      <c r="P1190">
        <f t="shared" si="72"/>
        <v>5605.8</v>
      </c>
      <c r="Q1190" s="4">
        <f>_xlfn.MAXIFS(Shipments!$B:$B, Shipments!$A:$A, A1190)</f>
        <v>45847</v>
      </c>
      <c r="R1190">
        <f>SUMIFS(Shipments!$D:$D, Shipments!$A:$A, A1190)</f>
        <v>20</v>
      </c>
      <c r="S1190">
        <f t="shared" si="73"/>
        <v>1</v>
      </c>
      <c r="T1190">
        <f t="shared" si="74"/>
        <v>0</v>
      </c>
      <c r="U1190">
        <f t="shared" si="75"/>
        <v>2402.4000000000005</v>
      </c>
    </row>
    <row r="1191" spans="1:21" x14ac:dyDescent="0.35">
      <c r="A1191">
        <v>11189</v>
      </c>
      <c r="B1191" s="4" t="s">
        <v>545</v>
      </c>
      <c r="C1191" t="s">
        <v>123</v>
      </c>
      <c r="D1191" t="str">
        <f>_xlfn.XLOOKUP(C1191,Products!$A:$A,Products!$B:$B,"")</f>
        <v>Product 69</v>
      </c>
      <c r="E1191" t="str">
        <f>_xlfn.XLOOKUP(C1191,Products!$A:$A,Products!$C:$C,"")</f>
        <v>Components</v>
      </c>
      <c r="F1191">
        <f>_xlfn.XLOOKUP(C1191,Products!$A:$A,Products!$D:$D,"")</f>
        <v>127.15</v>
      </c>
      <c r="G1191" t="str">
        <f>_xlfn.XLOOKUP(C1191,Products!$A:$A,Products!$E:$E,"")</f>
        <v>S003</v>
      </c>
      <c r="H1191">
        <v>10</v>
      </c>
      <c r="I1191">
        <v>199.35</v>
      </c>
      <c r="J1191" t="s">
        <v>645</v>
      </c>
      <c r="K1191" t="s">
        <v>470</v>
      </c>
      <c r="L1191" t="str">
        <f xml:space="preserve"> _xlfn.XLOOKUP(K1191,Locations!$A:$A,Locations!$D:$D,"")</f>
        <v>Pacific</v>
      </c>
      <c r="M1191" t="str">
        <f xml:space="preserve"> _xlfn.XLOOKUP(K1191,Locations!$A:$A,Locations!$C:$C,"")</f>
        <v>FL</v>
      </c>
      <c r="N1191" t="s">
        <v>1815</v>
      </c>
      <c r="O1191" t="s">
        <v>1826</v>
      </c>
      <c r="P1191">
        <f t="shared" si="72"/>
        <v>1993.5</v>
      </c>
      <c r="Q1191" s="4">
        <f>_xlfn.MAXIFS(Shipments!$B:$B, Shipments!$A:$A, A1191)</f>
        <v>45767</v>
      </c>
      <c r="R1191">
        <f>SUMIFS(Shipments!$D:$D, Shipments!$A:$A, A1191)</f>
        <v>10</v>
      </c>
      <c r="S1191">
        <f t="shared" si="73"/>
        <v>1</v>
      </c>
      <c r="T1191">
        <f t="shared" si="74"/>
        <v>0</v>
      </c>
      <c r="U1191">
        <f t="shared" si="75"/>
        <v>722</v>
      </c>
    </row>
    <row r="1192" spans="1:21" x14ac:dyDescent="0.35">
      <c r="A1192">
        <v>11190</v>
      </c>
      <c r="B1192" s="4" t="s">
        <v>526</v>
      </c>
      <c r="C1192" t="s">
        <v>181</v>
      </c>
      <c r="D1192" t="str">
        <f>_xlfn.XLOOKUP(C1192,Products!$A:$A,Products!$B:$B,"")</f>
        <v>Product 127</v>
      </c>
      <c r="E1192" t="str">
        <f>_xlfn.XLOOKUP(C1192,Products!$A:$A,Products!$C:$C,"")</f>
        <v>Finished Goods</v>
      </c>
      <c r="F1192">
        <f>_xlfn.XLOOKUP(C1192,Products!$A:$A,Products!$D:$D,"")</f>
        <v>79.2</v>
      </c>
      <c r="G1192" t="str">
        <f>_xlfn.XLOOKUP(C1192,Products!$A:$A,Products!$E:$E,"")</f>
        <v>S004</v>
      </c>
      <c r="H1192">
        <v>25</v>
      </c>
      <c r="I1192">
        <v>100.8</v>
      </c>
      <c r="J1192" t="s">
        <v>581</v>
      </c>
      <c r="K1192" t="s">
        <v>469</v>
      </c>
      <c r="L1192" t="str">
        <f xml:space="preserve"> _xlfn.XLOOKUP(K1192,Locations!$A:$A,Locations!$D:$D,"")</f>
        <v>Mountain</v>
      </c>
      <c r="M1192" t="str">
        <f xml:space="preserve"> _xlfn.XLOOKUP(K1192,Locations!$A:$A,Locations!$C:$C,"")</f>
        <v>IL</v>
      </c>
      <c r="N1192" t="s">
        <v>1816</v>
      </c>
      <c r="O1192" t="s">
        <v>1825</v>
      </c>
      <c r="P1192">
        <f t="shared" si="72"/>
        <v>2520</v>
      </c>
      <c r="Q1192" s="4">
        <f>_xlfn.MAXIFS(Shipments!$B:$B, Shipments!$A:$A, A1192)</f>
        <v>45883</v>
      </c>
      <c r="R1192">
        <f>SUMIFS(Shipments!$D:$D, Shipments!$A:$A, A1192)</f>
        <v>25</v>
      </c>
      <c r="S1192">
        <f t="shared" si="73"/>
        <v>1</v>
      </c>
      <c r="T1192">
        <f t="shared" si="74"/>
        <v>1</v>
      </c>
      <c r="U1192">
        <f t="shared" si="75"/>
        <v>540</v>
      </c>
    </row>
    <row r="1193" spans="1:21" x14ac:dyDescent="0.35">
      <c r="A1193">
        <v>11191</v>
      </c>
      <c r="B1193" s="4" t="s">
        <v>550</v>
      </c>
      <c r="C1193" t="s">
        <v>180</v>
      </c>
      <c r="D1193" t="str">
        <f>_xlfn.XLOOKUP(C1193,Products!$A:$A,Products!$B:$B,"")</f>
        <v>Product 126</v>
      </c>
      <c r="E1193" t="str">
        <f>_xlfn.XLOOKUP(C1193,Products!$A:$A,Products!$C:$C,"")</f>
        <v>Components</v>
      </c>
      <c r="F1193">
        <f>_xlfn.XLOOKUP(C1193,Products!$A:$A,Products!$D:$D,"")</f>
        <v>71.209999999999994</v>
      </c>
      <c r="G1193" t="str">
        <f>_xlfn.XLOOKUP(C1193,Products!$A:$A,Products!$E:$E,"")</f>
        <v>S017</v>
      </c>
      <c r="H1193">
        <v>5</v>
      </c>
      <c r="I1193">
        <v>103.88</v>
      </c>
      <c r="J1193" t="s">
        <v>680</v>
      </c>
      <c r="K1193" t="s">
        <v>465</v>
      </c>
      <c r="L1193" t="str">
        <f xml:space="preserve"> _xlfn.XLOOKUP(K1193,Locations!$A:$A,Locations!$D:$D,"")</f>
        <v>Midwest</v>
      </c>
      <c r="M1193" t="str">
        <f xml:space="preserve"> _xlfn.XLOOKUP(K1193,Locations!$A:$A,Locations!$C:$C,"")</f>
        <v>IL</v>
      </c>
      <c r="N1193" t="s">
        <v>1817</v>
      </c>
      <c r="O1193" t="s">
        <v>1826</v>
      </c>
      <c r="P1193">
        <f t="shared" si="72"/>
        <v>519.4</v>
      </c>
      <c r="Q1193" s="4">
        <f>_xlfn.MAXIFS(Shipments!$B:$B, Shipments!$A:$A, A1193)</f>
        <v>45773</v>
      </c>
      <c r="R1193">
        <f>SUMIFS(Shipments!$D:$D, Shipments!$A:$A, A1193)</f>
        <v>5</v>
      </c>
      <c r="S1193">
        <f t="shared" si="73"/>
        <v>1</v>
      </c>
      <c r="T1193">
        <f t="shared" si="74"/>
        <v>0</v>
      </c>
      <c r="U1193">
        <f t="shared" si="75"/>
        <v>163.35000000000002</v>
      </c>
    </row>
    <row r="1194" spans="1:21" x14ac:dyDescent="0.35">
      <c r="A1194">
        <v>11192</v>
      </c>
      <c r="B1194" s="4" t="s">
        <v>567</v>
      </c>
      <c r="C1194" t="s">
        <v>86</v>
      </c>
      <c r="D1194" t="str">
        <f>_xlfn.XLOOKUP(C1194,Products!$A:$A,Products!$B:$B,"")</f>
        <v>Product 32</v>
      </c>
      <c r="E1194" t="str">
        <f>_xlfn.XLOOKUP(C1194,Products!$A:$A,Products!$C:$C,"")</f>
        <v>Packaging</v>
      </c>
      <c r="F1194">
        <f>_xlfn.XLOOKUP(C1194,Products!$A:$A,Products!$D:$D,"")</f>
        <v>98.01</v>
      </c>
      <c r="G1194" t="str">
        <f>_xlfn.XLOOKUP(C1194,Products!$A:$A,Products!$E:$E,"")</f>
        <v>S020</v>
      </c>
      <c r="H1194">
        <v>10</v>
      </c>
      <c r="I1194">
        <v>131.06</v>
      </c>
      <c r="J1194" t="s">
        <v>604</v>
      </c>
      <c r="K1194" t="s">
        <v>469</v>
      </c>
      <c r="L1194" t="str">
        <f xml:space="preserve"> _xlfn.XLOOKUP(K1194,Locations!$A:$A,Locations!$D:$D,"")</f>
        <v>Mountain</v>
      </c>
      <c r="M1194" t="str">
        <f xml:space="preserve"> _xlfn.XLOOKUP(K1194,Locations!$A:$A,Locations!$C:$C,"")</f>
        <v>IL</v>
      </c>
      <c r="N1194" t="s">
        <v>1761</v>
      </c>
      <c r="O1194" t="s">
        <v>1825</v>
      </c>
      <c r="P1194">
        <f t="shared" si="72"/>
        <v>1310.5999999999999</v>
      </c>
      <c r="Q1194" s="4">
        <f>_xlfn.MAXIFS(Shipments!$B:$B, Shipments!$A:$A, A1194)</f>
        <v>45898</v>
      </c>
      <c r="R1194">
        <f>SUMIFS(Shipments!$D:$D, Shipments!$A:$A, A1194)</f>
        <v>10</v>
      </c>
      <c r="S1194">
        <f t="shared" si="73"/>
        <v>1</v>
      </c>
      <c r="T1194">
        <f t="shared" si="74"/>
        <v>0</v>
      </c>
      <c r="U1194">
        <f t="shared" si="75"/>
        <v>330.49999999999989</v>
      </c>
    </row>
    <row r="1195" spans="1:21" x14ac:dyDescent="0.35">
      <c r="A1195">
        <v>11193</v>
      </c>
      <c r="B1195" s="4" t="s">
        <v>609</v>
      </c>
      <c r="C1195" t="s">
        <v>240</v>
      </c>
      <c r="D1195" t="str">
        <f>_xlfn.XLOOKUP(C1195,Products!$A:$A,Products!$B:$B,"")</f>
        <v>Product 186</v>
      </c>
      <c r="E1195" t="str">
        <f>_xlfn.XLOOKUP(C1195,Products!$A:$A,Products!$C:$C,"")</f>
        <v>Finished Goods</v>
      </c>
      <c r="F1195">
        <f>_xlfn.XLOOKUP(C1195,Products!$A:$A,Products!$D:$D,"")</f>
        <v>73.36</v>
      </c>
      <c r="G1195" t="str">
        <f>_xlfn.XLOOKUP(C1195,Products!$A:$A,Products!$E:$E,"")</f>
        <v>S009</v>
      </c>
      <c r="H1195">
        <v>50</v>
      </c>
      <c r="I1195">
        <v>124.54</v>
      </c>
      <c r="J1195" t="s">
        <v>529</v>
      </c>
      <c r="K1195" t="s">
        <v>472</v>
      </c>
      <c r="L1195" t="str">
        <f xml:space="preserve"> _xlfn.XLOOKUP(K1195,Locations!$A:$A,Locations!$D:$D,"")</f>
        <v>West</v>
      </c>
      <c r="M1195" t="str">
        <f xml:space="preserve"> _xlfn.XLOOKUP(K1195,Locations!$A:$A,Locations!$C:$C,"")</f>
        <v>WA</v>
      </c>
      <c r="N1195" t="s">
        <v>1818</v>
      </c>
      <c r="O1195" t="s">
        <v>1825</v>
      </c>
      <c r="P1195">
        <f t="shared" si="72"/>
        <v>6227</v>
      </c>
      <c r="Q1195" s="4">
        <f>_xlfn.MAXIFS(Shipments!$B:$B, Shipments!$A:$A, A1195)</f>
        <v>45818</v>
      </c>
      <c r="R1195">
        <f>SUMIFS(Shipments!$D:$D, Shipments!$A:$A, A1195)</f>
        <v>50</v>
      </c>
      <c r="S1195">
        <f t="shared" si="73"/>
        <v>1</v>
      </c>
      <c r="T1195">
        <f t="shared" si="74"/>
        <v>1</v>
      </c>
      <c r="U1195">
        <f t="shared" si="75"/>
        <v>2559</v>
      </c>
    </row>
    <row r="1196" spans="1:21" x14ac:dyDescent="0.35">
      <c r="A1196">
        <v>11194</v>
      </c>
      <c r="B1196" s="4" t="s">
        <v>596</v>
      </c>
      <c r="C1196" t="s">
        <v>178</v>
      </c>
      <c r="D1196" t="str">
        <f>_xlfn.XLOOKUP(C1196,Products!$A:$A,Products!$B:$B,"")</f>
        <v>Product 124</v>
      </c>
      <c r="E1196" t="str">
        <f>_xlfn.XLOOKUP(C1196,Products!$A:$A,Products!$C:$C,"")</f>
        <v>Components</v>
      </c>
      <c r="F1196">
        <f>_xlfn.XLOOKUP(C1196,Products!$A:$A,Products!$D:$D,"")</f>
        <v>162.77000000000001</v>
      </c>
      <c r="G1196" t="str">
        <f>_xlfn.XLOOKUP(C1196,Products!$A:$A,Products!$E:$E,"")</f>
        <v>S016</v>
      </c>
      <c r="H1196">
        <v>50</v>
      </c>
      <c r="I1196">
        <v>232.32</v>
      </c>
      <c r="J1196" t="s">
        <v>633</v>
      </c>
      <c r="K1196" t="s">
        <v>470</v>
      </c>
      <c r="L1196" t="str">
        <f xml:space="preserve"> _xlfn.XLOOKUP(K1196,Locations!$A:$A,Locations!$D:$D,"")</f>
        <v>Pacific</v>
      </c>
      <c r="M1196" t="str">
        <f xml:space="preserve"> _xlfn.XLOOKUP(K1196,Locations!$A:$A,Locations!$C:$C,"")</f>
        <v>FL</v>
      </c>
      <c r="N1196" t="s">
        <v>1819</v>
      </c>
      <c r="O1196" t="s">
        <v>1826</v>
      </c>
      <c r="P1196">
        <f t="shared" si="72"/>
        <v>11616</v>
      </c>
      <c r="Q1196" s="4">
        <f>_xlfn.MAXIFS(Shipments!$B:$B, Shipments!$A:$A, A1196)</f>
        <v>45864</v>
      </c>
      <c r="R1196">
        <f>SUMIFS(Shipments!$D:$D, Shipments!$A:$A, A1196)</f>
        <v>50</v>
      </c>
      <c r="S1196">
        <f t="shared" si="73"/>
        <v>1</v>
      </c>
      <c r="T1196">
        <f t="shared" si="74"/>
        <v>1</v>
      </c>
      <c r="U1196">
        <f t="shared" si="75"/>
        <v>3477.4999999999991</v>
      </c>
    </row>
    <row r="1197" spans="1:21" x14ac:dyDescent="0.35">
      <c r="A1197">
        <v>11195</v>
      </c>
      <c r="B1197" s="4" t="s">
        <v>642</v>
      </c>
      <c r="C1197" t="s">
        <v>58</v>
      </c>
      <c r="D1197" t="str">
        <f>_xlfn.XLOOKUP(C1197,Products!$A:$A,Products!$B:$B,"")</f>
        <v>Product 4</v>
      </c>
      <c r="E1197" t="str">
        <f>_xlfn.XLOOKUP(C1197,Products!$A:$A,Products!$C:$C,"")</f>
        <v>Spare Parts</v>
      </c>
      <c r="F1197">
        <f>_xlfn.XLOOKUP(C1197,Products!$A:$A,Products!$D:$D,"")</f>
        <v>158.06</v>
      </c>
      <c r="G1197" t="str">
        <f>_xlfn.XLOOKUP(C1197,Products!$A:$A,Products!$E:$E,"")</f>
        <v>S014</v>
      </c>
      <c r="H1197">
        <v>25</v>
      </c>
      <c r="I1197">
        <v>248.02</v>
      </c>
      <c r="J1197" t="s">
        <v>509</v>
      </c>
      <c r="K1197" t="s">
        <v>467</v>
      </c>
      <c r="L1197" t="str">
        <f xml:space="preserve"> _xlfn.XLOOKUP(K1197,Locations!$A:$A,Locations!$D:$D,"")</f>
        <v>Northeast</v>
      </c>
      <c r="M1197" t="str">
        <f xml:space="preserve"> _xlfn.XLOOKUP(K1197,Locations!$A:$A,Locations!$C:$C,"")</f>
        <v>NJ</v>
      </c>
      <c r="N1197" t="s">
        <v>1820</v>
      </c>
      <c r="O1197" t="s">
        <v>1824</v>
      </c>
      <c r="P1197">
        <f t="shared" si="72"/>
        <v>6200.5</v>
      </c>
      <c r="Q1197" s="4">
        <f>_xlfn.MAXIFS(Shipments!$B:$B, Shipments!$A:$A, A1197)</f>
        <v>45856</v>
      </c>
      <c r="R1197">
        <f>SUMIFS(Shipments!$D:$D, Shipments!$A:$A, A1197)</f>
        <v>25</v>
      </c>
      <c r="S1197">
        <f t="shared" si="73"/>
        <v>1</v>
      </c>
      <c r="T1197">
        <f t="shared" si="74"/>
        <v>1</v>
      </c>
      <c r="U1197">
        <f t="shared" si="75"/>
        <v>2249</v>
      </c>
    </row>
    <row r="1198" spans="1:21" x14ac:dyDescent="0.35">
      <c r="A1198">
        <v>11196</v>
      </c>
      <c r="B1198" s="4" t="s">
        <v>508</v>
      </c>
      <c r="C1198" t="s">
        <v>206</v>
      </c>
      <c r="D1198" t="str">
        <f>_xlfn.XLOOKUP(C1198,Products!$A:$A,Products!$B:$B,"")</f>
        <v>Product 152</v>
      </c>
      <c r="E1198" t="str">
        <f>_xlfn.XLOOKUP(C1198,Products!$A:$A,Products!$C:$C,"")</f>
        <v>Packaging</v>
      </c>
      <c r="F1198">
        <f>_xlfn.XLOOKUP(C1198,Products!$A:$A,Products!$D:$D,"")</f>
        <v>39.880000000000003</v>
      </c>
      <c r="G1198" t="str">
        <f>_xlfn.XLOOKUP(C1198,Products!$A:$A,Products!$E:$E,"")</f>
        <v>S010</v>
      </c>
      <c r="H1198">
        <v>5</v>
      </c>
      <c r="I1198">
        <v>48.93</v>
      </c>
      <c r="J1198" t="s">
        <v>660</v>
      </c>
      <c r="K1198" t="s">
        <v>472</v>
      </c>
      <c r="L1198" t="str">
        <f xml:space="preserve"> _xlfn.XLOOKUP(K1198,Locations!$A:$A,Locations!$D:$D,"")</f>
        <v>West</v>
      </c>
      <c r="M1198" t="str">
        <f xml:space="preserve"> _xlfn.XLOOKUP(K1198,Locations!$A:$A,Locations!$C:$C,"")</f>
        <v>WA</v>
      </c>
      <c r="N1198" t="s">
        <v>1821</v>
      </c>
      <c r="O1198" t="s">
        <v>1825</v>
      </c>
      <c r="P1198">
        <f t="shared" si="72"/>
        <v>244.65</v>
      </c>
      <c r="Q1198" s="4">
        <f>_xlfn.MAXIFS(Shipments!$B:$B, Shipments!$A:$A, A1198)</f>
        <v>45903</v>
      </c>
      <c r="R1198">
        <f>SUMIFS(Shipments!$D:$D, Shipments!$A:$A, A1198)</f>
        <v>5</v>
      </c>
      <c r="S1198">
        <f t="shared" si="73"/>
        <v>1</v>
      </c>
      <c r="T1198">
        <f t="shared" si="74"/>
        <v>1</v>
      </c>
      <c r="U1198">
        <f t="shared" si="75"/>
        <v>45.25</v>
      </c>
    </row>
    <row r="1199" spans="1:21" x14ac:dyDescent="0.35">
      <c r="A1199">
        <v>11197</v>
      </c>
      <c r="B1199" s="4" t="s">
        <v>556</v>
      </c>
      <c r="C1199" t="s">
        <v>177</v>
      </c>
      <c r="D1199" t="str">
        <f>_xlfn.XLOOKUP(C1199,Products!$A:$A,Products!$B:$B,"")</f>
        <v>Product 123</v>
      </c>
      <c r="E1199" t="str">
        <f>_xlfn.XLOOKUP(C1199,Products!$A:$A,Products!$C:$C,"")</f>
        <v>Packaging</v>
      </c>
      <c r="F1199">
        <f>_xlfn.XLOOKUP(C1199,Products!$A:$A,Products!$D:$D,"")</f>
        <v>122.29</v>
      </c>
      <c r="G1199" t="str">
        <f>_xlfn.XLOOKUP(C1199,Products!$A:$A,Products!$E:$E,"")</f>
        <v>S009</v>
      </c>
      <c r="H1199">
        <v>10</v>
      </c>
      <c r="I1199">
        <v>150.76</v>
      </c>
      <c r="J1199" t="s">
        <v>579</v>
      </c>
      <c r="K1199" t="s">
        <v>464</v>
      </c>
      <c r="L1199" t="str">
        <f xml:space="preserve"> _xlfn.XLOOKUP(K1199,Locations!$A:$A,Locations!$D:$D,"")</f>
        <v>Central</v>
      </c>
      <c r="M1199" t="str">
        <f xml:space="preserve"> _xlfn.XLOOKUP(K1199,Locations!$A:$A,Locations!$C:$C,"")</f>
        <v>TX</v>
      </c>
      <c r="N1199" t="s">
        <v>1822</v>
      </c>
      <c r="O1199" t="s">
        <v>1825</v>
      </c>
      <c r="P1199">
        <f t="shared" si="72"/>
        <v>1507.6</v>
      </c>
      <c r="Q1199" s="4">
        <f>_xlfn.MAXIFS(Shipments!$B:$B, Shipments!$A:$A, A1199)</f>
        <v>45830</v>
      </c>
      <c r="R1199">
        <f>SUMIFS(Shipments!$D:$D, Shipments!$A:$A, A1199)</f>
        <v>10</v>
      </c>
      <c r="S1199">
        <f t="shared" si="73"/>
        <v>1</v>
      </c>
      <c r="T1199">
        <f t="shared" si="74"/>
        <v>0</v>
      </c>
      <c r="U1199">
        <f t="shared" si="75"/>
        <v>284.69999999999982</v>
      </c>
    </row>
    <row r="1200" spans="1:21" x14ac:dyDescent="0.35">
      <c r="A1200">
        <v>11198</v>
      </c>
      <c r="B1200" s="4" t="s">
        <v>686</v>
      </c>
      <c r="C1200" t="s">
        <v>168</v>
      </c>
      <c r="D1200" t="str">
        <f>_xlfn.XLOOKUP(C1200,Products!$A:$A,Products!$B:$B,"")</f>
        <v>Product 114</v>
      </c>
      <c r="E1200" t="str">
        <f>_xlfn.XLOOKUP(C1200,Products!$A:$A,Products!$C:$C,"")</f>
        <v>Finished Goods</v>
      </c>
      <c r="F1200">
        <f>_xlfn.XLOOKUP(C1200,Products!$A:$A,Products!$D:$D,"")</f>
        <v>41.28</v>
      </c>
      <c r="G1200" t="str">
        <f>_xlfn.XLOOKUP(C1200,Products!$A:$A,Products!$E:$E,"")</f>
        <v>S008</v>
      </c>
      <c r="H1200">
        <v>40</v>
      </c>
      <c r="I1200">
        <v>61.81</v>
      </c>
      <c r="J1200" t="s">
        <v>678</v>
      </c>
      <c r="K1200" t="s">
        <v>467</v>
      </c>
      <c r="L1200" t="str">
        <f xml:space="preserve"> _xlfn.XLOOKUP(K1200,Locations!$A:$A,Locations!$D:$D,"")</f>
        <v>Northeast</v>
      </c>
      <c r="M1200" t="str">
        <f xml:space="preserve"> _xlfn.XLOOKUP(K1200,Locations!$A:$A,Locations!$C:$C,"")</f>
        <v>NJ</v>
      </c>
      <c r="N1200" t="s">
        <v>1823</v>
      </c>
      <c r="O1200" t="s">
        <v>1826</v>
      </c>
      <c r="P1200">
        <f t="shared" si="72"/>
        <v>2472.4</v>
      </c>
      <c r="Q1200" s="4">
        <f>_xlfn.MAXIFS(Shipments!$B:$B, Shipments!$A:$A, A1200)</f>
        <v>45884</v>
      </c>
      <c r="R1200">
        <f>SUMIFS(Shipments!$D:$D, Shipments!$A:$A, A1200)</f>
        <v>40</v>
      </c>
      <c r="S1200">
        <f t="shared" si="73"/>
        <v>1</v>
      </c>
      <c r="T1200">
        <f t="shared" si="74"/>
        <v>0</v>
      </c>
      <c r="U1200">
        <f t="shared" si="75"/>
        <v>821.2</v>
      </c>
    </row>
    <row r="1201" spans="1:21" x14ac:dyDescent="0.35">
      <c r="A1201">
        <v>11199</v>
      </c>
      <c r="B1201" s="4" t="s">
        <v>523</v>
      </c>
      <c r="C1201" t="s">
        <v>213</v>
      </c>
      <c r="D1201" t="str">
        <f>_xlfn.XLOOKUP(C1201,Products!$A:$A,Products!$B:$B,"")</f>
        <v>Product 159</v>
      </c>
      <c r="E1201" t="str">
        <f>_xlfn.XLOOKUP(C1201,Products!$A:$A,Products!$C:$C,"")</f>
        <v>Raw Materials</v>
      </c>
      <c r="F1201">
        <f>_xlfn.XLOOKUP(C1201,Products!$A:$A,Products!$D:$D,"")</f>
        <v>109.51</v>
      </c>
      <c r="G1201" t="str">
        <f>_xlfn.XLOOKUP(C1201,Products!$A:$A,Products!$E:$E,"")</f>
        <v>S017</v>
      </c>
      <c r="H1201">
        <v>100</v>
      </c>
      <c r="I1201">
        <v>164.3</v>
      </c>
      <c r="J1201" t="s">
        <v>633</v>
      </c>
      <c r="K1201" t="s">
        <v>465</v>
      </c>
      <c r="L1201" t="str">
        <f xml:space="preserve"> _xlfn.XLOOKUP(K1201,Locations!$A:$A,Locations!$D:$D,"")</f>
        <v>Midwest</v>
      </c>
      <c r="M1201" t="str">
        <f xml:space="preserve"> _xlfn.XLOOKUP(K1201,Locations!$A:$A,Locations!$C:$C,"")</f>
        <v>IL</v>
      </c>
      <c r="N1201" t="s">
        <v>1322</v>
      </c>
      <c r="O1201" t="s">
        <v>1826</v>
      </c>
      <c r="P1201">
        <f t="shared" si="72"/>
        <v>16430</v>
      </c>
      <c r="Q1201" s="4">
        <f>_xlfn.MAXIFS(Shipments!$B:$B, Shipments!$A:$A, A1201)</f>
        <v>45864</v>
      </c>
      <c r="R1201">
        <f>SUMIFS(Shipments!$D:$D, Shipments!$A:$A, A1201)</f>
        <v>100</v>
      </c>
      <c r="S1201">
        <f t="shared" si="73"/>
        <v>1</v>
      </c>
      <c r="T1201">
        <f t="shared" si="74"/>
        <v>1</v>
      </c>
      <c r="U1201">
        <f t="shared" si="75"/>
        <v>5479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94"/>
  <sheetViews>
    <sheetView workbookViewId="0">
      <selection sqref="A1:XFD1048576"/>
    </sheetView>
  </sheetViews>
  <sheetFormatPr defaultRowHeight="14.5" x14ac:dyDescent="0.35"/>
  <cols>
    <col min="1" max="1" width="7.54296875" bestFit="1" customWidth="1"/>
    <col min="2" max="2" width="12.90625" bestFit="1" customWidth="1"/>
    <col min="3" max="3" width="8.6328125" bestFit="1" customWidth="1"/>
    <col min="4" max="4" width="10.54296875" bestFit="1" customWidth="1"/>
    <col min="5" max="5" width="6.54296875" bestFit="1" customWidth="1"/>
    <col min="6" max="6" width="14" bestFit="1" customWidth="1"/>
  </cols>
  <sheetData>
    <row r="1" spans="1:6" x14ac:dyDescent="0.35">
      <c r="A1" s="1" t="s">
        <v>500</v>
      </c>
      <c r="B1" s="1" t="s">
        <v>1827</v>
      </c>
      <c r="C1" s="1" t="s">
        <v>51</v>
      </c>
      <c r="D1" s="1" t="s">
        <v>1828</v>
      </c>
      <c r="E1" s="1" t="s">
        <v>1829</v>
      </c>
      <c r="F1" s="1" t="s">
        <v>1830</v>
      </c>
    </row>
    <row r="2" spans="1:6" x14ac:dyDescent="0.35">
      <c r="A2">
        <v>10000</v>
      </c>
      <c r="B2" s="4">
        <v>45904</v>
      </c>
      <c r="C2" t="s">
        <v>249</v>
      </c>
      <c r="D2">
        <v>19</v>
      </c>
      <c r="E2" t="s">
        <v>1831</v>
      </c>
      <c r="F2" t="s">
        <v>1835</v>
      </c>
    </row>
    <row r="3" spans="1:6" x14ac:dyDescent="0.35">
      <c r="A3">
        <v>10000</v>
      </c>
      <c r="B3" s="4">
        <v>45903</v>
      </c>
      <c r="C3" t="s">
        <v>249</v>
      </c>
      <c r="D3">
        <v>1</v>
      </c>
      <c r="E3" t="s">
        <v>1831</v>
      </c>
      <c r="F3" t="s">
        <v>1836</v>
      </c>
    </row>
    <row r="4" spans="1:6" x14ac:dyDescent="0.35">
      <c r="A4">
        <v>10001</v>
      </c>
      <c r="B4" s="4">
        <v>45859</v>
      </c>
      <c r="C4" t="s">
        <v>155</v>
      </c>
      <c r="D4">
        <v>25</v>
      </c>
      <c r="E4" t="s">
        <v>1832</v>
      </c>
      <c r="F4" t="s">
        <v>1837</v>
      </c>
    </row>
    <row r="5" spans="1:6" x14ac:dyDescent="0.35">
      <c r="A5">
        <v>10002</v>
      </c>
      <c r="B5" s="4">
        <v>45845</v>
      </c>
      <c r="C5" t="s">
        <v>207</v>
      </c>
      <c r="D5">
        <v>50</v>
      </c>
      <c r="E5" t="s">
        <v>1831</v>
      </c>
      <c r="F5" t="s">
        <v>1838</v>
      </c>
    </row>
    <row r="6" spans="1:6" x14ac:dyDescent="0.35">
      <c r="A6">
        <v>10003</v>
      </c>
      <c r="B6" s="4">
        <v>45773</v>
      </c>
      <c r="C6" t="s">
        <v>121</v>
      </c>
      <c r="D6">
        <v>1</v>
      </c>
      <c r="E6" t="s">
        <v>1832</v>
      </c>
      <c r="F6" t="s">
        <v>1839</v>
      </c>
    </row>
    <row r="7" spans="1:6" x14ac:dyDescent="0.35">
      <c r="A7">
        <v>10003</v>
      </c>
      <c r="B7" s="4">
        <v>45773</v>
      </c>
      <c r="C7" t="s">
        <v>121</v>
      </c>
      <c r="D7">
        <v>49</v>
      </c>
      <c r="E7" t="s">
        <v>1833</v>
      </c>
      <c r="F7" t="s">
        <v>1840</v>
      </c>
    </row>
    <row r="8" spans="1:6" x14ac:dyDescent="0.35">
      <c r="A8">
        <v>10004</v>
      </c>
      <c r="B8" s="4">
        <v>45880</v>
      </c>
      <c r="C8" t="s">
        <v>128</v>
      </c>
      <c r="D8">
        <v>30</v>
      </c>
      <c r="E8" t="s">
        <v>1831</v>
      </c>
      <c r="F8" t="s">
        <v>1841</v>
      </c>
    </row>
    <row r="9" spans="1:6" x14ac:dyDescent="0.35">
      <c r="A9">
        <v>10005</v>
      </c>
      <c r="B9" s="4">
        <v>45923</v>
      </c>
      <c r="C9" t="s">
        <v>61</v>
      </c>
      <c r="D9">
        <v>20</v>
      </c>
      <c r="E9" t="s">
        <v>1832</v>
      </c>
      <c r="F9" t="s">
        <v>1842</v>
      </c>
    </row>
    <row r="10" spans="1:6" x14ac:dyDescent="0.35">
      <c r="A10">
        <v>10006</v>
      </c>
      <c r="B10" s="4">
        <v>45791</v>
      </c>
      <c r="C10" t="s">
        <v>253</v>
      </c>
      <c r="D10">
        <v>30</v>
      </c>
      <c r="E10" t="s">
        <v>1833</v>
      </c>
      <c r="F10" t="s">
        <v>1843</v>
      </c>
    </row>
    <row r="11" spans="1:6" x14ac:dyDescent="0.35">
      <c r="A11">
        <v>10007</v>
      </c>
      <c r="B11" s="4">
        <v>45832</v>
      </c>
      <c r="C11" t="s">
        <v>111</v>
      </c>
      <c r="D11">
        <v>75</v>
      </c>
      <c r="E11" t="s">
        <v>1831</v>
      </c>
      <c r="F11" t="s">
        <v>1844</v>
      </c>
    </row>
    <row r="12" spans="1:6" x14ac:dyDescent="0.35">
      <c r="A12">
        <v>10008</v>
      </c>
      <c r="B12" s="4">
        <v>45807</v>
      </c>
      <c r="C12" t="s">
        <v>124</v>
      </c>
      <c r="D12">
        <v>40</v>
      </c>
      <c r="E12" t="s">
        <v>1832</v>
      </c>
      <c r="F12" t="s">
        <v>1845</v>
      </c>
    </row>
    <row r="13" spans="1:6" x14ac:dyDescent="0.35">
      <c r="A13">
        <v>10009</v>
      </c>
      <c r="B13" s="4">
        <v>45901</v>
      </c>
      <c r="C13" t="s">
        <v>108</v>
      </c>
      <c r="D13">
        <v>2</v>
      </c>
      <c r="E13" t="s">
        <v>1831</v>
      </c>
      <c r="F13" t="s">
        <v>1846</v>
      </c>
    </row>
    <row r="14" spans="1:6" x14ac:dyDescent="0.35">
      <c r="A14">
        <v>10009</v>
      </c>
      <c r="B14" s="4">
        <v>45899</v>
      </c>
      <c r="C14" t="s">
        <v>108</v>
      </c>
      <c r="D14">
        <v>8</v>
      </c>
      <c r="E14" t="s">
        <v>1831</v>
      </c>
      <c r="F14" t="s">
        <v>1847</v>
      </c>
    </row>
    <row r="15" spans="1:6" x14ac:dyDescent="0.35">
      <c r="A15">
        <v>10010</v>
      </c>
      <c r="B15" s="4">
        <v>45896</v>
      </c>
      <c r="C15" t="s">
        <v>166</v>
      </c>
      <c r="D15">
        <v>100</v>
      </c>
      <c r="E15" t="s">
        <v>1834</v>
      </c>
      <c r="F15" t="s">
        <v>1848</v>
      </c>
    </row>
    <row r="16" spans="1:6" x14ac:dyDescent="0.35">
      <c r="A16">
        <v>10011</v>
      </c>
      <c r="B16" s="4">
        <v>45797</v>
      </c>
      <c r="C16" t="s">
        <v>105</v>
      </c>
      <c r="D16">
        <v>50</v>
      </c>
      <c r="E16" t="s">
        <v>1834</v>
      </c>
      <c r="F16" t="s">
        <v>1849</v>
      </c>
    </row>
    <row r="17" spans="1:6" x14ac:dyDescent="0.35">
      <c r="A17">
        <v>10012</v>
      </c>
      <c r="B17" s="4">
        <v>45790</v>
      </c>
      <c r="C17" t="s">
        <v>207</v>
      </c>
      <c r="D17">
        <v>50</v>
      </c>
      <c r="E17" t="s">
        <v>1832</v>
      </c>
      <c r="F17" t="s">
        <v>1850</v>
      </c>
    </row>
    <row r="18" spans="1:6" x14ac:dyDescent="0.35">
      <c r="A18">
        <v>10013</v>
      </c>
      <c r="B18" s="4">
        <v>45845</v>
      </c>
      <c r="C18" t="s">
        <v>95</v>
      </c>
      <c r="D18">
        <v>100</v>
      </c>
      <c r="E18" t="s">
        <v>1832</v>
      </c>
      <c r="F18" t="s">
        <v>1851</v>
      </c>
    </row>
    <row r="19" spans="1:6" x14ac:dyDescent="0.35">
      <c r="A19">
        <v>10014</v>
      </c>
      <c r="B19" s="4">
        <v>45880</v>
      </c>
      <c r="C19" t="s">
        <v>184</v>
      </c>
      <c r="D19">
        <v>25</v>
      </c>
      <c r="E19" t="s">
        <v>1833</v>
      </c>
      <c r="F19" t="s">
        <v>1852</v>
      </c>
    </row>
    <row r="20" spans="1:6" x14ac:dyDescent="0.35">
      <c r="A20">
        <v>10015</v>
      </c>
      <c r="B20" s="4">
        <v>45835</v>
      </c>
      <c r="C20" t="s">
        <v>247</v>
      </c>
      <c r="D20">
        <v>30</v>
      </c>
      <c r="E20" t="s">
        <v>1831</v>
      </c>
      <c r="F20" t="s">
        <v>1853</v>
      </c>
    </row>
    <row r="21" spans="1:6" x14ac:dyDescent="0.35">
      <c r="A21">
        <v>10016</v>
      </c>
      <c r="B21" s="4">
        <v>45863</v>
      </c>
      <c r="C21" t="s">
        <v>79</v>
      </c>
      <c r="D21">
        <v>9</v>
      </c>
      <c r="E21" t="s">
        <v>1833</v>
      </c>
      <c r="F21" t="s">
        <v>1854</v>
      </c>
    </row>
    <row r="22" spans="1:6" x14ac:dyDescent="0.35">
      <c r="A22">
        <v>10016</v>
      </c>
      <c r="B22" s="4">
        <v>45866</v>
      </c>
      <c r="C22" t="s">
        <v>79</v>
      </c>
      <c r="D22">
        <v>21</v>
      </c>
      <c r="E22" t="s">
        <v>1831</v>
      </c>
      <c r="F22" t="s">
        <v>1855</v>
      </c>
    </row>
    <row r="23" spans="1:6" x14ac:dyDescent="0.35">
      <c r="A23">
        <v>10017</v>
      </c>
      <c r="B23" s="4">
        <v>45932</v>
      </c>
      <c r="C23" t="s">
        <v>131</v>
      </c>
      <c r="D23">
        <v>50</v>
      </c>
      <c r="E23" t="s">
        <v>1832</v>
      </c>
      <c r="F23" t="s">
        <v>1856</v>
      </c>
    </row>
    <row r="24" spans="1:6" x14ac:dyDescent="0.35">
      <c r="A24">
        <v>10018</v>
      </c>
      <c r="B24" s="4">
        <v>45889</v>
      </c>
      <c r="C24" t="s">
        <v>115</v>
      </c>
      <c r="D24">
        <v>30</v>
      </c>
      <c r="E24" t="s">
        <v>1833</v>
      </c>
      <c r="F24" t="s">
        <v>1857</v>
      </c>
    </row>
    <row r="25" spans="1:6" x14ac:dyDescent="0.35">
      <c r="A25">
        <v>10019</v>
      </c>
      <c r="B25" s="4">
        <v>45863</v>
      </c>
      <c r="C25" t="s">
        <v>125</v>
      </c>
      <c r="D25">
        <v>10</v>
      </c>
      <c r="E25" t="s">
        <v>1833</v>
      </c>
      <c r="F25" t="s">
        <v>1858</v>
      </c>
    </row>
    <row r="26" spans="1:6" x14ac:dyDescent="0.35">
      <c r="A26">
        <v>10020</v>
      </c>
      <c r="B26" s="4">
        <v>45885</v>
      </c>
      <c r="C26" t="s">
        <v>170</v>
      </c>
      <c r="D26">
        <v>50</v>
      </c>
      <c r="E26" t="s">
        <v>1832</v>
      </c>
      <c r="F26" t="s">
        <v>1859</v>
      </c>
    </row>
    <row r="27" spans="1:6" x14ac:dyDescent="0.35">
      <c r="A27">
        <v>10021</v>
      </c>
      <c r="B27" s="4">
        <v>45865</v>
      </c>
      <c r="C27" t="s">
        <v>136</v>
      </c>
      <c r="D27">
        <v>25</v>
      </c>
      <c r="E27" t="s">
        <v>1831</v>
      </c>
      <c r="F27" t="s">
        <v>1860</v>
      </c>
    </row>
    <row r="28" spans="1:6" x14ac:dyDescent="0.35">
      <c r="A28">
        <v>10022</v>
      </c>
      <c r="B28" s="4">
        <v>45900</v>
      </c>
      <c r="C28" t="s">
        <v>107</v>
      </c>
      <c r="D28">
        <v>30</v>
      </c>
      <c r="E28" t="s">
        <v>1831</v>
      </c>
      <c r="F28" t="s">
        <v>1861</v>
      </c>
    </row>
    <row r="29" spans="1:6" x14ac:dyDescent="0.35">
      <c r="A29">
        <v>10023</v>
      </c>
      <c r="B29" s="4">
        <v>45828</v>
      </c>
      <c r="C29" t="s">
        <v>206</v>
      </c>
      <c r="D29">
        <v>7</v>
      </c>
      <c r="E29" t="s">
        <v>1834</v>
      </c>
      <c r="F29" t="s">
        <v>1862</v>
      </c>
    </row>
    <row r="30" spans="1:6" x14ac:dyDescent="0.35">
      <c r="A30">
        <v>10023</v>
      </c>
      <c r="B30" s="4">
        <v>45828</v>
      </c>
      <c r="C30" t="s">
        <v>206</v>
      </c>
      <c r="D30">
        <v>8</v>
      </c>
      <c r="E30" t="s">
        <v>1834</v>
      </c>
      <c r="F30" t="s">
        <v>1863</v>
      </c>
    </row>
    <row r="31" spans="1:6" x14ac:dyDescent="0.35">
      <c r="A31">
        <v>10024</v>
      </c>
      <c r="B31" s="4">
        <v>45768</v>
      </c>
      <c r="C31" t="s">
        <v>135</v>
      </c>
      <c r="D31">
        <v>50</v>
      </c>
      <c r="E31" t="s">
        <v>1831</v>
      </c>
      <c r="F31" t="s">
        <v>1864</v>
      </c>
    </row>
    <row r="32" spans="1:6" x14ac:dyDescent="0.35">
      <c r="A32">
        <v>10025</v>
      </c>
      <c r="B32" s="4">
        <v>45844</v>
      </c>
      <c r="C32" t="s">
        <v>179</v>
      </c>
      <c r="D32">
        <v>20</v>
      </c>
      <c r="E32" t="s">
        <v>1834</v>
      </c>
      <c r="F32" t="s">
        <v>1865</v>
      </c>
    </row>
    <row r="33" spans="1:6" x14ac:dyDescent="0.35">
      <c r="A33">
        <v>10025</v>
      </c>
      <c r="B33" s="4">
        <v>45844</v>
      </c>
      <c r="C33" t="s">
        <v>179</v>
      </c>
      <c r="D33">
        <v>10</v>
      </c>
      <c r="E33" t="s">
        <v>1833</v>
      </c>
      <c r="F33" t="s">
        <v>1866</v>
      </c>
    </row>
    <row r="34" spans="1:6" x14ac:dyDescent="0.35">
      <c r="A34">
        <v>10026</v>
      </c>
      <c r="B34" s="4">
        <v>45813</v>
      </c>
      <c r="C34" t="s">
        <v>128</v>
      </c>
      <c r="D34">
        <v>100</v>
      </c>
      <c r="E34" t="s">
        <v>1832</v>
      </c>
      <c r="F34" t="s">
        <v>1867</v>
      </c>
    </row>
    <row r="35" spans="1:6" x14ac:dyDescent="0.35">
      <c r="A35">
        <v>10027</v>
      </c>
      <c r="B35" s="4">
        <v>45875</v>
      </c>
      <c r="C35" t="s">
        <v>67</v>
      </c>
      <c r="D35">
        <v>25</v>
      </c>
      <c r="E35" t="s">
        <v>1834</v>
      </c>
      <c r="F35" t="s">
        <v>1868</v>
      </c>
    </row>
    <row r="36" spans="1:6" x14ac:dyDescent="0.35">
      <c r="A36">
        <v>10028</v>
      </c>
      <c r="B36" s="4">
        <v>45921</v>
      </c>
      <c r="C36" t="s">
        <v>181</v>
      </c>
      <c r="D36">
        <v>50</v>
      </c>
      <c r="E36" t="s">
        <v>1834</v>
      </c>
      <c r="F36" t="s">
        <v>1869</v>
      </c>
    </row>
    <row r="37" spans="1:6" x14ac:dyDescent="0.35">
      <c r="A37">
        <v>10029</v>
      </c>
      <c r="B37" s="4">
        <v>45865</v>
      </c>
      <c r="C37" t="s">
        <v>90</v>
      </c>
      <c r="D37">
        <v>7</v>
      </c>
      <c r="E37" t="s">
        <v>1831</v>
      </c>
      <c r="F37" t="s">
        <v>1870</v>
      </c>
    </row>
    <row r="38" spans="1:6" x14ac:dyDescent="0.35">
      <c r="A38">
        <v>10029</v>
      </c>
      <c r="B38" s="4">
        <v>45865</v>
      </c>
      <c r="C38" t="s">
        <v>90</v>
      </c>
      <c r="D38">
        <v>43</v>
      </c>
      <c r="E38" t="s">
        <v>1833</v>
      </c>
      <c r="F38" t="s">
        <v>1871</v>
      </c>
    </row>
    <row r="39" spans="1:6" x14ac:dyDescent="0.35">
      <c r="A39">
        <v>10030</v>
      </c>
      <c r="B39" s="4">
        <v>45812</v>
      </c>
      <c r="C39" t="s">
        <v>73</v>
      </c>
      <c r="D39">
        <v>8</v>
      </c>
      <c r="E39" t="s">
        <v>1832</v>
      </c>
      <c r="F39" t="s">
        <v>1872</v>
      </c>
    </row>
    <row r="40" spans="1:6" x14ac:dyDescent="0.35">
      <c r="A40">
        <v>10030</v>
      </c>
      <c r="B40" s="4">
        <v>45808</v>
      </c>
      <c r="C40" t="s">
        <v>73</v>
      </c>
      <c r="D40">
        <v>17</v>
      </c>
      <c r="E40" t="s">
        <v>1834</v>
      </c>
      <c r="F40" t="s">
        <v>1873</v>
      </c>
    </row>
    <row r="41" spans="1:6" x14ac:dyDescent="0.35">
      <c r="A41">
        <v>10031</v>
      </c>
      <c r="B41" s="4">
        <v>45813</v>
      </c>
      <c r="C41" t="s">
        <v>107</v>
      </c>
      <c r="D41">
        <v>51</v>
      </c>
      <c r="E41" t="s">
        <v>1834</v>
      </c>
      <c r="F41" t="s">
        <v>1874</v>
      </c>
    </row>
    <row r="42" spans="1:6" x14ac:dyDescent="0.35">
      <c r="A42">
        <v>10031</v>
      </c>
      <c r="B42" s="4">
        <v>45816</v>
      </c>
      <c r="C42" t="s">
        <v>107</v>
      </c>
      <c r="D42">
        <v>49</v>
      </c>
      <c r="E42" t="s">
        <v>1834</v>
      </c>
      <c r="F42" t="s">
        <v>1875</v>
      </c>
    </row>
    <row r="43" spans="1:6" x14ac:dyDescent="0.35">
      <c r="A43">
        <v>10032</v>
      </c>
      <c r="B43" s="4">
        <v>45773</v>
      </c>
      <c r="C43" t="s">
        <v>175</v>
      </c>
      <c r="D43">
        <v>7</v>
      </c>
      <c r="E43" t="s">
        <v>1832</v>
      </c>
      <c r="F43" t="s">
        <v>1876</v>
      </c>
    </row>
    <row r="44" spans="1:6" x14ac:dyDescent="0.35">
      <c r="A44">
        <v>10032</v>
      </c>
      <c r="B44" s="4">
        <v>45773</v>
      </c>
      <c r="C44" t="s">
        <v>175</v>
      </c>
      <c r="D44">
        <v>3</v>
      </c>
      <c r="E44" t="s">
        <v>1833</v>
      </c>
      <c r="F44" t="s">
        <v>1877</v>
      </c>
    </row>
    <row r="45" spans="1:6" x14ac:dyDescent="0.35">
      <c r="A45">
        <v>10033</v>
      </c>
      <c r="B45" s="4">
        <v>45754</v>
      </c>
      <c r="C45" t="s">
        <v>167</v>
      </c>
      <c r="D45">
        <v>1</v>
      </c>
      <c r="E45" t="s">
        <v>1831</v>
      </c>
      <c r="F45" t="s">
        <v>1878</v>
      </c>
    </row>
    <row r="46" spans="1:6" x14ac:dyDescent="0.35">
      <c r="A46">
        <v>10033</v>
      </c>
      <c r="B46" s="4">
        <v>45754</v>
      </c>
      <c r="C46" t="s">
        <v>167</v>
      </c>
      <c r="D46">
        <v>19</v>
      </c>
      <c r="E46" t="s">
        <v>1834</v>
      </c>
      <c r="F46" t="s">
        <v>1879</v>
      </c>
    </row>
    <row r="47" spans="1:6" x14ac:dyDescent="0.35">
      <c r="A47">
        <v>10034</v>
      </c>
      <c r="B47" s="4">
        <v>45837</v>
      </c>
      <c r="C47" t="s">
        <v>229</v>
      </c>
      <c r="D47">
        <v>6</v>
      </c>
      <c r="E47" t="s">
        <v>1833</v>
      </c>
      <c r="F47" t="s">
        <v>1880</v>
      </c>
    </row>
    <row r="48" spans="1:6" x14ac:dyDescent="0.35">
      <c r="A48">
        <v>10034</v>
      </c>
      <c r="B48" s="4">
        <v>45838</v>
      </c>
      <c r="C48" t="s">
        <v>229</v>
      </c>
      <c r="D48">
        <v>9</v>
      </c>
      <c r="E48" t="s">
        <v>1834</v>
      </c>
      <c r="F48" t="s">
        <v>1881</v>
      </c>
    </row>
    <row r="49" spans="1:6" x14ac:dyDescent="0.35">
      <c r="A49">
        <v>10035</v>
      </c>
      <c r="B49" s="4">
        <v>45750</v>
      </c>
      <c r="C49" t="s">
        <v>118</v>
      </c>
      <c r="D49">
        <v>5</v>
      </c>
      <c r="E49" t="s">
        <v>1834</v>
      </c>
      <c r="F49" t="s">
        <v>1882</v>
      </c>
    </row>
    <row r="50" spans="1:6" x14ac:dyDescent="0.35">
      <c r="A50">
        <v>10036</v>
      </c>
      <c r="B50" s="4">
        <v>45908</v>
      </c>
      <c r="C50" t="s">
        <v>199</v>
      </c>
      <c r="D50">
        <v>4</v>
      </c>
      <c r="E50" t="s">
        <v>1833</v>
      </c>
      <c r="F50" t="s">
        <v>1883</v>
      </c>
    </row>
    <row r="51" spans="1:6" x14ac:dyDescent="0.35">
      <c r="A51">
        <v>10036</v>
      </c>
      <c r="B51" s="4">
        <v>45908</v>
      </c>
      <c r="C51" t="s">
        <v>199</v>
      </c>
      <c r="D51">
        <v>6</v>
      </c>
      <c r="E51" t="s">
        <v>1831</v>
      </c>
      <c r="F51" t="s">
        <v>1884</v>
      </c>
    </row>
    <row r="52" spans="1:6" x14ac:dyDescent="0.35">
      <c r="A52">
        <v>10037</v>
      </c>
      <c r="B52" s="4">
        <v>45862</v>
      </c>
      <c r="C52" t="s">
        <v>149</v>
      </c>
      <c r="D52">
        <v>18</v>
      </c>
      <c r="E52" t="s">
        <v>1831</v>
      </c>
      <c r="F52" t="s">
        <v>1885</v>
      </c>
    </row>
    <row r="53" spans="1:6" x14ac:dyDescent="0.35">
      <c r="A53">
        <v>10037</v>
      </c>
      <c r="B53" s="4">
        <v>45862</v>
      </c>
      <c r="C53" t="s">
        <v>149</v>
      </c>
      <c r="D53">
        <v>82</v>
      </c>
      <c r="E53" t="s">
        <v>1833</v>
      </c>
      <c r="F53" t="s">
        <v>1886</v>
      </c>
    </row>
    <row r="54" spans="1:6" x14ac:dyDescent="0.35">
      <c r="A54">
        <v>10038</v>
      </c>
      <c r="B54" s="4">
        <v>45848</v>
      </c>
      <c r="C54" t="s">
        <v>181</v>
      </c>
      <c r="D54">
        <v>26</v>
      </c>
      <c r="E54" t="s">
        <v>1833</v>
      </c>
      <c r="F54" t="s">
        <v>1887</v>
      </c>
    </row>
    <row r="55" spans="1:6" x14ac:dyDescent="0.35">
      <c r="A55">
        <v>10038</v>
      </c>
      <c r="B55" s="4">
        <v>45855</v>
      </c>
      <c r="C55" t="s">
        <v>181</v>
      </c>
      <c r="D55">
        <v>4</v>
      </c>
      <c r="E55" t="s">
        <v>1834</v>
      </c>
      <c r="F55" t="s">
        <v>1888</v>
      </c>
    </row>
    <row r="56" spans="1:6" x14ac:dyDescent="0.35">
      <c r="A56">
        <v>10039</v>
      </c>
      <c r="B56" s="4">
        <v>45858</v>
      </c>
      <c r="C56" t="s">
        <v>96</v>
      </c>
      <c r="D56">
        <v>15</v>
      </c>
      <c r="E56" t="s">
        <v>1833</v>
      </c>
      <c r="F56" t="s">
        <v>1889</v>
      </c>
    </row>
    <row r="57" spans="1:6" x14ac:dyDescent="0.35">
      <c r="A57">
        <v>10040</v>
      </c>
      <c r="B57" s="4">
        <v>45920</v>
      </c>
      <c r="C57" t="s">
        <v>77</v>
      </c>
      <c r="D57">
        <v>5</v>
      </c>
      <c r="E57" t="s">
        <v>1834</v>
      </c>
      <c r="F57" t="s">
        <v>1890</v>
      </c>
    </row>
    <row r="58" spans="1:6" x14ac:dyDescent="0.35">
      <c r="A58">
        <v>10041</v>
      </c>
      <c r="B58" s="4">
        <v>45917</v>
      </c>
      <c r="C58" t="s">
        <v>129</v>
      </c>
      <c r="D58">
        <v>5</v>
      </c>
      <c r="E58" t="s">
        <v>1834</v>
      </c>
      <c r="F58" t="s">
        <v>1891</v>
      </c>
    </row>
    <row r="59" spans="1:6" x14ac:dyDescent="0.35">
      <c r="A59">
        <v>10041</v>
      </c>
      <c r="B59" s="4">
        <v>45917</v>
      </c>
      <c r="C59" t="s">
        <v>129</v>
      </c>
      <c r="D59">
        <v>35</v>
      </c>
      <c r="E59" t="s">
        <v>1833</v>
      </c>
      <c r="F59" t="s">
        <v>1892</v>
      </c>
    </row>
    <row r="60" spans="1:6" x14ac:dyDescent="0.35">
      <c r="A60">
        <v>10042</v>
      </c>
      <c r="B60" s="4">
        <v>45793</v>
      </c>
      <c r="C60" t="s">
        <v>153</v>
      </c>
      <c r="D60">
        <v>10</v>
      </c>
      <c r="E60" t="s">
        <v>1834</v>
      </c>
      <c r="F60" t="s">
        <v>1893</v>
      </c>
    </row>
    <row r="61" spans="1:6" x14ac:dyDescent="0.35">
      <c r="A61">
        <v>10043</v>
      </c>
      <c r="B61" s="4">
        <v>45759</v>
      </c>
      <c r="C61" t="s">
        <v>107</v>
      </c>
      <c r="D61">
        <v>15</v>
      </c>
      <c r="E61" t="s">
        <v>1832</v>
      </c>
      <c r="F61" t="s">
        <v>1894</v>
      </c>
    </row>
    <row r="62" spans="1:6" x14ac:dyDescent="0.35">
      <c r="A62">
        <v>10044</v>
      </c>
      <c r="B62" s="4">
        <v>45893</v>
      </c>
      <c r="C62" t="s">
        <v>55</v>
      </c>
      <c r="D62">
        <v>75</v>
      </c>
      <c r="E62" t="s">
        <v>1833</v>
      </c>
      <c r="F62" t="s">
        <v>1895</v>
      </c>
    </row>
    <row r="63" spans="1:6" x14ac:dyDescent="0.35">
      <c r="A63">
        <v>10045</v>
      </c>
      <c r="B63" s="4">
        <v>45819</v>
      </c>
      <c r="C63" t="s">
        <v>57</v>
      </c>
      <c r="D63">
        <v>36</v>
      </c>
      <c r="E63" t="s">
        <v>1832</v>
      </c>
      <c r="F63" t="s">
        <v>1896</v>
      </c>
    </row>
    <row r="64" spans="1:6" x14ac:dyDescent="0.35">
      <c r="A64">
        <v>10045</v>
      </c>
      <c r="B64" s="4">
        <v>45820</v>
      </c>
      <c r="C64" t="s">
        <v>57</v>
      </c>
      <c r="D64">
        <v>39</v>
      </c>
      <c r="E64" t="s">
        <v>1833</v>
      </c>
      <c r="F64" t="s">
        <v>1897</v>
      </c>
    </row>
    <row r="65" spans="1:6" x14ac:dyDescent="0.35">
      <c r="A65">
        <v>10046</v>
      </c>
      <c r="B65" s="4">
        <v>45801</v>
      </c>
      <c r="C65" t="s">
        <v>185</v>
      </c>
      <c r="D65">
        <v>6</v>
      </c>
      <c r="E65" t="s">
        <v>1833</v>
      </c>
      <c r="F65" t="s">
        <v>1898</v>
      </c>
    </row>
    <row r="66" spans="1:6" x14ac:dyDescent="0.35">
      <c r="A66">
        <v>10046</v>
      </c>
      <c r="B66" s="4">
        <v>45801</v>
      </c>
      <c r="C66" t="s">
        <v>185</v>
      </c>
      <c r="D66">
        <v>14</v>
      </c>
      <c r="E66" t="s">
        <v>1831</v>
      </c>
      <c r="F66" t="s">
        <v>1899</v>
      </c>
    </row>
    <row r="67" spans="1:6" x14ac:dyDescent="0.35">
      <c r="A67">
        <v>10047</v>
      </c>
      <c r="B67" s="4">
        <v>45791</v>
      </c>
      <c r="C67" t="s">
        <v>190</v>
      </c>
      <c r="D67">
        <v>20</v>
      </c>
      <c r="E67" t="s">
        <v>1833</v>
      </c>
      <c r="F67" t="s">
        <v>1900</v>
      </c>
    </row>
    <row r="68" spans="1:6" x14ac:dyDescent="0.35">
      <c r="A68">
        <v>10048</v>
      </c>
      <c r="B68" s="4">
        <v>45766</v>
      </c>
      <c r="C68" t="s">
        <v>112</v>
      </c>
      <c r="D68">
        <v>10</v>
      </c>
      <c r="E68" t="s">
        <v>1834</v>
      </c>
      <c r="F68" t="s">
        <v>1901</v>
      </c>
    </row>
    <row r="69" spans="1:6" x14ac:dyDescent="0.35">
      <c r="A69">
        <v>10049</v>
      </c>
      <c r="B69" s="4">
        <v>45791</v>
      </c>
      <c r="C69" t="s">
        <v>241</v>
      </c>
      <c r="D69">
        <v>50</v>
      </c>
      <c r="E69" t="s">
        <v>1833</v>
      </c>
      <c r="F69" t="s">
        <v>1902</v>
      </c>
    </row>
    <row r="70" spans="1:6" x14ac:dyDescent="0.35">
      <c r="A70">
        <v>10050</v>
      </c>
      <c r="B70" s="4">
        <v>45883</v>
      </c>
      <c r="C70" t="s">
        <v>214</v>
      </c>
      <c r="D70">
        <v>31</v>
      </c>
      <c r="E70" t="s">
        <v>1833</v>
      </c>
      <c r="F70" t="s">
        <v>1903</v>
      </c>
    </row>
    <row r="71" spans="1:6" x14ac:dyDescent="0.35">
      <c r="A71">
        <v>10050</v>
      </c>
      <c r="B71" s="4">
        <v>45884</v>
      </c>
      <c r="C71" t="s">
        <v>214</v>
      </c>
      <c r="D71">
        <v>69</v>
      </c>
      <c r="E71" t="s">
        <v>1832</v>
      </c>
      <c r="F71" t="s">
        <v>1904</v>
      </c>
    </row>
    <row r="72" spans="1:6" x14ac:dyDescent="0.35">
      <c r="A72">
        <v>10051</v>
      </c>
      <c r="B72" s="4">
        <v>45831</v>
      </c>
      <c r="C72" t="s">
        <v>244</v>
      </c>
      <c r="D72">
        <v>50</v>
      </c>
      <c r="E72" t="s">
        <v>1831</v>
      </c>
      <c r="F72" t="s">
        <v>1905</v>
      </c>
    </row>
    <row r="73" spans="1:6" x14ac:dyDescent="0.35">
      <c r="A73">
        <v>10052</v>
      </c>
      <c r="B73" s="4">
        <v>45878</v>
      </c>
      <c r="C73" t="s">
        <v>254</v>
      </c>
      <c r="D73">
        <v>40</v>
      </c>
      <c r="E73" t="s">
        <v>1832</v>
      </c>
      <c r="F73" t="s">
        <v>1906</v>
      </c>
    </row>
    <row r="74" spans="1:6" x14ac:dyDescent="0.35">
      <c r="A74">
        <v>10053</v>
      </c>
      <c r="B74" s="4">
        <v>45926</v>
      </c>
      <c r="C74" t="s">
        <v>115</v>
      </c>
      <c r="D74">
        <v>6</v>
      </c>
      <c r="E74" t="s">
        <v>1834</v>
      </c>
      <c r="F74" t="s">
        <v>1907</v>
      </c>
    </row>
    <row r="75" spans="1:6" x14ac:dyDescent="0.35">
      <c r="A75">
        <v>10053</v>
      </c>
      <c r="B75" s="4">
        <v>45926</v>
      </c>
      <c r="C75" t="s">
        <v>115</v>
      </c>
      <c r="D75">
        <v>24</v>
      </c>
      <c r="E75" t="s">
        <v>1831</v>
      </c>
      <c r="F75" t="s">
        <v>1908</v>
      </c>
    </row>
    <row r="76" spans="1:6" x14ac:dyDescent="0.35">
      <c r="A76">
        <v>10054</v>
      </c>
      <c r="B76" s="4">
        <v>45759</v>
      </c>
      <c r="C76" t="s">
        <v>88</v>
      </c>
      <c r="D76">
        <v>4</v>
      </c>
      <c r="E76" t="s">
        <v>1833</v>
      </c>
      <c r="F76" t="s">
        <v>1909</v>
      </c>
    </row>
    <row r="77" spans="1:6" x14ac:dyDescent="0.35">
      <c r="A77">
        <v>10054</v>
      </c>
      <c r="B77" s="4">
        <v>45759</v>
      </c>
      <c r="C77" t="s">
        <v>88</v>
      </c>
      <c r="D77">
        <v>1</v>
      </c>
      <c r="E77" t="s">
        <v>1831</v>
      </c>
      <c r="F77" t="s">
        <v>1910</v>
      </c>
    </row>
    <row r="78" spans="1:6" x14ac:dyDescent="0.35">
      <c r="A78">
        <v>10055</v>
      </c>
      <c r="B78" s="4">
        <v>45940</v>
      </c>
      <c r="C78" t="s">
        <v>217</v>
      </c>
      <c r="D78">
        <v>40</v>
      </c>
      <c r="E78" t="s">
        <v>1831</v>
      </c>
      <c r="F78" t="s">
        <v>1911</v>
      </c>
    </row>
    <row r="79" spans="1:6" x14ac:dyDescent="0.35">
      <c r="A79">
        <v>10056</v>
      </c>
      <c r="B79" s="4">
        <v>45830</v>
      </c>
      <c r="C79" t="s">
        <v>244</v>
      </c>
      <c r="D79">
        <v>15</v>
      </c>
      <c r="E79" t="s">
        <v>1834</v>
      </c>
      <c r="F79" t="s">
        <v>1912</v>
      </c>
    </row>
    <row r="80" spans="1:6" x14ac:dyDescent="0.35">
      <c r="A80">
        <v>10057</v>
      </c>
      <c r="B80" s="4">
        <v>45889</v>
      </c>
      <c r="C80" t="s">
        <v>88</v>
      </c>
      <c r="D80">
        <v>30</v>
      </c>
      <c r="E80" t="s">
        <v>1831</v>
      </c>
      <c r="F80" t="s">
        <v>1913</v>
      </c>
    </row>
    <row r="81" spans="1:6" x14ac:dyDescent="0.35">
      <c r="A81">
        <v>10058</v>
      </c>
      <c r="B81" s="4">
        <v>45813</v>
      </c>
      <c r="C81" t="s">
        <v>152</v>
      </c>
      <c r="D81">
        <v>20</v>
      </c>
      <c r="E81" t="s">
        <v>1833</v>
      </c>
      <c r="F81" t="s">
        <v>1914</v>
      </c>
    </row>
    <row r="82" spans="1:6" x14ac:dyDescent="0.35">
      <c r="A82">
        <v>10059</v>
      </c>
      <c r="B82" s="4">
        <v>45802</v>
      </c>
      <c r="C82" t="s">
        <v>181</v>
      </c>
      <c r="D82">
        <v>30</v>
      </c>
      <c r="E82" t="s">
        <v>1831</v>
      </c>
      <c r="F82" t="s">
        <v>1915</v>
      </c>
    </row>
    <row r="83" spans="1:6" x14ac:dyDescent="0.35">
      <c r="A83">
        <v>10060</v>
      </c>
      <c r="B83" s="4">
        <v>45874</v>
      </c>
      <c r="C83" t="s">
        <v>209</v>
      </c>
      <c r="D83">
        <v>10</v>
      </c>
      <c r="E83" t="s">
        <v>1831</v>
      </c>
      <c r="F83" t="s">
        <v>1916</v>
      </c>
    </row>
    <row r="84" spans="1:6" x14ac:dyDescent="0.35">
      <c r="A84">
        <v>10061</v>
      </c>
      <c r="B84" s="4">
        <v>45921</v>
      </c>
      <c r="C84" t="s">
        <v>70</v>
      </c>
      <c r="D84">
        <v>15</v>
      </c>
      <c r="E84" t="s">
        <v>1832</v>
      </c>
      <c r="F84" t="s">
        <v>1917</v>
      </c>
    </row>
    <row r="85" spans="1:6" x14ac:dyDescent="0.35">
      <c r="A85">
        <v>10062</v>
      </c>
      <c r="B85" s="4">
        <v>45837</v>
      </c>
      <c r="C85" t="s">
        <v>238</v>
      </c>
      <c r="D85">
        <v>10</v>
      </c>
      <c r="E85" t="s">
        <v>1831</v>
      </c>
      <c r="F85" t="s">
        <v>1918</v>
      </c>
    </row>
    <row r="86" spans="1:6" x14ac:dyDescent="0.35">
      <c r="A86">
        <v>10063</v>
      </c>
      <c r="B86" s="4">
        <v>45852</v>
      </c>
      <c r="C86" t="s">
        <v>102</v>
      </c>
      <c r="D86">
        <v>25</v>
      </c>
      <c r="E86" t="s">
        <v>1832</v>
      </c>
      <c r="F86" t="s">
        <v>1919</v>
      </c>
    </row>
    <row r="87" spans="1:6" x14ac:dyDescent="0.35">
      <c r="A87">
        <v>10064</v>
      </c>
      <c r="B87" s="4">
        <v>45813</v>
      </c>
      <c r="C87" t="s">
        <v>66</v>
      </c>
      <c r="D87">
        <v>5</v>
      </c>
      <c r="E87" t="s">
        <v>1834</v>
      </c>
      <c r="F87" t="s">
        <v>1920</v>
      </c>
    </row>
    <row r="88" spans="1:6" x14ac:dyDescent="0.35">
      <c r="A88">
        <v>10065</v>
      </c>
      <c r="B88" s="4">
        <v>45858</v>
      </c>
      <c r="C88" t="s">
        <v>105</v>
      </c>
      <c r="D88">
        <v>11</v>
      </c>
      <c r="E88" t="s">
        <v>1833</v>
      </c>
      <c r="F88" t="s">
        <v>1921</v>
      </c>
    </row>
    <row r="89" spans="1:6" x14ac:dyDescent="0.35">
      <c r="A89">
        <v>10065</v>
      </c>
      <c r="B89" s="4">
        <v>45857</v>
      </c>
      <c r="C89" t="s">
        <v>105</v>
      </c>
      <c r="D89">
        <v>4</v>
      </c>
      <c r="E89" t="s">
        <v>1834</v>
      </c>
      <c r="F89" t="s">
        <v>1922</v>
      </c>
    </row>
    <row r="90" spans="1:6" x14ac:dyDescent="0.35">
      <c r="A90">
        <v>10066</v>
      </c>
      <c r="B90" s="4">
        <v>45923</v>
      </c>
      <c r="C90" t="s">
        <v>201</v>
      </c>
      <c r="D90">
        <v>5</v>
      </c>
      <c r="E90" t="s">
        <v>1834</v>
      </c>
      <c r="F90" t="s">
        <v>1923</v>
      </c>
    </row>
    <row r="91" spans="1:6" x14ac:dyDescent="0.35">
      <c r="A91">
        <v>10067</v>
      </c>
      <c r="B91" s="4">
        <v>45856</v>
      </c>
      <c r="C91" t="s">
        <v>59</v>
      </c>
      <c r="D91">
        <v>10</v>
      </c>
      <c r="E91" t="s">
        <v>1831</v>
      </c>
      <c r="F91" t="s">
        <v>1924</v>
      </c>
    </row>
    <row r="92" spans="1:6" x14ac:dyDescent="0.35">
      <c r="A92">
        <v>10068</v>
      </c>
      <c r="B92" s="4">
        <v>45795</v>
      </c>
      <c r="C92" t="s">
        <v>128</v>
      </c>
      <c r="D92">
        <v>100</v>
      </c>
      <c r="E92" t="s">
        <v>1832</v>
      </c>
      <c r="F92" t="s">
        <v>1925</v>
      </c>
    </row>
    <row r="93" spans="1:6" x14ac:dyDescent="0.35">
      <c r="A93">
        <v>10069</v>
      </c>
      <c r="B93" s="4">
        <v>45823</v>
      </c>
      <c r="C93" t="s">
        <v>203</v>
      </c>
      <c r="D93">
        <v>40</v>
      </c>
      <c r="E93" t="s">
        <v>1833</v>
      </c>
      <c r="F93" t="s">
        <v>1926</v>
      </c>
    </row>
    <row r="94" spans="1:6" x14ac:dyDescent="0.35">
      <c r="A94">
        <v>10070</v>
      </c>
      <c r="B94" s="4">
        <v>45821</v>
      </c>
      <c r="C94" t="s">
        <v>200</v>
      </c>
      <c r="D94">
        <v>40</v>
      </c>
      <c r="E94" t="s">
        <v>1831</v>
      </c>
      <c r="F94" t="s">
        <v>1927</v>
      </c>
    </row>
    <row r="95" spans="1:6" x14ac:dyDescent="0.35">
      <c r="A95">
        <v>10071</v>
      </c>
      <c r="B95" s="4">
        <v>45753</v>
      </c>
      <c r="C95" t="s">
        <v>179</v>
      </c>
      <c r="D95">
        <v>15</v>
      </c>
      <c r="E95" t="s">
        <v>1832</v>
      </c>
      <c r="F95" t="s">
        <v>1928</v>
      </c>
    </row>
    <row r="96" spans="1:6" x14ac:dyDescent="0.35">
      <c r="A96">
        <v>10072</v>
      </c>
      <c r="B96" s="4">
        <v>45897</v>
      </c>
      <c r="C96" t="s">
        <v>164</v>
      </c>
      <c r="D96">
        <v>75</v>
      </c>
      <c r="E96" t="s">
        <v>1831</v>
      </c>
      <c r="F96" t="s">
        <v>1929</v>
      </c>
    </row>
    <row r="97" spans="1:6" x14ac:dyDescent="0.35">
      <c r="A97">
        <v>10073</v>
      </c>
      <c r="B97" s="4">
        <v>45805</v>
      </c>
      <c r="C97" t="s">
        <v>59</v>
      </c>
      <c r="D97">
        <v>33</v>
      </c>
      <c r="E97" t="s">
        <v>1833</v>
      </c>
      <c r="F97" t="s">
        <v>1930</v>
      </c>
    </row>
    <row r="98" spans="1:6" x14ac:dyDescent="0.35">
      <c r="A98">
        <v>10073</v>
      </c>
      <c r="B98" s="4">
        <v>45806</v>
      </c>
      <c r="C98" t="s">
        <v>59</v>
      </c>
      <c r="D98">
        <v>17</v>
      </c>
      <c r="E98" t="s">
        <v>1833</v>
      </c>
      <c r="F98" t="s">
        <v>1931</v>
      </c>
    </row>
    <row r="99" spans="1:6" x14ac:dyDescent="0.35">
      <c r="A99">
        <v>10074</v>
      </c>
      <c r="B99" s="4">
        <v>45805</v>
      </c>
      <c r="C99" t="s">
        <v>197</v>
      </c>
      <c r="D99">
        <v>50</v>
      </c>
      <c r="E99" t="s">
        <v>1833</v>
      </c>
      <c r="F99" t="s">
        <v>1932</v>
      </c>
    </row>
    <row r="100" spans="1:6" x14ac:dyDescent="0.35">
      <c r="A100">
        <v>10075</v>
      </c>
      <c r="B100" s="4">
        <v>45827</v>
      </c>
      <c r="C100" t="s">
        <v>138</v>
      </c>
      <c r="D100">
        <v>9</v>
      </c>
      <c r="E100" t="s">
        <v>1834</v>
      </c>
      <c r="F100" t="s">
        <v>1933</v>
      </c>
    </row>
    <row r="101" spans="1:6" x14ac:dyDescent="0.35">
      <c r="A101">
        <v>10075</v>
      </c>
      <c r="B101" s="4">
        <v>45829</v>
      </c>
      <c r="C101" t="s">
        <v>138</v>
      </c>
      <c r="D101">
        <v>31</v>
      </c>
      <c r="E101" t="s">
        <v>1832</v>
      </c>
      <c r="F101" t="s">
        <v>1934</v>
      </c>
    </row>
    <row r="102" spans="1:6" x14ac:dyDescent="0.35">
      <c r="A102">
        <v>10076</v>
      </c>
      <c r="B102" s="4">
        <v>45774</v>
      </c>
      <c r="C102" t="s">
        <v>78</v>
      </c>
      <c r="D102">
        <v>10</v>
      </c>
      <c r="E102" t="s">
        <v>1832</v>
      </c>
      <c r="F102" t="s">
        <v>1935</v>
      </c>
    </row>
    <row r="103" spans="1:6" x14ac:dyDescent="0.35">
      <c r="A103">
        <v>10076</v>
      </c>
      <c r="B103" s="4">
        <v>45774</v>
      </c>
      <c r="C103" t="s">
        <v>78</v>
      </c>
      <c r="D103">
        <v>40</v>
      </c>
      <c r="E103" t="s">
        <v>1834</v>
      </c>
      <c r="F103" t="s">
        <v>1936</v>
      </c>
    </row>
    <row r="104" spans="1:6" x14ac:dyDescent="0.35">
      <c r="A104">
        <v>10077</v>
      </c>
      <c r="B104" s="4">
        <v>45773</v>
      </c>
      <c r="C104" t="s">
        <v>248</v>
      </c>
      <c r="D104">
        <v>13</v>
      </c>
      <c r="E104" t="s">
        <v>1834</v>
      </c>
      <c r="F104" t="s">
        <v>1937</v>
      </c>
    </row>
    <row r="105" spans="1:6" x14ac:dyDescent="0.35">
      <c r="A105">
        <v>10077</v>
      </c>
      <c r="B105" s="4">
        <v>45777</v>
      </c>
      <c r="C105" t="s">
        <v>248</v>
      </c>
      <c r="D105">
        <v>2</v>
      </c>
      <c r="E105" t="s">
        <v>1833</v>
      </c>
      <c r="F105" t="s">
        <v>1938</v>
      </c>
    </row>
    <row r="106" spans="1:6" x14ac:dyDescent="0.35">
      <c r="A106">
        <v>10078</v>
      </c>
      <c r="B106" s="4">
        <v>45765</v>
      </c>
      <c r="C106" t="s">
        <v>65</v>
      </c>
      <c r="D106">
        <v>15</v>
      </c>
      <c r="E106" t="s">
        <v>1832</v>
      </c>
      <c r="F106" t="s">
        <v>1939</v>
      </c>
    </row>
    <row r="107" spans="1:6" x14ac:dyDescent="0.35">
      <c r="A107">
        <v>10079</v>
      </c>
      <c r="B107" s="4">
        <v>45900</v>
      </c>
      <c r="C107" t="s">
        <v>107</v>
      </c>
      <c r="D107">
        <v>50</v>
      </c>
      <c r="E107" t="s">
        <v>1833</v>
      </c>
      <c r="F107" t="s">
        <v>1940</v>
      </c>
    </row>
    <row r="108" spans="1:6" x14ac:dyDescent="0.35">
      <c r="A108">
        <v>10080</v>
      </c>
      <c r="B108" s="4">
        <v>45757</v>
      </c>
      <c r="C108" t="s">
        <v>194</v>
      </c>
      <c r="D108">
        <v>20</v>
      </c>
      <c r="E108" t="s">
        <v>1834</v>
      </c>
      <c r="F108" t="s">
        <v>1941</v>
      </c>
    </row>
    <row r="109" spans="1:6" x14ac:dyDescent="0.35">
      <c r="A109">
        <v>10081</v>
      </c>
      <c r="B109" s="4">
        <v>45763</v>
      </c>
      <c r="C109" t="s">
        <v>60</v>
      </c>
      <c r="D109">
        <v>30</v>
      </c>
      <c r="E109" t="s">
        <v>1832</v>
      </c>
      <c r="F109" t="s">
        <v>1942</v>
      </c>
    </row>
    <row r="110" spans="1:6" x14ac:dyDescent="0.35">
      <c r="A110">
        <v>10082</v>
      </c>
      <c r="B110" s="4">
        <v>45935</v>
      </c>
      <c r="C110" t="s">
        <v>128</v>
      </c>
      <c r="D110">
        <v>20</v>
      </c>
      <c r="E110" t="s">
        <v>1832</v>
      </c>
      <c r="F110" t="s">
        <v>1943</v>
      </c>
    </row>
    <row r="111" spans="1:6" x14ac:dyDescent="0.35">
      <c r="A111">
        <v>10083</v>
      </c>
      <c r="B111" s="4">
        <v>45841</v>
      </c>
      <c r="C111" t="s">
        <v>161</v>
      </c>
      <c r="D111">
        <v>25</v>
      </c>
      <c r="E111" t="s">
        <v>1834</v>
      </c>
      <c r="F111" t="s">
        <v>1944</v>
      </c>
    </row>
    <row r="112" spans="1:6" x14ac:dyDescent="0.35">
      <c r="A112">
        <v>10084</v>
      </c>
      <c r="B112" s="4">
        <v>45774</v>
      </c>
      <c r="C112" t="s">
        <v>181</v>
      </c>
      <c r="D112">
        <v>50</v>
      </c>
      <c r="E112" t="s">
        <v>1833</v>
      </c>
      <c r="F112" t="s">
        <v>1945</v>
      </c>
    </row>
    <row r="113" spans="1:6" x14ac:dyDescent="0.35">
      <c r="A113">
        <v>10085</v>
      </c>
      <c r="B113" s="4">
        <v>45879</v>
      </c>
      <c r="C113" t="s">
        <v>170</v>
      </c>
      <c r="D113">
        <v>15</v>
      </c>
      <c r="E113" t="s">
        <v>1831</v>
      </c>
      <c r="F113" t="s">
        <v>1946</v>
      </c>
    </row>
    <row r="114" spans="1:6" x14ac:dyDescent="0.35">
      <c r="A114">
        <v>10086</v>
      </c>
      <c r="B114" s="4">
        <v>45766</v>
      </c>
      <c r="C114" t="s">
        <v>186</v>
      </c>
      <c r="D114">
        <v>75</v>
      </c>
      <c r="E114" t="s">
        <v>1831</v>
      </c>
      <c r="F114" t="s">
        <v>1947</v>
      </c>
    </row>
    <row r="115" spans="1:6" x14ac:dyDescent="0.35">
      <c r="A115">
        <v>10087</v>
      </c>
      <c r="B115" s="4">
        <v>45878</v>
      </c>
      <c r="C115" t="s">
        <v>56</v>
      </c>
      <c r="D115">
        <v>50</v>
      </c>
      <c r="E115" t="s">
        <v>1831</v>
      </c>
      <c r="F115" t="s">
        <v>1948</v>
      </c>
    </row>
    <row r="116" spans="1:6" x14ac:dyDescent="0.35">
      <c r="A116">
        <v>10088</v>
      </c>
      <c r="B116" s="4">
        <v>45770</v>
      </c>
      <c r="C116" t="s">
        <v>137</v>
      </c>
      <c r="D116">
        <v>10</v>
      </c>
      <c r="E116" t="s">
        <v>1832</v>
      </c>
      <c r="F116" t="s">
        <v>1949</v>
      </c>
    </row>
    <row r="117" spans="1:6" x14ac:dyDescent="0.35">
      <c r="A117">
        <v>10089</v>
      </c>
      <c r="B117" s="4">
        <v>45781</v>
      </c>
      <c r="C117" t="s">
        <v>176</v>
      </c>
      <c r="D117">
        <v>10</v>
      </c>
      <c r="E117" t="s">
        <v>1834</v>
      </c>
      <c r="F117" t="s">
        <v>1950</v>
      </c>
    </row>
    <row r="118" spans="1:6" x14ac:dyDescent="0.35">
      <c r="A118">
        <v>10090</v>
      </c>
      <c r="B118" s="4">
        <v>45794</v>
      </c>
      <c r="C118" t="s">
        <v>206</v>
      </c>
      <c r="D118">
        <v>10</v>
      </c>
      <c r="E118" t="s">
        <v>1832</v>
      </c>
      <c r="F118" t="s">
        <v>1951</v>
      </c>
    </row>
    <row r="119" spans="1:6" x14ac:dyDescent="0.35">
      <c r="A119">
        <v>10091</v>
      </c>
      <c r="B119" s="4">
        <v>45850</v>
      </c>
      <c r="C119" t="s">
        <v>55</v>
      </c>
      <c r="D119">
        <v>100</v>
      </c>
      <c r="E119" t="s">
        <v>1834</v>
      </c>
      <c r="F119" t="s">
        <v>1952</v>
      </c>
    </row>
    <row r="120" spans="1:6" x14ac:dyDescent="0.35">
      <c r="A120">
        <v>10092</v>
      </c>
      <c r="B120" s="4">
        <v>45832</v>
      </c>
      <c r="C120" t="s">
        <v>101</v>
      </c>
      <c r="D120">
        <v>30</v>
      </c>
      <c r="E120" t="s">
        <v>1834</v>
      </c>
      <c r="F120" t="s">
        <v>1953</v>
      </c>
    </row>
    <row r="121" spans="1:6" x14ac:dyDescent="0.35">
      <c r="A121">
        <v>10093</v>
      </c>
      <c r="B121" s="4">
        <v>45784</v>
      </c>
      <c r="C121" t="s">
        <v>84</v>
      </c>
      <c r="D121">
        <v>25</v>
      </c>
      <c r="E121" t="s">
        <v>1831</v>
      </c>
      <c r="F121" t="s">
        <v>1954</v>
      </c>
    </row>
    <row r="122" spans="1:6" x14ac:dyDescent="0.35">
      <c r="A122">
        <v>10094</v>
      </c>
      <c r="B122" s="4">
        <v>45770</v>
      </c>
      <c r="C122" t="s">
        <v>167</v>
      </c>
      <c r="D122">
        <v>6</v>
      </c>
      <c r="E122" t="s">
        <v>1833</v>
      </c>
      <c r="F122" t="s">
        <v>1955</v>
      </c>
    </row>
    <row r="123" spans="1:6" x14ac:dyDescent="0.35">
      <c r="A123">
        <v>10094</v>
      </c>
      <c r="B123" s="4">
        <v>45771</v>
      </c>
      <c r="C123" t="s">
        <v>167</v>
      </c>
      <c r="D123">
        <v>19</v>
      </c>
      <c r="E123" t="s">
        <v>1834</v>
      </c>
      <c r="F123" t="s">
        <v>1956</v>
      </c>
    </row>
    <row r="124" spans="1:6" x14ac:dyDescent="0.35">
      <c r="A124">
        <v>10095</v>
      </c>
      <c r="B124" s="4">
        <v>45882</v>
      </c>
      <c r="C124" t="s">
        <v>95</v>
      </c>
      <c r="D124">
        <v>10</v>
      </c>
      <c r="E124" t="s">
        <v>1833</v>
      </c>
      <c r="F124" t="s">
        <v>1957</v>
      </c>
    </row>
    <row r="125" spans="1:6" x14ac:dyDescent="0.35">
      <c r="A125">
        <v>10095</v>
      </c>
      <c r="B125" s="4">
        <v>45886</v>
      </c>
      <c r="C125" t="s">
        <v>95</v>
      </c>
      <c r="D125">
        <v>40</v>
      </c>
      <c r="E125" t="s">
        <v>1831</v>
      </c>
      <c r="F125" t="s">
        <v>1958</v>
      </c>
    </row>
    <row r="126" spans="1:6" x14ac:dyDescent="0.35">
      <c r="A126">
        <v>10096</v>
      </c>
      <c r="B126" s="4">
        <v>45857</v>
      </c>
      <c r="C126" t="s">
        <v>190</v>
      </c>
      <c r="D126">
        <v>75</v>
      </c>
      <c r="E126" t="s">
        <v>1834</v>
      </c>
      <c r="F126" t="s">
        <v>1959</v>
      </c>
    </row>
    <row r="127" spans="1:6" x14ac:dyDescent="0.35">
      <c r="A127">
        <v>10097</v>
      </c>
      <c r="B127" s="4">
        <v>45790</v>
      </c>
      <c r="C127" t="s">
        <v>83</v>
      </c>
      <c r="D127">
        <v>50</v>
      </c>
      <c r="E127" t="s">
        <v>1832</v>
      </c>
      <c r="F127" t="s">
        <v>1960</v>
      </c>
    </row>
    <row r="128" spans="1:6" x14ac:dyDescent="0.35">
      <c r="A128">
        <v>10098</v>
      </c>
      <c r="B128" s="4">
        <v>45798</v>
      </c>
      <c r="C128" t="s">
        <v>103</v>
      </c>
      <c r="D128">
        <v>30</v>
      </c>
      <c r="E128" t="s">
        <v>1832</v>
      </c>
      <c r="F128" t="s">
        <v>1961</v>
      </c>
    </row>
    <row r="129" spans="1:6" x14ac:dyDescent="0.35">
      <c r="A129">
        <v>10099</v>
      </c>
      <c r="B129" s="4">
        <v>45915</v>
      </c>
      <c r="C129" t="s">
        <v>252</v>
      </c>
      <c r="D129">
        <v>4</v>
      </c>
      <c r="E129" t="s">
        <v>1832</v>
      </c>
      <c r="F129" t="s">
        <v>1962</v>
      </c>
    </row>
    <row r="130" spans="1:6" x14ac:dyDescent="0.35">
      <c r="A130">
        <v>10099</v>
      </c>
      <c r="B130" s="4">
        <v>45915</v>
      </c>
      <c r="C130" t="s">
        <v>252</v>
      </c>
      <c r="D130">
        <v>16</v>
      </c>
      <c r="E130" t="s">
        <v>1832</v>
      </c>
      <c r="F130" t="s">
        <v>1963</v>
      </c>
    </row>
    <row r="131" spans="1:6" x14ac:dyDescent="0.35">
      <c r="A131">
        <v>10100</v>
      </c>
      <c r="B131" s="4">
        <v>45914</v>
      </c>
      <c r="C131" t="s">
        <v>89</v>
      </c>
      <c r="D131">
        <v>25</v>
      </c>
      <c r="E131" t="s">
        <v>1834</v>
      </c>
      <c r="F131" t="s">
        <v>1964</v>
      </c>
    </row>
    <row r="132" spans="1:6" x14ac:dyDescent="0.35">
      <c r="A132">
        <v>10101</v>
      </c>
      <c r="B132" s="4">
        <v>45920</v>
      </c>
      <c r="C132" t="s">
        <v>234</v>
      </c>
      <c r="D132">
        <v>30</v>
      </c>
      <c r="E132" t="s">
        <v>1832</v>
      </c>
      <c r="F132" t="s">
        <v>1965</v>
      </c>
    </row>
    <row r="133" spans="1:6" x14ac:dyDescent="0.35">
      <c r="A133">
        <v>10102</v>
      </c>
      <c r="B133" s="4">
        <v>45875</v>
      </c>
      <c r="C133" t="s">
        <v>247</v>
      </c>
      <c r="D133">
        <v>50</v>
      </c>
      <c r="E133" t="s">
        <v>1831</v>
      </c>
      <c r="F133" t="s">
        <v>1966</v>
      </c>
    </row>
    <row r="134" spans="1:6" x14ac:dyDescent="0.35">
      <c r="A134">
        <v>10103</v>
      </c>
      <c r="B134" s="4">
        <v>45749</v>
      </c>
      <c r="C134" t="s">
        <v>214</v>
      </c>
      <c r="D134">
        <v>30</v>
      </c>
      <c r="E134" t="s">
        <v>1833</v>
      </c>
      <c r="F134" t="s">
        <v>1967</v>
      </c>
    </row>
    <row r="135" spans="1:6" x14ac:dyDescent="0.35">
      <c r="A135">
        <v>10104</v>
      </c>
      <c r="B135" s="4">
        <v>45920</v>
      </c>
      <c r="C135" t="s">
        <v>209</v>
      </c>
      <c r="D135">
        <v>15</v>
      </c>
      <c r="E135" t="s">
        <v>1834</v>
      </c>
      <c r="F135" t="s">
        <v>1968</v>
      </c>
    </row>
    <row r="136" spans="1:6" x14ac:dyDescent="0.35">
      <c r="A136">
        <v>10105</v>
      </c>
      <c r="B136" s="4">
        <v>45803</v>
      </c>
      <c r="C136" t="s">
        <v>244</v>
      </c>
      <c r="D136">
        <v>40</v>
      </c>
      <c r="E136" t="s">
        <v>1833</v>
      </c>
      <c r="F136" t="s">
        <v>1969</v>
      </c>
    </row>
    <row r="137" spans="1:6" x14ac:dyDescent="0.35">
      <c r="A137">
        <v>10106</v>
      </c>
      <c r="B137" s="4">
        <v>45750</v>
      </c>
      <c r="C137" t="s">
        <v>149</v>
      </c>
      <c r="D137">
        <v>15</v>
      </c>
      <c r="E137" t="s">
        <v>1834</v>
      </c>
      <c r="F137" t="s">
        <v>1970</v>
      </c>
    </row>
    <row r="138" spans="1:6" x14ac:dyDescent="0.35">
      <c r="A138">
        <v>10107</v>
      </c>
      <c r="B138" s="4">
        <v>45799</v>
      </c>
      <c r="C138" t="s">
        <v>201</v>
      </c>
      <c r="D138">
        <v>25</v>
      </c>
      <c r="E138" t="s">
        <v>1833</v>
      </c>
      <c r="F138" t="s">
        <v>1971</v>
      </c>
    </row>
    <row r="139" spans="1:6" x14ac:dyDescent="0.35">
      <c r="A139">
        <v>10107</v>
      </c>
      <c r="B139" s="4">
        <v>45799</v>
      </c>
      <c r="C139" t="s">
        <v>201</v>
      </c>
      <c r="D139">
        <v>50</v>
      </c>
      <c r="E139" t="s">
        <v>1831</v>
      </c>
      <c r="F139" t="s">
        <v>1972</v>
      </c>
    </row>
    <row r="140" spans="1:6" x14ac:dyDescent="0.35">
      <c r="A140">
        <v>10108</v>
      </c>
      <c r="B140" s="4">
        <v>45883</v>
      </c>
      <c r="C140" t="s">
        <v>130</v>
      </c>
      <c r="D140">
        <v>100</v>
      </c>
      <c r="E140" t="s">
        <v>1834</v>
      </c>
      <c r="F140" t="s">
        <v>1973</v>
      </c>
    </row>
    <row r="141" spans="1:6" x14ac:dyDescent="0.35">
      <c r="A141">
        <v>10109</v>
      </c>
      <c r="B141" s="4">
        <v>45807</v>
      </c>
      <c r="C141" t="s">
        <v>61</v>
      </c>
      <c r="D141">
        <v>25</v>
      </c>
      <c r="E141" t="s">
        <v>1833</v>
      </c>
      <c r="F141" t="s">
        <v>1974</v>
      </c>
    </row>
    <row r="142" spans="1:6" x14ac:dyDescent="0.35">
      <c r="A142">
        <v>10110</v>
      </c>
      <c r="B142" s="4">
        <v>45773</v>
      </c>
      <c r="C142" t="s">
        <v>179</v>
      </c>
      <c r="D142">
        <v>10</v>
      </c>
      <c r="E142" t="s">
        <v>1832</v>
      </c>
      <c r="F142" t="s">
        <v>1975</v>
      </c>
    </row>
    <row r="143" spans="1:6" x14ac:dyDescent="0.35">
      <c r="A143">
        <v>10111</v>
      </c>
      <c r="B143" s="4">
        <v>45885</v>
      </c>
      <c r="C143" t="s">
        <v>164</v>
      </c>
      <c r="D143">
        <v>50</v>
      </c>
      <c r="E143" t="s">
        <v>1833</v>
      </c>
      <c r="F143" t="s">
        <v>1976</v>
      </c>
    </row>
    <row r="144" spans="1:6" x14ac:dyDescent="0.35">
      <c r="A144">
        <v>10112</v>
      </c>
      <c r="B144" s="4">
        <v>45898</v>
      </c>
      <c r="C144" t="s">
        <v>122</v>
      </c>
      <c r="D144">
        <v>59</v>
      </c>
      <c r="E144" t="s">
        <v>1834</v>
      </c>
      <c r="F144" t="s">
        <v>1977</v>
      </c>
    </row>
    <row r="145" spans="1:6" x14ac:dyDescent="0.35">
      <c r="A145">
        <v>10112</v>
      </c>
      <c r="B145" s="4">
        <v>45897</v>
      </c>
      <c r="C145" t="s">
        <v>122</v>
      </c>
      <c r="D145">
        <v>41</v>
      </c>
      <c r="E145" t="s">
        <v>1832</v>
      </c>
      <c r="F145" t="s">
        <v>1978</v>
      </c>
    </row>
    <row r="146" spans="1:6" x14ac:dyDescent="0.35">
      <c r="A146">
        <v>10113</v>
      </c>
      <c r="B146" s="4">
        <v>45820</v>
      </c>
      <c r="C146" t="s">
        <v>243</v>
      </c>
      <c r="D146">
        <v>25</v>
      </c>
      <c r="E146" t="s">
        <v>1832</v>
      </c>
      <c r="F146" t="s">
        <v>1979</v>
      </c>
    </row>
    <row r="147" spans="1:6" x14ac:dyDescent="0.35">
      <c r="A147">
        <v>10114</v>
      </c>
      <c r="B147" s="4">
        <v>45864</v>
      </c>
      <c r="C147" t="s">
        <v>217</v>
      </c>
      <c r="D147">
        <v>20</v>
      </c>
      <c r="E147" t="s">
        <v>1832</v>
      </c>
      <c r="F147" t="s">
        <v>1980</v>
      </c>
    </row>
    <row r="148" spans="1:6" x14ac:dyDescent="0.35">
      <c r="A148">
        <v>10115</v>
      </c>
      <c r="B148" s="4">
        <v>45928</v>
      </c>
      <c r="C148" t="s">
        <v>137</v>
      </c>
      <c r="D148">
        <v>15</v>
      </c>
      <c r="E148" t="s">
        <v>1833</v>
      </c>
      <c r="F148" t="s">
        <v>1981</v>
      </c>
    </row>
    <row r="149" spans="1:6" x14ac:dyDescent="0.35">
      <c r="A149">
        <v>10116</v>
      </c>
      <c r="B149" s="4">
        <v>45768</v>
      </c>
      <c r="C149" t="s">
        <v>106</v>
      </c>
      <c r="D149">
        <v>30</v>
      </c>
      <c r="E149" t="s">
        <v>1831</v>
      </c>
      <c r="F149" t="s">
        <v>1982</v>
      </c>
    </row>
    <row r="150" spans="1:6" x14ac:dyDescent="0.35">
      <c r="A150">
        <v>10117</v>
      </c>
      <c r="B150" s="4">
        <v>45883</v>
      </c>
      <c r="C150" t="s">
        <v>113</v>
      </c>
      <c r="D150">
        <v>6</v>
      </c>
      <c r="E150" t="s">
        <v>1833</v>
      </c>
      <c r="F150" t="s">
        <v>1983</v>
      </c>
    </row>
    <row r="151" spans="1:6" x14ac:dyDescent="0.35">
      <c r="A151">
        <v>10117</v>
      </c>
      <c r="B151" s="4">
        <v>45883</v>
      </c>
      <c r="C151" t="s">
        <v>113</v>
      </c>
      <c r="D151">
        <v>9</v>
      </c>
      <c r="E151" t="s">
        <v>1831</v>
      </c>
      <c r="F151" t="s">
        <v>1984</v>
      </c>
    </row>
    <row r="152" spans="1:6" x14ac:dyDescent="0.35">
      <c r="A152">
        <v>10118</v>
      </c>
      <c r="B152" s="4">
        <v>45919</v>
      </c>
      <c r="C152" t="s">
        <v>214</v>
      </c>
      <c r="D152">
        <v>30</v>
      </c>
      <c r="E152" t="s">
        <v>1834</v>
      </c>
      <c r="F152" t="s">
        <v>1985</v>
      </c>
    </row>
    <row r="153" spans="1:6" x14ac:dyDescent="0.35">
      <c r="A153">
        <v>10119</v>
      </c>
      <c r="B153" s="4">
        <v>45806</v>
      </c>
      <c r="C153" t="s">
        <v>180</v>
      </c>
      <c r="D153">
        <v>10</v>
      </c>
      <c r="E153" t="s">
        <v>1831</v>
      </c>
      <c r="F153" t="s">
        <v>1986</v>
      </c>
    </row>
    <row r="154" spans="1:6" x14ac:dyDescent="0.35">
      <c r="A154">
        <v>10120</v>
      </c>
      <c r="B154" s="4">
        <v>45836</v>
      </c>
      <c r="C154" t="s">
        <v>233</v>
      </c>
      <c r="D154">
        <v>20</v>
      </c>
      <c r="E154" t="s">
        <v>1831</v>
      </c>
      <c r="F154" t="s">
        <v>1987</v>
      </c>
    </row>
    <row r="155" spans="1:6" x14ac:dyDescent="0.35">
      <c r="A155">
        <v>10121</v>
      </c>
      <c r="B155" s="4">
        <v>45860</v>
      </c>
      <c r="C155" t="s">
        <v>99</v>
      </c>
      <c r="D155">
        <v>15</v>
      </c>
      <c r="E155" t="s">
        <v>1834</v>
      </c>
      <c r="F155" t="s">
        <v>1988</v>
      </c>
    </row>
    <row r="156" spans="1:6" x14ac:dyDescent="0.35">
      <c r="A156">
        <v>10122</v>
      </c>
      <c r="B156" s="4">
        <v>45785</v>
      </c>
      <c r="C156" t="s">
        <v>76</v>
      </c>
      <c r="D156">
        <v>100</v>
      </c>
      <c r="E156" t="s">
        <v>1834</v>
      </c>
      <c r="F156" t="s">
        <v>1989</v>
      </c>
    </row>
    <row r="157" spans="1:6" x14ac:dyDescent="0.35">
      <c r="A157">
        <v>10123</v>
      </c>
      <c r="B157" s="4">
        <v>45830</v>
      </c>
      <c r="C157" t="s">
        <v>64</v>
      </c>
      <c r="D157">
        <v>30</v>
      </c>
      <c r="E157" t="s">
        <v>1831</v>
      </c>
      <c r="F157" t="s">
        <v>1990</v>
      </c>
    </row>
    <row r="158" spans="1:6" x14ac:dyDescent="0.35">
      <c r="A158">
        <v>10124</v>
      </c>
      <c r="B158" s="4">
        <v>45866</v>
      </c>
      <c r="C158" t="s">
        <v>90</v>
      </c>
      <c r="D158">
        <v>20</v>
      </c>
      <c r="E158" t="s">
        <v>1832</v>
      </c>
      <c r="F158" t="s">
        <v>1991</v>
      </c>
    </row>
    <row r="159" spans="1:6" x14ac:dyDescent="0.35">
      <c r="A159">
        <v>10125</v>
      </c>
      <c r="B159" s="4">
        <v>45878</v>
      </c>
      <c r="C159" t="s">
        <v>123</v>
      </c>
      <c r="D159">
        <v>10</v>
      </c>
      <c r="E159" t="s">
        <v>1833</v>
      </c>
      <c r="F159" t="s">
        <v>1992</v>
      </c>
    </row>
    <row r="160" spans="1:6" x14ac:dyDescent="0.35">
      <c r="A160">
        <v>10126</v>
      </c>
      <c r="B160" s="4">
        <v>45755</v>
      </c>
      <c r="C160" t="s">
        <v>117</v>
      </c>
      <c r="D160">
        <v>25</v>
      </c>
      <c r="E160" t="s">
        <v>1832</v>
      </c>
      <c r="F160" t="s">
        <v>1993</v>
      </c>
    </row>
    <row r="161" spans="1:6" x14ac:dyDescent="0.35">
      <c r="A161">
        <v>10127</v>
      </c>
      <c r="B161" s="4">
        <v>45758</v>
      </c>
      <c r="C161" t="s">
        <v>69</v>
      </c>
      <c r="D161">
        <v>96</v>
      </c>
      <c r="E161" t="s">
        <v>1832</v>
      </c>
      <c r="F161" t="s">
        <v>1994</v>
      </c>
    </row>
    <row r="162" spans="1:6" x14ac:dyDescent="0.35">
      <c r="A162">
        <v>10127</v>
      </c>
      <c r="B162" s="4">
        <v>45758</v>
      </c>
      <c r="C162" t="s">
        <v>69</v>
      </c>
      <c r="D162">
        <v>4</v>
      </c>
      <c r="E162" t="s">
        <v>1831</v>
      </c>
      <c r="F162" t="s">
        <v>1995</v>
      </c>
    </row>
    <row r="163" spans="1:6" x14ac:dyDescent="0.35">
      <c r="A163">
        <v>10128</v>
      </c>
      <c r="B163" s="4">
        <v>45839</v>
      </c>
      <c r="C163" t="s">
        <v>232</v>
      </c>
      <c r="D163">
        <v>15</v>
      </c>
      <c r="E163" t="s">
        <v>1832</v>
      </c>
      <c r="F163" t="s">
        <v>1996</v>
      </c>
    </row>
    <row r="164" spans="1:6" x14ac:dyDescent="0.35">
      <c r="A164">
        <v>10129</v>
      </c>
      <c r="B164" s="4">
        <v>45818</v>
      </c>
      <c r="C164" t="s">
        <v>229</v>
      </c>
      <c r="D164">
        <v>5</v>
      </c>
      <c r="E164" t="s">
        <v>1833</v>
      </c>
      <c r="F164" t="s">
        <v>1997</v>
      </c>
    </row>
    <row r="165" spans="1:6" x14ac:dyDescent="0.35">
      <c r="A165">
        <v>10130</v>
      </c>
      <c r="B165" s="4">
        <v>45770</v>
      </c>
      <c r="C165" t="s">
        <v>202</v>
      </c>
      <c r="D165">
        <v>30</v>
      </c>
      <c r="E165" t="s">
        <v>1833</v>
      </c>
      <c r="F165" t="s">
        <v>1998</v>
      </c>
    </row>
    <row r="166" spans="1:6" x14ac:dyDescent="0.35">
      <c r="A166">
        <v>10131</v>
      </c>
      <c r="B166" s="4">
        <v>45832</v>
      </c>
      <c r="C166" t="s">
        <v>234</v>
      </c>
      <c r="D166">
        <v>26</v>
      </c>
      <c r="E166" t="s">
        <v>1833</v>
      </c>
      <c r="F166" t="s">
        <v>1999</v>
      </c>
    </row>
    <row r="167" spans="1:6" x14ac:dyDescent="0.35">
      <c r="A167">
        <v>10131</v>
      </c>
      <c r="B167" s="4">
        <v>45833</v>
      </c>
      <c r="C167" t="s">
        <v>234</v>
      </c>
      <c r="D167">
        <v>74</v>
      </c>
      <c r="E167" t="s">
        <v>1832</v>
      </c>
      <c r="F167" t="s">
        <v>2000</v>
      </c>
    </row>
    <row r="168" spans="1:6" x14ac:dyDescent="0.35">
      <c r="A168">
        <v>10132</v>
      </c>
      <c r="B168" s="4">
        <v>45864</v>
      </c>
      <c r="C168" t="s">
        <v>218</v>
      </c>
      <c r="D168">
        <v>40</v>
      </c>
      <c r="E168" t="s">
        <v>1831</v>
      </c>
      <c r="F168" t="s">
        <v>2001</v>
      </c>
    </row>
    <row r="169" spans="1:6" x14ac:dyDescent="0.35">
      <c r="A169">
        <v>10133</v>
      </c>
      <c r="B169" s="4">
        <v>45781</v>
      </c>
      <c r="C169" t="s">
        <v>173</v>
      </c>
      <c r="D169">
        <v>75</v>
      </c>
      <c r="E169" t="s">
        <v>1832</v>
      </c>
      <c r="F169" t="s">
        <v>2002</v>
      </c>
    </row>
    <row r="170" spans="1:6" x14ac:dyDescent="0.35">
      <c r="A170">
        <v>10134</v>
      </c>
      <c r="B170" s="4">
        <v>45781</v>
      </c>
      <c r="C170" t="s">
        <v>86</v>
      </c>
      <c r="D170">
        <v>10</v>
      </c>
      <c r="E170" t="s">
        <v>1834</v>
      </c>
      <c r="F170" t="s">
        <v>2003</v>
      </c>
    </row>
    <row r="171" spans="1:6" x14ac:dyDescent="0.35">
      <c r="A171">
        <v>10135</v>
      </c>
      <c r="B171" s="4">
        <v>45780</v>
      </c>
      <c r="C171" t="s">
        <v>238</v>
      </c>
      <c r="D171">
        <v>5</v>
      </c>
      <c r="E171" t="s">
        <v>1833</v>
      </c>
      <c r="F171" t="s">
        <v>2004</v>
      </c>
    </row>
    <row r="172" spans="1:6" x14ac:dyDescent="0.35">
      <c r="A172">
        <v>10136</v>
      </c>
      <c r="B172" s="4">
        <v>45798</v>
      </c>
      <c r="C172" t="s">
        <v>116</v>
      </c>
      <c r="D172">
        <v>100</v>
      </c>
      <c r="E172" t="s">
        <v>1834</v>
      </c>
      <c r="F172" t="s">
        <v>2005</v>
      </c>
    </row>
    <row r="173" spans="1:6" x14ac:dyDescent="0.35">
      <c r="A173">
        <v>10137</v>
      </c>
      <c r="B173" s="4">
        <v>45940</v>
      </c>
      <c r="C173" t="s">
        <v>146</v>
      </c>
      <c r="D173">
        <v>10</v>
      </c>
      <c r="E173" t="s">
        <v>1834</v>
      </c>
      <c r="F173" t="s">
        <v>2006</v>
      </c>
    </row>
    <row r="174" spans="1:6" x14ac:dyDescent="0.35">
      <c r="A174">
        <v>10138</v>
      </c>
      <c r="B174" s="4">
        <v>45865</v>
      </c>
      <c r="C174" t="s">
        <v>133</v>
      </c>
      <c r="D174">
        <v>75</v>
      </c>
      <c r="E174" t="s">
        <v>1834</v>
      </c>
      <c r="F174" t="s">
        <v>2007</v>
      </c>
    </row>
    <row r="175" spans="1:6" x14ac:dyDescent="0.35">
      <c r="A175">
        <v>10139</v>
      </c>
      <c r="B175" s="4">
        <v>45887</v>
      </c>
      <c r="C175" t="s">
        <v>211</v>
      </c>
      <c r="D175">
        <v>5</v>
      </c>
      <c r="E175" t="s">
        <v>1834</v>
      </c>
      <c r="F175" t="s">
        <v>2008</v>
      </c>
    </row>
    <row r="176" spans="1:6" x14ac:dyDescent="0.35">
      <c r="A176">
        <v>10140</v>
      </c>
      <c r="B176" s="4">
        <v>45894</v>
      </c>
      <c r="C176" t="s">
        <v>197</v>
      </c>
      <c r="D176">
        <v>17</v>
      </c>
      <c r="E176" t="s">
        <v>1833</v>
      </c>
      <c r="F176" t="s">
        <v>2009</v>
      </c>
    </row>
    <row r="177" spans="1:6" x14ac:dyDescent="0.35">
      <c r="A177">
        <v>10140</v>
      </c>
      <c r="B177" s="4">
        <v>45896</v>
      </c>
      <c r="C177" t="s">
        <v>197</v>
      </c>
      <c r="D177">
        <v>8</v>
      </c>
      <c r="E177" t="s">
        <v>1834</v>
      </c>
      <c r="F177" t="s">
        <v>2010</v>
      </c>
    </row>
    <row r="178" spans="1:6" x14ac:dyDescent="0.35">
      <c r="A178">
        <v>10141</v>
      </c>
      <c r="B178" s="4">
        <v>45799</v>
      </c>
      <c r="C178" t="s">
        <v>104</v>
      </c>
      <c r="D178">
        <v>75</v>
      </c>
      <c r="E178" t="s">
        <v>1832</v>
      </c>
      <c r="F178" t="s">
        <v>2011</v>
      </c>
    </row>
    <row r="179" spans="1:6" x14ac:dyDescent="0.35">
      <c r="A179">
        <v>10142</v>
      </c>
      <c r="B179" s="4">
        <v>45757</v>
      </c>
      <c r="C179" t="s">
        <v>56</v>
      </c>
      <c r="D179">
        <v>30</v>
      </c>
      <c r="E179" t="s">
        <v>1833</v>
      </c>
      <c r="F179" t="s">
        <v>2012</v>
      </c>
    </row>
    <row r="180" spans="1:6" x14ac:dyDescent="0.35">
      <c r="A180">
        <v>10143</v>
      </c>
      <c r="B180" s="4">
        <v>45840</v>
      </c>
      <c r="C180" t="s">
        <v>123</v>
      </c>
      <c r="D180">
        <v>27</v>
      </c>
      <c r="E180" t="s">
        <v>1834</v>
      </c>
      <c r="F180" t="s">
        <v>2013</v>
      </c>
    </row>
    <row r="181" spans="1:6" x14ac:dyDescent="0.35">
      <c r="A181">
        <v>10143</v>
      </c>
      <c r="B181" s="4">
        <v>45840</v>
      </c>
      <c r="C181" t="s">
        <v>123</v>
      </c>
      <c r="D181">
        <v>23</v>
      </c>
      <c r="E181" t="s">
        <v>1831</v>
      </c>
      <c r="F181" t="s">
        <v>2014</v>
      </c>
    </row>
    <row r="182" spans="1:6" x14ac:dyDescent="0.35">
      <c r="A182">
        <v>10144</v>
      </c>
      <c r="B182" s="4">
        <v>45868</v>
      </c>
      <c r="C182" t="s">
        <v>246</v>
      </c>
      <c r="D182">
        <v>8</v>
      </c>
      <c r="E182" t="s">
        <v>1833</v>
      </c>
      <c r="F182" t="s">
        <v>2015</v>
      </c>
    </row>
    <row r="183" spans="1:6" x14ac:dyDescent="0.35">
      <c r="A183">
        <v>10144</v>
      </c>
      <c r="B183" s="4">
        <v>45870</v>
      </c>
      <c r="C183" t="s">
        <v>246</v>
      </c>
      <c r="D183">
        <v>17</v>
      </c>
      <c r="E183" t="s">
        <v>1834</v>
      </c>
      <c r="F183" t="s">
        <v>2016</v>
      </c>
    </row>
    <row r="184" spans="1:6" x14ac:dyDescent="0.35">
      <c r="A184">
        <v>10145</v>
      </c>
      <c r="B184" s="4">
        <v>45838</v>
      </c>
      <c r="C184" t="s">
        <v>90</v>
      </c>
      <c r="D184">
        <v>20</v>
      </c>
      <c r="E184" t="s">
        <v>1831</v>
      </c>
      <c r="F184" t="s">
        <v>2017</v>
      </c>
    </row>
    <row r="185" spans="1:6" x14ac:dyDescent="0.35">
      <c r="A185">
        <v>10146</v>
      </c>
      <c r="B185" s="4">
        <v>45812</v>
      </c>
      <c r="C185" t="s">
        <v>207</v>
      </c>
      <c r="D185">
        <v>30</v>
      </c>
      <c r="E185" t="s">
        <v>1831</v>
      </c>
      <c r="F185" t="s">
        <v>2018</v>
      </c>
    </row>
    <row r="186" spans="1:6" x14ac:dyDescent="0.35">
      <c r="A186">
        <v>10147</v>
      </c>
      <c r="B186" s="4">
        <v>45843</v>
      </c>
      <c r="C186" t="s">
        <v>247</v>
      </c>
      <c r="D186">
        <v>41</v>
      </c>
      <c r="E186" t="s">
        <v>1834</v>
      </c>
      <c r="F186" t="s">
        <v>2019</v>
      </c>
    </row>
    <row r="187" spans="1:6" x14ac:dyDescent="0.35">
      <c r="A187">
        <v>10147</v>
      </c>
      <c r="B187" s="4">
        <v>45843</v>
      </c>
      <c r="C187" t="s">
        <v>247</v>
      </c>
      <c r="D187">
        <v>34</v>
      </c>
      <c r="E187" t="s">
        <v>1831</v>
      </c>
      <c r="F187" t="s">
        <v>2020</v>
      </c>
    </row>
    <row r="188" spans="1:6" x14ac:dyDescent="0.35">
      <c r="A188">
        <v>10148</v>
      </c>
      <c r="B188" s="4">
        <v>45859</v>
      </c>
      <c r="C188" t="s">
        <v>77</v>
      </c>
      <c r="D188">
        <v>25</v>
      </c>
      <c r="E188" t="s">
        <v>1833</v>
      </c>
      <c r="F188" t="s">
        <v>2021</v>
      </c>
    </row>
    <row r="189" spans="1:6" x14ac:dyDescent="0.35">
      <c r="A189">
        <v>10149</v>
      </c>
      <c r="B189" s="4">
        <v>45828</v>
      </c>
      <c r="C189" t="s">
        <v>187</v>
      </c>
      <c r="D189">
        <v>100</v>
      </c>
      <c r="E189" t="s">
        <v>1832</v>
      </c>
      <c r="F189" t="s">
        <v>2022</v>
      </c>
    </row>
    <row r="190" spans="1:6" x14ac:dyDescent="0.35">
      <c r="A190">
        <v>10150</v>
      </c>
      <c r="B190" s="4">
        <v>45800</v>
      </c>
      <c r="C190" t="s">
        <v>118</v>
      </c>
      <c r="D190">
        <v>40</v>
      </c>
      <c r="E190" t="s">
        <v>1834</v>
      </c>
      <c r="F190" t="s">
        <v>2023</v>
      </c>
    </row>
    <row r="191" spans="1:6" x14ac:dyDescent="0.35">
      <c r="A191">
        <v>10151</v>
      </c>
      <c r="B191" s="4">
        <v>45854</v>
      </c>
      <c r="C191" t="s">
        <v>149</v>
      </c>
      <c r="D191">
        <v>30</v>
      </c>
      <c r="E191" t="s">
        <v>1833</v>
      </c>
      <c r="F191" t="s">
        <v>2024</v>
      </c>
    </row>
    <row r="192" spans="1:6" x14ac:dyDescent="0.35">
      <c r="A192">
        <v>10152</v>
      </c>
      <c r="B192" s="4">
        <v>45855</v>
      </c>
      <c r="C192" t="s">
        <v>236</v>
      </c>
      <c r="D192">
        <v>40</v>
      </c>
      <c r="E192" t="s">
        <v>1831</v>
      </c>
      <c r="F192" t="s">
        <v>2025</v>
      </c>
    </row>
    <row r="193" spans="1:6" x14ac:dyDescent="0.35">
      <c r="A193">
        <v>10153</v>
      </c>
      <c r="B193" s="4">
        <v>45932</v>
      </c>
      <c r="C193" t="s">
        <v>95</v>
      </c>
      <c r="D193">
        <v>5</v>
      </c>
      <c r="E193" t="s">
        <v>1831</v>
      </c>
      <c r="F193" t="s">
        <v>2026</v>
      </c>
    </row>
    <row r="194" spans="1:6" x14ac:dyDescent="0.35">
      <c r="A194">
        <v>10154</v>
      </c>
      <c r="B194" s="4">
        <v>45815</v>
      </c>
      <c r="C194" t="s">
        <v>189</v>
      </c>
      <c r="D194">
        <v>100</v>
      </c>
      <c r="E194" t="s">
        <v>1831</v>
      </c>
      <c r="F194" t="s">
        <v>2027</v>
      </c>
    </row>
    <row r="195" spans="1:6" x14ac:dyDescent="0.35">
      <c r="A195">
        <v>10155</v>
      </c>
      <c r="B195" s="4">
        <v>45887</v>
      </c>
      <c r="C195" t="s">
        <v>88</v>
      </c>
      <c r="D195">
        <v>98</v>
      </c>
      <c r="E195" t="s">
        <v>1832</v>
      </c>
      <c r="F195" t="s">
        <v>2028</v>
      </c>
    </row>
    <row r="196" spans="1:6" x14ac:dyDescent="0.35">
      <c r="A196">
        <v>10155</v>
      </c>
      <c r="B196" s="4">
        <v>45890</v>
      </c>
      <c r="C196" t="s">
        <v>88</v>
      </c>
      <c r="D196">
        <v>2</v>
      </c>
      <c r="E196" t="s">
        <v>1833</v>
      </c>
      <c r="F196" t="s">
        <v>2029</v>
      </c>
    </row>
    <row r="197" spans="1:6" x14ac:dyDescent="0.35">
      <c r="A197">
        <v>10156</v>
      </c>
      <c r="B197" s="4">
        <v>45770</v>
      </c>
      <c r="C197" t="s">
        <v>203</v>
      </c>
      <c r="D197">
        <v>10</v>
      </c>
      <c r="E197" t="s">
        <v>1833</v>
      </c>
      <c r="F197" t="s">
        <v>2030</v>
      </c>
    </row>
    <row r="198" spans="1:6" x14ac:dyDescent="0.35">
      <c r="A198">
        <v>10157</v>
      </c>
      <c r="B198" s="4">
        <v>45817</v>
      </c>
      <c r="C198" t="s">
        <v>149</v>
      </c>
      <c r="D198">
        <v>75</v>
      </c>
      <c r="E198" t="s">
        <v>1833</v>
      </c>
      <c r="F198" t="s">
        <v>2031</v>
      </c>
    </row>
    <row r="199" spans="1:6" x14ac:dyDescent="0.35">
      <c r="A199">
        <v>10158</v>
      </c>
      <c r="B199" s="4">
        <v>45832</v>
      </c>
      <c r="C199" t="s">
        <v>74</v>
      </c>
      <c r="D199">
        <v>50</v>
      </c>
      <c r="E199" t="s">
        <v>1832</v>
      </c>
      <c r="F199" t="s">
        <v>2032</v>
      </c>
    </row>
    <row r="200" spans="1:6" x14ac:dyDescent="0.35">
      <c r="A200">
        <v>10159</v>
      </c>
      <c r="B200" s="4">
        <v>45912</v>
      </c>
      <c r="C200" t="s">
        <v>129</v>
      </c>
      <c r="D200">
        <v>10</v>
      </c>
      <c r="E200" t="s">
        <v>1832</v>
      </c>
      <c r="F200" t="s">
        <v>2033</v>
      </c>
    </row>
    <row r="201" spans="1:6" x14ac:dyDescent="0.35">
      <c r="A201">
        <v>10160</v>
      </c>
      <c r="B201" s="4">
        <v>45794</v>
      </c>
      <c r="C201" t="s">
        <v>100</v>
      </c>
      <c r="D201">
        <v>10</v>
      </c>
      <c r="E201" t="s">
        <v>1834</v>
      </c>
      <c r="F201" t="s">
        <v>2034</v>
      </c>
    </row>
    <row r="202" spans="1:6" x14ac:dyDescent="0.35">
      <c r="A202">
        <v>10161</v>
      </c>
      <c r="B202" s="4">
        <v>45909</v>
      </c>
      <c r="C202" t="s">
        <v>220</v>
      </c>
      <c r="D202">
        <v>5</v>
      </c>
      <c r="E202" t="s">
        <v>1833</v>
      </c>
      <c r="F202" t="s">
        <v>2035</v>
      </c>
    </row>
    <row r="203" spans="1:6" x14ac:dyDescent="0.35">
      <c r="A203">
        <v>10162</v>
      </c>
      <c r="B203" s="4">
        <v>45834</v>
      </c>
      <c r="C203" t="s">
        <v>251</v>
      </c>
      <c r="D203">
        <v>76</v>
      </c>
      <c r="E203" t="s">
        <v>1831</v>
      </c>
      <c r="F203" t="s">
        <v>2036</v>
      </c>
    </row>
    <row r="204" spans="1:6" x14ac:dyDescent="0.35">
      <c r="A204">
        <v>10162</v>
      </c>
      <c r="B204" s="4">
        <v>45835</v>
      </c>
      <c r="C204" t="s">
        <v>251</v>
      </c>
      <c r="D204">
        <v>24</v>
      </c>
      <c r="E204" t="s">
        <v>1833</v>
      </c>
      <c r="F204" t="s">
        <v>2037</v>
      </c>
    </row>
    <row r="205" spans="1:6" x14ac:dyDescent="0.35">
      <c r="A205">
        <v>10163</v>
      </c>
      <c r="B205" s="4">
        <v>45836</v>
      </c>
      <c r="C205" t="s">
        <v>209</v>
      </c>
      <c r="D205">
        <v>15</v>
      </c>
      <c r="E205" t="s">
        <v>1834</v>
      </c>
      <c r="F205" t="s">
        <v>2038</v>
      </c>
    </row>
    <row r="206" spans="1:6" x14ac:dyDescent="0.35">
      <c r="A206">
        <v>10164</v>
      </c>
      <c r="B206" s="4">
        <v>45904</v>
      </c>
      <c r="C206" t="s">
        <v>215</v>
      </c>
      <c r="D206">
        <v>75</v>
      </c>
      <c r="E206" t="s">
        <v>1834</v>
      </c>
      <c r="F206" t="s">
        <v>2039</v>
      </c>
    </row>
    <row r="207" spans="1:6" x14ac:dyDescent="0.35">
      <c r="A207">
        <v>10165</v>
      </c>
      <c r="B207" s="4">
        <v>45803</v>
      </c>
      <c r="C207" t="s">
        <v>189</v>
      </c>
      <c r="D207">
        <v>50</v>
      </c>
      <c r="E207" t="s">
        <v>1834</v>
      </c>
      <c r="F207" t="s">
        <v>2040</v>
      </c>
    </row>
    <row r="208" spans="1:6" x14ac:dyDescent="0.35">
      <c r="A208">
        <v>10166</v>
      </c>
      <c r="B208" s="4">
        <v>45825</v>
      </c>
      <c r="C208" t="s">
        <v>254</v>
      </c>
      <c r="D208">
        <v>15</v>
      </c>
      <c r="E208" t="s">
        <v>1832</v>
      </c>
      <c r="F208" t="s">
        <v>2041</v>
      </c>
    </row>
    <row r="209" spans="1:6" x14ac:dyDescent="0.35">
      <c r="A209">
        <v>10167</v>
      </c>
      <c r="B209" s="4">
        <v>45931</v>
      </c>
      <c r="C209" t="s">
        <v>226</v>
      </c>
      <c r="D209">
        <v>50</v>
      </c>
      <c r="E209" t="s">
        <v>1831</v>
      </c>
      <c r="F209" t="s">
        <v>2042</v>
      </c>
    </row>
    <row r="210" spans="1:6" x14ac:dyDescent="0.35">
      <c r="A210">
        <v>10168</v>
      </c>
      <c r="B210" s="4">
        <v>45927</v>
      </c>
      <c r="C210" t="s">
        <v>163</v>
      </c>
      <c r="D210">
        <v>10</v>
      </c>
      <c r="E210" t="s">
        <v>1831</v>
      </c>
      <c r="F210" t="s">
        <v>2043</v>
      </c>
    </row>
    <row r="211" spans="1:6" x14ac:dyDescent="0.35">
      <c r="A211">
        <v>10169</v>
      </c>
      <c r="B211" s="4">
        <v>45780</v>
      </c>
      <c r="C211" t="s">
        <v>99</v>
      </c>
      <c r="D211">
        <v>5</v>
      </c>
      <c r="E211" t="s">
        <v>1834</v>
      </c>
      <c r="F211" t="s">
        <v>2044</v>
      </c>
    </row>
    <row r="212" spans="1:6" x14ac:dyDescent="0.35">
      <c r="A212">
        <v>10170</v>
      </c>
      <c r="B212" s="4">
        <v>45871</v>
      </c>
      <c r="C212" t="s">
        <v>196</v>
      </c>
      <c r="D212">
        <v>21</v>
      </c>
      <c r="E212" t="s">
        <v>1833</v>
      </c>
      <c r="F212" t="s">
        <v>2045</v>
      </c>
    </row>
    <row r="213" spans="1:6" x14ac:dyDescent="0.35">
      <c r="A213">
        <v>10170</v>
      </c>
      <c r="B213" s="4">
        <v>45871</v>
      </c>
      <c r="C213" t="s">
        <v>196</v>
      </c>
      <c r="D213">
        <v>19</v>
      </c>
      <c r="E213" t="s">
        <v>1834</v>
      </c>
      <c r="F213" t="s">
        <v>2046</v>
      </c>
    </row>
    <row r="214" spans="1:6" x14ac:dyDescent="0.35">
      <c r="A214">
        <v>10171</v>
      </c>
      <c r="B214" s="4">
        <v>45813</v>
      </c>
      <c r="C214" t="s">
        <v>76</v>
      </c>
      <c r="D214">
        <v>50</v>
      </c>
      <c r="E214" t="s">
        <v>1832</v>
      </c>
      <c r="F214" t="s">
        <v>2047</v>
      </c>
    </row>
    <row r="215" spans="1:6" x14ac:dyDescent="0.35">
      <c r="A215">
        <v>10172</v>
      </c>
      <c r="B215" s="4">
        <v>45807</v>
      </c>
      <c r="C215" t="s">
        <v>134</v>
      </c>
      <c r="D215">
        <v>10</v>
      </c>
      <c r="E215" t="s">
        <v>1834</v>
      </c>
      <c r="F215" t="s">
        <v>2048</v>
      </c>
    </row>
    <row r="216" spans="1:6" x14ac:dyDescent="0.35">
      <c r="A216">
        <v>10173</v>
      </c>
      <c r="B216" s="4">
        <v>45767</v>
      </c>
      <c r="C216" t="s">
        <v>217</v>
      </c>
      <c r="D216">
        <v>25</v>
      </c>
      <c r="E216" t="s">
        <v>1834</v>
      </c>
      <c r="F216" t="s">
        <v>2049</v>
      </c>
    </row>
    <row r="217" spans="1:6" x14ac:dyDescent="0.35">
      <c r="A217">
        <v>10174</v>
      </c>
      <c r="B217" s="4">
        <v>45764</v>
      </c>
      <c r="C217" t="s">
        <v>146</v>
      </c>
      <c r="D217">
        <v>10</v>
      </c>
      <c r="E217" t="s">
        <v>1833</v>
      </c>
      <c r="F217" t="s">
        <v>2050</v>
      </c>
    </row>
    <row r="218" spans="1:6" x14ac:dyDescent="0.35">
      <c r="A218">
        <v>10175</v>
      </c>
      <c r="B218" s="4">
        <v>45798</v>
      </c>
      <c r="C218" t="s">
        <v>99</v>
      </c>
      <c r="D218">
        <v>47</v>
      </c>
      <c r="E218" t="s">
        <v>1833</v>
      </c>
      <c r="F218" t="s">
        <v>2051</v>
      </c>
    </row>
    <row r="219" spans="1:6" x14ac:dyDescent="0.35">
      <c r="A219">
        <v>10175</v>
      </c>
      <c r="B219" s="4">
        <v>45796</v>
      </c>
      <c r="C219" t="s">
        <v>99</v>
      </c>
      <c r="D219">
        <v>28</v>
      </c>
      <c r="E219" t="s">
        <v>1833</v>
      </c>
      <c r="F219" t="s">
        <v>2052</v>
      </c>
    </row>
    <row r="220" spans="1:6" x14ac:dyDescent="0.35">
      <c r="A220">
        <v>10176</v>
      </c>
      <c r="B220" s="4">
        <v>45802</v>
      </c>
      <c r="C220" t="s">
        <v>142</v>
      </c>
      <c r="D220">
        <v>20</v>
      </c>
      <c r="E220" t="s">
        <v>1832</v>
      </c>
      <c r="F220" t="s">
        <v>2053</v>
      </c>
    </row>
    <row r="221" spans="1:6" x14ac:dyDescent="0.35">
      <c r="A221">
        <v>10177</v>
      </c>
      <c r="B221" s="4">
        <v>45813</v>
      </c>
      <c r="C221" t="s">
        <v>234</v>
      </c>
      <c r="D221">
        <v>17</v>
      </c>
      <c r="E221" t="s">
        <v>1834</v>
      </c>
      <c r="F221" t="s">
        <v>2054</v>
      </c>
    </row>
    <row r="222" spans="1:6" x14ac:dyDescent="0.35">
      <c r="A222">
        <v>10177</v>
      </c>
      <c r="B222" s="4">
        <v>45817</v>
      </c>
      <c r="C222" t="s">
        <v>234</v>
      </c>
      <c r="D222">
        <v>8</v>
      </c>
      <c r="E222" t="s">
        <v>1834</v>
      </c>
      <c r="F222" t="s">
        <v>2055</v>
      </c>
    </row>
    <row r="223" spans="1:6" x14ac:dyDescent="0.35">
      <c r="A223">
        <v>10178</v>
      </c>
      <c r="B223" s="4">
        <v>45922</v>
      </c>
      <c r="C223" t="s">
        <v>142</v>
      </c>
      <c r="D223">
        <v>40</v>
      </c>
      <c r="E223" t="s">
        <v>1833</v>
      </c>
      <c r="F223" t="s">
        <v>2056</v>
      </c>
    </row>
    <row r="224" spans="1:6" x14ac:dyDescent="0.35">
      <c r="A224">
        <v>10179</v>
      </c>
      <c r="B224" s="4">
        <v>45929</v>
      </c>
      <c r="C224" t="s">
        <v>227</v>
      </c>
      <c r="D224">
        <v>20</v>
      </c>
      <c r="E224" t="s">
        <v>1834</v>
      </c>
      <c r="F224" t="s">
        <v>2057</v>
      </c>
    </row>
    <row r="225" spans="1:6" x14ac:dyDescent="0.35">
      <c r="A225">
        <v>10180</v>
      </c>
      <c r="B225" s="4">
        <v>45836</v>
      </c>
      <c r="C225" t="s">
        <v>129</v>
      </c>
      <c r="D225">
        <v>40</v>
      </c>
      <c r="E225" t="s">
        <v>1832</v>
      </c>
      <c r="F225" t="s">
        <v>2058</v>
      </c>
    </row>
    <row r="226" spans="1:6" x14ac:dyDescent="0.35">
      <c r="A226">
        <v>10181</v>
      </c>
      <c r="B226" s="4">
        <v>45871</v>
      </c>
      <c r="C226" t="s">
        <v>195</v>
      </c>
      <c r="D226">
        <v>25</v>
      </c>
      <c r="E226" t="s">
        <v>1833</v>
      </c>
      <c r="F226" t="s">
        <v>2059</v>
      </c>
    </row>
    <row r="227" spans="1:6" x14ac:dyDescent="0.35">
      <c r="A227">
        <v>10182</v>
      </c>
      <c r="B227" s="4">
        <v>45904</v>
      </c>
      <c r="C227" t="s">
        <v>144</v>
      </c>
      <c r="D227">
        <v>100</v>
      </c>
      <c r="E227" t="s">
        <v>1833</v>
      </c>
      <c r="F227" t="s">
        <v>2060</v>
      </c>
    </row>
    <row r="228" spans="1:6" x14ac:dyDescent="0.35">
      <c r="A228">
        <v>10183</v>
      </c>
      <c r="B228" s="4">
        <v>45910</v>
      </c>
      <c r="C228" t="s">
        <v>174</v>
      </c>
      <c r="D228">
        <v>25</v>
      </c>
      <c r="E228" t="s">
        <v>1832</v>
      </c>
      <c r="F228" t="s">
        <v>2061</v>
      </c>
    </row>
    <row r="229" spans="1:6" x14ac:dyDescent="0.35">
      <c r="A229">
        <v>10184</v>
      </c>
      <c r="B229" s="4">
        <v>45896</v>
      </c>
      <c r="C229" t="s">
        <v>145</v>
      </c>
      <c r="D229">
        <v>30</v>
      </c>
      <c r="E229" t="s">
        <v>1833</v>
      </c>
      <c r="F229" t="s">
        <v>2062</v>
      </c>
    </row>
    <row r="230" spans="1:6" x14ac:dyDescent="0.35">
      <c r="A230">
        <v>10185</v>
      </c>
      <c r="B230" s="4">
        <v>45791</v>
      </c>
      <c r="C230" t="s">
        <v>137</v>
      </c>
      <c r="D230">
        <v>40</v>
      </c>
      <c r="E230" t="s">
        <v>1833</v>
      </c>
      <c r="F230" t="s">
        <v>2063</v>
      </c>
    </row>
    <row r="231" spans="1:6" x14ac:dyDescent="0.35">
      <c r="A231">
        <v>10186</v>
      </c>
      <c r="B231" s="4">
        <v>45844</v>
      </c>
      <c r="C231" t="s">
        <v>60</v>
      </c>
      <c r="D231">
        <v>25</v>
      </c>
      <c r="E231" t="s">
        <v>1833</v>
      </c>
      <c r="F231" t="s">
        <v>2064</v>
      </c>
    </row>
    <row r="232" spans="1:6" x14ac:dyDescent="0.35">
      <c r="A232">
        <v>10187</v>
      </c>
      <c r="B232" s="4">
        <v>45934</v>
      </c>
      <c r="C232" t="s">
        <v>181</v>
      </c>
      <c r="D232">
        <v>75</v>
      </c>
      <c r="E232" t="s">
        <v>1832</v>
      </c>
      <c r="F232" t="s">
        <v>2065</v>
      </c>
    </row>
    <row r="233" spans="1:6" x14ac:dyDescent="0.35">
      <c r="A233">
        <v>10188</v>
      </c>
      <c r="B233" s="4">
        <v>45823</v>
      </c>
      <c r="C233" t="s">
        <v>168</v>
      </c>
      <c r="D233">
        <v>30</v>
      </c>
      <c r="E233" t="s">
        <v>1833</v>
      </c>
      <c r="F233" t="s">
        <v>2066</v>
      </c>
    </row>
    <row r="234" spans="1:6" x14ac:dyDescent="0.35">
      <c r="A234">
        <v>10189</v>
      </c>
      <c r="B234" s="4">
        <v>45931</v>
      </c>
      <c r="C234" t="s">
        <v>77</v>
      </c>
      <c r="D234">
        <v>25</v>
      </c>
      <c r="E234" t="s">
        <v>1832</v>
      </c>
      <c r="F234" t="s">
        <v>2067</v>
      </c>
    </row>
    <row r="235" spans="1:6" x14ac:dyDescent="0.35">
      <c r="A235">
        <v>10190</v>
      </c>
      <c r="B235" s="4">
        <v>45763</v>
      </c>
      <c r="C235" t="s">
        <v>247</v>
      </c>
      <c r="D235">
        <v>20</v>
      </c>
      <c r="E235" t="s">
        <v>1833</v>
      </c>
      <c r="F235" t="s">
        <v>2068</v>
      </c>
    </row>
    <row r="236" spans="1:6" x14ac:dyDescent="0.35">
      <c r="A236">
        <v>10191</v>
      </c>
      <c r="B236" s="4">
        <v>45865</v>
      </c>
      <c r="C236" t="s">
        <v>143</v>
      </c>
      <c r="D236">
        <v>40</v>
      </c>
      <c r="E236" t="s">
        <v>1833</v>
      </c>
      <c r="F236" t="s">
        <v>2069</v>
      </c>
    </row>
    <row r="237" spans="1:6" x14ac:dyDescent="0.35">
      <c r="A237">
        <v>10192</v>
      </c>
      <c r="B237" s="4">
        <v>45868</v>
      </c>
      <c r="C237" t="s">
        <v>169</v>
      </c>
      <c r="D237">
        <v>5</v>
      </c>
      <c r="E237" t="s">
        <v>1831</v>
      </c>
      <c r="F237" t="s">
        <v>2070</v>
      </c>
    </row>
    <row r="238" spans="1:6" x14ac:dyDescent="0.35">
      <c r="A238">
        <v>10193</v>
      </c>
      <c r="B238" s="4">
        <v>45773</v>
      </c>
      <c r="C238" t="s">
        <v>218</v>
      </c>
      <c r="D238">
        <v>15</v>
      </c>
      <c r="E238" t="s">
        <v>1831</v>
      </c>
      <c r="F238" t="s">
        <v>2071</v>
      </c>
    </row>
    <row r="239" spans="1:6" x14ac:dyDescent="0.35">
      <c r="A239">
        <v>10194</v>
      </c>
      <c r="B239" s="4">
        <v>45937</v>
      </c>
      <c r="C239" t="s">
        <v>251</v>
      </c>
      <c r="D239">
        <v>50</v>
      </c>
      <c r="E239" t="s">
        <v>1832</v>
      </c>
      <c r="F239" t="s">
        <v>2072</v>
      </c>
    </row>
    <row r="240" spans="1:6" x14ac:dyDescent="0.35">
      <c r="A240">
        <v>10195</v>
      </c>
      <c r="B240" s="4">
        <v>45768</v>
      </c>
      <c r="C240" t="s">
        <v>119</v>
      </c>
      <c r="D240">
        <v>15</v>
      </c>
      <c r="E240" t="s">
        <v>1832</v>
      </c>
      <c r="F240" t="s">
        <v>2073</v>
      </c>
    </row>
    <row r="241" spans="1:6" x14ac:dyDescent="0.35">
      <c r="A241">
        <v>10196</v>
      </c>
      <c r="B241" s="4">
        <v>45849</v>
      </c>
      <c r="C241" t="s">
        <v>92</v>
      </c>
      <c r="D241">
        <v>100</v>
      </c>
      <c r="E241" t="s">
        <v>1832</v>
      </c>
      <c r="F241" t="s">
        <v>2074</v>
      </c>
    </row>
    <row r="242" spans="1:6" x14ac:dyDescent="0.35">
      <c r="A242">
        <v>10197</v>
      </c>
      <c r="B242" s="4">
        <v>45789</v>
      </c>
      <c r="C242" t="s">
        <v>181</v>
      </c>
      <c r="D242">
        <v>75</v>
      </c>
      <c r="E242" t="s">
        <v>1834</v>
      </c>
      <c r="F242" t="s">
        <v>2075</v>
      </c>
    </row>
    <row r="243" spans="1:6" x14ac:dyDescent="0.35">
      <c r="A243">
        <v>10198</v>
      </c>
      <c r="B243" s="4">
        <v>45784</v>
      </c>
      <c r="C243" t="s">
        <v>217</v>
      </c>
      <c r="D243">
        <v>15</v>
      </c>
      <c r="E243" t="s">
        <v>1832</v>
      </c>
      <c r="F243" t="s">
        <v>2076</v>
      </c>
    </row>
    <row r="244" spans="1:6" x14ac:dyDescent="0.35">
      <c r="A244">
        <v>10199</v>
      </c>
      <c r="B244" s="4">
        <v>45813</v>
      </c>
      <c r="C244" t="s">
        <v>106</v>
      </c>
      <c r="D244">
        <v>75</v>
      </c>
      <c r="E244" t="s">
        <v>1833</v>
      </c>
      <c r="F244" t="s">
        <v>2077</v>
      </c>
    </row>
    <row r="245" spans="1:6" x14ac:dyDescent="0.35">
      <c r="A245">
        <v>10200</v>
      </c>
      <c r="B245" s="4">
        <v>45938</v>
      </c>
      <c r="C245" t="s">
        <v>157</v>
      </c>
      <c r="D245">
        <v>10</v>
      </c>
      <c r="E245" t="s">
        <v>1834</v>
      </c>
      <c r="F245" t="s">
        <v>2078</v>
      </c>
    </row>
    <row r="246" spans="1:6" x14ac:dyDescent="0.35">
      <c r="A246">
        <v>10201</v>
      </c>
      <c r="B246" s="4">
        <v>45891</v>
      </c>
      <c r="C246" t="s">
        <v>244</v>
      </c>
      <c r="D246">
        <v>10</v>
      </c>
      <c r="E246" t="s">
        <v>1832</v>
      </c>
      <c r="F246" t="s">
        <v>2079</v>
      </c>
    </row>
    <row r="247" spans="1:6" x14ac:dyDescent="0.35">
      <c r="A247">
        <v>10202</v>
      </c>
      <c r="B247" s="4">
        <v>45917</v>
      </c>
      <c r="C247" t="s">
        <v>61</v>
      </c>
      <c r="D247">
        <v>15</v>
      </c>
      <c r="E247" t="s">
        <v>1832</v>
      </c>
      <c r="F247" t="s">
        <v>2080</v>
      </c>
    </row>
    <row r="248" spans="1:6" x14ac:dyDescent="0.35">
      <c r="A248">
        <v>10203</v>
      </c>
      <c r="B248" s="4">
        <v>45875</v>
      </c>
      <c r="C248" t="s">
        <v>130</v>
      </c>
      <c r="D248">
        <v>23</v>
      </c>
      <c r="E248" t="s">
        <v>1831</v>
      </c>
      <c r="F248" t="s">
        <v>2081</v>
      </c>
    </row>
    <row r="249" spans="1:6" x14ac:dyDescent="0.35">
      <c r="A249">
        <v>10203</v>
      </c>
      <c r="B249" s="4">
        <v>45877</v>
      </c>
      <c r="C249" t="s">
        <v>130</v>
      </c>
      <c r="D249">
        <v>7</v>
      </c>
      <c r="E249" t="s">
        <v>1833</v>
      </c>
      <c r="F249" t="s">
        <v>2082</v>
      </c>
    </row>
    <row r="250" spans="1:6" x14ac:dyDescent="0.35">
      <c r="A250">
        <v>10204</v>
      </c>
      <c r="B250" s="4">
        <v>45785</v>
      </c>
      <c r="C250" t="s">
        <v>58</v>
      </c>
      <c r="D250">
        <v>75</v>
      </c>
      <c r="E250" t="s">
        <v>1832</v>
      </c>
      <c r="F250" t="s">
        <v>2083</v>
      </c>
    </row>
    <row r="251" spans="1:6" x14ac:dyDescent="0.35">
      <c r="A251">
        <v>10205</v>
      </c>
      <c r="B251" s="4">
        <v>45906</v>
      </c>
      <c r="C251" t="s">
        <v>163</v>
      </c>
      <c r="D251">
        <v>30</v>
      </c>
      <c r="E251" t="s">
        <v>1831</v>
      </c>
      <c r="F251" t="s">
        <v>2084</v>
      </c>
    </row>
    <row r="252" spans="1:6" x14ac:dyDescent="0.35">
      <c r="A252">
        <v>10206</v>
      </c>
      <c r="B252" s="4">
        <v>45755</v>
      </c>
      <c r="C252" t="s">
        <v>147</v>
      </c>
      <c r="D252">
        <v>13</v>
      </c>
      <c r="E252" t="s">
        <v>1832</v>
      </c>
      <c r="F252" t="s">
        <v>2085</v>
      </c>
    </row>
    <row r="253" spans="1:6" x14ac:dyDescent="0.35">
      <c r="A253">
        <v>10206</v>
      </c>
      <c r="B253" s="4">
        <v>45753</v>
      </c>
      <c r="C253" t="s">
        <v>147</v>
      </c>
      <c r="D253">
        <v>17</v>
      </c>
      <c r="E253" t="s">
        <v>1831</v>
      </c>
      <c r="F253" t="s">
        <v>2086</v>
      </c>
    </row>
    <row r="254" spans="1:6" x14ac:dyDescent="0.35">
      <c r="A254">
        <v>10207</v>
      </c>
      <c r="B254" s="4">
        <v>45774</v>
      </c>
      <c r="C254" t="s">
        <v>218</v>
      </c>
      <c r="D254">
        <v>5</v>
      </c>
      <c r="E254" t="s">
        <v>1831</v>
      </c>
      <c r="F254" t="s">
        <v>2087</v>
      </c>
    </row>
    <row r="255" spans="1:6" x14ac:dyDescent="0.35">
      <c r="A255">
        <v>10208</v>
      </c>
      <c r="B255" s="4">
        <v>45831</v>
      </c>
      <c r="C255" t="s">
        <v>55</v>
      </c>
      <c r="D255">
        <v>37</v>
      </c>
      <c r="E255" t="s">
        <v>1831</v>
      </c>
      <c r="F255" t="s">
        <v>2088</v>
      </c>
    </row>
    <row r="256" spans="1:6" x14ac:dyDescent="0.35">
      <c r="A256">
        <v>10208</v>
      </c>
      <c r="B256" s="4">
        <v>45830</v>
      </c>
      <c r="C256" t="s">
        <v>55</v>
      </c>
      <c r="D256">
        <v>38</v>
      </c>
      <c r="E256" t="s">
        <v>1832</v>
      </c>
      <c r="F256" t="s">
        <v>2089</v>
      </c>
    </row>
    <row r="257" spans="1:6" x14ac:dyDescent="0.35">
      <c r="A257">
        <v>10209</v>
      </c>
      <c r="B257" s="4">
        <v>45887</v>
      </c>
      <c r="C257" t="s">
        <v>141</v>
      </c>
      <c r="D257">
        <v>40</v>
      </c>
      <c r="E257" t="s">
        <v>1833</v>
      </c>
      <c r="F257" t="s">
        <v>2090</v>
      </c>
    </row>
    <row r="258" spans="1:6" x14ac:dyDescent="0.35">
      <c r="A258">
        <v>10210</v>
      </c>
      <c r="B258" s="4">
        <v>45802</v>
      </c>
      <c r="C258" t="s">
        <v>158</v>
      </c>
      <c r="D258">
        <v>7</v>
      </c>
      <c r="E258" t="s">
        <v>1832</v>
      </c>
      <c r="F258" t="s">
        <v>2091</v>
      </c>
    </row>
    <row r="259" spans="1:6" x14ac:dyDescent="0.35">
      <c r="A259">
        <v>10210</v>
      </c>
      <c r="B259" s="4">
        <v>45802</v>
      </c>
      <c r="C259" t="s">
        <v>158</v>
      </c>
      <c r="D259">
        <v>3</v>
      </c>
      <c r="E259" t="s">
        <v>1833</v>
      </c>
      <c r="F259" t="s">
        <v>2092</v>
      </c>
    </row>
    <row r="260" spans="1:6" x14ac:dyDescent="0.35">
      <c r="A260">
        <v>10211</v>
      </c>
      <c r="B260" s="4">
        <v>45894</v>
      </c>
      <c r="C260" t="s">
        <v>91</v>
      </c>
      <c r="D260">
        <v>100</v>
      </c>
      <c r="E260" t="s">
        <v>1831</v>
      </c>
      <c r="F260" t="s">
        <v>2093</v>
      </c>
    </row>
    <row r="261" spans="1:6" x14ac:dyDescent="0.35">
      <c r="A261">
        <v>10212</v>
      </c>
      <c r="B261" s="4">
        <v>45911</v>
      </c>
      <c r="C261" t="s">
        <v>76</v>
      </c>
      <c r="D261">
        <v>29</v>
      </c>
      <c r="E261" t="s">
        <v>1831</v>
      </c>
      <c r="F261" t="s">
        <v>2094</v>
      </c>
    </row>
    <row r="262" spans="1:6" x14ac:dyDescent="0.35">
      <c r="A262">
        <v>10212</v>
      </c>
      <c r="B262" s="4">
        <v>45911</v>
      </c>
      <c r="C262" t="s">
        <v>76</v>
      </c>
      <c r="D262">
        <v>1</v>
      </c>
      <c r="E262" t="s">
        <v>1832</v>
      </c>
      <c r="F262" t="s">
        <v>2095</v>
      </c>
    </row>
    <row r="263" spans="1:6" x14ac:dyDescent="0.35">
      <c r="A263">
        <v>10213</v>
      </c>
      <c r="B263" s="4">
        <v>45904</v>
      </c>
      <c r="C263" t="s">
        <v>196</v>
      </c>
      <c r="D263">
        <v>75</v>
      </c>
      <c r="E263" t="s">
        <v>1833</v>
      </c>
      <c r="F263" t="s">
        <v>2096</v>
      </c>
    </row>
    <row r="264" spans="1:6" x14ac:dyDescent="0.35">
      <c r="A264">
        <v>10214</v>
      </c>
      <c r="B264" s="4">
        <v>45856</v>
      </c>
      <c r="C264" t="s">
        <v>152</v>
      </c>
      <c r="D264">
        <v>15</v>
      </c>
      <c r="E264" t="s">
        <v>1834</v>
      </c>
      <c r="F264" t="s">
        <v>2097</v>
      </c>
    </row>
    <row r="265" spans="1:6" x14ac:dyDescent="0.35">
      <c r="A265">
        <v>10215</v>
      </c>
      <c r="B265" s="4">
        <v>45773</v>
      </c>
      <c r="C265" t="s">
        <v>151</v>
      </c>
      <c r="D265">
        <v>68</v>
      </c>
      <c r="E265" t="s">
        <v>1831</v>
      </c>
      <c r="F265" t="s">
        <v>2098</v>
      </c>
    </row>
    <row r="266" spans="1:6" x14ac:dyDescent="0.35">
      <c r="A266">
        <v>10215</v>
      </c>
      <c r="B266" s="4">
        <v>45773</v>
      </c>
      <c r="C266" t="s">
        <v>151</v>
      </c>
      <c r="D266">
        <v>7</v>
      </c>
      <c r="E266" t="s">
        <v>1833</v>
      </c>
      <c r="F266" t="s">
        <v>2099</v>
      </c>
    </row>
    <row r="267" spans="1:6" x14ac:dyDescent="0.35">
      <c r="A267">
        <v>10216</v>
      </c>
      <c r="B267" s="4">
        <v>45906</v>
      </c>
      <c r="C267" t="s">
        <v>130</v>
      </c>
      <c r="D267">
        <v>75</v>
      </c>
      <c r="E267" t="s">
        <v>1833</v>
      </c>
      <c r="F267" t="s">
        <v>2100</v>
      </c>
    </row>
    <row r="268" spans="1:6" x14ac:dyDescent="0.35">
      <c r="A268">
        <v>10217</v>
      </c>
      <c r="B268" s="4">
        <v>45876</v>
      </c>
      <c r="C268" t="s">
        <v>146</v>
      </c>
      <c r="D268">
        <v>30</v>
      </c>
      <c r="E268" t="s">
        <v>1832</v>
      </c>
      <c r="F268" t="s">
        <v>2101</v>
      </c>
    </row>
    <row r="269" spans="1:6" x14ac:dyDescent="0.35">
      <c r="A269">
        <v>10218</v>
      </c>
      <c r="B269" s="4">
        <v>45923</v>
      </c>
      <c r="C269" t="s">
        <v>150</v>
      </c>
      <c r="D269">
        <v>50</v>
      </c>
      <c r="E269" t="s">
        <v>1832</v>
      </c>
      <c r="F269" t="s">
        <v>2102</v>
      </c>
    </row>
    <row r="270" spans="1:6" x14ac:dyDescent="0.35">
      <c r="A270">
        <v>10219</v>
      </c>
      <c r="B270" s="4">
        <v>45850</v>
      </c>
      <c r="C270" t="s">
        <v>186</v>
      </c>
      <c r="D270">
        <v>50</v>
      </c>
      <c r="E270" t="s">
        <v>1834</v>
      </c>
      <c r="F270" t="s">
        <v>2103</v>
      </c>
    </row>
    <row r="271" spans="1:6" x14ac:dyDescent="0.35">
      <c r="A271">
        <v>10220</v>
      </c>
      <c r="B271" s="4">
        <v>45768</v>
      </c>
      <c r="C271" t="s">
        <v>193</v>
      </c>
      <c r="D271">
        <v>75</v>
      </c>
      <c r="E271" t="s">
        <v>1832</v>
      </c>
      <c r="F271" t="s">
        <v>2104</v>
      </c>
    </row>
    <row r="272" spans="1:6" x14ac:dyDescent="0.35">
      <c r="A272">
        <v>10221</v>
      </c>
      <c r="B272" s="4">
        <v>45872</v>
      </c>
      <c r="C272" t="s">
        <v>227</v>
      </c>
      <c r="D272">
        <v>3</v>
      </c>
      <c r="E272" t="s">
        <v>1832</v>
      </c>
      <c r="F272" t="s">
        <v>2105</v>
      </c>
    </row>
    <row r="273" spans="1:6" x14ac:dyDescent="0.35">
      <c r="A273">
        <v>10221</v>
      </c>
      <c r="B273" s="4">
        <v>45872</v>
      </c>
      <c r="C273" t="s">
        <v>227</v>
      </c>
      <c r="D273">
        <v>12</v>
      </c>
      <c r="E273" t="s">
        <v>1832</v>
      </c>
      <c r="F273" t="s">
        <v>2106</v>
      </c>
    </row>
    <row r="274" spans="1:6" x14ac:dyDescent="0.35">
      <c r="A274">
        <v>10222</v>
      </c>
      <c r="B274" s="4">
        <v>45761</v>
      </c>
      <c r="C274" t="s">
        <v>71</v>
      </c>
      <c r="D274">
        <v>5</v>
      </c>
      <c r="E274" t="s">
        <v>1832</v>
      </c>
      <c r="F274" t="s">
        <v>2107</v>
      </c>
    </row>
    <row r="275" spans="1:6" x14ac:dyDescent="0.35">
      <c r="A275">
        <v>10222</v>
      </c>
      <c r="B275" s="4">
        <v>45762</v>
      </c>
      <c r="C275" t="s">
        <v>71</v>
      </c>
      <c r="D275">
        <v>5</v>
      </c>
      <c r="E275" t="s">
        <v>1831</v>
      </c>
      <c r="F275" t="s">
        <v>2108</v>
      </c>
    </row>
    <row r="276" spans="1:6" x14ac:dyDescent="0.35">
      <c r="A276">
        <v>10223</v>
      </c>
      <c r="B276" s="4">
        <v>45926</v>
      </c>
      <c r="C276" t="s">
        <v>186</v>
      </c>
      <c r="D276">
        <v>30</v>
      </c>
      <c r="E276" t="s">
        <v>1833</v>
      </c>
      <c r="F276" t="s">
        <v>2109</v>
      </c>
    </row>
    <row r="277" spans="1:6" x14ac:dyDescent="0.35">
      <c r="A277">
        <v>10224</v>
      </c>
      <c r="B277" s="4">
        <v>45824</v>
      </c>
      <c r="C277" t="s">
        <v>109</v>
      </c>
      <c r="D277">
        <v>75</v>
      </c>
      <c r="E277" t="s">
        <v>1833</v>
      </c>
      <c r="F277" t="s">
        <v>2110</v>
      </c>
    </row>
    <row r="278" spans="1:6" x14ac:dyDescent="0.35">
      <c r="A278">
        <v>10225</v>
      </c>
      <c r="B278" s="4">
        <v>45767</v>
      </c>
      <c r="C278" t="s">
        <v>102</v>
      </c>
      <c r="D278">
        <v>10</v>
      </c>
      <c r="E278" t="s">
        <v>1834</v>
      </c>
      <c r="F278" t="s">
        <v>2111</v>
      </c>
    </row>
    <row r="279" spans="1:6" x14ac:dyDescent="0.35">
      <c r="A279">
        <v>10226</v>
      </c>
      <c r="B279" s="4">
        <v>45831</v>
      </c>
      <c r="C279" t="s">
        <v>208</v>
      </c>
      <c r="D279">
        <v>30</v>
      </c>
      <c r="E279" t="s">
        <v>1833</v>
      </c>
      <c r="F279" t="s">
        <v>2112</v>
      </c>
    </row>
    <row r="280" spans="1:6" x14ac:dyDescent="0.35">
      <c r="A280">
        <v>10227</v>
      </c>
      <c r="B280" s="4">
        <v>45893</v>
      </c>
      <c r="C280" t="s">
        <v>154</v>
      </c>
      <c r="D280">
        <v>47</v>
      </c>
      <c r="E280" t="s">
        <v>1834</v>
      </c>
      <c r="F280" t="s">
        <v>2113</v>
      </c>
    </row>
    <row r="281" spans="1:6" x14ac:dyDescent="0.35">
      <c r="A281">
        <v>10227</v>
      </c>
      <c r="B281" s="4">
        <v>45893</v>
      </c>
      <c r="C281" t="s">
        <v>154</v>
      </c>
      <c r="D281">
        <v>28</v>
      </c>
      <c r="E281" t="s">
        <v>1832</v>
      </c>
      <c r="F281" t="s">
        <v>2114</v>
      </c>
    </row>
    <row r="282" spans="1:6" x14ac:dyDescent="0.35">
      <c r="A282">
        <v>10228</v>
      </c>
      <c r="B282" s="4">
        <v>45904</v>
      </c>
      <c r="C282" t="s">
        <v>128</v>
      </c>
      <c r="D282">
        <v>20</v>
      </c>
      <c r="E282" t="s">
        <v>1831</v>
      </c>
      <c r="F282" t="s">
        <v>2115</v>
      </c>
    </row>
    <row r="283" spans="1:6" x14ac:dyDescent="0.35">
      <c r="A283">
        <v>10229</v>
      </c>
      <c r="B283" s="4">
        <v>45894</v>
      </c>
      <c r="C283" t="s">
        <v>216</v>
      </c>
      <c r="D283">
        <v>40</v>
      </c>
      <c r="E283" t="s">
        <v>1834</v>
      </c>
      <c r="F283" t="s">
        <v>2116</v>
      </c>
    </row>
    <row r="284" spans="1:6" x14ac:dyDescent="0.35">
      <c r="A284">
        <v>10230</v>
      </c>
      <c r="B284" s="4">
        <v>45838</v>
      </c>
      <c r="C284" t="s">
        <v>151</v>
      </c>
      <c r="D284">
        <v>50</v>
      </c>
      <c r="E284" t="s">
        <v>1832</v>
      </c>
      <c r="F284" t="s">
        <v>2117</v>
      </c>
    </row>
    <row r="285" spans="1:6" x14ac:dyDescent="0.35">
      <c r="A285">
        <v>10231</v>
      </c>
      <c r="B285" s="4">
        <v>45921</v>
      </c>
      <c r="C285" t="s">
        <v>153</v>
      </c>
      <c r="D285">
        <v>30</v>
      </c>
      <c r="E285" t="s">
        <v>1833</v>
      </c>
      <c r="F285" t="s">
        <v>2118</v>
      </c>
    </row>
    <row r="286" spans="1:6" x14ac:dyDescent="0.35">
      <c r="A286">
        <v>10232</v>
      </c>
      <c r="B286" s="4">
        <v>45931</v>
      </c>
      <c r="C286" t="s">
        <v>162</v>
      </c>
      <c r="D286">
        <v>30</v>
      </c>
      <c r="E286" t="s">
        <v>1832</v>
      </c>
      <c r="F286" t="s">
        <v>2119</v>
      </c>
    </row>
    <row r="287" spans="1:6" x14ac:dyDescent="0.35">
      <c r="A287">
        <v>10233</v>
      </c>
      <c r="B287" s="4">
        <v>45936</v>
      </c>
      <c r="C287" t="s">
        <v>118</v>
      </c>
      <c r="D287">
        <v>25</v>
      </c>
      <c r="E287" t="s">
        <v>1833</v>
      </c>
      <c r="F287" t="s">
        <v>2120</v>
      </c>
    </row>
    <row r="288" spans="1:6" x14ac:dyDescent="0.35">
      <c r="A288">
        <v>10234</v>
      </c>
      <c r="B288" s="4">
        <v>45835</v>
      </c>
      <c r="C288" t="s">
        <v>197</v>
      </c>
      <c r="D288">
        <v>15</v>
      </c>
      <c r="E288" t="s">
        <v>1834</v>
      </c>
      <c r="F288" t="s">
        <v>2121</v>
      </c>
    </row>
    <row r="289" spans="1:6" x14ac:dyDescent="0.35">
      <c r="A289">
        <v>10235</v>
      </c>
      <c r="B289" s="4">
        <v>45770</v>
      </c>
      <c r="C289" t="s">
        <v>202</v>
      </c>
      <c r="D289">
        <v>40</v>
      </c>
      <c r="E289" t="s">
        <v>1832</v>
      </c>
      <c r="F289" t="s">
        <v>2122</v>
      </c>
    </row>
    <row r="290" spans="1:6" x14ac:dyDescent="0.35">
      <c r="A290">
        <v>10236</v>
      </c>
      <c r="B290" s="4">
        <v>45837</v>
      </c>
      <c r="C290" t="s">
        <v>139</v>
      </c>
      <c r="D290">
        <v>40</v>
      </c>
      <c r="E290" t="s">
        <v>1832</v>
      </c>
      <c r="F290" t="s">
        <v>2123</v>
      </c>
    </row>
    <row r="291" spans="1:6" x14ac:dyDescent="0.35">
      <c r="A291">
        <v>10237</v>
      </c>
      <c r="B291" s="4">
        <v>45801</v>
      </c>
      <c r="C291" t="s">
        <v>164</v>
      </c>
      <c r="D291">
        <v>14</v>
      </c>
      <c r="E291" t="s">
        <v>1833</v>
      </c>
      <c r="F291" t="s">
        <v>2124</v>
      </c>
    </row>
    <row r="292" spans="1:6" x14ac:dyDescent="0.35">
      <c r="A292">
        <v>10237</v>
      </c>
      <c r="B292" s="4">
        <v>45804</v>
      </c>
      <c r="C292" t="s">
        <v>164</v>
      </c>
      <c r="D292">
        <v>1</v>
      </c>
      <c r="E292" t="s">
        <v>1833</v>
      </c>
      <c r="F292" t="s">
        <v>2125</v>
      </c>
    </row>
    <row r="293" spans="1:6" x14ac:dyDescent="0.35">
      <c r="A293">
        <v>10238</v>
      </c>
      <c r="B293" s="4">
        <v>45752</v>
      </c>
      <c r="C293" t="s">
        <v>137</v>
      </c>
      <c r="D293">
        <v>40</v>
      </c>
      <c r="E293" t="s">
        <v>1831</v>
      </c>
      <c r="F293" t="s">
        <v>2126</v>
      </c>
    </row>
    <row r="294" spans="1:6" x14ac:dyDescent="0.35">
      <c r="A294">
        <v>10239</v>
      </c>
      <c r="B294" s="4">
        <v>45837</v>
      </c>
      <c r="C294" t="s">
        <v>66</v>
      </c>
      <c r="D294">
        <v>100</v>
      </c>
      <c r="E294" t="s">
        <v>1831</v>
      </c>
      <c r="F294" t="s">
        <v>2127</v>
      </c>
    </row>
    <row r="295" spans="1:6" x14ac:dyDescent="0.35">
      <c r="A295">
        <v>10240</v>
      </c>
      <c r="B295" s="4">
        <v>45924</v>
      </c>
      <c r="C295" t="s">
        <v>207</v>
      </c>
      <c r="D295">
        <v>5</v>
      </c>
      <c r="E295" t="s">
        <v>1834</v>
      </c>
      <c r="F295" t="s">
        <v>2128</v>
      </c>
    </row>
    <row r="296" spans="1:6" x14ac:dyDescent="0.35">
      <c r="A296">
        <v>10241</v>
      </c>
      <c r="B296" s="4">
        <v>45848</v>
      </c>
      <c r="C296" t="s">
        <v>211</v>
      </c>
      <c r="D296">
        <v>20</v>
      </c>
      <c r="E296" t="s">
        <v>1833</v>
      </c>
      <c r="F296" t="s">
        <v>2129</v>
      </c>
    </row>
    <row r="297" spans="1:6" x14ac:dyDescent="0.35">
      <c r="A297">
        <v>10242</v>
      </c>
      <c r="B297" s="4">
        <v>45759</v>
      </c>
      <c r="C297" t="s">
        <v>140</v>
      </c>
      <c r="D297">
        <v>100</v>
      </c>
      <c r="E297" t="s">
        <v>1833</v>
      </c>
      <c r="F297" t="s">
        <v>2130</v>
      </c>
    </row>
    <row r="298" spans="1:6" x14ac:dyDescent="0.35">
      <c r="A298">
        <v>10243</v>
      </c>
      <c r="B298" s="4">
        <v>45861</v>
      </c>
      <c r="C298" t="s">
        <v>55</v>
      </c>
      <c r="D298">
        <v>25</v>
      </c>
      <c r="E298" t="s">
        <v>1832</v>
      </c>
      <c r="F298" t="s">
        <v>2131</v>
      </c>
    </row>
    <row r="299" spans="1:6" x14ac:dyDescent="0.35">
      <c r="A299">
        <v>10244</v>
      </c>
      <c r="B299" s="4">
        <v>45824</v>
      </c>
      <c r="C299" t="s">
        <v>160</v>
      </c>
      <c r="D299">
        <v>15</v>
      </c>
      <c r="E299" t="s">
        <v>1832</v>
      </c>
      <c r="F299" t="s">
        <v>2132</v>
      </c>
    </row>
    <row r="300" spans="1:6" x14ac:dyDescent="0.35">
      <c r="A300">
        <v>10245</v>
      </c>
      <c r="B300" s="4">
        <v>45842</v>
      </c>
      <c r="C300" t="s">
        <v>173</v>
      </c>
      <c r="D300">
        <v>5</v>
      </c>
      <c r="E300" t="s">
        <v>1832</v>
      </c>
      <c r="F300" t="s">
        <v>2133</v>
      </c>
    </row>
    <row r="301" spans="1:6" x14ac:dyDescent="0.35">
      <c r="A301">
        <v>10246</v>
      </c>
      <c r="B301" s="4">
        <v>45880</v>
      </c>
      <c r="C301" t="s">
        <v>133</v>
      </c>
      <c r="D301">
        <v>15</v>
      </c>
      <c r="E301" t="s">
        <v>1832</v>
      </c>
      <c r="F301" t="s">
        <v>2134</v>
      </c>
    </row>
    <row r="302" spans="1:6" x14ac:dyDescent="0.35">
      <c r="A302">
        <v>10247</v>
      </c>
      <c r="B302" s="4">
        <v>45845</v>
      </c>
      <c r="C302" t="s">
        <v>177</v>
      </c>
      <c r="D302">
        <v>5</v>
      </c>
      <c r="E302" t="s">
        <v>1832</v>
      </c>
      <c r="F302" t="s">
        <v>2135</v>
      </c>
    </row>
    <row r="303" spans="1:6" x14ac:dyDescent="0.35">
      <c r="A303">
        <v>10248</v>
      </c>
      <c r="B303" s="4">
        <v>45821</v>
      </c>
      <c r="C303" t="s">
        <v>250</v>
      </c>
      <c r="D303">
        <v>50</v>
      </c>
      <c r="E303" t="s">
        <v>1834</v>
      </c>
      <c r="F303" t="s">
        <v>2136</v>
      </c>
    </row>
    <row r="304" spans="1:6" x14ac:dyDescent="0.35">
      <c r="A304">
        <v>10249</v>
      </c>
      <c r="B304" s="4">
        <v>45818</v>
      </c>
      <c r="C304" t="s">
        <v>125</v>
      </c>
      <c r="D304">
        <v>40</v>
      </c>
      <c r="E304" t="s">
        <v>1831</v>
      </c>
      <c r="F304" t="s">
        <v>2137</v>
      </c>
    </row>
    <row r="305" spans="1:6" x14ac:dyDescent="0.35">
      <c r="A305">
        <v>10250</v>
      </c>
      <c r="B305" s="4">
        <v>45918</v>
      </c>
      <c r="C305" t="s">
        <v>75</v>
      </c>
      <c r="D305">
        <v>9</v>
      </c>
      <c r="E305" t="s">
        <v>1833</v>
      </c>
      <c r="F305" t="s">
        <v>2138</v>
      </c>
    </row>
    <row r="306" spans="1:6" x14ac:dyDescent="0.35">
      <c r="A306">
        <v>10250</v>
      </c>
      <c r="B306" s="4">
        <v>45915</v>
      </c>
      <c r="C306" t="s">
        <v>75</v>
      </c>
      <c r="D306">
        <v>1</v>
      </c>
      <c r="E306" t="s">
        <v>1834</v>
      </c>
      <c r="F306" t="s">
        <v>2139</v>
      </c>
    </row>
    <row r="307" spans="1:6" x14ac:dyDescent="0.35">
      <c r="A307">
        <v>10251</v>
      </c>
      <c r="B307" s="4">
        <v>45864</v>
      </c>
      <c r="C307" t="s">
        <v>175</v>
      </c>
      <c r="D307">
        <v>100</v>
      </c>
      <c r="E307" t="s">
        <v>1832</v>
      </c>
      <c r="F307" t="s">
        <v>2140</v>
      </c>
    </row>
    <row r="308" spans="1:6" x14ac:dyDescent="0.35">
      <c r="A308">
        <v>10252</v>
      </c>
      <c r="B308" s="4">
        <v>45932</v>
      </c>
      <c r="C308" t="s">
        <v>246</v>
      </c>
      <c r="D308">
        <v>5</v>
      </c>
      <c r="E308" t="s">
        <v>1831</v>
      </c>
      <c r="F308" t="s">
        <v>2141</v>
      </c>
    </row>
    <row r="309" spans="1:6" x14ac:dyDescent="0.35">
      <c r="A309">
        <v>10253</v>
      </c>
      <c r="B309" s="4">
        <v>45891</v>
      </c>
      <c r="C309" t="s">
        <v>74</v>
      </c>
      <c r="D309">
        <v>30</v>
      </c>
      <c r="E309" t="s">
        <v>1834</v>
      </c>
      <c r="F309" t="s">
        <v>2142</v>
      </c>
    </row>
    <row r="310" spans="1:6" x14ac:dyDescent="0.35">
      <c r="A310">
        <v>10254</v>
      </c>
      <c r="B310" s="4">
        <v>45768</v>
      </c>
      <c r="C310" t="s">
        <v>168</v>
      </c>
      <c r="D310">
        <v>50</v>
      </c>
      <c r="E310" t="s">
        <v>1833</v>
      </c>
      <c r="F310" t="s">
        <v>2143</v>
      </c>
    </row>
    <row r="311" spans="1:6" x14ac:dyDescent="0.35">
      <c r="A311">
        <v>10255</v>
      </c>
      <c r="B311" s="4">
        <v>45770</v>
      </c>
      <c r="C311" t="s">
        <v>251</v>
      </c>
      <c r="D311">
        <v>20</v>
      </c>
      <c r="E311" t="s">
        <v>1831</v>
      </c>
      <c r="F311" t="s">
        <v>2144</v>
      </c>
    </row>
    <row r="312" spans="1:6" x14ac:dyDescent="0.35">
      <c r="A312">
        <v>10256</v>
      </c>
      <c r="B312" s="4">
        <v>45872</v>
      </c>
      <c r="C312" t="s">
        <v>88</v>
      </c>
      <c r="D312">
        <v>25</v>
      </c>
      <c r="E312" t="s">
        <v>1834</v>
      </c>
      <c r="F312" t="s">
        <v>2145</v>
      </c>
    </row>
    <row r="313" spans="1:6" x14ac:dyDescent="0.35">
      <c r="A313">
        <v>10257</v>
      </c>
      <c r="B313" s="4">
        <v>45821</v>
      </c>
      <c r="C313" t="s">
        <v>214</v>
      </c>
      <c r="D313">
        <v>15</v>
      </c>
      <c r="E313" t="s">
        <v>1833</v>
      </c>
      <c r="F313" t="s">
        <v>2146</v>
      </c>
    </row>
    <row r="314" spans="1:6" x14ac:dyDescent="0.35">
      <c r="A314">
        <v>10258</v>
      </c>
      <c r="B314" s="4">
        <v>45900</v>
      </c>
      <c r="C314" t="s">
        <v>192</v>
      </c>
      <c r="D314">
        <v>15</v>
      </c>
      <c r="E314" t="s">
        <v>1834</v>
      </c>
      <c r="F314" t="s">
        <v>2147</v>
      </c>
    </row>
    <row r="315" spans="1:6" x14ac:dyDescent="0.35">
      <c r="A315">
        <v>10259</v>
      </c>
      <c r="B315" s="4">
        <v>45759</v>
      </c>
      <c r="C315" t="s">
        <v>235</v>
      </c>
      <c r="D315">
        <v>15</v>
      </c>
      <c r="E315" t="s">
        <v>1833</v>
      </c>
      <c r="F315" t="s">
        <v>2148</v>
      </c>
    </row>
    <row r="316" spans="1:6" x14ac:dyDescent="0.35">
      <c r="A316">
        <v>10260</v>
      </c>
      <c r="B316" s="4">
        <v>45844</v>
      </c>
      <c r="C316" t="s">
        <v>235</v>
      </c>
      <c r="D316">
        <v>9</v>
      </c>
      <c r="E316" t="s">
        <v>1834</v>
      </c>
      <c r="F316" t="s">
        <v>2149</v>
      </c>
    </row>
    <row r="317" spans="1:6" x14ac:dyDescent="0.35">
      <c r="A317">
        <v>10260</v>
      </c>
      <c r="B317" s="4">
        <v>45844</v>
      </c>
      <c r="C317" t="s">
        <v>235</v>
      </c>
      <c r="D317">
        <v>11</v>
      </c>
      <c r="E317" t="s">
        <v>1832</v>
      </c>
      <c r="F317" t="s">
        <v>2150</v>
      </c>
    </row>
    <row r="318" spans="1:6" x14ac:dyDescent="0.35">
      <c r="A318">
        <v>10261</v>
      </c>
      <c r="B318" s="4">
        <v>45893</v>
      </c>
      <c r="C318" t="s">
        <v>88</v>
      </c>
      <c r="D318">
        <v>5</v>
      </c>
      <c r="E318" t="s">
        <v>1833</v>
      </c>
      <c r="F318" t="s">
        <v>2151</v>
      </c>
    </row>
    <row r="319" spans="1:6" x14ac:dyDescent="0.35">
      <c r="A319">
        <v>10262</v>
      </c>
      <c r="B319" s="4">
        <v>45931</v>
      </c>
      <c r="C319" t="s">
        <v>127</v>
      </c>
      <c r="D319">
        <v>10</v>
      </c>
      <c r="E319" t="s">
        <v>1834</v>
      </c>
      <c r="F319" t="s">
        <v>2152</v>
      </c>
    </row>
    <row r="320" spans="1:6" x14ac:dyDescent="0.35">
      <c r="A320">
        <v>10262</v>
      </c>
      <c r="B320" s="4">
        <v>45932</v>
      </c>
      <c r="C320" t="s">
        <v>127</v>
      </c>
      <c r="D320">
        <v>40</v>
      </c>
      <c r="E320" t="s">
        <v>1834</v>
      </c>
      <c r="F320" t="s">
        <v>2153</v>
      </c>
    </row>
    <row r="321" spans="1:6" x14ac:dyDescent="0.35">
      <c r="A321">
        <v>10263</v>
      </c>
      <c r="B321" s="4">
        <v>45906</v>
      </c>
      <c r="C321" t="s">
        <v>228</v>
      </c>
      <c r="D321">
        <v>20</v>
      </c>
      <c r="E321" t="s">
        <v>1831</v>
      </c>
      <c r="F321" t="s">
        <v>2154</v>
      </c>
    </row>
    <row r="322" spans="1:6" x14ac:dyDescent="0.35">
      <c r="A322">
        <v>10264</v>
      </c>
      <c r="B322" s="4">
        <v>45903</v>
      </c>
      <c r="C322" t="s">
        <v>61</v>
      </c>
      <c r="D322">
        <v>50</v>
      </c>
      <c r="E322" t="s">
        <v>1834</v>
      </c>
      <c r="F322" t="s">
        <v>2155</v>
      </c>
    </row>
    <row r="323" spans="1:6" x14ac:dyDescent="0.35">
      <c r="A323">
        <v>10265</v>
      </c>
      <c r="B323" s="4">
        <v>45922</v>
      </c>
      <c r="C323" t="s">
        <v>243</v>
      </c>
      <c r="D323">
        <v>39</v>
      </c>
      <c r="E323" t="s">
        <v>1833</v>
      </c>
      <c r="F323" t="s">
        <v>2156</v>
      </c>
    </row>
    <row r="324" spans="1:6" x14ac:dyDescent="0.35">
      <c r="A324">
        <v>10265</v>
      </c>
      <c r="B324" s="4">
        <v>45926</v>
      </c>
      <c r="C324" t="s">
        <v>243</v>
      </c>
      <c r="D324">
        <v>1</v>
      </c>
      <c r="E324" t="s">
        <v>1832</v>
      </c>
      <c r="F324" t="s">
        <v>2157</v>
      </c>
    </row>
    <row r="325" spans="1:6" x14ac:dyDescent="0.35">
      <c r="A325">
        <v>10266</v>
      </c>
      <c r="B325" s="4">
        <v>45822</v>
      </c>
      <c r="C325" t="s">
        <v>158</v>
      </c>
      <c r="D325">
        <v>11</v>
      </c>
      <c r="E325" t="s">
        <v>1831</v>
      </c>
      <c r="F325" t="s">
        <v>2158</v>
      </c>
    </row>
    <row r="326" spans="1:6" x14ac:dyDescent="0.35">
      <c r="A326">
        <v>10266</v>
      </c>
      <c r="B326" s="4">
        <v>45822</v>
      </c>
      <c r="C326" t="s">
        <v>158</v>
      </c>
      <c r="D326">
        <v>4</v>
      </c>
      <c r="E326" t="s">
        <v>1833</v>
      </c>
      <c r="F326" t="s">
        <v>2159</v>
      </c>
    </row>
    <row r="327" spans="1:6" x14ac:dyDescent="0.35">
      <c r="A327">
        <v>10267</v>
      </c>
      <c r="B327" s="4">
        <v>45814</v>
      </c>
      <c r="C327" t="s">
        <v>147</v>
      </c>
      <c r="D327">
        <v>34</v>
      </c>
      <c r="E327" t="s">
        <v>1831</v>
      </c>
      <c r="F327" t="s">
        <v>2160</v>
      </c>
    </row>
    <row r="328" spans="1:6" x14ac:dyDescent="0.35">
      <c r="A328">
        <v>10267</v>
      </c>
      <c r="B328" s="4">
        <v>45814</v>
      </c>
      <c r="C328" t="s">
        <v>147</v>
      </c>
      <c r="D328">
        <v>16</v>
      </c>
      <c r="E328" t="s">
        <v>1832</v>
      </c>
      <c r="F328" t="s">
        <v>2161</v>
      </c>
    </row>
    <row r="329" spans="1:6" x14ac:dyDescent="0.35">
      <c r="A329">
        <v>10268</v>
      </c>
      <c r="B329" s="4">
        <v>45900</v>
      </c>
      <c r="C329" t="s">
        <v>198</v>
      </c>
      <c r="D329">
        <v>75</v>
      </c>
      <c r="E329" t="s">
        <v>1832</v>
      </c>
      <c r="F329" t="s">
        <v>2162</v>
      </c>
    </row>
    <row r="330" spans="1:6" x14ac:dyDescent="0.35">
      <c r="A330">
        <v>10269</v>
      </c>
      <c r="B330" s="4">
        <v>45798</v>
      </c>
      <c r="C330" t="s">
        <v>221</v>
      </c>
      <c r="D330">
        <v>50</v>
      </c>
      <c r="E330" t="s">
        <v>1833</v>
      </c>
      <c r="F330" t="s">
        <v>2163</v>
      </c>
    </row>
    <row r="331" spans="1:6" x14ac:dyDescent="0.35">
      <c r="A331">
        <v>10270</v>
      </c>
      <c r="B331" s="4">
        <v>45905</v>
      </c>
      <c r="C331" t="s">
        <v>167</v>
      </c>
      <c r="D331">
        <v>15</v>
      </c>
      <c r="E331" t="s">
        <v>1831</v>
      </c>
      <c r="F331" t="s">
        <v>2164</v>
      </c>
    </row>
    <row r="332" spans="1:6" x14ac:dyDescent="0.35">
      <c r="A332">
        <v>10270</v>
      </c>
      <c r="B332" s="4">
        <v>45904</v>
      </c>
      <c r="C332" t="s">
        <v>167</v>
      </c>
      <c r="D332">
        <v>5</v>
      </c>
      <c r="E332" t="s">
        <v>1831</v>
      </c>
      <c r="F332" t="s">
        <v>2165</v>
      </c>
    </row>
    <row r="333" spans="1:6" x14ac:dyDescent="0.35">
      <c r="A333">
        <v>10271</v>
      </c>
      <c r="B333" s="4">
        <v>45929</v>
      </c>
      <c r="C333" t="s">
        <v>57</v>
      </c>
      <c r="D333">
        <v>50</v>
      </c>
      <c r="E333" t="s">
        <v>1834</v>
      </c>
      <c r="F333" t="s">
        <v>2166</v>
      </c>
    </row>
    <row r="334" spans="1:6" x14ac:dyDescent="0.35">
      <c r="A334">
        <v>10272</v>
      </c>
      <c r="B334" s="4">
        <v>45817</v>
      </c>
      <c r="C334" t="s">
        <v>55</v>
      </c>
      <c r="D334">
        <v>20</v>
      </c>
      <c r="E334" t="s">
        <v>1833</v>
      </c>
      <c r="F334" t="s">
        <v>2167</v>
      </c>
    </row>
    <row r="335" spans="1:6" x14ac:dyDescent="0.35">
      <c r="A335">
        <v>10272</v>
      </c>
      <c r="B335" s="4">
        <v>45820</v>
      </c>
      <c r="C335" t="s">
        <v>55</v>
      </c>
      <c r="D335">
        <v>10</v>
      </c>
      <c r="E335" t="s">
        <v>1834</v>
      </c>
      <c r="F335" t="s">
        <v>2168</v>
      </c>
    </row>
    <row r="336" spans="1:6" x14ac:dyDescent="0.35">
      <c r="A336">
        <v>10273</v>
      </c>
      <c r="B336" s="4">
        <v>45882</v>
      </c>
      <c r="C336" t="s">
        <v>156</v>
      </c>
      <c r="D336">
        <v>30</v>
      </c>
      <c r="E336" t="s">
        <v>1834</v>
      </c>
      <c r="F336" t="s">
        <v>2169</v>
      </c>
    </row>
    <row r="337" spans="1:6" x14ac:dyDescent="0.35">
      <c r="A337">
        <v>10274</v>
      </c>
      <c r="B337" s="4">
        <v>45768</v>
      </c>
      <c r="C337" t="s">
        <v>73</v>
      </c>
      <c r="D337">
        <v>25</v>
      </c>
      <c r="E337" t="s">
        <v>1834</v>
      </c>
      <c r="F337" t="s">
        <v>2170</v>
      </c>
    </row>
    <row r="338" spans="1:6" x14ac:dyDescent="0.35">
      <c r="A338">
        <v>10275</v>
      </c>
      <c r="B338" s="4">
        <v>45883</v>
      </c>
      <c r="C338" t="s">
        <v>167</v>
      </c>
      <c r="D338">
        <v>10</v>
      </c>
      <c r="E338" t="s">
        <v>1834</v>
      </c>
      <c r="F338" t="s">
        <v>2171</v>
      </c>
    </row>
    <row r="339" spans="1:6" x14ac:dyDescent="0.35">
      <c r="A339">
        <v>10276</v>
      </c>
      <c r="B339" s="4">
        <v>45921</v>
      </c>
      <c r="C339" t="s">
        <v>116</v>
      </c>
      <c r="D339">
        <v>15</v>
      </c>
      <c r="E339" t="s">
        <v>1833</v>
      </c>
      <c r="F339" t="s">
        <v>2172</v>
      </c>
    </row>
    <row r="340" spans="1:6" x14ac:dyDescent="0.35">
      <c r="A340">
        <v>10277</v>
      </c>
      <c r="B340" s="4">
        <v>45773</v>
      </c>
      <c r="C340" t="s">
        <v>185</v>
      </c>
      <c r="D340">
        <v>40</v>
      </c>
      <c r="E340" t="s">
        <v>1834</v>
      </c>
      <c r="F340" t="s">
        <v>2173</v>
      </c>
    </row>
    <row r="341" spans="1:6" x14ac:dyDescent="0.35">
      <c r="A341">
        <v>10278</v>
      </c>
      <c r="B341" s="4">
        <v>45882</v>
      </c>
      <c r="C341" t="s">
        <v>80</v>
      </c>
      <c r="D341">
        <v>10</v>
      </c>
      <c r="E341" t="s">
        <v>1831</v>
      </c>
      <c r="F341" t="s">
        <v>2174</v>
      </c>
    </row>
    <row r="342" spans="1:6" x14ac:dyDescent="0.35">
      <c r="A342">
        <v>10279</v>
      </c>
      <c r="B342" s="4">
        <v>45793</v>
      </c>
      <c r="C342" t="s">
        <v>70</v>
      </c>
      <c r="D342">
        <v>5</v>
      </c>
      <c r="E342" t="s">
        <v>1831</v>
      </c>
      <c r="F342" t="s">
        <v>2175</v>
      </c>
    </row>
    <row r="343" spans="1:6" x14ac:dyDescent="0.35">
      <c r="A343">
        <v>10280</v>
      </c>
      <c r="B343" s="4">
        <v>45772</v>
      </c>
      <c r="C343" t="s">
        <v>191</v>
      </c>
      <c r="D343">
        <v>12</v>
      </c>
      <c r="E343" t="s">
        <v>1832</v>
      </c>
      <c r="F343" t="s">
        <v>2176</v>
      </c>
    </row>
    <row r="344" spans="1:6" x14ac:dyDescent="0.35">
      <c r="A344">
        <v>10280</v>
      </c>
      <c r="B344" s="4">
        <v>45770</v>
      </c>
      <c r="C344" t="s">
        <v>191</v>
      </c>
      <c r="D344">
        <v>8</v>
      </c>
      <c r="E344" t="s">
        <v>1834</v>
      </c>
      <c r="F344" t="s">
        <v>2177</v>
      </c>
    </row>
    <row r="345" spans="1:6" x14ac:dyDescent="0.35">
      <c r="A345">
        <v>10281</v>
      </c>
      <c r="B345" s="4">
        <v>45921</v>
      </c>
      <c r="C345" t="s">
        <v>159</v>
      </c>
      <c r="D345">
        <v>25</v>
      </c>
      <c r="E345" t="s">
        <v>1831</v>
      </c>
      <c r="F345" t="s">
        <v>2178</v>
      </c>
    </row>
    <row r="346" spans="1:6" x14ac:dyDescent="0.35">
      <c r="A346">
        <v>10282</v>
      </c>
      <c r="B346" s="4">
        <v>45886</v>
      </c>
      <c r="C346" t="s">
        <v>249</v>
      </c>
      <c r="D346">
        <v>5</v>
      </c>
      <c r="E346" t="s">
        <v>1833</v>
      </c>
      <c r="F346" t="s">
        <v>2179</v>
      </c>
    </row>
    <row r="347" spans="1:6" x14ac:dyDescent="0.35">
      <c r="A347">
        <v>10283</v>
      </c>
      <c r="B347" s="4">
        <v>45803</v>
      </c>
      <c r="C347" t="s">
        <v>244</v>
      </c>
      <c r="D347">
        <v>30</v>
      </c>
      <c r="E347" t="s">
        <v>1832</v>
      </c>
      <c r="F347" t="s">
        <v>2180</v>
      </c>
    </row>
    <row r="348" spans="1:6" x14ac:dyDescent="0.35">
      <c r="A348">
        <v>10283</v>
      </c>
      <c r="B348" s="4">
        <v>45802</v>
      </c>
      <c r="C348" t="s">
        <v>244</v>
      </c>
      <c r="D348">
        <v>20</v>
      </c>
      <c r="E348" t="s">
        <v>1833</v>
      </c>
      <c r="F348" t="s">
        <v>2181</v>
      </c>
    </row>
    <row r="349" spans="1:6" x14ac:dyDescent="0.35">
      <c r="A349">
        <v>10284</v>
      </c>
      <c r="B349" s="4">
        <v>45786</v>
      </c>
      <c r="C349" t="s">
        <v>144</v>
      </c>
      <c r="D349">
        <v>25</v>
      </c>
      <c r="E349" t="s">
        <v>1831</v>
      </c>
      <c r="F349" t="s">
        <v>2182</v>
      </c>
    </row>
    <row r="350" spans="1:6" x14ac:dyDescent="0.35">
      <c r="A350">
        <v>10285</v>
      </c>
      <c r="B350" s="4">
        <v>45825</v>
      </c>
      <c r="C350" t="s">
        <v>247</v>
      </c>
      <c r="D350">
        <v>10</v>
      </c>
      <c r="E350" t="s">
        <v>1833</v>
      </c>
      <c r="F350" t="s">
        <v>2183</v>
      </c>
    </row>
    <row r="351" spans="1:6" x14ac:dyDescent="0.35">
      <c r="A351">
        <v>10286</v>
      </c>
      <c r="B351" s="4">
        <v>45757</v>
      </c>
      <c r="C351" t="s">
        <v>220</v>
      </c>
      <c r="D351">
        <v>3</v>
      </c>
      <c r="E351" t="s">
        <v>1831</v>
      </c>
      <c r="F351" t="s">
        <v>2184</v>
      </c>
    </row>
    <row r="352" spans="1:6" x14ac:dyDescent="0.35">
      <c r="A352">
        <v>10286</v>
      </c>
      <c r="B352" s="4">
        <v>45756</v>
      </c>
      <c r="C352" t="s">
        <v>220</v>
      </c>
      <c r="D352">
        <v>7</v>
      </c>
      <c r="E352" t="s">
        <v>1831</v>
      </c>
      <c r="F352" t="s">
        <v>2185</v>
      </c>
    </row>
    <row r="353" spans="1:6" x14ac:dyDescent="0.35">
      <c r="A353">
        <v>10287</v>
      </c>
      <c r="B353" s="4">
        <v>45874</v>
      </c>
      <c r="C353" t="s">
        <v>83</v>
      </c>
      <c r="D353">
        <v>5</v>
      </c>
      <c r="E353" t="s">
        <v>1833</v>
      </c>
      <c r="F353" t="s">
        <v>2186</v>
      </c>
    </row>
    <row r="354" spans="1:6" x14ac:dyDescent="0.35">
      <c r="A354">
        <v>10288</v>
      </c>
      <c r="B354" s="4">
        <v>45762</v>
      </c>
      <c r="C354" t="s">
        <v>234</v>
      </c>
      <c r="D354">
        <v>100</v>
      </c>
      <c r="E354" t="s">
        <v>1833</v>
      </c>
      <c r="F354" t="s">
        <v>2187</v>
      </c>
    </row>
    <row r="355" spans="1:6" x14ac:dyDescent="0.35">
      <c r="A355">
        <v>10289</v>
      </c>
      <c r="B355" s="4">
        <v>45797</v>
      </c>
      <c r="C355" t="s">
        <v>210</v>
      </c>
      <c r="D355">
        <v>30</v>
      </c>
      <c r="E355" t="s">
        <v>1833</v>
      </c>
      <c r="F355" t="s">
        <v>2188</v>
      </c>
    </row>
    <row r="356" spans="1:6" x14ac:dyDescent="0.35">
      <c r="A356">
        <v>10290</v>
      </c>
      <c r="B356" s="4">
        <v>45810</v>
      </c>
      <c r="C356" t="s">
        <v>101</v>
      </c>
      <c r="D356">
        <v>5</v>
      </c>
      <c r="E356" t="s">
        <v>1834</v>
      </c>
      <c r="F356" t="s">
        <v>2189</v>
      </c>
    </row>
    <row r="357" spans="1:6" x14ac:dyDescent="0.35">
      <c r="A357">
        <v>10291</v>
      </c>
      <c r="B357" s="4">
        <v>45895</v>
      </c>
      <c r="C357" t="s">
        <v>192</v>
      </c>
      <c r="D357">
        <v>50</v>
      </c>
      <c r="E357" t="s">
        <v>1834</v>
      </c>
      <c r="F357" t="s">
        <v>2190</v>
      </c>
    </row>
    <row r="358" spans="1:6" x14ac:dyDescent="0.35">
      <c r="A358">
        <v>10292</v>
      </c>
      <c r="B358" s="4">
        <v>45876</v>
      </c>
      <c r="C358" t="s">
        <v>69</v>
      </c>
      <c r="D358">
        <v>100</v>
      </c>
      <c r="E358" t="s">
        <v>1833</v>
      </c>
      <c r="F358" t="s">
        <v>2191</v>
      </c>
    </row>
    <row r="359" spans="1:6" x14ac:dyDescent="0.35">
      <c r="A359">
        <v>10293</v>
      </c>
      <c r="B359" s="4">
        <v>45851</v>
      </c>
      <c r="C359" t="s">
        <v>154</v>
      </c>
      <c r="D359">
        <v>13</v>
      </c>
      <c r="E359" t="s">
        <v>1834</v>
      </c>
      <c r="F359" t="s">
        <v>2192</v>
      </c>
    </row>
    <row r="360" spans="1:6" x14ac:dyDescent="0.35">
      <c r="A360">
        <v>10293</v>
      </c>
      <c r="B360" s="4">
        <v>45850</v>
      </c>
      <c r="C360" t="s">
        <v>154</v>
      </c>
      <c r="D360">
        <v>7</v>
      </c>
      <c r="E360" t="s">
        <v>1831</v>
      </c>
      <c r="F360" t="s">
        <v>2193</v>
      </c>
    </row>
    <row r="361" spans="1:6" x14ac:dyDescent="0.35">
      <c r="A361">
        <v>10294</v>
      </c>
      <c r="B361" s="4">
        <v>45873</v>
      </c>
      <c r="C361" t="s">
        <v>201</v>
      </c>
      <c r="D361">
        <v>20</v>
      </c>
      <c r="E361" t="s">
        <v>1834</v>
      </c>
      <c r="F361" t="s">
        <v>2194</v>
      </c>
    </row>
    <row r="362" spans="1:6" x14ac:dyDescent="0.35">
      <c r="A362">
        <v>10295</v>
      </c>
      <c r="B362" s="4">
        <v>45928</v>
      </c>
      <c r="C362" t="s">
        <v>209</v>
      </c>
      <c r="D362">
        <v>22</v>
      </c>
      <c r="E362" t="s">
        <v>1831</v>
      </c>
      <c r="F362" t="s">
        <v>2195</v>
      </c>
    </row>
    <row r="363" spans="1:6" x14ac:dyDescent="0.35">
      <c r="A363">
        <v>10295</v>
      </c>
      <c r="B363" s="4">
        <v>45929</v>
      </c>
      <c r="C363" t="s">
        <v>209</v>
      </c>
      <c r="D363">
        <v>53</v>
      </c>
      <c r="E363" t="s">
        <v>1834</v>
      </c>
      <c r="F363" t="s">
        <v>2196</v>
      </c>
    </row>
    <row r="364" spans="1:6" x14ac:dyDescent="0.35">
      <c r="A364">
        <v>10296</v>
      </c>
      <c r="B364" s="4">
        <v>45815</v>
      </c>
      <c r="C364" t="s">
        <v>254</v>
      </c>
      <c r="D364">
        <v>66</v>
      </c>
      <c r="E364" t="s">
        <v>1831</v>
      </c>
      <c r="F364" t="s">
        <v>2197</v>
      </c>
    </row>
    <row r="365" spans="1:6" x14ac:dyDescent="0.35">
      <c r="A365">
        <v>10296</v>
      </c>
      <c r="B365" s="4">
        <v>45810</v>
      </c>
      <c r="C365" t="s">
        <v>254</v>
      </c>
      <c r="D365">
        <v>34</v>
      </c>
      <c r="E365" t="s">
        <v>1832</v>
      </c>
      <c r="F365" t="s">
        <v>2198</v>
      </c>
    </row>
    <row r="366" spans="1:6" x14ac:dyDescent="0.35">
      <c r="A366">
        <v>10297</v>
      </c>
      <c r="B366" s="4">
        <v>45864</v>
      </c>
      <c r="C366" t="s">
        <v>106</v>
      </c>
      <c r="D366">
        <v>75</v>
      </c>
      <c r="E366" t="s">
        <v>1834</v>
      </c>
      <c r="F366" t="s">
        <v>2199</v>
      </c>
    </row>
    <row r="367" spans="1:6" x14ac:dyDescent="0.35">
      <c r="A367">
        <v>10298</v>
      </c>
      <c r="B367" s="4">
        <v>45770</v>
      </c>
      <c r="C367" t="s">
        <v>60</v>
      </c>
      <c r="D367">
        <v>42</v>
      </c>
      <c r="E367" t="s">
        <v>1831</v>
      </c>
      <c r="F367" t="s">
        <v>2200</v>
      </c>
    </row>
    <row r="368" spans="1:6" x14ac:dyDescent="0.35">
      <c r="A368">
        <v>10298</v>
      </c>
      <c r="B368" s="4">
        <v>45767</v>
      </c>
      <c r="C368" t="s">
        <v>60</v>
      </c>
      <c r="D368">
        <v>58</v>
      </c>
      <c r="E368" t="s">
        <v>1834</v>
      </c>
      <c r="F368" t="s">
        <v>2201</v>
      </c>
    </row>
    <row r="369" spans="1:6" x14ac:dyDescent="0.35">
      <c r="A369">
        <v>10299</v>
      </c>
      <c r="B369" s="4">
        <v>45823</v>
      </c>
      <c r="C369" t="s">
        <v>73</v>
      </c>
      <c r="D369">
        <v>25</v>
      </c>
      <c r="E369" t="s">
        <v>1831</v>
      </c>
      <c r="F369" t="s">
        <v>2202</v>
      </c>
    </row>
    <row r="370" spans="1:6" x14ac:dyDescent="0.35">
      <c r="A370">
        <v>10300</v>
      </c>
      <c r="B370" s="4">
        <v>45922</v>
      </c>
      <c r="C370" t="s">
        <v>120</v>
      </c>
      <c r="D370">
        <v>4</v>
      </c>
      <c r="E370" t="s">
        <v>1831</v>
      </c>
      <c r="F370" t="s">
        <v>2203</v>
      </c>
    </row>
    <row r="371" spans="1:6" x14ac:dyDescent="0.35">
      <c r="A371">
        <v>10300</v>
      </c>
      <c r="B371" s="4">
        <v>45922</v>
      </c>
      <c r="C371" t="s">
        <v>120</v>
      </c>
      <c r="D371">
        <v>1</v>
      </c>
      <c r="E371" t="s">
        <v>1834</v>
      </c>
      <c r="F371" t="s">
        <v>2204</v>
      </c>
    </row>
    <row r="372" spans="1:6" x14ac:dyDescent="0.35">
      <c r="A372">
        <v>10301</v>
      </c>
      <c r="B372" s="4">
        <v>45929</v>
      </c>
      <c r="C372" t="s">
        <v>132</v>
      </c>
      <c r="D372">
        <v>15</v>
      </c>
      <c r="E372" t="s">
        <v>1832</v>
      </c>
      <c r="F372" t="s">
        <v>2205</v>
      </c>
    </row>
    <row r="373" spans="1:6" x14ac:dyDescent="0.35">
      <c r="A373">
        <v>10302</v>
      </c>
      <c r="B373" s="4">
        <v>45881</v>
      </c>
      <c r="C373" t="s">
        <v>201</v>
      </c>
      <c r="D373">
        <v>100</v>
      </c>
      <c r="E373" t="s">
        <v>1832</v>
      </c>
      <c r="F373" t="s">
        <v>2206</v>
      </c>
    </row>
    <row r="374" spans="1:6" x14ac:dyDescent="0.35">
      <c r="A374">
        <v>10303</v>
      </c>
      <c r="B374" s="4">
        <v>45805</v>
      </c>
      <c r="C374" t="s">
        <v>100</v>
      </c>
      <c r="D374">
        <v>20</v>
      </c>
      <c r="E374" t="s">
        <v>1831</v>
      </c>
      <c r="F374" t="s">
        <v>2207</v>
      </c>
    </row>
    <row r="375" spans="1:6" x14ac:dyDescent="0.35">
      <c r="A375">
        <v>10304</v>
      </c>
      <c r="B375" s="4">
        <v>45877</v>
      </c>
      <c r="C375" t="s">
        <v>219</v>
      </c>
      <c r="D375">
        <v>20</v>
      </c>
      <c r="E375" t="s">
        <v>1832</v>
      </c>
      <c r="F375" t="s">
        <v>2208</v>
      </c>
    </row>
    <row r="376" spans="1:6" x14ac:dyDescent="0.35">
      <c r="A376">
        <v>10305</v>
      </c>
      <c r="B376" s="4">
        <v>45848</v>
      </c>
      <c r="C376" t="s">
        <v>226</v>
      </c>
      <c r="D376">
        <v>40</v>
      </c>
      <c r="E376" t="s">
        <v>1833</v>
      </c>
      <c r="F376" t="s">
        <v>2209</v>
      </c>
    </row>
    <row r="377" spans="1:6" x14ac:dyDescent="0.35">
      <c r="A377">
        <v>10306</v>
      </c>
      <c r="B377" s="4">
        <v>45848</v>
      </c>
      <c r="C377" t="s">
        <v>92</v>
      </c>
      <c r="D377">
        <v>5</v>
      </c>
      <c r="E377" t="s">
        <v>1834</v>
      </c>
      <c r="F377" t="s">
        <v>2210</v>
      </c>
    </row>
    <row r="378" spans="1:6" x14ac:dyDescent="0.35">
      <c r="A378">
        <v>10307</v>
      </c>
      <c r="B378" s="4">
        <v>45921</v>
      </c>
      <c r="C378" t="s">
        <v>209</v>
      </c>
      <c r="D378">
        <v>100</v>
      </c>
      <c r="E378" t="s">
        <v>1833</v>
      </c>
      <c r="F378" t="s">
        <v>2211</v>
      </c>
    </row>
    <row r="379" spans="1:6" x14ac:dyDescent="0.35">
      <c r="A379">
        <v>10308</v>
      </c>
      <c r="B379" s="4">
        <v>45775</v>
      </c>
      <c r="C379" t="s">
        <v>243</v>
      </c>
      <c r="D379">
        <v>10</v>
      </c>
      <c r="E379" t="s">
        <v>1834</v>
      </c>
      <c r="F379" t="s">
        <v>2212</v>
      </c>
    </row>
    <row r="380" spans="1:6" x14ac:dyDescent="0.35">
      <c r="A380">
        <v>10308</v>
      </c>
      <c r="B380" s="4">
        <v>45774</v>
      </c>
      <c r="C380" t="s">
        <v>243</v>
      </c>
      <c r="D380">
        <v>10</v>
      </c>
      <c r="E380" t="s">
        <v>1833</v>
      </c>
      <c r="F380" t="s">
        <v>2213</v>
      </c>
    </row>
    <row r="381" spans="1:6" x14ac:dyDescent="0.35">
      <c r="A381">
        <v>10309</v>
      </c>
      <c r="B381" s="4">
        <v>45786</v>
      </c>
      <c r="C381" t="s">
        <v>138</v>
      </c>
      <c r="D381">
        <v>100</v>
      </c>
      <c r="E381" t="s">
        <v>1833</v>
      </c>
      <c r="F381" t="s">
        <v>2214</v>
      </c>
    </row>
    <row r="382" spans="1:6" x14ac:dyDescent="0.35">
      <c r="A382">
        <v>10310</v>
      </c>
      <c r="B382" s="4">
        <v>45904</v>
      </c>
      <c r="C382" t="s">
        <v>181</v>
      </c>
      <c r="D382">
        <v>5</v>
      </c>
      <c r="E382" t="s">
        <v>1833</v>
      </c>
      <c r="F382" t="s">
        <v>2215</v>
      </c>
    </row>
    <row r="383" spans="1:6" x14ac:dyDescent="0.35">
      <c r="A383">
        <v>10311</v>
      </c>
      <c r="B383" s="4">
        <v>45776</v>
      </c>
      <c r="C383" t="s">
        <v>73</v>
      </c>
      <c r="D383">
        <v>40</v>
      </c>
      <c r="E383" t="s">
        <v>1833</v>
      </c>
      <c r="F383" t="s">
        <v>2216</v>
      </c>
    </row>
    <row r="384" spans="1:6" x14ac:dyDescent="0.35">
      <c r="A384">
        <v>10312</v>
      </c>
      <c r="B384" s="4">
        <v>45826</v>
      </c>
      <c r="C384" t="s">
        <v>173</v>
      </c>
      <c r="D384">
        <v>10</v>
      </c>
      <c r="E384" t="s">
        <v>1831</v>
      </c>
      <c r="F384" t="s">
        <v>2217</v>
      </c>
    </row>
    <row r="385" spans="1:6" x14ac:dyDescent="0.35">
      <c r="A385">
        <v>10313</v>
      </c>
      <c r="B385" s="4">
        <v>45930</v>
      </c>
      <c r="C385" t="s">
        <v>183</v>
      </c>
      <c r="D385">
        <v>15</v>
      </c>
      <c r="E385" t="s">
        <v>1831</v>
      </c>
      <c r="F385" t="s">
        <v>2218</v>
      </c>
    </row>
    <row r="386" spans="1:6" x14ac:dyDescent="0.35">
      <c r="A386">
        <v>10313</v>
      </c>
      <c r="B386" s="4">
        <v>45930</v>
      </c>
      <c r="C386" t="s">
        <v>183</v>
      </c>
      <c r="D386">
        <v>5</v>
      </c>
      <c r="E386" t="s">
        <v>1834</v>
      </c>
      <c r="F386" t="s">
        <v>2219</v>
      </c>
    </row>
    <row r="387" spans="1:6" x14ac:dyDescent="0.35">
      <c r="A387">
        <v>10314</v>
      </c>
      <c r="B387" s="4">
        <v>45851</v>
      </c>
      <c r="C387" t="s">
        <v>123</v>
      </c>
      <c r="D387">
        <v>20</v>
      </c>
      <c r="E387" t="s">
        <v>1834</v>
      </c>
      <c r="F387" t="s">
        <v>2220</v>
      </c>
    </row>
    <row r="388" spans="1:6" x14ac:dyDescent="0.35">
      <c r="A388">
        <v>10315</v>
      </c>
      <c r="B388" s="4">
        <v>45766</v>
      </c>
      <c r="C388" t="s">
        <v>152</v>
      </c>
      <c r="D388">
        <v>75</v>
      </c>
      <c r="E388" t="s">
        <v>1831</v>
      </c>
      <c r="F388" t="s">
        <v>2221</v>
      </c>
    </row>
    <row r="389" spans="1:6" x14ac:dyDescent="0.35">
      <c r="A389">
        <v>10316</v>
      </c>
      <c r="B389" s="4">
        <v>45807</v>
      </c>
      <c r="C389" t="s">
        <v>71</v>
      </c>
      <c r="D389">
        <v>20</v>
      </c>
      <c r="E389" t="s">
        <v>1832</v>
      </c>
      <c r="F389" t="s">
        <v>2222</v>
      </c>
    </row>
    <row r="390" spans="1:6" x14ac:dyDescent="0.35">
      <c r="A390">
        <v>10317</v>
      </c>
      <c r="B390" s="4">
        <v>45871</v>
      </c>
      <c r="C390" t="s">
        <v>77</v>
      </c>
      <c r="D390">
        <v>100</v>
      </c>
      <c r="E390" t="s">
        <v>1832</v>
      </c>
      <c r="F390" t="s">
        <v>2223</v>
      </c>
    </row>
    <row r="391" spans="1:6" x14ac:dyDescent="0.35">
      <c r="A391">
        <v>10318</v>
      </c>
      <c r="B391" s="4">
        <v>45934</v>
      </c>
      <c r="C391" t="s">
        <v>78</v>
      </c>
      <c r="D391">
        <v>30</v>
      </c>
      <c r="E391" t="s">
        <v>1833</v>
      </c>
      <c r="F391" t="s">
        <v>2224</v>
      </c>
    </row>
    <row r="392" spans="1:6" x14ac:dyDescent="0.35">
      <c r="A392">
        <v>10319</v>
      </c>
      <c r="B392" s="4">
        <v>45775</v>
      </c>
      <c r="C392" t="s">
        <v>254</v>
      </c>
      <c r="D392">
        <v>15</v>
      </c>
      <c r="E392" t="s">
        <v>1831</v>
      </c>
      <c r="F392" t="s">
        <v>2225</v>
      </c>
    </row>
    <row r="393" spans="1:6" x14ac:dyDescent="0.35">
      <c r="A393">
        <v>10320</v>
      </c>
      <c r="B393" s="4">
        <v>45844</v>
      </c>
      <c r="C393" t="s">
        <v>102</v>
      </c>
      <c r="D393">
        <v>75</v>
      </c>
      <c r="E393" t="s">
        <v>1833</v>
      </c>
      <c r="F393" t="s">
        <v>2226</v>
      </c>
    </row>
    <row r="394" spans="1:6" x14ac:dyDescent="0.35">
      <c r="A394">
        <v>10321</v>
      </c>
      <c r="B394" s="4">
        <v>45816</v>
      </c>
      <c r="C394" t="s">
        <v>108</v>
      </c>
      <c r="D394">
        <v>14</v>
      </c>
      <c r="E394" t="s">
        <v>1833</v>
      </c>
      <c r="F394" t="s">
        <v>2227</v>
      </c>
    </row>
    <row r="395" spans="1:6" x14ac:dyDescent="0.35">
      <c r="A395">
        <v>10321</v>
      </c>
      <c r="B395" s="4">
        <v>45815</v>
      </c>
      <c r="C395" t="s">
        <v>108</v>
      </c>
      <c r="D395">
        <v>1</v>
      </c>
      <c r="E395" t="s">
        <v>1834</v>
      </c>
      <c r="F395" t="s">
        <v>2228</v>
      </c>
    </row>
    <row r="396" spans="1:6" x14ac:dyDescent="0.35">
      <c r="A396">
        <v>10322</v>
      </c>
      <c r="B396" s="4">
        <v>45890</v>
      </c>
      <c r="C396" t="s">
        <v>136</v>
      </c>
      <c r="D396">
        <v>25</v>
      </c>
      <c r="E396" t="s">
        <v>1832</v>
      </c>
      <c r="F396" t="s">
        <v>2229</v>
      </c>
    </row>
    <row r="397" spans="1:6" x14ac:dyDescent="0.35">
      <c r="A397">
        <v>10323</v>
      </c>
      <c r="B397" s="4">
        <v>45764</v>
      </c>
      <c r="C397" t="s">
        <v>160</v>
      </c>
      <c r="D397">
        <v>15</v>
      </c>
      <c r="E397" t="s">
        <v>1834</v>
      </c>
      <c r="F397" t="s">
        <v>2230</v>
      </c>
    </row>
    <row r="398" spans="1:6" x14ac:dyDescent="0.35">
      <c r="A398">
        <v>10324</v>
      </c>
      <c r="B398" s="4">
        <v>45805</v>
      </c>
      <c r="C398" t="s">
        <v>134</v>
      </c>
      <c r="D398">
        <v>20</v>
      </c>
      <c r="E398" t="s">
        <v>1832</v>
      </c>
      <c r="F398" t="s">
        <v>2231</v>
      </c>
    </row>
    <row r="399" spans="1:6" x14ac:dyDescent="0.35">
      <c r="A399">
        <v>10325</v>
      </c>
      <c r="B399" s="4">
        <v>45802</v>
      </c>
      <c r="C399" t="s">
        <v>218</v>
      </c>
      <c r="D399">
        <v>75</v>
      </c>
      <c r="E399" t="s">
        <v>1834</v>
      </c>
      <c r="F399" t="s">
        <v>2232</v>
      </c>
    </row>
    <row r="400" spans="1:6" x14ac:dyDescent="0.35">
      <c r="A400">
        <v>10326</v>
      </c>
      <c r="B400" s="4">
        <v>45842</v>
      </c>
      <c r="C400" t="s">
        <v>251</v>
      </c>
      <c r="D400">
        <v>29</v>
      </c>
      <c r="E400" t="s">
        <v>1834</v>
      </c>
      <c r="F400" t="s">
        <v>2233</v>
      </c>
    </row>
    <row r="401" spans="1:6" x14ac:dyDescent="0.35">
      <c r="A401">
        <v>10326</v>
      </c>
      <c r="B401" s="4">
        <v>45844</v>
      </c>
      <c r="C401" t="s">
        <v>251</v>
      </c>
      <c r="D401">
        <v>1</v>
      </c>
      <c r="E401" t="s">
        <v>1834</v>
      </c>
      <c r="F401" t="s">
        <v>2234</v>
      </c>
    </row>
    <row r="402" spans="1:6" x14ac:dyDescent="0.35">
      <c r="A402">
        <v>10327</v>
      </c>
      <c r="B402" s="4">
        <v>45874</v>
      </c>
      <c r="C402" t="s">
        <v>188</v>
      </c>
      <c r="D402">
        <v>25</v>
      </c>
      <c r="E402" t="s">
        <v>1834</v>
      </c>
      <c r="F402" t="s">
        <v>2235</v>
      </c>
    </row>
    <row r="403" spans="1:6" x14ac:dyDescent="0.35">
      <c r="A403">
        <v>10328</v>
      </c>
      <c r="B403" s="4">
        <v>45906</v>
      </c>
      <c r="C403" t="s">
        <v>63</v>
      </c>
      <c r="D403">
        <v>50</v>
      </c>
      <c r="E403" t="s">
        <v>1833</v>
      </c>
      <c r="F403" t="s">
        <v>2236</v>
      </c>
    </row>
    <row r="404" spans="1:6" x14ac:dyDescent="0.35">
      <c r="A404">
        <v>10329</v>
      </c>
      <c r="B404" s="4">
        <v>45789</v>
      </c>
      <c r="C404" t="s">
        <v>152</v>
      </c>
      <c r="D404">
        <v>15</v>
      </c>
      <c r="E404" t="s">
        <v>1832</v>
      </c>
      <c r="F404" t="s">
        <v>2237</v>
      </c>
    </row>
    <row r="405" spans="1:6" x14ac:dyDescent="0.35">
      <c r="A405">
        <v>10329</v>
      </c>
      <c r="B405" s="4">
        <v>45788</v>
      </c>
      <c r="C405" t="s">
        <v>152</v>
      </c>
      <c r="D405">
        <v>10</v>
      </c>
      <c r="E405" t="s">
        <v>1832</v>
      </c>
      <c r="F405" t="s">
        <v>2238</v>
      </c>
    </row>
    <row r="406" spans="1:6" x14ac:dyDescent="0.35">
      <c r="A406">
        <v>10330</v>
      </c>
      <c r="B406" s="4">
        <v>45766</v>
      </c>
      <c r="C406" t="s">
        <v>217</v>
      </c>
      <c r="D406">
        <v>25</v>
      </c>
      <c r="E406" t="s">
        <v>1832</v>
      </c>
      <c r="F406" t="s">
        <v>2239</v>
      </c>
    </row>
    <row r="407" spans="1:6" x14ac:dyDescent="0.35">
      <c r="A407">
        <v>10331</v>
      </c>
      <c r="B407" s="4">
        <v>45856</v>
      </c>
      <c r="C407" t="s">
        <v>230</v>
      </c>
      <c r="D407">
        <v>25</v>
      </c>
      <c r="E407" t="s">
        <v>1831</v>
      </c>
      <c r="F407" t="s">
        <v>2240</v>
      </c>
    </row>
    <row r="408" spans="1:6" x14ac:dyDescent="0.35">
      <c r="A408">
        <v>10331</v>
      </c>
      <c r="B408" s="4">
        <v>45857</v>
      </c>
      <c r="C408" t="s">
        <v>230</v>
      </c>
      <c r="D408">
        <v>15</v>
      </c>
      <c r="E408" t="s">
        <v>1834</v>
      </c>
      <c r="F408" t="s">
        <v>2241</v>
      </c>
    </row>
    <row r="409" spans="1:6" x14ac:dyDescent="0.35">
      <c r="A409">
        <v>10332</v>
      </c>
      <c r="B409" s="4">
        <v>45865</v>
      </c>
      <c r="C409" t="s">
        <v>213</v>
      </c>
      <c r="D409">
        <v>100</v>
      </c>
      <c r="E409" t="s">
        <v>1831</v>
      </c>
      <c r="F409" t="s">
        <v>2242</v>
      </c>
    </row>
    <row r="410" spans="1:6" x14ac:dyDescent="0.35">
      <c r="A410">
        <v>10333</v>
      </c>
      <c r="B410" s="4">
        <v>45797</v>
      </c>
      <c r="C410" t="s">
        <v>244</v>
      </c>
      <c r="D410">
        <v>20</v>
      </c>
      <c r="E410" t="s">
        <v>1832</v>
      </c>
      <c r="F410" t="s">
        <v>2243</v>
      </c>
    </row>
    <row r="411" spans="1:6" x14ac:dyDescent="0.35">
      <c r="A411">
        <v>10334</v>
      </c>
      <c r="B411" s="4">
        <v>45879</v>
      </c>
      <c r="C411" t="s">
        <v>148</v>
      </c>
      <c r="D411">
        <v>50</v>
      </c>
      <c r="E411" t="s">
        <v>1832</v>
      </c>
      <c r="F411" t="s">
        <v>2244</v>
      </c>
    </row>
    <row r="412" spans="1:6" x14ac:dyDescent="0.35">
      <c r="A412">
        <v>10335</v>
      </c>
      <c r="B412" s="4">
        <v>45899</v>
      </c>
      <c r="C412" t="s">
        <v>122</v>
      </c>
      <c r="D412">
        <v>5</v>
      </c>
      <c r="E412" t="s">
        <v>1833</v>
      </c>
      <c r="F412" t="s">
        <v>2245</v>
      </c>
    </row>
    <row r="413" spans="1:6" x14ac:dyDescent="0.35">
      <c r="A413">
        <v>10336</v>
      </c>
      <c r="B413" s="4">
        <v>45846</v>
      </c>
      <c r="C413" t="s">
        <v>208</v>
      </c>
      <c r="D413">
        <v>100</v>
      </c>
      <c r="E413" t="s">
        <v>1833</v>
      </c>
      <c r="F413" t="s">
        <v>2246</v>
      </c>
    </row>
    <row r="414" spans="1:6" x14ac:dyDescent="0.35">
      <c r="A414">
        <v>10337</v>
      </c>
      <c r="B414" s="4">
        <v>45775</v>
      </c>
      <c r="C414" t="s">
        <v>65</v>
      </c>
      <c r="D414">
        <v>15</v>
      </c>
      <c r="E414" t="s">
        <v>1834</v>
      </c>
      <c r="F414" t="s">
        <v>2247</v>
      </c>
    </row>
    <row r="415" spans="1:6" x14ac:dyDescent="0.35">
      <c r="A415">
        <v>10338</v>
      </c>
      <c r="B415" s="4">
        <v>45781</v>
      </c>
      <c r="C415" t="s">
        <v>173</v>
      </c>
      <c r="D415">
        <v>30</v>
      </c>
      <c r="E415" t="s">
        <v>1834</v>
      </c>
      <c r="F415" t="s">
        <v>2248</v>
      </c>
    </row>
    <row r="416" spans="1:6" x14ac:dyDescent="0.35">
      <c r="A416">
        <v>10339</v>
      </c>
      <c r="B416" s="4">
        <v>45799</v>
      </c>
      <c r="C416" t="s">
        <v>193</v>
      </c>
      <c r="D416">
        <v>9</v>
      </c>
      <c r="E416" t="s">
        <v>1833</v>
      </c>
      <c r="F416" t="s">
        <v>2249</v>
      </c>
    </row>
    <row r="417" spans="1:6" x14ac:dyDescent="0.35">
      <c r="A417">
        <v>10339</v>
      </c>
      <c r="B417" s="4">
        <v>45800</v>
      </c>
      <c r="C417" t="s">
        <v>193</v>
      </c>
      <c r="D417">
        <v>1</v>
      </c>
      <c r="E417" t="s">
        <v>1834</v>
      </c>
      <c r="F417" t="s">
        <v>2250</v>
      </c>
    </row>
    <row r="418" spans="1:6" x14ac:dyDescent="0.35">
      <c r="A418">
        <v>10340</v>
      </c>
      <c r="B418" s="4">
        <v>45860</v>
      </c>
      <c r="C418" t="s">
        <v>252</v>
      </c>
      <c r="D418">
        <v>10</v>
      </c>
      <c r="E418" t="s">
        <v>1834</v>
      </c>
      <c r="F418" t="s">
        <v>2251</v>
      </c>
    </row>
    <row r="419" spans="1:6" x14ac:dyDescent="0.35">
      <c r="A419">
        <v>10341</v>
      </c>
      <c r="B419" s="4">
        <v>45781</v>
      </c>
      <c r="C419" t="s">
        <v>86</v>
      </c>
      <c r="D419">
        <v>10</v>
      </c>
      <c r="E419" t="s">
        <v>1831</v>
      </c>
      <c r="F419" t="s">
        <v>2252</v>
      </c>
    </row>
    <row r="420" spans="1:6" x14ac:dyDescent="0.35">
      <c r="A420">
        <v>10342</v>
      </c>
      <c r="B420" s="4">
        <v>45792</v>
      </c>
      <c r="C420" t="s">
        <v>113</v>
      </c>
      <c r="D420">
        <v>5</v>
      </c>
      <c r="E420" t="s">
        <v>1834</v>
      </c>
      <c r="F420" t="s">
        <v>2253</v>
      </c>
    </row>
    <row r="421" spans="1:6" x14ac:dyDescent="0.35">
      <c r="A421">
        <v>10343</v>
      </c>
      <c r="B421" s="4">
        <v>45833</v>
      </c>
      <c r="C421" t="s">
        <v>97</v>
      </c>
      <c r="D421">
        <v>5</v>
      </c>
      <c r="E421" t="s">
        <v>1834</v>
      </c>
      <c r="F421" t="s">
        <v>2254</v>
      </c>
    </row>
    <row r="422" spans="1:6" x14ac:dyDescent="0.35">
      <c r="A422">
        <v>10343</v>
      </c>
      <c r="B422" s="4">
        <v>45834</v>
      </c>
      <c r="C422" t="s">
        <v>97</v>
      </c>
      <c r="D422">
        <v>20</v>
      </c>
      <c r="E422" t="s">
        <v>1831</v>
      </c>
      <c r="F422" t="s">
        <v>2255</v>
      </c>
    </row>
    <row r="423" spans="1:6" x14ac:dyDescent="0.35">
      <c r="A423">
        <v>10344</v>
      </c>
      <c r="B423" s="4">
        <v>45810</v>
      </c>
      <c r="C423" t="s">
        <v>89</v>
      </c>
      <c r="D423">
        <v>75</v>
      </c>
      <c r="E423" t="s">
        <v>1832</v>
      </c>
      <c r="F423" t="s">
        <v>2256</v>
      </c>
    </row>
    <row r="424" spans="1:6" x14ac:dyDescent="0.35">
      <c r="A424">
        <v>10345</v>
      </c>
      <c r="B424" s="4">
        <v>45834</v>
      </c>
      <c r="C424" t="s">
        <v>129</v>
      </c>
      <c r="D424">
        <v>5</v>
      </c>
      <c r="E424" t="s">
        <v>1831</v>
      </c>
      <c r="F424" t="s">
        <v>2257</v>
      </c>
    </row>
    <row r="425" spans="1:6" x14ac:dyDescent="0.35">
      <c r="A425">
        <v>10346</v>
      </c>
      <c r="B425" s="4">
        <v>45907</v>
      </c>
      <c r="C425" t="s">
        <v>55</v>
      </c>
      <c r="D425">
        <v>75</v>
      </c>
      <c r="E425" t="s">
        <v>1834</v>
      </c>
      <c r="F425" t="s">
        <v>2258</v>
      </c>
    </row>
    <row r="426" spans="1:6" x14ac:dyDescent="0.35">
      <c r="A426">
        <v>10347</v>
      </c>
      <c r="B426" s="4">
        <v>45909</v>
      </c>
      <c r="C426" t="s">
        <v>133</v>
      </c>
      <c r="D426">
        <v>14</v>
      </c>
      <c r="E426" t="s">
        <v>1833</v>
      </c>
      <c r="F426" t="s">
        <v>2259</v>
      </c>
    </row>
    <row r="427" spans="1:6" x14ac:dyDescent="0.35">
      <c r="A427">
        <v>10347</v>
      </c>
      <c r="B427" s="4">
        <v>45909</v>
      </c>
      <c r="C427" t="s">
        <v>133</v>
      </c>
      <c r="D427">
        <v>11</v>
      </c>
      <c r="E427" t="s">
        <v>1834</v>
      </c>
      <c r="F427" t="s">
        <v>2260</v>
      </c>
    </row>
    <row r="428" spans="1:6" x14ac:dyDescent="0.35">
      <c r="A428">
        <v>10348</v>
      </c>
      <c r="B428" s="4">
        <v>45848</v>
      </c>
      <c r="C428" t="s">
        <v>169</v>
      </c>
      <c r="D428">
        <v>51</v>
      </c>
      <c r="E428" t="s">
        <v>1833</v>
      </c>
      <c r="F428" t="s">
        <v>2261</v>
      </c>
    </row>
    <row r="429" spans="1:6" x14ac:dyDescent="0.35">
      <c r="A429">
        <v>10348</v>
      </c>
      <c r="B429" s="4">
        <v>45849</v>
      </c>
      <c r="C429" t="s">
        <v>169</v>
      </c>
      <c r="D429">
        <v>49</v>
      </c>
      <c r="E429" t="s">
        <v>1833</v>
      </c>
      <c r="F429" t="s">
        <v>2262</v>
      </c>
    </row>
    <row r="430" spans="1:6" x14ac:dyDescent="0.35">
      <c r="A430">
        <v>10349</v>
      </c>
      <c r="B430" s="4">
        <v>45839</v>
      </c>
      <c r="C430" t="s">
        <v>110</v>
      </c>
      <c r="D430">
        <v>20</v>
      </c>
      <c r="E430" t="s">
        <v>1831</v>
      </c>
      <c r="F430" t="s">
        <v>2263</v>
      </c>
    </row>
    <row r="431" spans="1:6" x14ac:dyDescent="0.35">
      <c r="A431">
        <v>10350</v>
      </c>
      <c r="B431" s="4">
        <v>45883</v>
      </c>
      <c r="C431" t="s">
        <v>170</v>
      </c>
      <c r="D431">
        <v>5</v>
      </c>
      <c r="E431" t="s">
        <v>1832</v>
      </c>
      <c r="F431" t="s">
        <v>2264</v>
      </c>
    </row>
    <row r="432" spans="1:6" x14ac:dyDescent="0.35">
      <c r="A432">
        <v>10351</v>
      </c>
      <c r="B432" s="4">
        <v>45889</v>
      </c>
      <c r="C432" t="s">
        <v>176</v>
      </c>
      <c r="D432">
        <v>8</v>
      </c>
      <c r="E432" t="s">
        <v>1831</v>
      </c>
      <c r="F432" t="s">
        <v>2265</v>
      </c>
    </row>
    <row r="433" spans="1:6" x14ac:dyDescent="0.35">
      <c r="A433">
        <v>10351</v>
      </c>
      <c r="B433" s="4">
        <v>45889</v>
      </c>
      <c r="C433" t="s">
        <v>176</v>
      </c>
      <c r="D433">
        <v>17</v>
      </c>
      <c r="E433" t="s">
        <v>1834</v>
      </c>
      <c r="F433" t="s">
        <v>2266</v>
      </c>
    </row>
    <row r="434" spans="1:6" x14ac:dyDescent="0.35">
      <c r="A434">
        <v>10352</v>
      </c>
      <c r="B434" s="4">
        <v>45929</v>
      </c>
      <c r="C434" t="s">
        <v>148</v>
      </c>
      <c r="D434">
        <v>15</v>
      </c>
      <c r="E434" t="s">
        <v>1834</v>
      </c>
      <c r="F434" t="s">
        <v>2267</v>
      </c>
    </row>
    <row r="435" spans="1:6" x14ac:dyDescent="0.35">
      <c r="A435">
        <v>10353</v>
      </c>
      <c r="B435" s="4">
        <v>45819</v>
      </c>
      <c r="C435" t="s">
        <v>179</v>
      </c>
      <c r="D435">
        <v>40</v>
      </c>
      <c r="E435" t="s">
        <v>1834</v>
      </c>
      <c r="F435" t="s">
        <v>2268</v>
      </c>
    </row>
    <row r="436" spans="1:6" x14ac:dyDescent="0.35">
      <c r="A436">
        <v>10354</v>
      </c>
      <c r="B436" s="4">
        <v>45764</v>
      </c>
      <c r="C436" t="s">
        <v>82</v>
      </c>
      <c r="D436">
        <v>12</v>
      </c>
      <c r="E436" t="s">
        <v>1831</v>
      </c>
      <c r="F436" t="s">
        <v>2269</v>
      </c>
    </row>
    <row r="437" spans="1:6" x14ac:dyDescent="0.35">
      <c r="A437">
        <v>10354</v>
      </c>
      <c r="B437" s="4">
        <v>45763</v>
      </c>
      <c r="C437" t="s">
        <v>82</v>
      </c>
      <c r="D437">
        <v>63</v>
      </c>
      <c r="E437" t="s">
        <v>1831</v>
      </c>
      <c r="F437" t="s">
        <v>2270</v>
      </c>
    </row>
    <row r="438" spans="1:6" x14ac:dyDescent="0.35">
      <c r="A438">
        <v>10355</v>
      </c>
      <c r="B438" s="4">
        <v>45751</v>
      </c>
      <c r="C438" t="s">
        <v>108</v>
      </c>
      <c r="D438">
        <v>9</v>
      </c>
      <c r="E438" t="s">
        <v>1833</v>
      </c>
      <c r="F438" t="s">
        <v>2271</v>
      </c>
    </row>
    <row r="439" spans="1:6" x14ac:dyDescent="0.35">
      <c r="A439">
        <v>10355</v>
      </c>
      <c r="B439" s="4">
        <v>45750</v>
      </c>
      <c r="C439" t="s">
        <v>108</v>
      </c>
      <c r="D439">
        <v>16</v>
      </c>
      <c r="E439" t="s">
        <v>1834</v>
      </c>
      <c r="F439" t="s">
        <v>2272</v>
      </c>
    </row>
    <row r="440" spans="1:6" x14ac:dyDescent="0.35">
      <c r="A440">
        <v>10356</v>
      </c>
      <c r="B440" s="4">
        <v>45799</v>
      </c>
      <c r="C440" t="s">
        <v>167</v>
      </c>
      <c r="D440">
        <v>50</v>
      </c>
      <c r="E440" t="s">
        <v>1834</v>
      </c>
      <c r="F440" t="s">
        <v>2273</v>
      </c>
    </row>
    <row r="441" spans="1:6" x14ac:dyDescent="0.35">
      <c r="A441">
        <v>10357</v>
      </c>
      <c r="B441" s="4">
        <v>45862</v>
      </c>
      <c r="C441" t="s">
        <v>216</v>
      </c>
      <c r="D441">
        <v>15</v>
      </c>
      <c r="E441" t="s">
        <v>1834</v>
      </c>
      <c r="F441" t="s">
        <v>2274</v>
      </c>
    </row>
    <row r="442" spans="1:6" x14ac:dyDescent="0.35">
      <c r="A442">
        <v>10358</v>
      </c>
      <c r="B442" s="4">
        <v>45786</v>
      </c>
      <c r="C442" t="s">
        <v>69</v>
      </c>
      <c r="D442">
        <v>2</v>
      </c>
      <c r="E442" t="s">
        <v>1832</v>
      </c>
      <c r="F442" t="s">
        <v>2275</v>
      </c>
    </row>
    <row r="443" spans="1:6" x14ac:dyDescent="0.35">
      <c r="A443">
        <v>10358</v>
      </c>
      <c r="B443" s="4">
        <v>45786</v>
      </c>
      <c r="C443" t="s">
        <v>69</v>
      </c>
      <c r="D443">
        <v>3</v>
      </c>
      <c r="E443" t="s">
        <v>1834</v>
      </c>
      <c r="F443" t="s">
        <v>2276</v>
      </c>
    </row>
    <row r="444" spans="1:6" x14ac:dyDescent="0.35">
      <c r="A444">
        <v>10359</v>
      </c>
      <c r="B444" s="4">
        <v>45923</v>
      </c>
      <c r="C444" t="s">
        <v>249</v>
      </c>
      <c r="D444">
        <v>20</v>
      </c>
      <c r="E444" t="s">
        <v>1832</v>
      </c>
      <c r="F444" t="s">
        <v>2277</v>
      </c>
    </row>
    <row r="445" spans="1:6" x14ac:dyDescent="0.35">
      <c r="A445">
        <v>10360</v>
      </c>
      <c r="B445" s="4">
        <v>45921</v>
      </c>
      <c r="C445" t="s">
        <v>72</v>
      </c>
      <c r="D445">
        <v>30</v>
      </c>
      <c r="E445" t="s">
        <v>1831</v>
      </c>
      <c r="F445" t="s">
        <v>2278</v>
      </c>
    </row>
    <row r="446" spans="1:6" x14ac:dyDescent="0.35">
      <c r="A446">
        <v>10361</v>
      </c>
      <c r="B446" s="4">
        <v>45845</v>
      </c>
      <c r="C446" t="s">
        <v>168</v>
      </c>
      <c r="D446">
        <v>6</v>
      </c>
      <c r="E446" t="s">
        <v>1831</v>
      </c>
      <c r="F446" t="s">
        <v>2279</v>
      </c>
    </row>
    <row r="447" spans="1:6" x14ac:dyDescent="0.35">
      <c r="A447">
        <v>10361</v>
      </c>
      <c r="B447" s="4">
        <v>45847</v>
      </c>
      <c r="C447" t="s">
        <v>168</v>
      </c>
      <c r="D447">
        <v>24</v>
      </c>
      <c r="E447" t="s">
        <v>1832</v>
      </c>
      <c r="F447" t="s">
        <v>2280</v>
      </c>
    </row>
    <row r="448" spans="1:6" x14ac:dyDescent="0.35">
      <c r="A448">
        <v>10362</v>
      </c>
      <c r="B448" s="4">
        <v>45826</v>
      </c>
      <c r="C448" t="s">
        <v>56</v>
      </c>
      <c r="D448">
        <v>15</v>
      </c>
      <c r="E448" t="s">
        <v>1833</v>
      </c>
      <c r="F448" t="s">
        <v>2281</v>
      </c>
    </row>
    <row r="449" spans="1:6" x14ac:dyDescent="0.35">
      <c r="A449">
        <v>10362</v>
      </c>
      <c r="B449" s="4">
        <v>45825</v>
      </c>
      <c r="C449" t="s">
        <v>56</v>
      </c>
      <c r="D449">
        <v>25</v>
      </c>
      <c r="E449" t="s">
        <v>1833</v>
      </c>
      <c r="F449" t="s">
        <v>2282</v>
      </c>
    </row>
    <row r="450" spans="1:6" x14ac:dyDescent="0.35">
      <c r="A450">
        <v>10363</v>
      </c>
      <c r="B450" s="4">
        <v>45839</v>
      </c>
      <c r="C450" t="s">
        <v>219</v>
      </c>
      <c r="D450">
        <v>50</v>
      </c>
      <c r="E450" t="s">
        <v>1832</v>
      </c>
      <c r="F450" t="s">
        <v>2283</v>
      </c>
    </row>
    <row r="451" spans="1:6" x14ac:dyDescent="0.35">
      <c r="A451">
        <v>10364</v>
      </c>
      <c r="B451" s="4">
        <v>45781</v>
      </c>
      <c r="C451" t="s">
        <v>117</v>
      </c>
      <c r="D451">
        <v>40</v>
      </c>
      <c r="E451" t="s">
        <v>1831</v>
      </c>
      <c r="F451" t="s">
        <v>2284</v>
      </c>
    </row>
    <row r="452" spans="1:6" x14ac:dyDescent="0.35">
      <c r="A452">
        <v>10365</v>
      </c>
      <c r="B452" s="4">
        <v>45873</v>
      </c>
      <c r="C452" t="s">
        <v>209</v>
      </c>
      <c r="D452">
        <v>100</v>
      </c>
      <c r="E452" t="s">
        <v>1834</v>
      </c>
      <c r="F452" t="s">
        <v>2285</v>
      </c>
    </row>
    <row r="453" spans="1:6" x14ac:dyDescent="0.35">
      <c r="A453">
        <v>10366</v>
      </c>
      <c r="B453" s="4">
        <v>45804</v>
      </c>
      <c r="C453" t="s">
        <v>115</v>
      </c>
      <c r="D453">
        <v>10</v>
      </c>
      <c r="E453" t="s">
        <v>1833</v>
      </c>
      <c r="F453" t="s">
        <v>2286</v>
      </c>
    </row>
    <row r="454" spans="1:6" x14ac:dyDescent="0.35">
      <c r="A454">
        <v>10367</v>
      </c>
      <c r="B454" s="4">
        <v>45819</v>
      </c>
      <c r="C454" t="s">
        <v>124</v>
      </c>
      <c r="D454">
        <v>10</v>
      </c>
      <c r="E454" t="s">
        <v>1833</v>
      </c>
      <c r="F454" t="s">
        <v>2287</v>
      </c>
    </row>
    <row r="455" spans="1:6" x14ac:dyDescent="0.35">
      <c r="A455">
        <v>10368</v>
      </c>
      <c r="B455" s="4">
        <v>45849</v>
      </c>
      <c r="C455" t="s">
        <v>64</v>
      </c>
      <c r="D455">
        <v>80</v>
      </c>
      <c r="E455" t="s">
        <v>1832</v>
      </c>
      <c r="F455" t="s">
        <v>2288</v>
      </c>
    </row>
    <row r="456" spans="1:6" x14ac:dyDescent="0.35">
      <c r="A456">
        <v>10368</v>
      </c>
      <c r="B456" s="4">
        <v>45848</v>
      </c>
      <c r="C456" t="s">
        <v>64</v>
      </c>
      <c r="D456">
        <v>20</v>
      </c>
      <c r="E456" t="s">
        <v>1831</v>
      </c>
      <c r="F456" t="s">
        <v>2289</v>
      </c>
    </row>
    <row r="457" spans="1:6" x14ac:dyDescent="0.35">
      <c r="A457">
        <v>10369</v>
      </c>
      <c r="B457" s="4">
        <v>45822</v>
      </c>
      <c r="C457" t="s">
        <v>229</v>
      </c>
      <c r="D457">
        <v>20</v>
      </c>
      <c r="E457" t="s">
        <v>1831</v>
      </c>
      <c r="F457" t="s">
        <v>2290</v>
      </c>
    </row>
    <row r="458" spans="1:6" x14ac:dyDescent="0.35">
      <c r="A458">
        <v>10370</v>
      </c>
      <c r="B458" s="4">
        <v>45859</v>
      </c>
      <c r="C458" t="s">
        <v>133</v>
      </c>
      <c r="D458">
        <v>10</v>
      </c>
      <c r="E458" t="s">
        <v>1831</v>
      </c>
      <c r="F458" t="s">
        <v>2291</v>
      </c>
    </row>
    <row r="459" spans="1:6" x14ac:dyDescent="0.35">
      <c r="A459">
        <v>10371</v>
      </c>
      <c r="B459" s="4">
        <v>45872</v>
      </c>
      <c r="C459" t="s">
        <v>249</v>
      </c>
      <c r="D459">
        <v>30</v>
      </c>
      <c r="E459" t="s">
        <v>1833</v>
      </c>
      <c r="F459" t="s">
        <v>2292</v>
      </c>
    </row>
    <row r="460" spans="1:6" x14ac:dyDescent="0.35">
      <c r="A460">
        <v>10372</v>
      </c>
      <c r="B460" s="4">
        <v>45791</v>
      </c>
      <c r="C460" t="s">
        <v>144</v>
      </c>
      <c r="D460">
        <v>15</v>
      </c>
      <c r="E460" t="s">
        <v>1833</v>
      </c>
      <c r="F460" t="s">
        <v>2293</v>
      </c>
    </row>
    <row r="461" spans="1:6" x14ac:dyDescent="0.35">
      <c r="A461">
        <v>10373</v>
      </c>
      <c r="B461" s="4">
        <v>45865</v>
      </c>
      <c r="C461" t="s">
        <v>182</v>
      </c>
      <c r="D461">
        <v>100</v>
      </c>
      <c r="E461" t="s">
        <v>1832</v>
      </c>
      <c r="F461" t="s">
        <v>2294</v>
      </c>
    </row>
    <row r="462" spans="1:6" x14ac:dyDescent="0.35">
      <c r="A462">
        <v>10374</v>
      </c>
      <c r="B462" s="4">
        <v>45906</v>
      </c>
      <c r="C462" t="s">
        <v>191</v>
      </c>
      <c r="D462">
        <v>75</v>
      </c>
      <c r="E462" t="s">
        <v>1832</v>
      </c>
      <c r="F462" t="s">
        <v>2295</v>
      </c>
    </row>
    <row r="463" spans="1:6" x14ac:dyDescent="0.35">
      <c r="A463">
        <v>10375</v>
      </c>
      <c r="B463" s="4">
        <v>45829</v>
      </c>
      <c r="C463" t="s">
        <v>132</v>
      </c>
      <c r="D463">
        <v>2</v>
      </c>
      <c r="E463" t="s">
        <v>1832</v>
      </c>
      <c r="F463" t="s">
        <v>2296</v>
      </c>
    </row>
    <row r="464" spans="1:6" x14ac:dyDescent="0.35">
      <c r="A464">
        <v>10375</v>
      </c>
      <c r="B464" s="4">
        <v>45826</v>
      </c>
      <c r="C464" t="s">
        <v>132</v>
      </c>
      <c r="D464">
        <v>3</v>
      </c>
      <c r="E464" t="s">
        <v>1834</v>
      </c>
      <c r="F464" t="s">
        <v>2297</v>
      </c>
    </row>
    <row r="465" spans="1:6" x14ac:dyDescent="0.35">
      <c r="A465">
        <v>10376</v>
      </c>
      <c r="B465" s="4">
        <v>45923</v>
      </c>
      <c r="C465" t="s">
        <v>108</v>
      </c>
      <c r="D465">
        <v>100</v>
      </c>
      <c r="E465" t="s">
        <v>1831</v>
      </c>
      <c r="F465" t="s">
        <v>2298</v>
      </c>
    </row>
    <row r="466" spans="1:6" x14ac:dyDescent="0.35">
      <c r="A466">
        <v>10377</v>
      </c>
      <c r="B466" s="4">
        <v>45857</v>
      </c>
      <c r="C466" t="s">
        <v>179</v>
      </c>
      <c r="D466">
        <v>40</v>
      </c>
      <c r="E466" t="s">
        <v>1834</v>
      </c>
      <c r="F466" t="s">
        <v>2299</v>
      </c>
    </row>
    <row r="467" spans="1:6" x14ac:dyDescent="0.35">
      <c r="A467">
        <v>10378</v>
      </c>
      <c r="B467" s="4">
        <v>45795</v>
      </c>
      <c r="C467" t="s">
        <v>122</v>
      </c>
      <c r="D467">
        <v>75</v>
      </c>
      <c r="E467" t="s">
        <v>1831</v>
      </c>
      <c r="F467" t="s">
        <v>2300</v>
      </c>
    </row>
    <row r="468" spans="1:6" x14ac:dyDescent="0.35">
      <c r="A468">
        <v>10379</v>
      </c>
      <c r="B468" s="4">
        <v>45816</v>
      </c>
      <c r="C468" t="s">
        <v>180</v>
      </c>
      <c r="D468">
        <v>25</v>
      </c>
      <c r="E468" t="s">
        <v>1834</v>
      </c>
      <c r="F468" t="s">
        <v>2301</v>
      </c>
    </row>
    <row r="469" spans="1:6" x14ac:dyDescent="0.35">
      <c r="A469">
        <v>10380</v>
      </c>
      <c r="B469" s="4">
        <v>45850</v>
      </c>
      <c r="C469" t="s">
        <v>73</v>
      </c>
      <c r="D469">
        <v>20</v>
      </c>
      <c r="E469" t="s">
        <v>1831</v>
      </c>
      <c r="F469" t="s">
        <v>2302</v>
      </c>
    </row>
    <row r="470" spans="1:6" x14ac:dyDescent="0.35">
      <c r="A470">
        <v>10381</v>
      </c>
      <c r="B470" s="4">
        <v>45893</v>
      </c>
      <c r="C470" t="s">
        <v>227</v>
      </c>
      <c r="D470">
        <v>20</v>
      </c>
      <c r="E470" t="s">
        <v>1831</v>
      </c>
      <c r="F470" t="s">
        <v>2303</v>
      </c>
    </row>
    <row r="471" spans="1:6" x14ac:dyDescent="0.35">
      <c r="A471">
        <v>10382</v>
      </c>
      <c r="B471" s="4">
        <v>45889</v>
      </c>
      <c r="C471" t="s">
        <v>226</v>
      </c>
      <c r="D471">
        <v>50</v>
      </c>
      <c r="E471" t="s">
        <v>1831</v>
      </c>
      <c r="F471" t="s">
        <v>2304</v>
      </c>
    </row>
    <row r="472" spans="1:6" x14ac:dyDescent="0.35">
      <c r="A472">
        <v>10383</v>
      </c>
      <c r="B472" s="4">
        <v>45864</v>
      </c>
      <c r="C472" t="s">
        <v>139</v>
      </c>
      <c r="D472">
        <v>5</v>
      </c>
      <c r="E472" t="s">
        <v>1833</v>
      </c>
      <c r="F472" t="s">
        <v>2305</v>
      </c>
    </row>
    <row r="473" spans="1:6" x14ac:dyDescent="0.35">
      <c r="A473">
        <v>10384</v>
      </c>
      <c r="B473" s="4">
        <v>45880</v>
      </c>
      <c r="C473" t="s">
        <v>97</v>
      </c>
      <c r="D473">
        <v>6</v>
      </c>
      <c r="E473" t="s">
        <v>1833</v>
      </c>
      <c r="F473" t="s">
        <v>2306</v>
      </c>
    </row>
    <row r="474" spans="1:6" x14ac:dyDescent="0.35">
      <c r="A474">
        <v>10384</v>
      </c>
      <c r="B474" s="4">
        <v>45881</v>
      </c>
      <c r="C474" t="s">
        <v>97</v>
      </c>
      <c r="D474">
        <v>19</v>
      </c>
      <c r="E474" t="s">
        <v>1831</v>
      </c>
      <c r="F474" t="s">
        <v>2307</v>
      </c>
    </row>
    <row r="475" spans="1:6" x14ac:dyDescent="0.35">
      <c r="A475">
        <v>10385</v>
      </c>
      <c r="B475" s="4">
        <v>45794</v>
      </c>
      <c r="C475" t="s">
        <v>88</v>
      </c>
      <c r="D475">
        <v>10</v>
      </c>
      <c r="E475" t="s">
        <v>1834</v>
      </c>
      <c r="F475" t="s">
        <v>2308</v>
      </c>
    </row>
    <row r="476" spans="1:6" x14ac:dyDescent="0.35">
      <c r="A476">
        <v>10386</v>
      </c>
      <c r="B476" s="4">
        <v>45836</v>
      </c>
      <c r="C476" t="s">
        <v>200</v>
      </c>
      <c r="D476">
        <v>40</v>
      </c>
      <c r="E476" t="s">
        <v>1833</v>
      </c>
      <c r="F476" t="s">
        <v>2309</v>
      </c>
    </row>
    <row r="477" spans="1:6" x14ac:dyDescent="0.35">
      <c r="A477">
        <v>10387</v>
      </c>
      <c r="B477" s="4">
        <v>45889</v>
      </c>
      <c r="C477" t="s">
        <v>147</v>
      </c>
      <c r="D477">
        <v>28</v>
      </c>
      <c r="E477" t="s">
        <v>1833</v>
      </c>
      <c r="F477" t="s">
        <v>2310</v>
      </c>
    </row>
    <row r="478" spans="1:6" x14ac:dyDescent="0.35">
      <c r="A478">
        <v>10387</v>
      </c>
      <c r="B478" s="4">
        <v>45888</v>
      </c>
      <c r="C478" t="s">
        <v>147</v>
      </c>
      <c r="D478">
        <v>2</v>
      </c>
      <c r="E478" t="s">
        <v>1834</v>
      </c>
      <c r="F478" t="s">
        <v>2311</v>
      </c>
    </row>
    <row r="479" spans="1:6" x14ac:dyDescent="0.35">
      <c r="A479">
        <v>10388</v>
      </c>
      <c r="B479" s="4">
        <v>45900</v>
      </c>
      <c r="C479" t="s">
        <v>221</v>
      </c>
      <c r="D479">
        <v>25</v>
      </c>
      <c r="E479" t="s">
        <v>1833</v>
      </c>
      <c r="F479" t="s">
        <v>2312</v>
      </c>
    </row>
    <row r="480" spans="1:6" x14ac:dyDescent="0.35">
      <c r="A480">
        <v>10389</v>
      </c>
      <c r="B480" s="4">
        <v>45898</v>
      </c>
      <c r="C480" t="s">
        <v>251</v>
      </c>
      <c r="D480">
        <v>15</v>
      </c>
      <c r="E480" t="s">
        <v>1834</v>
      </c>
      <c r="F480" t="s">
        <v>2313</v>
      </c>
    </row>
    <row r="481" spans="1:6" x14ac:dyDescent="0.35">
      <c r="A481">
        <v>10390</v>
      </c>
      <c r="B481" s="4">
        <v>45901</v>
      </c>
      <c r="C481" t="s">
        <v>215</v>
      </c>
      <c r="D481">
        <v>40</v>
      </c>
      <c r="E481" t="s">
        <v>1832</v>
      </c>
      <c r="F481" t="s">
        <v>2314</v>
      </c>
    </row>
    <row r="482" spans="1:6" x14ac:dyDescent="0.35">
      <c r="A482">
        <v>10391</v>
      </c>
      <c r="B482" s="4">
        <v>45760</v>
      </c>
      <c r="C482" t="s">
        <v>72</v>
      </c>
      <c r="D482">
        <v>25</v>
      </c>
      <c r="E482" t="s">
        <v>1831</v>
      </c>
      <c r="F482" t="s">
        <v>2315</v>
      </c>
    </row>
    <row r="483" spans="1:6" x14ac:dyDescent="0.35">
      <c r="A483">
        <v>10392</v>
      </c>
      <c r="B483" s="4">
        <v>45895</v>
      </c>
      <c r="C483" t="s">
        <v>63</v>
      </c>
      <c r="D483">
        <v>10</v>
      </c>
      <c r="E483" t="s">
        <v>1833</v>
      </c>
      <c r="F483" t="s">
        <v>2316</v>
      </c>
    </row>
    <row r="484" spans="1:6" x14ac:dyDescent="0.35">
      <c r="A484">
        <v>10393</v>
      </c>
      <c r="B484" s="4">
        <v>45851</v>
      </c>
      <c r="C484" t="s">
        <v>111</v>
      </c>
      <c r="D484">
        <v>100</v>
      </c>
      <c r="E484" t="s">
        <v>1834</v>
      </c>
      <c r="F484" t="s">
        <v>2317</v>
      </c>
    </row>
    <row r="485" spans="1:6" x14ac:dyDescent="0.35">
      <c r="A485">
        <v>10394</v>
      </c>
      <c r="B485" s="4">
        <v>45799</v>
      </c>
      <c r="C485" t="s">
        <v>240</v>
      </c>
      <c r="D485">
        <v>66</v>
      </c>
      <c r="E485" t="s">
        <v>1834</v>
      </c>
      <c r="F485" t="s">
        <v>2318</v>
      </c>
    </row>
    <row r="486" spans="1:6" x14ac:dyDescent="0.35">
      <c r="A486">
        <v>10394</v>
      </c>
      <c r="B486" s="4">
        <v>45801</v>
      </c>
      <c r="C486" t="s">
        <v>240</v>
      </c>
      <c r="D486">
        <v>34</v>
      </c>
      <c r="E486" t="s">
        <v>1834</v>
      </c>
      <c r="F486" t="s">
        <v>2319</v>
      </c>
    </row>
    <row r="487" spans="1:6" x14ac:dyDescent="0.35">
      <c r="A487">
        <v>10395</v>
      </c>
      <c r="B487" s="4">
        <v>45885</v>
      </c>
      <c r="C487" t="s">
        <v>164</v>
      </c>
      <c r="D487">
        <v>75</v>
      </c>
      <c r="E487" t="s">
        <v>1833</v>
      </c>
      <c r="F487" t="s">
        <v>2320</v>
      </c>
    </row>
    <row r="488" spans="1:6" x14ac:dyDescent="0.35">
      <c r="A488">
        <v>10396</v>
      </c>
      <c r="B488" s="4">
        <v>45897</v>
      </c>
      <c r="C488" t="s">
        <v>239</v>
      </c>
      <c r="D488">
        <v>50</v>
      </c>
      <c r="E488" t="s">
        <v>1834</v>
      </c>
      <c r="F488" t="s">
        <v>2321</v>
      </c>
    </row>
    <row r="489" spans="1:6" x14ac:dyDescent="0.35">
      <c r="A489">
        <v>10397</v>
      </c>
      <c r="B489" s="4">
        <v>45869</v>
      </c>
      <c r="C489" t="s">
        <v>105</v>
      </c>
      <c r="D489">
        <v>5</v>
      </c>
      <c r="E489" t="s">
        <v>1833</v>
      </c>
      <c r="F489" t="s">
        <v>2322</v>
      </c>
    </row>
    <row r="490" spans="1:6" x14ac:dyDescent="0.35">
      <c r="A490">
        <v>10398</v>
      </c>
      <c r="B490" s="4">
        <v>45894</v>
      </c>
      <c r="C490" t="s">
        <v>101</v>
      </c>
      <c r="D490">
        <v>16</v>
      </c>
      <c r="E490" t="s">
        <v>1834</v>
      </c>
      <c r="F490" t="s">
        <v>2323</v>
      </c>
    </row>
    <row r="491" spans="1:6" x14ac:dyDescent="0.35">
      <c r="A491">
        <v>10398</v>
      </c>
      <c r="B491" s="4">
        <v>45894</v>
      </c>
      <c r="C491" t="s">
        <v>101</v>
      </c>
      <c r="D491">
        <v>34</v>
      </c>
      <c r="E491" t="s">
        <v>1831</v>
      </c>
      <c r="F491" t="s">
        <v>2324</v>
      </c>
    </row>
    <row r="492" spans="1:6" x14ac:dyDescent="0.35">
      <c r="A492">
        <v>10399</v>
      </c>
      <c r="B492" s="4">
        <v>45770</v>
      </c>
      <c r="C492" t="s">
        <v>250</v>
      </c>
      <c r="D492">
        <v>19</v>
      </c>
      <c r="E492" t="s">
        <v>1833</v>
      </c>
      <c r="F492" t="s">
        <v>2325</v>
      </c>
    </row>
    <row r="493" spans="1:6" x14ac:dyDescent="0.35">
      <c r="A493">
        <v>10399</v>
      </c>
      <c r="B493" s="4">
        <v>45769</v>
      </c>
      <c r="C493" t="s">
        <v>250</v>
      </c>
      <c r="D493">
        <v>81</v>
      </c>
      <c r="E493" t="s">
        <v>1831</v>
      </c>
      <c r="F493" t="s">
        <v>2326</v>
      </c>
    </row>
    <row r="494" spans="1:6" x14ac:dyDescent="0.35">
      <c r="A494">
        <v>10400</v>
      </c>
      <c r="B494" s="4">
        <v>45877</v>
      </c>
      <c r="C494" t="s">
        <v>100</v>
      </c>
      <c r="D494">
        <v>40</v>
      </c>
      <c r="E494" t="s">
        <v>1834</v>
      </c>
      <c r="F494" t="s">
        <v>2327</v>
      </c>
    </row>
    <row r="495" spans="1:6" x14ac:dyDescent="0.35">
      <c r="A495">
        <v>10401</v>
      </c>
      <c r="B495" s="4">
        <v>45802</v>
      </c>
      <c r="C495" t="s">
        <v>183</v>
      </c>
      <c r="D495">
        <v>26</v>
      </c>
      <c r="E495" t="s">
        <v>1832</v>
      </c>
      <c r="F495" t="s">
        <v>2328</v>
      </c>
    </row>
    <row r="496" spans="1:6" x14ac:dyDescent="0.35">
      <c r="A496">
        <v>10401</v>
      </c>
      <c r="B496" s="4">
        <v>45800</v>
      </c>
      <c r="C496" t="s">
        <v>183</v>
      </c>
      <c r="D496">
        <v>24</v>
      </c>
      <c r="E496" t="s">
        <v>1834</v>
      </c>
      <c r="F496" t="s">
        <v>2329</v>
      </c>
    </row>
    <row r="497" spans="1:6" x14ac:dyDescent="0.35">
      <c r="A497">
        <v>10402</v>
      </c>
      <c r="B497" s="4">
        <v>45757</v>
      </c>
      <c r="C497" t="s">
        <v>107</v>
      </c>
      <c r="D497">
        <v>75</v>
      </c>
      <c r="E497" t="s">
        <v>1833</v>
      </c>
      <c r="F497" t="s">
        <v>2330</v>
      </c>
    </row>
    <row r="498" spans="1:6" x14ac:dyDescent="0.35">
      <c r="A498">
        <v>10403</v>
      </c>
      <c r="B498" s="4">
        <v>45876</v>
      </c>
      <c r="C498" t="s">
        <v>65</v>
      </c>
      <c r="D498">
        <v>75</v>
      </c>
      <c r="E498" t="s">
        <v>1833</v>
      </c>
      <c r="F498" t="s">
        <v>2331</v>
      </c>
    </row>
    <row r="499" spans="1:6" x14ac:dyDescent="0.35">
      <c r="A499">
        <v>10404</v>
      </c>
      <c r="B499" s="4">
        <v>45885</v>
      </c>
      <c r="C499" t="s">
        <v>218</v>
      </c>
      <c r="D499">
        <v>40</v>
      </c>
      <c r="E499" t="s">
        <v>1834</v>
      </c>
      <c r="F499" t="s">
        <v>2332</v>
      </c>
    </row>
    <row r="500" spans="1:6" x14ac:dyDescent="0.35">
      <c r="A500">
        <v>10405</v>
      </c>
      <c r="B500" s="4">
        <v>45911</v>
      </c>
      <c r="C500" t="s">
        <v>175</v>
      </c>
      <c r="D500">
        <v>15</v>
      </c>
      <c r="E500" t="s">
        <v>1831</v>
      </c>
      <c r="F500" t="s">
        <v>2333</v>
      </c>
    </row>
    <row r="501" spans="1:6" x14ac:dyDescent="0.35">
      <c r="A501">
        <v>10406</v>
      </c>
      <c r="B501" s="4">
        <v>45876</v>
      </c>
      <c r="C501" t="s">
        <v>90</v>
      </c>
      <c r="D501">
        <v>40</v>
      </c>
      <c r="E501" t="s">
        <v>1834</v>
      </c>
      <c r="F501" t="s">
        <v>2334</v>
      </c>
    </row>
    <row r="502" spans="1:6" x14ac:dyDescent="0.35">
      <c r="A502">
        <v>10407</v>
      </c>
      <c r="B502" s="4">
        <v>45897</v>
      </c>
      <c r="C502" t="s">
        <v>130</v>
      </c>
      <c r="D502">
        <v>30</v>
      </c>
      <c r="E502" t="s">
        <v>1833</v>
      </c>
      <c r="F502" t="s">
        <v>2335</v>
      </c>
    </row>
    <row r="503" spans="1:6" x14ac:dyDescent="0.35">
      <c r="A503">
        <v>10408</v>
      </c>
      <c r="B503" s="4">
        <v>45908</v>
      </c>
      <c r="C503" t="s">
        <v>105</v>
      </c>
      <c r="D503">
        <v>100</v>
      </c>
      <c r="E503" t="s">
        <v>1834</v>
      </c>
      <c r="F503" t="s">
        <v>2336</v>
      </c>
    </row>
    <row r="504" spans="1:6" x14ac:dyDescent="0.35">
      <c r="A504">
        <v>10409</v>
      </c>
      <c r="B504" s="4">
        <v>45783</v>
      </c>
      <c r="C504" t="s">
        <v>227</v>
      </c>
      <c r="D504">
        <v>33</v>
      </c>
      <c r="E504" t="s">
        <v>1834</v>
      </c>
      <c r="F504" t="s">
        <v>2337</v>
      </c>
    </row>
    <row r="505" spans="1:6" x14ac:dyDescent="0.35">
      <c r="A505">
        <v>10409</v>
      </c>
      <c r="B505" s="4">
        <v>45783</v>
      </c>
      <c r="C505" t="s">
        <v>227</v>
      </c>
      <c r="D505">
        <v>17</v>
      </c>
      <c r="E505" t="s">
        <v>1831</v>
      </c>
      <c r="F505" t="s">
        <v>2338</v>
      </c>
    </row>
    <row r="506" spans="1:6" x14ac:dyDescent="0.35">
      <c r="A506">
        <v>10410</v>
      </c>
      <c r="B506" s="4">
        <v>45840</v>
      </c>
      <c r="C506" t="s">
        <v>156</v>
      </c>
      <c r="D506">
        <v>25</v>
      </c>
      <c r="E506" t="s">
        <v>1833</v>
      </c>
      <c r="F506" t="s">
        <v>2339</v>
      </c>
    </row>
    <row r="507" spans="1:6" x14ac:dyDescent="0.35">
      <c r="A507">
        <v>10411</v>
      </c>
      <c r="B507" s="4">
        <v>45777</v>
      </c>
      <c r="C507" t="s">
        <v>226</v>
      </c>
      <c r="D507">
        <v>50</v>
      </c>
      <c r="E507" t="s">
        <v>1831</v>
      </c>
      <c r="F507" t="s">
        <v>2340</v>
      </c>
    </row>
    <row r="508" spans="1:6" x14ac:dyDescent="0.35">
      <c r="A508">
        <v>10412</v>
      </c>
      <c r="B508" s="4">
        <v>45868</v>
      </c>
      <c r="C508" t="s">
        <v>87</v>
      </c>
      <c r="D508">
        <v>75</v>
      </c>
      <c r="E508" t="s">
        <v>1834</v>
      </c>
      <c r="F508" t="s">
        <v>2341</v>
      </c>
    </row>
    <row r="509" spans="1:6" x14ac:dyDescent="0.35">
      <c r="A509">
        <v>10413</v>
      </c>
      <c r="B509" s="4">
        <v>45847</v>
      </c>
      <c r="C509" t="s">
        <v>65</v>
      </c>
      <c r="D509">
        <v>15</v>
      </c>
      <c r="E509" t="s">
        <v>1834</v>
      </c>
      <c r="F509" t="s">
        <v>2342</v>
      </c>
    </row>
    <row r="510" spans="1:6" x14ac:dyDescent="0.35">
      <c r="A510">
        <v>10414</v>
      </c>
      <c r="B510" s="4">
        <v>45829</v>
      </c>
      <c r="C510" t="s">
        <v>241</v>
      </c>
      <c r="D510">
        <v>12</v>
      </c>
      <c r="E510" t="s">
        <v>1832</v>
      </c>
      <c r="F510" t="s">
        <v>2343</v>
      </c>
    </row>
    <row r="511" spans="1:6" x14ac:dyDescent="0.35">
      <c r="A511">
        <v>10414</v>
      </c>
      <c r="B511" s="4">
        <v>45828</v>
      </c>
      <c r="C511" t="s">
        <v>241</v>
      </c>
      <c r="D511">
        <v>63</v>
      </c>
      <c r="E511" t="s">
        <v>1833</v>
      </c>
      <c r="F511" t="s">
        <v>2344</v>
      </c>
    </row>
    <row r="512" spans="1:6" x14ac:dyDescent="0.35">
      <c r="A512">
        <v>10415</v>
      </c>
      <c r="B512" s="4">
        <v>45914</v>
      </c>
      <c r="C512" t="s">
        <v>222</v>
      </c>
      <c r="D512">
        <v>100</v>
      </c>
      <c r="E512" t="s">
        <v>1833</v>
      </c>
      <c r="F512" t="s">
        <v>2345</v>
      </c>
    </row>
    <row r="513" spans="1:6" x14ac:dyDescent="0.35">
      <c r="A513">
        <v>10416</v>
      </c>
      <c r="B513" s="4">
        <v>45929</v>
      </c>
      <c r="C513" t="s">
        <v>133</v>
      </c>
      <c r="D513">
        <v>75</v>
      </c>
      <c r="E513" t="s">
        <v>1833</v>
      </c>
      <c r="F513" t="s">
        <v>2346</v>
      </c>
    </row>
    <row r="514" spans="1:6" x14ac:dyDescent="0.35">
      <c r="A514">
        <v>10417</v>
      </c>
      <c r="B514" s="4">
        <v>45858</v>
      </c>
      <c r="C514" t="s">
        <v>151</v>
      </c>
      <c r="D514">
        <v>50</v>
      </c>
      <c r="E514" t="s">
        <v>1831</v>
      </c>
      <c r="F514" t="s">
        <v>2347</v>
      </c>
    </row>
    <row r="515" spans="1:6" x14ac:dyDescent="0.35">
      <c r="A515">
        <v>10418</v>
      </c>
      <c r="B515" s="4">
        <v>45834</v>
      </c>
      <c r="C515" t="s">
        <v>174</v>
      </c>
      <c r="D515">
        <v>10</v>
      </c>
      <c r="E515" t="s">
        <v>1832</v>
      </c>
      <c r="F515" t="s">
        <v>2348</v>
      </c>
    </row>
    <row r="516" spans="1:6" x14ac:dyDescent="0.35">
      <c r="A516">
        <v>10419</v>
      </c>
      <c r="B516" s="4">
        <v>45782</v>
      </c>
      <c r="C516" t="s">
        <v>163</v>
      </c>
      <c r="D516">
        <v>70</v>
      </c>
      <c r="E516" t="s">
        <v>1834</v>
      </c>
      <c r="F516" t="s">
        <v>2349</v>
      </c>
    </row>
    <row r="517" spans="1:6" x14ac:dyDescent="0.35">
      <c r="A517">
        <v>10419</v>
      </c>
      <c r="B517" s="4">
        <v>45777</v>
      </c>
      <c r="C517" t="s">
        <v>163</v>
      </c>
      <c r="D517">
        <v>5</v>
      </c>
      <c r="E517" t="s">
        <v>1831</v>
      </c>
      <c r="F517" t="s">
        <v>2350</v>
      </c>
    </row>
    <row r="518" spans="1:6" x14ac:dyDescent="0.35">
      <c r="A518">
        <v>10420</v>
      </c>
      <c r="B518" s="4">
        <v>45837</v>
      </c>
      <c r="C518" t="s">
        <v>197</v>
      </c>
      <c r="D518">
        <v>5</v>
      </c>
      <c r="E518" t="s">
        <v>1831</v>
      </c>
      <c r="F518" t="s">
        <v>2351</v>
      </c>
    </row>
    <row r="519" spans="1:6" x14ac:dyDescent="0.35">
      <c r="A519">
        <v>10421</v>
      </c>
      <c r="B519" s="4">
        <v>45914</v>
      </c>
      <c r="C519" t="s">
        <v>178</v>
      </c>
      <c r="D519">
        <v>15</v>
      </c>
      <c r="E519" t="s">
        <v>1834</v>
      </c>
      <c r="F519" t="s">
        <v>2352</v>
      </c>
    </row>
    <row r="520" spans="1:6" x14ac:dyDescent="0.35">
      <c r="A520">
        <v>10422</v>
      </c>
      <c r="B520" s="4">
        <v>45836</v>
      </c>
      <c r="C520" t="s">
        <v>98</v>
      </c>
      <c r="D520">
        <v>82</v>
      </c>
      <c r="E520" t="s">
        <v>1831</v>
      </c>
      <c r="F520" t="s">
        <v>2353</v>
      </c>
    </row>
    <row r="521" spans="1:6" x14ac:dyDescent="0.35">
      <c r="A521">
        <v>10422</v>
      </c>
      <c r="B521" s="4">
        <v>45838</v>
      </c>
      <c r="C521" t="s">
        <v>98</v>
      </c>
      <c r="D521">
        <v>18</v>
      </c>
      <c r="E521" t="s">
        <v>1832</v>
      </c>
      <c r="F521" t="s">
        <v>2354</v>
      </c>
    </row>
    <row r="522" spans="1:6" x14ac:dyDescent="0.35">
      <c r="A522">
        <v>10423</v>
      </c>
      <c r="B522" s="4">
        <v>45922</v>
      </c>
      <c r="C522" t="s">
        <v>247</v>
      </c>
      <c r="D522">
        <v>22</v>
      </c>
      <c r="E522" t="s">
        <v>1832</v>
      </c>
      <c r="F522" t="s">
        <v>2355</v>
      </c>
    </row>
    <row r="523" spans="1:6" x14ac:dyDescent="0.35">
      <c r="A523">
        <v>10423</v>
      </c>
      <c r="B523" s="4">
        <v>45922</v>
      </c>
      <c r="C523" t="s">
        <v>247</v>
      </c>
      <c r="D523">
        <v>8</v>
      </c>
      <c r="E523" t="s">
        <v>1831</v>
      </c>
      <c r="F523" t="s">
        <v>2356</v>
      </c>
    </row>
    <row r="524" spans="1:6" x14ac:dyDescent="0.35">
      <c r="A524">
        <v>10424</v>
      </c>
      <c r="B524" s="4">
        <v>45907</v>
      </c>
      <c r="C524" t="s">
        <v>146</v>
      </c>
      <c r="D524">
        <v>20</v>
      </c>
      <c r="E524" t="s">
        <v>1834</v>
      </c>
      <c r="F524" t="s">
        <v>2357</v>
      </c>
    </row>
    <row r="525" spans="1:6" x14ac:dyDescent="0.35">
      <c r="A525">
        <v>10425</v>
      </c>
      <c r="B525" s="4">
        <v>45903</v>
      </c>
      <c r="C525" t="s">
        <v>80</v>
      </c>
      <c r="D525">
        <v>100</v>
      </c>
      <c r="E525" t="s">
        <v>1834</v>
      </c>
      <c r="F525" t="s">
        <v>2358</v>
      </c>
    </row>
    <row r="526" spans="1:6" x14ac:dyDescent="0.35">
      <c r="A526">
        <v>10426</v>
      </c>
      <c r="B526" s="4">
        <v>45913</v>
      </c>
      <c r="C526" t="s">
        <v>161</v>
      </c>
      <c r="D526">
        <v>50</v>
      </c>
      <c r="E526" t="s">
        <v>1831</v>
      </c>
      <c r="F526" t="s">
        <v>2359</v>
      </c>
    </row>
    <row r="527" spans="1:6" x14ac:dyDescent="0.35">
      <c r="A527">
        <v>10427</v>
      </c>
      <c r="B527" s="4">
        <v>45864</v>
      </c>
      <c r="C527" t="s">
        <v>98</v>
      </c>
      <c r="D527">
        <v>25</v>
      </c>
      <c r="E527" t="s">
        <v>1834</v>
      </c>
      <c r="F527" t="s">
        <v>2360</v>
      </c>
    </row>
    <row r="528" spans="1:6" x14ac:dyDescent="0.35">
      <c r="A528">
        <v>10428</v>
      </c>
      <c r="B528" s="4">
        <v>45770</v>
      </c>
      <c r="C528" t="s">
        <v>91</v>
      </c>
      <c r="D528">
        <v>15</v>
      </c>
      <c r="E528" t="s">
        <v>1834</v>
      </c>
      <c r="F528" t="s">
        <v>2361</v>
      </c>
    </row>
    <row r="529" spans="1:6" x14ac:dyDescent="0.35">
      <c r="A529">
        <v>10429</v>
      </c>
      <c r="B529" s="4">
        <v>45758</v>
      </c>
      <c r="C529" t="s">
        <v>238</v>
      </c>
      <c r="D529">
        <v>30</v>
      </c>
      <c r="E529" t="s">
        <v>1833</v>
      </c>
      <c r="F529" t="s">
        <v>2362</v>
      </c>
    </row>
    <row r="530" spans="1:6" x14ac:dyDescent="0.35">
      <c r="A530">
        <v>10430</v>
      </c>
      <c r="B530" s="4">
        <v>45786</v>
      </c>
      <c r="C530" t="s">
        <v>135</v>
      </c>
      <c r="D530">
        <v>25</v>
      </c>
      <c r="E530" t="s">
        <v>1832</v>
      </c>
      <c r="F530" t="s">
        <v>2363</v>
      </c>
    </row>
    <row r="531" spans="1:6" x14ac:dyDescent="0.35">
      <c r="A531">
        <v>10431</v>
      </c>
      <c r="B531" s="4">
        <v>45819</v>
      </c>
      <c r="C531" t="s">
        <v>105</v>
      </c>
      <c r="D531">
        <v>44</v>
      </c>
      <c r="E531" t="s">
        <v>1833</v>
      </c>
      <c r="F531" t="s">
        <v>2364</v>
      </c>
    </row>
    <row r="532" spans="1:6" x14ac:dyDescent="0.35">
      <c r="A532">
        <v>10431</v>
      </c>
      <c r="B532" s="4">
        <v>45824</v>
      </c>
      <c r="C532" t="s">
        <v>105</v>
      </c>
      <c r="D532">
        <v>6</v>
      </c>
      <c r="E532" t="s">
        <v>1832</v>
      </c>
      <c r="F532" t="s">
        <v>2365</v>
      </c>
    </row>
    <row r="533" spans="1:6" x14ac:dyDescent="0.35">
      <c r="A533">
        <v>10432</v>
      </c>
      <c r="B533" s="4">
        <v>45796</v>
      </c>
      <c r="C533" t="s">
        <v>185</v>
      </c>
      <c r="D533">
        <v>40</v>
      </c>
      <c r="E533" t="s">
        <v>1831</v>
      </c>
      <c r="F533" t="s">
        <v>2366</v>
      </c>
    </row>
    <row r="534" spans="1:6" x14ac:dyDescent="0.35">
      <c r="A534">
        <v>10433</v>
      </c>
      <c r="B534" s="4">
        <v>45856</v>
      </c>
      <c r="C534" t="s">
        <v>208</v>
      </c>
      <c r="D534">
        <v>24</v>
      </c>
      <c r="E534" t="s">
        <v>1833</v>
      </c>
      <c r="F534" t="s">
        <v>2367</v>
      </c>
    </row>
    <row r="535" spans="1:6" x14ac:dyDescent="0.35">
      <c r="A535">
        <v>10433</v>
      </c>
      <c r="B535" s="4">
        <v>45853</v>
      </c>
      <c r="C535" t="s">
        <v>208</v>
      </c>
      <c r="D535">
        <v>76</v>
      </c>
      <c r="E535" t="s">
        <v>1832</v>
      </c>
      <c r="F535" t="s">
        <v>2368</v>
      </c>
    </row>
    <row r="536" spans="1:6" x14ac:dyDescent="0.35">
      <c r="A536">
        <v>10434</v>
      </c>
      <c r="B536" s="4">
        <v>45873</v>
      </c>
      <c r="C536" t="s">
        <v>208</v>
      </c>
      <c r="D536">
        <v>10</v>
      </c>
      <c r="E536" t="s">
        <v>1833</v>
      </c>
      <c r="F536" t="s">
        <v>2369</v>
      </c>
    </row>
    <row r="537" spans="1:6" x14ac:dyDescent="0.35">
      <c r="A537">
        <v>10435</v>
      </c>
      <c r="B537" s="4">
        <v>45794</v>
      </c>
      <c r="C537" t="s">
        <v>189</v>
      </c>
      <c r="D537">
        <v>40</v>
      </c>
      <c r="E537" t="s">
        <v>1832</v>
      </c>
      <c r="F537" t="s">
        <v>2370</v>
      </c>
    </row>
    <row r="538" spans="1:6" x14ac:dyDescent="0.35">
      <c r="A538">
        <v>10436</v>
      </c>
      <c r="B538" s="4">
        <v>45912</v>
      </c>
      <c r="C538" t="s">
        <v>179</v>
      </c>
      <c r="D538">
        <v>20</v>
      </c>
      <c r="E538" t="s">
        <v>1834</v>
      </c>
      <c r="F538" t="s">
        <v>2371</v>
      </c>
    </row>
    <row r="539" spans="1:6" x14ac:dyDescent="0.35">
      <c r="A539">
        <v>10437</v>
      </c>
      <c r="B539" s="4">
        <v>45899</v>
      </c>
      <c r="C539" t="s">
        <v>88</v>
      </c>
      <c r="D539">
        <v>3</v>
      </c>
      <c r="E539" t="s">
        <v>1831</v>
      </c>
      <c r="F539" t="s">
        <v>2372</v>
      </c>
    </row>
    <row r="540" spans="1:6" x14ac:dyDescent="0.35">
      <c r="A540">
        <v>10437</v>
      </c>
      <c r="B540" s="4">
        <v>45898</v>
      </c>
      <c r="C540" t="s">
        <v>88</v>
      </c>
      <c r="D540">
        <v>2</v>
      </c>
      <c r="E540" t="s">
        <v>1834</v>
      </c>
      <c r="F540" t="s">
        <v>2373</v>
      </c>
    </row>
    <row r="541" spans="1:6" x14ac:dyDescent="0.35">
      <c r="A541">
        <v>10438</v>
      </c>
      <c r="B541" s="4">
        <v>45920</v>
      </c>
      <c r="C541" t="s">
        <v>122</v>
      </c>
      <c r="D541">
        <v>5</v>
      </c>
      <c r="E541" t="s">
        <v>1831</v>
      </c>
      <c r="F541" t="s">
        <v>2374</v>
      </c>
    </row>
    <row r="542" spans="1:6" x14ac:dyDescent="0.35">
      <c r="A542">
        <v>10439</v>
      </c>
      <c r="B542" s="4">
        <v>45797</v>
      </c>
      <c r="C542" t="s">
        <v>236</v>
      </c>
      <c r="D542">
        <v>75</v>
      </c>
      <c r="E542" t="s">
        <v>1832</v>
      </c>
      <c r="F542" t="s">
        <v>2375</v>
      </c>
    </row>
    <row r="543" spans="1:6" x14ac:dyDescent="0.35">
      <c r="A543">
        <v>10440</v>
      </c>
      <c r="B543" s="4">
        <v>45904</v>
      </c>
      <c r="C543" t="s">
        <v>200</v>
      </c>
      <c r="D543">
        <v>25</v>
      </c>
      <c r="E543" t="s">
        <v>1834</v>
      </c>
      <c r="F543" t="s">
        <v>2376</v>
      </c>
    </row>
    <row r="544" spans="1:6" x14ac:dyDescent="0.35">
      <c r="A544">
        <v>10441</v>
      </c>
      <c r="B544" s="4">
        <v>45884</v>
      </c>
      <c r="C544" t="s">
        <v>56</v>
      </c>
      <c r="D544">
        <v>15</v>
      </c>
      <c r="E544" t="s">
        <v>1832</v>
      </c>
      <c r="F544" t="s">
        <v>2377</v>
      </c>
    </row>
    <row r="545" spans="1:6" x14ac:dyDescent="0.35">
      <c r="A545">
        <v>10442</v>
      </c>
      <c r="B545" s="4">
        <v>45813</v>
      </c>
      <c r="C545" t="s">
        <v>193</v>
      </c>
      <c r="D545">
        <v>10</v>
      </c>
      <c r="E545" t="s">
        <v>1834</v>
      </c>
      <c r="F545" t="s">
        <v>2378</v>
      </c>
    </row>
    <row r="546" spans="1:6" x14ac:dyDescent="0.35">
      <c r="A546">
        <v>10443</v>
      </c>
      <c r="B546" s="4">
        <v>45756</v>
      </c>
      <c r="C546" t="s">
        <v>197</v>
      </c>
      <c r="D546">
        <v>30</v>
      </c>
      <c r="E546" t="s">
        <v>1833</v>
      </c>
      <c r="F546" t="s">
        <v>2379</v>
      </c>
    </row>
    <row r="547" spans="1:6" x14ac:dyDescent="0.35">
      <c r="A547">
        <v>10444</v>
      </c>
      <c r="B547" s="4">
        <v>45766</v>
      </c>
      <c r="C547" t="s">
        <v>209</v>
      </c>
      <c r="D547">
        <v>9</v>
      </c>
      <c r="E547" t="s">
        <v>1831</v>
      </c>
      <c r="F547" t="s">
        <v>2380</v>
      </c>
    </row>
    <row r="548" spans="1:6" x14ac:dyDescent="0.35">
      <c r="A548">
        <v>10444</v>
      </c>
      <c r="B548" s="4">
        <v>45766</v>
      </c>
      <c r="C548" t="s">
        <v>209</v>
      </c>
      <c r="D548">
        <v>6</v>
      </c>
      <c r="E548" t="s">
        <v>1832</v>
      </c>
      <c r="F548" t="s">
        <v>2381</v>
      </c>
    </row>
    <row r="549" spans="1:6" x14ac:dyDescent="0.35">
      <c r="A549">
        <v>10445</v>
      </c>
      <c r="B549" s="4">
        <v>45870</v>
      </c>
      <c r="C549" t="s">
        <v>108</v>
      </c>
      <c r="D549">
        <v>10</v>
      </c>
      <c r="E549" t="s">
        <v>1833</v>
      </c>
      <c r="F549" t="s">
        <v>2382</v>
      </c>
    </row>
    <row r="550" spans="1:6" x14ac:dyDescent="0.35">
      <c r="A550">
        <v>10446</v>
      </c>
      <c r="B550" s="4">
        <v>45845</v>
      </c>
      <c r="C550" t="s">
        <v>200</v>
      </c>
      <c r="D550">
        <v>27</v>
      </c>
      <c r="E550" t="s">
        <v>1832</v>
      </c>
      <c r="F550" t="s">
        <v>2383</v>
      </c>
    </row>
    <row r="551" spans="1:6" x14ac:dyDescent="0.35">
      <c r="A551">
        <v>10446</v>
      </c>
      <c r="B551" s="4">
        <v>45845</v>
      </c>
      <c r="C551" t="s">
        <v>200</v>
      </c>
      <c r="D551">
        <v>48</v>
      </c>
      <c r="E551" t="s">
        <v>1831</v>
      </c>
      <c r="F551" t="s">
        <v>2384</v>
      </c>
    </row>
    <row r="552" spans="1:6" x14ac:dyDescent="0.35">
      <c r="A552">
        <v>10447</v>
      </c>
      <c r="B552" s="4">
        <v>45824</v>
      </c>
      <c r="C552" t="s">
        <v>126</v>
      </c>
      <c r="D552">
        <v>20</v>
      </c>
      <c r="E552" t="s">
        <v>1831</v>
      </c>
      <c r="F552" t="s">
        <v>2385</v>
      </c>
    </row>
    <row r="553" spans="1:6" x14ac:dyDescent="0.35">
      <c r="A553">
        <v>10448</v>
      </c>
      <c r="B553" s="4">
        <v>45844</v>
      </c>
      <c r="C553" t="s">
        <v>119</v>
      </c>
      <c r="D553">
        <v>25</v>
      </c>
      <c r="E553" t="s">
        <v>1832</v>
      </c>
      <c r="F553" t="s">
        <v>2386</v>
      </c>
    </row>
    <row r="554" spans="1:6" x14ac:dyDescent="0.35">
      <c r="A554">
        <v>10449</v>
      </c>
      <c r="B554" s="4">
        <v>45875</v>
      </c>
      <c r="C554" t="s">
        <v>199</v>
      </c>
      <c r="D554">
        <v>4</v>
      </c>
      <c r="E554" t="s">
        <v>1833</v>
      </c>
      <c r="F554" t="s">
        <v>2387</v>
      </c>
    </row>
    <row r="555" spans="1:6" x14ac:dyDescent="0.35">
      <c r="A555">
        <v>10449</v>
      </c>
      <c r="B555" s="4">
        <v>45872</v>
      </c>
      <c r="C555" t="s">
        <v>199</v>
      </c>
      <c r="D555">
        <v>6</v>
      </c>
      <c r="E555" t="s">
        <v>1831</v>
      </c>
      <c r="F555" t="s">
        <v>2388</v>
      </c>
    </row>
    <row r="556" spans="1:6" x14ac:dyDescent="0.35">
      <c r="A556">
        <v>10450</v>
      </c>
      <c r="B556" s="4">
        <v>45780</v>
      </c>
      <c r="C556" t="s">
        <v>189</v>
      </c>
      <c r="D556">
        <v>1</v>
      </c>
      <c r="E556" t="s">
        <v>1832</v>
      </c>
      <c r="F556" t="s">
        <v>2389</v>
      </c>
    </row>
    <row r="557" spans="1:6" x14ac:dyDescent="0.35">
      <c r="A557">
        <v>10450</v>
      </c>
      <c r="B557" s="4">
        <v>45781</v>
      </c>
      <c r="C557" t="s">
        <v>189</v>
      </c>
      <c r="D557">
        <v>19</v>
      </c>
      <c r="E557" t="s">
        <v>1834</v>
      </c>
      <c r="F557" t="s">
        <v>2390</v>
      </c>
    </row>
    <row r="558" spans="1:6" x14ac:dyDescent="0.35">
      <c r="A558">
        <v>10451</v>
      </c>
      <c r="B558" s="4">
        <v>45843</v>
      </c>
      <c r="C558" t="s">
        <v>70</v>
      </c>
      <c r="D558">
        <v>25</v>
      </c>
      <c r="E558" t="s">
        <v>1832</v>
      </c>
      <c r="F558" t="s">
        <v>2391</v>
      </c>
    </row>
    <row r="559" spans="1:6" x14ac:dyDescent="0.35">
      <c r="A559">
        <v>10452</v>
      </c>
      <c r="B559" s="4">
        <v>45825</v>
      </c>
      <c r="C559" t="s">
        <v>112</v>
      </c>
      <c r="D559">
        <v>100</v>
      </c>
      <c r="E559" t="s">
        <v>1832</v>
      </c>
      <c r="F559" t="s">
        <v>2392</v>
      </c>
    </row>
    <row r="560" spans="1:6" x14ac:dyDescent="0.35">
      <c r="A560">
        <v>10453</v>
      </c>
      <c r="B560" s="4">
        <v>45819</v>
      </c>
      <c r="C560" t="s">
        <v>212</v>
      </c>
      <c r="D560">
        <v>50</v>
      </c>
      <c r="E560" t="s">
        <v>1832</v>
      </c>
      <c r="F560" t="s">
        <v>2393</v>
      </c>
    </row>
    <row r="561" spans="1:6" x14ac:dyDescent="0.35">
      <c r="A561">
        <v>10454</v>
      </c>
      <c r="B561" s="4">
        <v>45924</v>
      </c>
      <c r="C561" t="s">
        <v>191</v>
      </c>
      <c r="D561">
        <v>50</v>
      </c>
      <c r="E561" t="s">
        <v>1831</v>
      </c>
      <c r="F561" t="s">
        <v>2394</v>
      </c>
    </row>
    <row r="562" spans="1:6" x14ac:dyDescent="0.35">
      <c r="A562">
        <v>10455</v>
      </c>
      <c r="B562" s="4">
        <v>45811</v>
      </c>
      <c r="C562" t="s">
        <v>145</v>
      </c>
      <c r="D562">
        <v>50</v>
      </c>
      <c r="E562" t="s">
        <v>1834</v>
      </c>
      <c r="F562" t="s">
        <v>2395</v>
      </c>
    </row>
    <row r="563" spans="1:6" x14ac:dyDescent="0.35">
      <c r="A563">
        <v>10456</v>
      </c>
      <c r="B563" s="4">
        <v>45792</v>
      </c>
      <c r="C563" t="s">
        <v>59</v>
      </c>
      <c r="D563">
        <v>20</v>
      </c>
      <c r="E563" t="s">
        <v>1834</v>
      </c>
      <c r="F563" t="s">
        <v>2396</v>
      </c>
    </row>
    <row r="564" spans="1:6" x14ac:dyDescent="0.35">
      <c r="A564">
        <v>10457</v>
      </c>
      <c r="B564" s="4">
        <v>45860</v>
      </c>
      <c r="C564" t="s">
        <v>57</v>
      </c>
      <c r="D564">
        <v>15</v>
      </c>
      <c r="E564" t="s">
        <v>1831</v>
      </c>
      <c r="F564" t="s">
        <v>2397</v>
      </c>
    </row>
    <row r="565" spans="1:6" x14ac:dyDescent="0.35">
      <c r="A565">
        <v>10458</v>
      </c>
      <c r="B565" s="4">
        <v>45839</v>
      </c>
      <c r="C565" t="s">
        <v>210</v>
      </c>
      <c r="D565">
        <v>100</v>
      </c>
      <c r="E565" t="s">
        <v>1833</v>
      </c>
      <c r="F565" t="s">
        <v>2398</v>
      </c>
    </row>
    <row r="566" spans="1:6" x14ac:dyDescent="0.35">
      <c r="A566">
        <v>10459</v>
      </c>
      <c r="B566" s="4">
        <v>45835</v>
      </c>
      <c r="C566" t="s">
        <v>174</v>
      </c>
      <c r="D566">
        <v>15</v>
      </c>
      <c r="E566" t="s">
        <v>1831</v>
      </c>
      <c r="F566" t="s">
        <v>2399</v>
      </c>
    </row>
    <row r="567" spans="1:6" x14ac:dyDescent="0.35">
      <c r="A567">
        <v>10460</v>
      </c>
      <c r="B567" s="4">
        <v>45765</v>
      </c>
      <c r="C567" t="s">
        <v>192</v>
      </c>
      <c r="D567">
        <v>50</v>
      </c>
      <c r="E567" t="s">
        <v>1834</v>
      </c>
      <c r="F567" t="s">
        <v>2400</v>
      </c>
    </row>
    <row r="568" spans="1:6" x14ac:dyDescent="0.35">
      <c r="A568">
        <v>10461</v>
      </c>
      <c r="B568" s="4">
        <v>45923</v>
      </c>
      <c r="C568" t="s">
        <v>131</v>
      </c>
      <c r="D568">
        <v>55</v>
      </c>
      <c r="E568" t="s">
        <v>1833</v>
      </c>
      <c r="F568" t="s">
        <v>2401</v>
      </c>
    </row>
    <row r="569" spans="1:6" x14ac:dyDescent="0.35">
      <c r="A569">
        <v>10461</v>
      </c>
      <c r="B569" s="4">
        <v>45922</v>
      </c>
      <c r="C569" t="s">
        <v>131</v>
      </c>
      <c r="D569">
        <v>20</v>
      </c>
      <c r="E569" t="s">
        <v>1831</v>
      </c>
      <c r="F569" t="s">
        <v>2402</v>
      </c>
    </row>
    <row r="570" spans="1:6" x14ac:dyDescent="0.35">
      <c r="A570">
        <v>10462</v>
      </c>
      <c r="B570" s="4">
        <v>45932</v>
      </c>
      <c r="C570" t="s">
        <v>66</v>
      </c>
      <c r="D570">
        <v>30</v>
      </c>
      <c r="E570" t="s">
        <v>1834</v>
      </c>
      <c r="F570" t="s">
        <v>2403</v>
      </c>
    </row>
    <row r="571" spans="1:6" x14ac:dyDescent="0.35">
      <c r="A571">
        <v>10463</v>
      </c>
      <c r="B571" s="4">
        <v>45890</v>
      </c>
      <c r="C571" t="s">
        <v>124</v>
      </c>
      <c r="D571">
        <v>2</v>
      </c>
      <c r="E571" t="s">
        <v>1833</v>
      </c>
      <c r="F571" t="s">
        <v>2404</v>
      </c>
    </row>
    <row r="572" spans="1:6" x14ac:dyDescent="0.35">
      <c r="A572">
        <v>10463</v>
      </c>
      <c r="B572" s="4">
        <v>45890</v>
      </c>
      <c r="C572" t="s">
        <v>124</v>
      </c>
      <c r="D572">
        <v>18</v>
      </c>
      <c r="E572" t="s">
        <v>1833</v>
      </c>
      <c r="F572" t="s">
        <v>2405</v>
      </c>
    </row>
    <row r="573" spans="1:6" x14ac:dyDescent="0.35">
      <c r="A573">
        <v>10464</v>
      </c>
      <c r="B573" s="4">
        <v>45871</v>
      </c>
      <c r="C573" t="s">
        <v>176</v>
      </c>
      <c r="D573">
        <v>55</v>
      </c>
      <c r="E573" t="s">
        <v>1833</v>
      </c>
      <c r="F573" t="s">
        <v>2406</v>
      </c>
    </row>
    <row r="574" spans="1:6" x14ac:dyDescent="0.35">
      <c r="A574">
        <v>10464</v>
      </c>
      <c r="B574" s="4">
        <v>45870</v>
      </c>
      <c r="C574" t="s">
        <v>176</v>
      </c>
      <c r="D574">
        <v>45</v>
      </c>
      <c r="E574" t="s">
        <v>1832</v>
      </c>
      <c r="F574" t="s">
        <v>2407</v>
      </c>
    </row>
    <row r="575" spans="1:6" x14ac:dyDescent="0.35">
      <c r="A575">
        <v>10465</v>
      </c>
      <c r="B575" s="4">
        <v>45848</v>
      </c>
      <c r="C575" t="s">
        <v>144</v>
      </c>
      <c r="D575">
        <v>100</v>
      </c>
      <c r="E575" t="s">
        <v>1832</v>
      </c>
      <c r="F575" t="s">
        <v>2408</v>
      </c>
    </row>
    <row r="576" spans="1:6" x14ac:dyDescent="0.35">
      <c r="A576">
        <v>10466</v>
      </c>
      <c r="B576" s="4">
        <v>45862</v>
      </c>
      <c r="C576" t="s">
        <v>166</v>
      </c>
      <c r="D576">
        <v>5</v>
      </c>
      <c r="E576" t="s">
        <v>1833</v>
      </c>
      <c r="F576" t="s">
        <v>2409</v>
      </c>
    </row>
    <row r="577" spans="1:6" x14ac:dyDescent="0.35">
      <c r="A577">
        <v>10467</v>
      </c>
      <c r="B577" s="4">
        <v>45899</v>
      </c>
      <c r="C577" t="s">
        <v>68</v>
      </c>
      <c r="D577">
        <v>5</v>
      </c>
      <c r="E577" t="s">
        <v>1833</v>
      </c>
      <c r="F577" t="s">
        <v>2410</v>
      </c>
    </row>
    <row r="578" spans="1:6" x14ac:dyDescent="0.35">
      <c r="A578">
        <v>10468</v>
      </c>
      <c r="B578" s="4">
        <v>45813</v>
      </c>
      <c r="C578" t="s">
        <v>191</v>
      </c>
      <c r="D578">
        <v>14</v>
      </c>
      <c r="E578" t="s">
        <v>1833</v>
      </c>
      <c r="F578" t="s">
        <v>2411</v>
      </c>
    </row>
    <row r="579" spans="1:6" x14ac:dyDescent="0.35">
      <c r="A579">
        <v>10468</v>
      </c>
      <c r="B579" s="4">
        <v>45813</v>
      </c>
      <c r="C579" t="s">
        <v>191</v>
      </c>
      <c r="D579">
        <v>16</v>
      </c>
      <c r="E579" t="s">
        <v>1834</v>
      </c>
      <c r="F579" t="s">
        <v>2412</v>
      </c>
    </row>
    <row r="580" spans="1:6" x14ac:dyDescent="0.35">
      <c r="A580">
        <v>10469</v>
      </c>
      <c r="B580" s="4">
        <v>45879</v>
      </c>
      <c r="C580" t="s">
        <v>67</v>
      </c>
      <c r="D580">
        <v>5</v>
      </c>
      <c r="E580" t="s">
        <v>1833</v>
      </c>
      <c r="F580" t="s">
        <v>2413</v>
      </c>
    </row>
    <row r="581" spans="1:6" x14ac:dyDescent="0.35">
      <c r="A581">
        <v>10470</v>
      </c>
      <c r="B581" s="4">
        <v>45895</v>
      </c>
      <c r="C581" t="s">
        <v>238</v>
      </c>
      <c r="D581">
        <v>30</v>
      </c>
      <c r="E581" t="s">
        <v>1832</v>
      </c>
      <c r="F581" t="s">
        <v>2414</v>
      </c>
    </row>
    <row r="582" spans="1:6" x14ac:dyDescent="0.35">
      <c r="A582">
        <v>10471</v>
      </c>
      <c r="B582" s="4">
        <v>45758</v>
      </c>
      <c r="C582" t="s">
        <v>216</v>
      </c>
      <c r="D582">
        <v>10</v>
      </c>
      <c r="E582" t="s">
        <v>1831</v>
      </c>
      <c r="F582" t="s">
        <v>2415</v>
      </c>
    </row>
    <row r="583" spans="1:6" x14ac:dyDescent="0.35">
      <c r="A583">
        <v>10472</v>
      </c>
      <c r="B583" s="4">
        <v>45925</v>
      </c>
      <c r="C583" t="s">
        <v>245</v>
      </c>
      <c r="D583">
        <v>5</v>
      </c>
      <c r="E583" t="s">
        <v>1833</v>
      </c>
      <c r="F583" t="s">
        <v>2416</v>
      </c>
    </row>
    <row r="584" spans="1:6" x14ac:dyDescent="0.35">
      <c r="A584">
        <v>10473</v>
      </c>
      <c r="B584" s="4">
        <v>45766</v>
      </c>
      <c r="C584" t="s">
        <v>84</v>
      </c>
      <c r="D584">
        <v>1</v>
      </c>
      <c r="E584" t="s">
        <v>1833</v>
      </c>
      <c r="F584" t="s">
        <v>2417</v>
      </c>
    </row>
    <row r="585" spans="1:6" x14ac:dyDescent="0.35">
      <c r="A585">
        <v>10473</v>
      </c>
      <c r="B585" s="4">
        <v>45762</v>
      </c>
      <c r="C585" t="s">
        <v>84</v>
      </c>
      <c r="D585">
        <v>4</v>
      </c>
      <c r="E585" t="s">
        <v>1834</v>
      </c>
      <c r="F585" t="s">
        <v>2418</v>
      </c>
    </row>
    <row r="586" spans="1:6" x14ac:dyDescent="0.35">
      <c r="A586">
        <v>10474</v>
      </c>
      <c r="B586" s="4">
        <v>45897</v>
      </c>
      <c r="C586" t="s">
        <v>71</v>
      </c>
      <c r="D586">
        <v>56</v>
      </c>
      <c r="E586" t="s">
        <v>1831</v>
      </c>
      <c r="F586" t="s">
        <v>2419</v>
      </c>
    </row>
    <row r="587" spans="1:6" x14ac:dyDescent="0.35">
      <c r="A587">
        <v>10474</v>
      </c>
      <c r="B587" s="4">
        <v>45897</v>
      </c>
      <c r="C587" t="s">
        <v>71</v>
      </c>
      <c r="D587">
        <v>19</v>
      </c>
      <c r="E587" t="s">
        <v>1834</v>
      </c>
      <c r="F587" t="s">
        <v>2420</v>
      </c>
    </row>
    <row r="588" spans="1:6" x14ac:dyDescent="0.35">
      <c r="A588">
        <v>10475</v>
      </c>
      <c r="B588" s="4">
        <v>45861</v>
      </c>
      <c r="C588" t="s">
        <v>140</v>
      </c>
      <c r="D588">
        <v>40</v>
      </c>
      <c r="E588" t="s">
        <v>1833</v>
      </c>
      <c r="F588" t="s">
        <v>2421</v>
      </c>
    </row>
    <row r="589" spans="1:6" x14ac:dyDescent="0.35">
      <c r="A589">
        <v>10476</v>
      </c>
      <c r="B589" s="4">
        <v>45805</v>
      </c>
      <c r="C589" t="s">
        <v>69</v>
      </c>
      <c r="D589">
        <v>1</v>
      </c>
      <c r="E589" t="s">
        <v>1831</v>
      </c>
      <c r="F589" t="s">
        <v>2422</v>
      </c>
    </row>
    <row r="590" spans="1:6" x14ac:dyDescent="0.35">
      <c r="A590">
        <v>10476</v>
      </c>
      <c r="B590" s="4">
        <v>45807</v>
      </c>
      <c r="C590" t="s">
        <v>69</v>
      </c>
      <c r="D590">
        <v>39</v>
      </c>
      <c r="E590" t="s">
        <v>1834</v>
      </c>
      <c r="F590" t="s">
        <v>2423</v>
      </c>
    </row>
    <row r="591" spans="1:6" x14ac:dyDescent="0.35">
      <c r="A591">
        <v>10477</v>
      </c>
      <c r="B591" s="4">
        <v>45851</v>
      </c>
      <c r="C591" t="s">
        <v>107</v>
      </c>
      <c r="D591">
        <v>28</v>
      </c>
      <c r="E591" t="s">
        <v>1831</v>
      </c>
      <c r="F591" t="s">
        <v>2424</v>
      </c>
    </row>
    <row r="592" spans="1:6" x14ac:dyDescent="0.35">
      <c r="A592">
        <v>10477</v>
      </c>
      <c r="B592" s="4">
        <v>45852</v>
      </c>
      <c r="C592" t="s">
        <v>107</v>
      </c>
      <c r="D592">
        <v>12</v>
      </c>
      <c r="E592" t="s">
        <v>1834</v>
      </c>
      <c r="F592" t="s">
        <v>2425</v>
      </c>
    </row>
    <row r="593" spans="1:6" x14ac:dyDescent="0.35">
      <c r="A593">
        <v>10478</v>
      </c>
      <c r="B593" s="4">
        <v>45896</v>
      </c>
      <c r="C593" t="s">
        <v>189</v>
      </c>
      <c r="D593">
        <v>100</v>
      </c>
      <c r="E593" t="s">
        <v>1833</v>
      </c>
      <c r="F593" t="s">
        <v>2426</v>
      </c>
    </row>
    <row r="594" spans="1:6" x14ac:dyDescent="0.35">
      <c r="A594">
        <v>10479</v>
      </c>
      <c r="B594" s="4">
        <v>45884</v>
      </c>
      <c r="C594" t="s">
        <v>98</v>
      </c>
      <c r="D594">
        <v>100</v>
      </c>
      <c r="E594" t="s">
        <v>1831</v>
      </c>
      <c r="F594" t="s">
        <v>2427</v>
      </c>
    </row>
    <row r="595" spans="1:6" x14ac:dyDescent="0.35">
      <c r="A595">
        <v>10480</v>
      </c>
      <c r="B595" s="4">
        <v>45854</v>
      </c>
      <c r="C595" t="s">
        <v>105</v>
      </c>
      <c r="D595">
        <v>30</v>
      </c>
      <c r="E595" t="s">
        <v>1831</v>
      </c>
      <c r="F595" t="s">
        <v>2428</v>
      </c>
    </row>
    <row r="596" spans="1:6" x14ac:dyDescent="0.35">
      <c r="A596">
        <v>10481</v>
      </c>
      <c r="B596" s="4">
        <v>45786</v>
      </c>
      <c r="C596" t="s">
        <v>183</v>
      </c>
      <c r="D596">
        <v>33</v>
      </c>
      <c r="E596" t="s">
        <v>1832</v>
      </c>
      <c r="F596" t="s">
        <v>2429</v>
      </c>
    </row>
    <row r="597" spans="1:6" x14ac:dyDescent="0.35">
      <c r="A597">
        <v>10481</v>
      </c>
      <c r="B597" s="4">
        <v>45787</v>
      </c>
      <c r="C597" t="s">
        <v>183</v>
      </c>
      <c r="D597">
        <v>67</v>
      </c>
      <c r="E597" t="s">
        <v>1832</v>
      </c>
      <c r="F597" t="s">
        <v>2430</v>
      </c>
    </row>
    <row r="598" spans="1:6" x14ac:dyDescent="0.35">
      <c r="A598">
        <v>10482</v>
      </c>
      <c r="B598" s="4">
        <v>45856</v>
      </c>
      <c r="C598" t="s">
        <v>69</v>
      </c>
      <c r="D598">
        <v>25</v>
      </c>
      <c r="E598" t="s">
        <v>1834</v>
      </c>
      <c r="F598" t="s">
        <v>2431</v>
      </c>
    </row>
    <row r="599" spans="1:6" x14ac:dyDescent="0.35">
      <c r="A599">
        <v>10483</v>
      </c>
      <c r="B599" s="4">
        <v>45824</v>
      </c>
      <c r="C599" t="s">
        <v>56</v>
      </c>
      <c r="D599">
        <v>2</v>
      </c>
      <c r="E599" t="s">
        <v>1833</v>
      </c>
      <c r="F599" t="s">
        <v>2432</v>
      </c>
    </row>
    <row r="600" spans="1:6" x14ac:dyDescent="0.35">
      <c r="A600">
        <v>10483</v>
      </c>
      <c r="B600" s="4">
        <v>45819</v>
      </c>
      <c r="C600" t="s">
        <v>56</v>
      </c>
      <c r="D600">
        <v>3</v>
      </c>
      <c r="E600" t="s">
        <v>1832</v>
      </c>
      <c r="F600" t="s">
        <v>2433</v>
      </c>
    </row>
    <row r="601" spans="1:6" x14ac:dyDescent="0.35">
      <c r="A601">
        <v>10484</v>
      </c>
      <c r="B601" s="4">
        <v>45821</v>
      </c>
      <c r="C601" t="s">
        <v>223</v>
      </c>
      <c r="D601">
        <v>30</v>
      </c>
      <c r="E601" t="s">
        <v>1832</v>
      </c>
      <c r="F601" t="s">
        <v>2434</v>
      </c>
    </row>
    <row r="602" spans="1:6" x14ac:dyDescent="0.35">
      <c r="A602">
        <v>10485</v>
      </c>
      <c r="B602" s="4">
        <v>45875</v>
      </c>
      <c r="C602" t="s">
        <v>133</v>
      </c>
      <c r="D602">
        <v>30</v>
      </c>
      <c r="E602" t="s">
        <v>1832</v>
      </c>
      <c r="F602" t="s">
        <v>2435</v>
      </c>
    </row>
    <row r="603" spans="1:6" x14ac:dyDescent="0.35">
      <c r="A603">
        <v>10486</v>
      </c>
      <c r="B603" s="4">
        <v>45895</v>
      </c>
      <c r="C603" t="s">
        <v>117</v>
      </c>
      <c r="D603">
        <v>75</v>
      </c>
      <c r="E603" t="s">
        <v>1831</v>
      </c>
      <c r="F603" t="s">
        <v>2436</v>
      </c>
    </row>
    <row r="604" spans="1:6" x14ac:dyDescent="0.35">
      <c r="A604">
        <v>10487</v>
      </c>
      <c r="B604" s="4">
        <v>45909</v>
      </c>
      <c r="C604" t="s">
        <v>191</v>
      </c>
      <c r="D604">
        <v>100</v>
      </c>
      <c r="E604" t="s">
        <v>1833</v>
      </c>
      <c r="F604" t="s">
        <v>2437</v>
      </c>
    </row>
    <row r="605" spans="1:6" x14ac:dyDescent="0.35">
      <c r="A605">
        <v>10488</v>
      </c>
      <c r="B605" s="4">
        <v>45808</v>
      </c>
      <c r="C605" t="s">
        <v>130</v>
      </c>
      <c r="D605">
        <v>30</v>
      </c>
      <c r="E605" t="s">
        <v>1832</v>
      </c>
      <c r="F605" t="s">
        <v>2438</v>
      </c>
    </row>
    <row r="606" spans="1:6" x14ac:dyDescent="0.35">
      <c r="A606">
        <v>10489</v>
      </c>
      <c r="B606" s="4">
        <v>45931</v>
      </c>
      <c r="C606" t="s">
        <v>167</v>
      </c>
      <c r="D606">
        <v>40</v>
      </c>
      <c r="E606" t="s">
        <v>1831</v>
      </c>
      <c r="F606" t="s">
        <v>2439</v>
      </c>
    </row>
    <row r="607" spans="1:6" x14ac:dyDescent="0.35">
      <c r="A607">
        <v>10490</v>
      </c>
      <c r="B607" s="4">
        <v>45782</v>
      </c>
      <c r="C607" t="s">
        <v>220</v>
      </c>
      <c r="D607">
        <v>10</v>
      </c>
      <c r="E607" t="s">
        <v>1831</v>
      </c>
      <c r="F607" t="s">
        <v>2440</v>
      </c>
    </row>
    <row r="608" spans="1:6" x14ac:dyDescent="0.35">
      <c r="A608">
        <v>10491</v>
      </c>
      <c r="B608" s="4">
        <v>45934</v>
      </c>
      <c r="C608" t="s">
        <v>177</v>
      </c>
      <c r="D608">
        <v>20</v>
      </c>
      <c r="E608" t="s">
        <v>1831</v>
      </c>
      <c r="F608" t="s">
        <v>2441</v>
      </c>
    </row>
    <row r="609" spans="1:6" x14ac:dyDescent="0.35">
      <c r="A609">
        <v>10492</v>
      </c>
      <c r="B609" s="4">
        <v>45873</v>
      </c>
      <c r="C609" t="s">
        <v>118</v>
      </c>
      <c r="D609">
        <v>15</v>
      </c>
      <c r="E609" t="s">
        <v>1833</v>
      </c>
      <c r="F609" t="s">
        <v>2442</v>
      </c>
    </row>
    <row r="610" spans="1:6" x14ac:dyDescent="0.35">
      <c r="A610">
        <v>10493</v>
      </c>
      <c r="B610" s="4">
        <v>45830</v>
      </c>
      <c r="C610" t="s">
        <v>124</v>
      </c>
      <c r="D610">
        <v>10</v>
      </c>
      <c r="E610" t="s">
        <v>1833</v>
      </c>
      <c r="F610" t="s">
        <v>2443</v>
      </c>
    </row>
    <row r="611" spans="1:6" x14ac:dyDescent="0.35">
      <c r="A611">
        <v>10494</v>
      </c>
      <c r="B611" s="4">
        <v>45851</v>
      </c>
      <c r="C611" t="s">
        <v>211</v>
      </c>
      <c r="D611">
        <v>38</v>
      </c>
      <c r="E611" t="s">
        <v>1833</v>
      </c>
      <c r="F611" t="s">
        <v>2444</v>
      </c>
    </row>
    <row r="612" spans="1:6" x14ac:dyDescent="0.35">
      <c r="A612">
        <v>10494</v>
      </c>
      <c r="B612" s="4">
        <v>45851</v>
      </c>
      <c r="C612" t="s">
        <v>211</v>
      </c>
      <c r="D612">
        <v>12</v>
      </c>
      <c r="E612" t="s">
        <v>1831</v>
      </c>
      <c r="F612" t="s">
        <v>2445</v>
      </c>
    </row>
    <row r="613" spans="1:6" x14ac:dyDescent="0.35">
      <c r="A613">
        <v>10495</v>
      </c>
      <c r="B613" s="4">
        <v>45922</v>
      </c>
      <c r="C613" t="s">
        <v>186</v>
      </c>
      <c r="D613">
        <v>25</v>
      </c>
      <c r="E613" t="s">
        <v>1832</v>
      </c>
      <c r="F613" t="s">
        <v>2446</v>
      </c>
    </row>
    <row r="614" spans="1:6" x14ac:dyDescent="0.35">
      <c r="A614">
        <v>10496</v>
      </c>
      <c r="B614" s="4">
        <v>45811</v>
      </c>
      <c r="C614" t="s">
        <v>88</v>
      </c>
      <c r="D614">
        <v>13</v>
      </c>
      <c r="E614" t="s">
        <v>1832</v>
      </c>
      <c r="F614" t="s">
        <v>2447</v>
      </c>
    </row>
    <row r="615" spans="1:6" x14ac:dyDescent="0.35">
      <c r="A615">
        <v>10496</v>
      </c>
      <c r="B615" s="4">
        <v>45810</v>
      </c>
      <c r="C615" t="s">
        <v>88</v>
      </c>
      <c r="D615">
        <v>27</v>
      </c>
      <c r="E615" t="s">
        <v>1832</v>
      </c>
      <c r="F615" t="s">
        <v>2448</v>
      </c>
    </row>
    <row r="616" spans="1:6" x14ac:dyDescent="0.35">
      <c r="A616">
        <v>10497</v>
      </c>
      <c r="B616" s="4">
        <v>45778</v>
      </c>
      <c r="C616" t="s">
        <v>228</v>
      </c>
      <c r="D616">
        <v>21</v>
      </c>
      <c r="E616" t="s">
        <v>1833</v>
      </c>
      <c r="F616" t="s">
        <v>2449</v>
      </c>
    </row>
    <row r="617" spans="1:6" x14ac:dyDescent="0.35">
      <c r="A617">
        <v>10497</v>
      </c>
      <c r="B617" s="4">
        <v>45778</v>
      </c>
      <c r="C617" t="s">
        <v>228</v>
      </c>
      <c r="D617">
        <v>54</v>
      </c>
      <c r="E617" t="s">
        <v>1832</v>
      </c>
      <c r="F617" t="s">
        <v>2450</v>
      </c>
    </row>
    <row r="618" spans="1:6" x14ac:dyDescent="0.35">
      <c r="A618">
        <v>10498</v>
      </c>
      <c r="B618" s="4">
        <v>45827</v>
      </c>
      <c r="C618" t="s">
        <v>194</v>
      </c>
      <c r="D618">
        <v>15</v>
      </c>
      <c r="E618" t="s">
        <v>1832</v>
      </c>
      <c r="F618" t="s">
        <v>2451</v>
      </c>
    </row>
    <row r="619" spans="1:6" x14ac:dyDescent="0.35">
      <c r="A619">
        <v>10499</v>
      </c>
      <c r="B619" s="4">
        <v>45814</v>
      </c>
      <c r="C619" t="s">
        <v>181</v>
      </c>
      <c r="D619">
        <v>10</v>
      </c>
      <c r="E619" t="s">
        <v>1833</v>
      </c>
      <c r="F619" t="s">
        <v>2452</v>
      </c>
    </row>
    <row r="620" spans="1:6" x14ac:dyDescent="0.35">
      <c r="A620">
        <v>10500</v>
      </c>
      <c r="B620" s="4">
        <v>45755</v>
      </c>
      <c r="C620" t="s">
        <v>70</v>
      </c>
      <c r="D620">
        <v>40</v>
      </c>
      <c r="E620" t="s">
        <v>1832</v>
      </c>
      <c r="F620" t="s">
        <v>2453</v>
      </c>
    </row>
    <row r="621" spans="1:6" x14ac:dyDescent="0.35">
      <c r="A621">
        <v>10501</v>
      </c>
      <c r="B621" s="4">
        <v>45812</v>
      </c>
      <c r="C621" t="s">
        <v>168</v>
      </c>
      <c r="D621">
        <v>75</v>
      </c>
      <c r="E621" t="s">
        <v>1831</v>
      </c>
      <c r="F621" t="s">
        <v>2454</v>
      </c>
    </row>
    <row r="622" spans="1:6" x14ac:dyDescent="0.35">
      <c r="A622">
        <v>10502</v>
      </c>
      <c r="B622" s="4">
        <v>45803</v>
      </c>
      <c r="C622" t="s">
        <v>67</v>
      </c>
      <c r="D622">
        <v>25</v>
      </c>
      <c r="E622" t="s">
        <v>1831</v>
      </c>
      <c r="F622" t="s">
        <v>2455</v>
      </c>
    </row>
    <row r="623" spans="1:6" x14ac:dyDescent="0.35">
      <c r="A623">
        <v>10503</v>
      </c>
      <c r="B623" s="4">
        <v>45830</v>
      </c>
      <c r="C623" t="s">
        <v>106</v>
      </c>
      <c r="D623">
        <v>75</v>
      </c>
      <c r="E623" t="s">
        <v>1833</v>
      </c>
      <c r="F623" t="s">
        <v>2456</v>
      </c>
    </row>
    <row r="624" spans="1:6" x14ac:dyDescent="0.35">
      <c r="A624">
        <v>10504</v>
      </c>
      <c r="B624" s="4">
        <v>45833</v>
      </c>
      <c r="C624" t="s">
        <v>78</v>
      </c>
      <c r="D624">
        <v>2</v>
      </c>
      <c r="E624" t="s">
        <v>1831</v>
      </c>
      <c r="F624" t="s">
        <v>2457</v>
      </c>
    </row>
    <row r="625" spans="1:6" x14ac:dyDescent="0.35">
      <c r="A625">
        <v>10504</v>
      </c>
      <c r="B625" s="4">
        <v>45831</v>
      </c>
      <c r="C625" t="s">
        <v>78</v>
      </c>
      <c r="D625">
        <v>3</v>
      </c>
      <c r="E625" t="s">
        <v>1834</v>
      </c>
      <c r="F625" t="s">
        <v>2458</v>
      </c>
    </row>
    <row r="626" spans="1:6" x14ac:dyDescent="0.35">
      <c r="A626">
        <v>10505</v>
      </c>
      <c r="B626" s="4">
        <v>45866</v>
      </c>
      <c r="C626" t="s">
        <v>242</v>
      </c>
      <c r="D626">
        <v>15</v>
      </c>
      <c r="E626" t="s">
        <v>1831</v>
      </c>
      <c r="F626" t="s">
        <v>2459</v>
      </c>
    </row>
    <row r="627" spans="1:6" x14ac:dyDescent="0.35">
      <c r="A627">
        <v>10506</v>
      </c>
      <c r="B627" s="4">
        <v>45776</v>
      </c>
      <c r="C627" t="s">
        <v>109</v>
      </c>
      <c r="D627">
        <v>50</v>
      </c>
      <c r="E627" t="s">
        <v>1833</v>
      </c>
      <c r="F627" t="s">
        <v>2460</v>
      </c>
    </row>
    <row r="628" spans="1:6" x14ac:dyDescent="0.35">
      <c r="A628">
        <v>10507</v>
      </c>
      <c r="B628" s="4">
        <v>45821</v>
      </c>
      <c r="C628" t="s">
        <v>70</v>
      </c>
      <c r="D628">
        <v>25</v>
      </c>
      <c r="E628" t="s">
        <v>1833</v>
      </c>
      <c r="F628" t="s">
        <v>2461</v>
      </c>
    </row>
    <row r="629" spans="1:6" x14ac:dyDescent="0.35">
      <c r="A629">
        <v>10508</v>
      </c>
      <c r="B629" s="4">
        <v>45782</v>
      </c>
      <c r="C629" t="s">
        <v>227</v>
      </c>
      <c r="D629">
        <v>63</v>
      </c>
      <c r="E629" t="s">
        <v>1831</v>
      </c>
      <c r="F629" t="s">
        <v>2462</v>
      </c>
    </row>
    <row r="630" spans="1:6" x14ac:dyDescent="0.35">
      <c r="A630">
        <v>10508</v>
      </c>
      <c r="B630" s="4">
        <v>45783</v>
      </c>
      <c r="C630" t="s">
        <v>227</v>
      </c>
      <c r="D630">
        <v>12</v>
      </c>
      <c r="E630" t="s">
        <v>1831</v>
      </c>
      <c r="F630" t="s">
        <v>2463</v>
      </c>
    </row>
    <row r="631" spans="1:6" x14ac:dyDescent="0.35">
      <c r="A631">
        <v>10509</v>
      </c>
      <c r="B631" s="4">
        <v>45853</v>
      </c>
      <c r="C631" t="s">
        <v>181</v>
      </c>
      <c r="D631">
        <v>16</v>
      </c>
      <c r="E631" t="s">
        <v>1833</v>
      </c>
      <c r="F631" t="s">
        <v>2464</v>
      </c>
    </row>
    <row r="632" spans="1:6" x14ac:dyDescent="0.35">
      <c r="A632">
        <v>10509</v>
      </c>
      <c r="B632" s="4">
        <v>45854</v>
      </c>
      <c r="C632" t="s">
        <v>181</v>
      </c>
      <c r="D632">
        <v>4</v>
      </c>
      <c r="E632" t="s">
        <v>1832</v>
      </c>
      <c r="F632" t="s">
        <v>2465</v>
      </c>
    </row>
    <row r="633" spans="1:6" x14ac:dyDescent="0.35">
      <c r="A633">
        <v>10510</v>
      </c>
      <c r="B633" s="4">
        <v>45806</v>
      </c>
      <c r="C633" t="s">
        <v>60</v>
      </c>
      <c r="D633">
        <v>10</v>
      </c>
      <c r="E633" t="s">
        <v>1834</v>
      </c>
      <c r="F633" t="s">
        <v>2466</v>
      </c>
    </row>
    <row r="634" spans="1:6" x14ac:dyDescent="0.35">
      <c r="A634">
        <v>10511</v>
      </c>
      <c r="B634" s="4">
        <v>45818</v>
      </c>
      <c r="C634" t="s">
        <v>195</v>
      </c>
      <c r="D634">
        <v>50</v>
      </c>
      <c r="E634" t="s">
        <v>1833</v>
      </c>
      <c r="F634" t="s">
        <v>2467</v>
      </c>
    </row>
    <row r="635" spans="1:6" x14ac:dyDescent="0.35">
      <c r="A635">
        <v>10512</v>
      </c>
      <c r="B635" s="4">
        <v>45868</v>
      </c>
      <c r="C635" t="s">
        <v>254</v>
      </c>
      <c r="D635">
        <v>25</v>
      </c>
      <c r="E635" t="s">
        <v>1834</v>
      </c>
      <c r="F635" t="s">
        <v>2468</v>
      </c>
    </row>
    <row r="636" spans="1:6" x14ac:dyDescent="0.35">
      <c r="A636">
        <v>10513</v>
      </c>
      <c r="B636" s="4">
        <v>45880</v>
      </c>
      <c r="C636" t="s">
        <v>188</v>
      </c>
      <c r="D636">
        <v>25</v>
      </c>
      <c r="E636" t="s">
        <v>1831</v>
      </c>
      <c r="F636" t="s">
        <v>2469</v>
      </c>
    </row>
    <row r="637" spans="1:6" x14ac:dyDescent="0.35">
      <c r="A637">
        <v>10514</v>
      </c>
      <c r="B637" s="4">
        <v>45848</v>
      </c>
      <c r="C637" t="s">
        <v>149</v>
      </c>
      <c r="D637">
        <v>5</v>
      </c>
      <c r="E637" t="s">
        <v>1833</v>
      </c>
      <c r="F637" t="s">
        <v>2470</v>
      </c>
    </row>
    <row r="638" spans="1:6" x14ac:dyDescent="0.35">
      <c r="A638">
        <v>10515</v>
      </c>
      <c r="B638" s="4">
        <v>45797</v>
      </c>
      <c r="C638" t="s">
        <v>216</v>
      </c>
      <c r="D638">
        <v>75</v>
      </c>
      <c r="E638" t="s">
        <v>1834</v>
      </c>
      <c r="F638" t="s">
        <v>2471</v>
      </c>
    </row>
    <row r="639" spans="1:6" x14ac:dyDescent="0.35">
      <c r="A639">
        <v>10516</v>
      </c>
      <c r="B639" s="4">
        <v>45923</v>
      </c>
      <c r="C639" t="s">
        <v>178</v>
      </c>
      <c r="D639">
        <v>10</v>
      </c>
      <c r="E639" t="s">
        <v>1831</v>
      </c>
      <c r="F639" t="s">
        <v>2472</v>
      </c>
    </row>
    <row r="640" spans="1:6" x14ac:dyDescent="0.35">
      <c r="A640">
        <v>10517</v>
      </c>
      <c r="B640" s="4">
        <v>45914</v>
      </c>
      <c r="C640" t="s">
        <v>146</v>
      </c>
      <c r="D640">
        <v>2</v>
      </c>
      <c r="E640" t="s">
        <v>1833</v>
      </c>
      <c r="F640" t="s">
        <v>2473</v>
      </c>
    </row>
    <row r="641" spans="1:6" x14ac:dyDescent="0.35">
      <c r="A641">
        <v>10517</v>
      </c>
      <c r="B641" s="4">
        <v>45912</v>
      </c>
      <c r="C641" t="s">
        <v>146</v>
      </c>
      <c r="D641">
        <v>3</v>
      </c>
      <c r="E641" t="s">
        <v>1834</v>
      </c>
      <c r="F641" t="s">
        <v>2474</v>
      </c>
    </row>
    <row r="642" spans="1:6" x14ac:dyDescent="0.35">
      <c r="A642">
        <v>10518</v>
      </c>
      <c r="B642" s="4">
        <v>45758</v>
      </c>
      <c r="C642" t="s">
        <v>162</v>
      </c>
      <c r="D642">
        <v>50</v>
      </c>
      <c r="E642" t="s">
        <v>1832</v>
      </c>
      <c r="F642" t="s">
        <v>2475</v>
      </c>
    </row>
    <row r="643" spans="1:6" x14ac:dyDescent="0.35">
      <c r="A643">
        <v>10519</v>
      </c>
      <c r="B643" s="4">
        <v>45894</v>
      </c>
      <c r="C643" t="s">
        <v>98</v>
      </c>
      <c r="D643">
        <v>5</v>
      </c>
      <c r="E643" t="s">
        <v>1832</v>
      </c>
      <c r="F643" t="s">
        <v>2476</v>
      </c>
    </row>
    <row r="644" spans="1:6" x14ac:dyDescent="0.35">
      <c r="A644">
        <v>10520</v>
      </c>
      <c r="B644" s="4">
        <v>45893</v>
      </c>
      <c r="C644" t="s">
        <v>154</v>
      </c>
      <c r="D644">
        <v>3</v>
      </c>
      <c r="E644" t="s">
        <v>1831</v>
      </c>
      <c r="F644" t="s">
        <v>2477</v>
      </c>
    </row>
    <row r="645" spans="1:6" x14ac:dyDescent="0.35">
      <c r="A645">
        <v>10520</v>
      </c>
      <c r="B645" s="4">
        <v>45889</v>
      </c>
      <c r="C645" t="s">
        <v>154</v>
      </c>
      <c r="D645">
        <v>72</v>
      </c>
      <c r="E645" t="s">
        <v>1834</v>
      </c>
      <c r="F645" t="s">
        <v>2478</v>
      </c>
    </row>
    <row r="646" spans="1:6" x14ac:dyDescent="0.35">
      <c r="A646">
        <v>10521</v>
      </c>
      <c r="B646" s="4">
        <v>45820</v>
      </c>
      <c r="C646" t="s">
        <v>130</v>
      </c>
      <c r="D646">
        <v>10</v>
      </c>
      <c r="E646" t="s">
        <v>1833</v>
      </c>
      <c r="F646" t="s">
        <v>2479</v>
      </c>
    </row>
    <row r="647" spans="1:6" x14ac:dyDescent="0.35">
      <c r="A647">
        <v>10521</v>
      </c>
      <c r="B647" s="4">
        <v>45819</v>
      </c>
      <c r="C647" t="s">
        <v>130</v>
      </c>
      <c r="D647">
        <v>5</v>
      </c>
      <c r="E647" t="s">
        <v>1834</v>
      </c>
      <c r="F647" t="s">
        <v>2480</v>
      </c>
    </row>
    <row r="648" spans="1:6" x14ac:dyDescent="0.35">
      <c r="A648">
        <v>10522</v>
      </c>
      <c r="B648" s="4">
        <v>45885</v>
      </c>
      <c r="C648" t="s">
        <v>107</v>
      </c>
      <c r="D648">
        <v>20</v>
      </c>
      <c r="E648" t="s">
        <v>1832</v>
      </c>
      <c r="F648" t="s">
        <v>2481</v>
      </c>
    </row>
    <row r="649" spans="1:6" x14ac:dyDescent="0.35">
      <c r="A649">
        <v>10523</v>
      </c>
      <c r="B649" s="4">
        <v>45797</v>
      </c>
      <c r="C649" t="s">
        <v>84</v>
      </c>
      <c r="D649">
        <v>40</v>
      </c>
      <c r="E649" t="s">
        <v>1831</v>
      </c>
      <c r="F649" t="s">
        <v>2482</v>
      </c>
    </row>
    <row r="650" spans="1:6" x14ac:dyDescent="0.35">
      <c r="A650">
        <v>10524</v>
      </c>
      <c r="B650" s="4">
        <v>45909</v>
      </c>
      <c r="C650" t="s">
        <v>210</v>
      </c>
      <c r="D650">
        <v>15</v>
      </c>
      <c r="E650" t="s">
        <v>1832</v>
      </c>
      <c r="F650" t="s">
        <v>2483</v>
      </c>
    </row>
    <row r="651" spans="1:6" x14ac:dyDescent="0.35">
      <c r="A651">
        <v>10525</v>
      </c>
      <c r="B651" s="4">
        <v>45756</v>
      </c>
      <c r="C651" t="s">
        <v>82</v>
      </c>
      <c r="D651">
        <v>15</v>
      </c>
      <c r="E651" t="s">
        <v>1831</v>
      </c>
      <c r="F651" t="s">
        <v>2484</v>
      </c>
    </row>
    <row r="652" spans="1:6" x14ac:dyDescent="0.35">
      <c r="A652">
        <v>10526</v>
      </c>
      <c r="B652" s="4">
        <v>45831</v>
      </c>
      <c r="C652" t="s">
        <v>152</v>
      </c>
      <c r="D652">
        <v>16</v>
      </c>
      <c r="E652" t="s">
        <v>1834</v>
      </c>
      <c r="F652" t="s">
        <v>2485</v>
      </c>
    </row>
    <row r="653" spans="1:6" x14ac:dyDescent="0.35">
      <c r="A653">
        <v>10526</v>
      </c>
      <c r="B653" s="4">
        <v>45833</v>
      </c>
      <c r="C653" t="s">
        <v>152</v>
      </c>
      <c r="D653">
        <v>84</v>
      </c>
      <c r="E653" t="s">
        <v>1832</v>
      </c>
      <c r="F653" t="s">
        <v>2486</v>
      </c>
    </row>
    <row r="654" spans="1:6" x14ac:dyDescent="0.35">
      <c r="A654">
        <v>10527</v>
      </c>
      <c r="B654" s="4">
        <v>45824</v>
      </c>
      <c r="C654" t="s">
        <v>153</v>
      </c>
      <c r="D654">
        <v>15</v>
      </c>
      <c r="E654" t="s">
        <v>1834</v>
      </c>
      <c r="F654" t="s">
        <v>2487</v>
      </c>
    </row>
    <row r="655" spans="1:6" x14ac:dyDescent="0.35">
      <c r="A655">
        <v>10528</v>
      </c>
      <c r="B655" s="4">
        <v>45825</v>
      </c>
      <c r="C655" t="s">
        <v>240</v>
      </c>
      <c r="D655">
        <v>10</v>
      </c>
      <c r="E655" t="s">
        <v>1831</v>
      </c>
      <c r="F655" t="s">
        <v>2488</v>
      </c>
    </row>
    <row r="656" spans="1:6" x14ac:dyDescent="0.35">
      <c r="A656">
        <v>10529</v>
      </c>
      <c r="B656" s="4">
        <v>45816</v>
      </c>
      <c r="C656" t="s">
        <v>110</v>
      </c>
      <c r="D656">
        <v>50</v>
      </c>
      <c r="E656" t="s">
        <v>1834</v>
      </c>
      <c r="F656" t="s">
        <v>2489</v>
      </c>
    </row>
    <row r="657" spans="1:6" x14ac:dyDescent="0.35">
      <c r="A657">
        <v>10530</v>
      </c>
      <c r="B657" s="4">
        <v>45908</v>
      </c>
      <c r="C657" t="s">
        <v>91</v>
      </c>
      <c r="D657">
        <v>10</v>
      </c>
      <c r="E657" t="s">
        <v>1834</v>
      </c>
      <c r="F657" t="s">
        <v>2490</v>
      </c>
    </row>
    <row r="658" spans="1:6" x14ac:dyDescent="0.35">
      <c r="A658">
        <v>10531</v>
      </c>
      <c r="B658" s="4">
        <v>45810</v>
      </c>
      <c r="C658" t="s">
        <v>79</v>
      </c>
      <c r="D658">
        <v>50</v>
      </c>
      <c r="E658" t="s">
        <v>1834</v>
      </c>
      <c r="F658" t="s">
        <v>2491</v>
      </c>
    </row>
    <row r="659" spans="1:6" x14ac:dyDescent="0.35">
      <c r="A659">
        <v>10532</v>
      </c>
      <c r="B659" s="4">
        <v>45899</v>
      </c>
      <c r="C659" t="s">
        <v>247</v>
      </c>
      <c r="D659">
        <v>3</v>
      </c>
      <c r="E659" t="s">
        <v>1832</v>
      </c>
      <c r="F659" t="s">
        <v>2492</v>
      </c>
    </row>
    <row r="660" spans="1:6" x14ac:dyDescent="0.35">
      <c r="A660">
        <v>10532</v>
      </c>
      <c r="B660" s="4">
        <v>45896</v>
      </c>
      <c r="C660" t="s">
        <v>247</v>
      </c>
      <c r="D660">
        <v>7</v>
      </c>
      <c r="E660" t="s">
        <v>1831</v>
      </c>
      <c r="F660" t="s">
        <v>2493</v>
      </c>
    </row>
    <row r="661" spans="1:6" x14ac:dyDescent="0.35">
      <c r="A661">
        <v>10533</v>
      </c>
      <c r="B661" s="4">
        <v>45913</v>
      </c>
      <c r="C661" t="s">
        <v>136</v>
      </c>
      <c r="D661">
        <v>5</v>
      </c>
      <c r="E661" t="s">
        <v>1834</v>
      </c>
      <c r="F661" t="s">
        <v>2494</v>
      </c>
    </row>
    <row r="662" spans="1:6" x14ac:dyDescent="0.35">
      <c r="A662">
        <v>10534</v>
      </c>
      <c r="B662" s="4">
        <v>45833</v>
      </c>
      <c r="C662" t="s">
        <v>83</v>
      </c>
      <c r="D662">
        <v>7</v>
      </c>
      <c r="E662" t="s">
        <v>1833</v>
      </c>
      <c r="F662" t="s">
        <v>2495</v>
      </c>
    </row>
    <row r="663" spans="1:6" x14ac:dyDescent="0.35">
      <c r="A663">
        <v>10534</v>
      </c>
      <c r="B663" s="4">
        <v>45827</v>
      </c>
      <c r="C663" t="s">
        <v>83</v>
      </c>
      <c r="D663">
        <v>13</v>
      </c>
      <c r="E663" t="s">
        <v>1833</v>
      </c>
      <c r="F663" t="s">
        <v>2496</v>
      </c>
    </row>
    <row r="664" spans="1:6" x14ac:dyDescent="0.35">
      <c r="A664">
        <v>10535</v>
      </c>
      <c r="B664" s="4">
        <v>45765</v>
      </c>
      <c r="C664" t="s">
        <v>74</v>
      </c>
      <c r="D664">
        <v>50</v>
      </c>
      <c r="E664" t="s">
        <v>1834</v>
      </c>
      <c r="F664" t="s">
        <v>2497</v>
      </c>
    </row>
    <row r="665" spans="1:6" x14ac:dyDescent="0.35">
      <c r="A665">
        <v>10536</v>
      </c>
      <c r="B665" s="4">
        <v>45922</v>
      </c>
      <c r="C665" t="s">
        <v>100</v>
      </c>
      <c r="D665">
        <v>10</v>
      </c>
      <c r="E665" t="s">
        <v>1831</v>
      </c>
      <c r="F665" t="s">
        <v>2498</v>
      </c>
    </row>
    <row r="666" spans="1:6" x14ac:dyDescent="0.35">
      <c r="A666">
        <v>10537</v>
      </c>
      <c r="B666" s="4">
        <v>45781</v>
      </c>
      <c r="C666" t="s">
        <v>196</v>
      </c>
      <c r="D666">
        <v>100</v>
      </c>
      <c r="E666" t="s">
        <v>1833</v>
      </c>
      <c r="F666" t="s">
        <v>2499</v>
      </c>
    </row>
    <row r="667" spans="1:6" x14ac:dyDescent="0.35">
      <c r="A667">
        <v>10538</v>
      </c>
      <c r="B667" s="4">
        <v>45881</v>
      </c>
      <c r="C667" t="s">
        <v>124</v>
      </c>
      <c r="D667">
        <v>25</v>
      </c>
      <c r="E667" t="s">
        <v>1834</v>
      </c>
      <c r="F667" t="s">
        <v>2500</v>
      </c>
    </row>
    <row r="668" spans="1:6" x14ac:dyDescent="0.35">
      <c r="A668">
        <v>10539</v>
      </c>
      <c r="B668" s="4">
        <v>45772</v>
      </c>
      <c r="C668" t="s">
        <v>117</v>
      </c>
      <c r="D668">
        <v>5</v>
      </c>
      <c r="E668" t="s">
        <v>1834</v>
      </c>
      <c r="F668" t="s">
        <v>2501</v>
      </c>
    </row>
    <row r="669" spans="1:6" x14ac:dyDescent="0.35">
      <c r="A669">
        <v>10540</v>
      </c>
      <c r="B669" s="4">
        <v>45889</v>
      </c>
      <c r="C669" t="s">
        <v>205</v>
      </c>
      <c r="D669">
        <v>4</v>
      </c>
      <c r="E669" t="s">
        <v>1833</v>
      </c>
      <c r="F669" t="s">
        <v>2502</v>
      </c>
    </row>
    <row r="670" spans="1:6" x14ac:dyDescent="0.35">
      <c r="A670">
        <v>10540</v>
      </c>
      <c r="B670" s="4">
        <v>45891</v>
      </c>
      <c r="C670" t="s">
        <v>205</v>
      </c>
      <c r="D670">
        <v>36</v>
      </c>
      <c r="E670" t="s">
        <v>1831</v>
      </c>
      <c r="F670" t="s">
        <v>2503</v>
      </c>
    </row>
    <row r="671" spans="1:6" x14ac:dyDescent="0.35">
      <c r="A671">
        <v>10541</v>
      </c>
      <c r="B671" s="4">
        <v>45896</v>
      </c>
      <c r="C671" t="s">
        <v>146</v>
      </c>
      <c r="D671">
        <v>30</v>
      </c>
      <c r="E671" t="s">
        <v>1833</v>
      </c>
      <c r="F671" t="s">
        <v>2504</v>
      </c>
    </row>
    <row r="672" spans="1:6" x14ac:dyDescent="0.35">
      <c r="A672">
        <v>10542</v>
      </c>
      <c r="B672" s="4">
        <v>45806</v>
      </c>
      <c r="C672" t="s">
        <v>66</v>
      </c>
      <c r="D672">
        <v>75</v>
      </c>
      <c r="E672" t="s">
        <v>1834</v>
      </c>
      <c r="F672" t="s">
        <v>2505</v>
      </c>
    </row>
    <row r="673" spans="1:6" x14ac:dyDescent="0.35">
      <c r="A673">
        <v>10543</v>
      </c>
      <c r="B673" s="4">
        <v>45799</v>
      </c>
      <c r="C673" t="s">
        <v>109</v>
      </c>
      <c r="D673">
        <v>10</v>
      </c>
      <c r="E673" t="s">
        <v>1831</v>
      </c>
      <c r="F673" t="s">
        <v>2506</v>
      </c>
    </row>
    <row r="674" spans="1:6" x14ac:dyDescent="0.35">
      <c r="A674">
        <v>10544</v>
      </c>
      <c r="B674" s="4">
        <v>45834</v>
      </c>
      <c r="C674" t="s">
        <v>208</v>
      </c>
      <c r="D674">
        <v>5</v>
      </c>
      <c r="E674" t="s">
        <v>1833</v>
      </c>
      <c r="F674" t="s">
        <v>2507</v>
      </c>
    </row>
    <row r="675" spans="1:6" x14ac:dyDescent="0.35">
      <c r="A675">
        <v>10545</v>
      </c>
      <c r="B675" s="4">
        <v>45904</v>
      </c>
      <c r="C675" t="s">
        <v>57</v>
      </c>
      <c r="D675">
        <v>30</v>
      </c>
      <c r="E675" t="s">
        <v>1832</v>
      </c>
      <c r="F675" t="s">
        <v>2508</v>
      </c>
    </row>
    <row r="676" spans="1:6" x14ac:dyDescent="0.35">
      <c r="A676">
        <v>10546</v>
      </c>
      <c r="B676" s="4">
        <v>45804</v>
      </c>
      <c r="C676" t="s">
        <v>90</v>
      </c>
      <c r="D676">
        <v>100</v>
      </c>
      <c r="E676" t="s">
        <v>1833</v>
      </c>
      <c r="F676" t="s">
        <v>2509</v>
      </c>
    </row>
    <row r="677" spans="1:6" x14ac:dyDescent="0.35">
      <c r="A677">
        <v>10547</v>
      </c>
      <c r="B677" s="4">
        <v>45935</v>
      </c>
      <c r="C677" t="s">
        <v>131</v>
      </c>
      <c r="D677">
        <v>75</v>
      </c>
      <c r="E677" t="s">
        <v>1831</v>
      </c>
      <c r="F677" t="s">
        <v>2510</v>
      </c>
    </row>
    <row r="678" spans="1:6" x14ac:dyDescent="0.35">
      <c r="A678">
        <v>10548</v>
      </c>
      <c r="B678" s="4">
        <v>45810</v>
      </c>
      <c r="C678" t="s">
        <v>72</v>
      </c>
      <c r="D678">
        <v>12</v>
      </c>
      <c r="E678" t="s">
        <v>1832</v>
      </c>
      <c r="F678" t="s">
        <v>2511</v>
      </c>
    </row>
    <row r="679" spans="1:6" x14ac:dyDescent="0.35">
      <c r="A679">
        <v>10548</v>
      </c>
      <c r="B679" s="4">
        <v>45810</v>
      </c>
      <c r="C679" t="s">
        <v>72</v>
      </c>
      <c r="D679">
        <v>13</v>
      </c>
      <c r="E679" t="s">
        <v>1832</v>
      </c>
      <c r="F679" t="s">
        <v>2512</v>
      </c>
    </row>
    <row r="680" spans="1:6" x14ac:dyDescent="0.35">
      <c r="A680">
        <v>10549</v>
      </c>
      <c r="B680" s="4">
        <v>45895</v>
      </c>
      <c r="C680" t="s">
        <v>99</v>
      </c>
      <c r="D680">
        <v>30</v>
      </c>
      <c r="E680" t="s">
        <v>1831</v>
      </c>
      <c r="F680" t="s">
        <v>2513</v>
      </c>
    </row>
    <row r="681" spans="1:6" x14ac:dyDescent="0.35">
      <c r="A681">
        <v>10550</v>
      </c>
      <c r="B681" s="4">
        <v>45920</v>
      </c>
      <c r="C681" t="s">
        <v>146</v>
      </c>
      <c r="D681">
        <v>15</v>
      </c>
      <c r="E681" t="s">
        <v>1831</v>
      </c>
      <c r="F681" t="s">
        <v>2514</v>
      </c>
    </row>
    <row r="682" spans="1:6" x14ac:dyDescent="0.35">
      <c r="A682">
        <v>10551</v>
      </c>
      <c r="B682" s="4">
        <v>45846</v>
      </c>
      <c r="C682" t="s">
        <v>239</v>
      </c>
      <c r="D682">
        <v>18</v>
      </c>
      <c r="E682" t="s">
        <v>1831</v>
      </c>
      <c r="F682" t="s">
        <v>2515</v>
      </c>
    </row>
    <row r="683" spans="1:6" x14ac:dyDescent="0.35">
      <c r="A683">
        <v>10551</v>
      </c>
      <c r="B683" s="4">
        <v>45846</v>
      </c>
      <c r="C683" t="s">
        <v>239</v>
      </c>
      <c r="D683">
        <v>2</v>
      </c>
      <c r="E683" t="s">
        <v>1832</v>
      </c>
      <c r="F683" t="s">
        <v>2516</v>
      </c>
    </row>
    <row r="684" spans="1:6" x14ac:dyDescent="0.35">
      <c r="A684">
        <v>10552</v>
      </c>
      <c r="B684" s="4">
        <v>45850</v>
      </c>
      <c r="C684" t="s">
        <v>181</v>
      </c>
      <c r="D684">
        <v>15</v>
      </c>
      <c r="E684" t="s">
        <v>1833</v>
      </c>
      <c r="F684" t="s">
        <v>2517</v>
      </c>
    </row>
    <row r="685" spans="1:6" x14ac:dyDescent="0.35">
      <c r="A685">
        <v>10553</v>
      </c>
      <c r="B685" s="4">
        <v>45932</v>
      </c>
      <c r="C685" t="s">
        <v>127</v>
      </c>
      <c r="D685">
        <v>20</v>
      </c>
      <c r="E685" t="s">
        <v>1834</v>
      </c>
      <c r="F685" t="s">
        <v>2518</v>
      </c>
    </row>
    <row r="686" spans="1:6" x14ac:dyDescent="0.35">
      <c r="A686">
        <v>10554</v>
      </c>
      <c r="B686" s="4">
        <v>45791</v>
      </c>
      <c r="C686" t="s">
        <v>122</v>
      </c>
      <c r="D686">
        <v>30</v>
      </c>
      <c r="E686" t="s">
        <v>1831</v>
      </c>
      <c r="F686" t="s">
        <v>2519</v>
      </c>
    </row>
    <row r="687" spans="1:6" x14ac:dyDescent="0.35">
      <c r="A687">
        <v>10555</v>
      </c>
      <c r="B687" s="4">
        <v>45798</v>
      </c>
      <c r="C687" t="s">
        <v>186</v>
      </c>
      <c r="D687">
        <v>5</v>
      </c>
      <c r="E687" t="s">
        <v>1832</v>
      </c>
      <c r="F687" t="s">
        <v>2520</v>
      </c>
    </row>
    <row r="688" spans="1:6" x14ac:dyDescent="0.35">
      <c r="A688">
        <v>10556</v>
      </c>
      <c r="B688" s="4">
        <v>45935</v>
      </c>
      <c r="C688" t="s">
        <v>209</v>
      </c>
      <c r="D688">
        <v>10</v>
      </c>
      <c r="E688" t="s">
        <v>1831</v>
      </c>
      <c r="F688" t="s">
        <v>2521</v>
      </c>
    </row>
    <row r="689" spans="1:6" x14ac:dyDescent="0.35">
      <c r="A689">
        <v>10557</v>
      </c>
      <c r="B689" s="4">
        <v>45893</v>
      </c>
      <c r="C689" t="s">
        <v>209</v>
      </c>
      <c r="D689">
        <v>43</v>
      </c>
      <c r="E689" t="s">
        <v>1831</v>
      </c>
      <c r="F689" t="s">
        <v>2522</v>
      </c>
    </row>
    <row r="690" spans="1:6" x14ac:dyDescent="0.35">
      <c r="A690">
        <v>10557</v>
      </c>
      <c r="B690" s="4">
        <v>45887</v>
      </c>
      <c r="C690" t="s">
        <v>209</v>
      </c>
      <c r="D690">
        <v>57</v>
      </c>
      <c r="E690" t="s">
        <v>1834</v>
      </c>
      <c r="F690" t="s">
        <v>2523</v>
      </c>
    </row>
    <row r="691" spans="1:6" x14ac:dyDescent="0.35">
      <c r="A691">
        <v>10558</v>
      </c>
      <c r="B691" s="4">
        <v>45892</v>
      </c>
      <c r="C691" t="s">
        <v>157</v>
      </c>
      <c r="D691">
        <v>30</v>
      </c>
      <c r="E691" t="s">
        <v>1832</v>
      </c>
      <c r="F691" t="s">
        <v>2524</v>
      </c>
    </row>
    <row r="692" spans="1:6" x14ac:dyDescent="0.35">
      <c r="A692">
        <v>10559</v>
      </c>
      <c r="B692" s="4">
        <v>45816</v>
      </c>
      <c r="C692" t="s">
        <v>237</v>
      </c>
      <c r="D692">
        <v>9</v>
      </c>
      <c r="E692" t="s">
        <v>1832</v>
      </c>
      <c r="F692" t="s">
        <v>2525</v>
      </c>
    </row>
    <row r="693" spans="1:6" x14ac:dyDescent="0.35">
      <c r="A693">
        <v>10559</v>
      </c>
      <c r="B693" s="4">
        <v>45814</v>
      </c>
      <c r="C693" t="s">
        <v>237</v>
      </c>
      <c r="D693">
        <v>1</v>
      </c>
      <c r="E693" t="s">
        <v>1831</v>
      </c>
      <c r="F693" t="s">
        <v>2526</v>
      </c>
    </row>
    <row r="694" spans="1:6" x14ac:dyDescent="0.35">
      <c r="A694">
        <v>10560</v>
      </c>
      <c r="B694" s="4">
        <v>45812</v>
      </c>
      <c r="C694" t="s">
        <v>106</v>
      </c>
      <c r="D694">
        <v>25</v>
      </c>
      <c r="E694" t="s">
        <v>1831</v>
      </c>
      <c r="F694" t="s">
        <v>2527</v>
      </c>
    </row>
    <row r="695" spans="1:6" x14ac:dyDescent="0.35">
      <c r="A695">
        <v>10561</v>
      </c>
      <c r="B695" s="4">
        <v>45922</v>
      </c>
      <c r="C695" t="s">
        <v>166</v>
      </c>
      <c r="D695">
        <v>50</v>
      </c>
      <c r="E695" t="s">
        <v>1833</v>
      </c>
      <c r="F695" t="s">
        <v>2528</v>
      </c>
    </row>
    <row r="696" spans="1:6" x14ac:dyDescent="0.35">
      <c r="A696">
        <v>10562</v>
      </c>
      <c r="B696" s="4">
        <v>45923</v>
      </c>
      <c r="C696" t="s">
        <v>182</v>
      </c>
      <c r="D696">
        <v>25</v>
      </c>
      <c r="E696" t="s">
        <v>1831</v>
      </c>
      <c r="F696" t="s">
        <v>2529</v>
      </c>
    </row>
    <row r="697" spans="1:6" x14ac:dyDescent="0.35">
      <c r="A697">
        <v>10563</v>
      </c>
      <c r="B697" s="4">
        <v>45899</v>
      </c>
      <c r="C697" t="s">
        <v>248</v>
      </c>
      <c r="D697">
        <v>19</v>
      </c>
      <c r="E697" t="s">
        <v>1832</v>
      </c>
      <c r="F697" t="s">
        <v>2530</v>
      </c>
    </row>
    <row r="698" spans="1:6" x14ac:dyDescent="0.35">
      <c r="A698">
        <v>10563</v>
      </c>
      <c r="B698" s="4">
        <v>45902</v>
      </c>
      <c r="C698" t="s">
        <v>248</v>
      </c>
      <c r="D698">
        <v>11</v>
      </c>
      <c r="E698" t="s">
        <v>1831</v>
      </c>
      <c r="F698" t="s">
        <v>2531</v>
      </c>
    </row>
    <row r="699" spans="1:6" x14ac:dyDescent="0.35">
      <c r="A699">
        <v>10564</v>
      </c>
      <c r="B699" s="4">
        <v>45836</v>
      </c>
      <c r="C699" t="s">
        <v>112</v>
      </c>
      <c r="D699">
        <v>6</v>
      </c>
      <c r="E699" t="s">
        <v>1831</v>
      </c>
      <c r="F699" t="s">
        <v>2532</v>
      </c>
    </row>
    <row r="700" spans="1:6" x14ac:dyDescent="0.35">
      <c r="A700">
        <v>10564</v>
      </c>
      <c r="B700" s="4">
        <v>45835</v>
      </c>
      <c r="C700" t="s">
        <v>112</v>
      </c>
      <c r="D700">
        <v>44</v>
      </c>
      <c r="E700" t="s">
        <v>1834</v>
      </c>
      <c r="F700" t="s">
        <v>2533</v>
      </c>
    </row>
    <row r="701" spans="1:6" x14ac:dyDescent="0.35">
      <c r="A701">
        <v>10565</v>
      </c>
      <c r="B701" s="4">
        <v>45849</v>
      </c>
      <c r="C701" t="s">
        <v>80</v>
      </c>
      <c r="D701">
        <v>25</v>
      </c>
      <c r="E701" t="s">
        <v>1832</v>
      </c>
      <c r="F701" t="s">
        <v>2534</v>
      </c>
    </row>
    <row r="702" spans="1:6" x14ac:dyDescent="0.35">
      <c r="A702">
        <v>10566</v>
      </c>
      <c r="B702" s="4">
        <v>45910</v>
      </c>
      <c r="C702" t="s">
        <v>167</v>
      </c>
      <c r="D702">
        <v>15</v>
      </c>
      <c r="E702" t="s">
        <v>1832</v>
      </c>
      <c r="F702" t="s">
        <v>2535</v>
      </c>
    </row>
    <row r="703" spans="1:6" x14ac:dyDescent="0.35">
      <c r="A703">
        <v>10567</v>
      </c>
      <c r="B703" s="4">
        <v>45776</v>
      </c>
      <c r="C703" t="s">
        <v>183</v>
      </c>
      <c r="D703">
        <v>75</v>
      </c>
      <c r="E703" t="s">
        <v>1834</v>
      </c>
      <c r="F703" t="s">
        <v>2536</v>
      </c>
    </row>
    <row r="704" spans="1:6" x14ac:dyDescent="0.35">
      <c r="A704">
        <v>10568</v>
      </c>
      <c r="B704" s="4">
        <v>45882</v>
      </c>
      <c r="C704" t="s">
        <v>187</v>
      </c>
      <c r="D704">
        <v>9</v>
      </c>
      <c r="E704" t="s">
        <v>1833</v>
      </c>
      <c r="F704" t="s">
        <v>2537</v>
      </c>
    </row>
    <row r="705" spans="1:6" x14ac:dyDescent="0.35">
      <c r="A705">
        <v>10568</v>
      </c>
      <c r="B705" s="4">
        <v>45883</v>
      </c>
      <c r="C705" t="s">
        <v>187</v>
      </c>
      <c r="D705">
        <v>6</v>
      </c>
      <c r="E705" t="s">
        <v>1832</v>
      </c>
      <c r="F705" t="s">
        <v>2538</v>
      </c>
    </row>
    <row r="706" spans="1:6" x14ac:dyDescent="0.35">
      <c r="A706">
        <v>10569</v>
      </c>
      <c r="B706" s="4">
        <v>45766</v>
      </c>
      <c r="C706" t="s">
        <v>174</v>
      </c>
      <c r="D706">
        <v>25</v>
      </c>
      <c r="E706" t="s">
        <v>1833</v>
      </c>
      <c r="F706" t="s">
        <v>2539</v>
      </c>
    </row>
    <row r="707" spans="1:6" x14ac:dyDescent="0.35">
      <c r="A707">
        <v>10570</v>
      </c>
      <c r="B707" s="4">
        <v>45914</v>
      </c>
      <c r="C707" t="s">
        <v>200</v>
      </c>
      <c r="D707">
        <v>10</v>
      </c>
      <c r="E707" t="s">
        <v>1832</v>
      </c>
      <c r="F707" t="s">
        <v>2540</v>
      </c>
    </row>
    <row r="708" spans="1:6" x14ac:dyDescent="0.35">
      <c r="A708">
        <v>10571</v>
      </c>
      <c r="B708" s="4">
        <v>45917</v>
      </c>
      <c r="C708" t="s">
        <v>230</v>
      </c>
      <c r="D708">
        <v>14</v>
      </c>
      <c r="E708" t="s">
        <v>1834</v>
      </c>
      <c r="F708" t="s">
        <v>2541</v>
      </c>
    </row>
    <row r="709" spans="1:6" x14ac:dyDescent="0.35">
      <c r="A709">
        <v>10571</v>
      </c>
      <c r="B709" s="4">
        <v>45919</v>
      </c>
      <c r="C709" t="s">
        <v>230</v>
      </c>
      <c r="D709">
        <v>61</v>
      </c>
      <c r="E709" t="s">
        <v>1831</v>
      </c>
      <c r="F709" t="s">
        <v>2542</v>
      </c>
    </row>
    <row r="710" spans="1:6" x14ac:dyDescent="0.35">
      <c r="A710">
        <v>10572</v>
      </c>
      <c r="B710" s="4">
        <v>45809</v>
      </c>
      <c r="C710" t="s">
        <v>246</v>
      </c>
      <c r="D710">
        <v>20</v>
      </c>
      <c r="E710" t="s">
        <v>1831</v>
      </c>
      <c r="F710" t="s">
        <v>2543</v>
      </c>
    </row>
    <row r="711" spans="1:6" x14ac:dyDescent="0.35">
      <c r="A711">
        <v>10573</v>
      </c>
      <c r="B711" s="4">
        <v>45877</v>
      </c>
      <c r="C711" t="s">
        <v>209</v>
      </c>
      <c r="D711">
        <v>1</v>
      </c>
      <c r="E711" t="s">
        <v>1831</v>
      </c>
      <c r="F711" t="s">
        <v>2544</v>
      </c>
    </row>
    <row r="712" spans="1:6" x14ac:dyDescent="0.35">
      <c r="A712">
        <v>10573</v>
      </c>
      <c r="B712" s="4">
        <v>45879</v>
      </c>
      <c r="C712" t="s">
        <v>209</v>
      </c>
      <c r="D712">
        <v>19</v>
      </c>
      <c r="E712" t="s">
        <v>1832</v>
      </c>
      <c r="F712" t="s">
        <v>2545</v>
      </c>
    </row>
    <row r="713" spans="1:6" x14ac:dyDescent="0.35">
      <c r="A713">
        <v>10574</v>
      </c>
      <c r="B713" s="4">
        <v>45813</v>
      </c>
      <c r="C713" t="s">
        <v>109</v>
      </c>
      <c r="D713">
        <v>10</v>
      </c>
      <c r="E713" t="s">
        <v>1833</v>
      </c>
      <c r="F713" t="s">
        <v>2546</v>
      </c>
    </row>
    <row r="714" spans="1:6" x14ac:dyDescent="0.35">
      <c r="A714">
        <v>10574</v>
      </c>
      <c r="B714" s="4">
        <v>45809</v>
      </c>
      <c r="C714" t="s">
        <v>109</v>
      </c>
      <c r="D714">
        <v>10</v>
      </c>
      <c r="E714" t="s">
        <v>1832</v>
      </c>
      <c r="F714" t="s">
        <v>2547</v>
      </c>
    </row>
    <row r="715" spans="1:6" x14ac:dyDescent="0.35">
      <c r="A715">
        <v>10575</v>
      </c>
      <c r="B715" s="4">
        <v>45871</v>
      </c>
      <c r="C715" t="s">
        <v>228</v>
      </c>
      <c r="D715">
        <v>8</v>
      </c>
      <c r="E715" t="s">
        <v>1834</v>
      </c>
      <c r="F715" t="s">
        <v>2548</v>
      </c>
    </row>
    <row r="716" spans="1:6" x14ac:dyDescent="0.35">
      <c r="A716">
        <v>10575</v>
      </c>
      <c r="B716" s="4">
        <v>45875</v>
      </c>
      <c r="C716" t="s">
        <v>228</v>
      </c>
      <c r="D716">
        <v>12</v>
      </c>
      <c r="E716" t="s">
        <v>1831</v>
      </c>
      <c r="F716" t="s">
        <v>2549</v>
      </c>
    </row>
    <row r="717" spans="1:6" x14ac:dyDescent="0.35">
      <c r="A717">
        <v>10576</v>
      </c>
      <c r="B717" s="4">
        <v>45773</v>
      </c>
      <c r="C717" t="s">
        <v>220</v>
      </c>
      <c r="D717">
        <v>100</v>
      </c>
      <c r="E717" t="s">
        <v>1834</v>
      </c>
      <c r="F717" t="s">
        <v>2550</v>
      </c>
    </row>
    <row r="718" spans="1:6" x14ac:dyDescent="0.35">
      <c r="A718">
        <v>10577</v>
      </c>
      <c r="B718" s="4">
        <v>45759</v>
      </c>
      <c r="C718" t="s">
        <v>135</v>
      </c>
      <c r="D718">
        <v>25</v>
      </c>
      <c r="E718" t="s">
        <v>1832</v>
      </c>
      <c r="F718" t="s">
        <v>2551</v>
      </c>
    </row>
    <row r="719" spans="1:6" x14ac:dyDescent="0.35">
      <c r="A719">
        <v>10578</v>
      </c>
      <c r="B719" s="4">
        <v>45930</v>
      </c>
      <c r="C719" t="s">
        <v>142</v>
      </c>
      <c r="D719">
        <v>75</v>
      </c>
      <c r="E719" t="s">
        <v>1832</v>
      </c>
      <c r="F719" t="s">
        <v>2552</v>
      </c>
    </row>
    <row r="720" spans="1:6" x14ac:dyDescent="0.35">
      <c r="A720">
        <v>10579</v>
      </c>
      <c r="B720" s="4">
        <v>45908</v>
      </c>
      <c r="C720" t="s">
        <v>134</v>
      </c>
      <c r="D720">
        <v>25</v>
      </c>
      <c r="E720" t="s">
        <v>1833</v>
      </c>
      <c r="F720" t="s">
        <v>2553</v>
      </c>
    </row>
    <row r="721" spans="1:6" x14ac:dyDescent="0.35">
      <c r="A721">
        <v>10580</v>
      </c>
      <c r="B721" s="4">
        <v>45914</v>
      </c>
      <c r="C721" t="s">
        <v>223</v>
      </c>
      <c r="D721">
        <v>5</v>
      </c>
      <c r="E721" t="s">
        <v>1831</v>
      </c>
      <c r="F721" t="s">
        <v>2554</v>
      </c>
    </row>
    <row r="722" spans="1:6" x14ac:dyDescent="0.35">
      <c r="A722">
        <v>10580</v>
      </c>
      <c r="B722" s="4">
        <v>45913</v>
      </c>
      <c r="C722" t="s">
        <v>223</v>
      </c>
      <c r="D722">
        <v>10</v>
      </c>
      <c r="E722" t="s">
        <v>1831</v>
      </c>
      <c r="F722" t="s">
        <v>2555</v>
      </c>
    </row>
    <row r="723" spans="1:6" x14ac:dyDescent="0.35">
      <c r="A723">
        <v>10581</v>
      </c>
      <c r="B723" s="4">
        <v>45781</v>
      </c>
      <c r="C723" t="s">
        <v>176</v>
      </c>
      <c r="D723">
        <v>21</v>
      </c>
      <c r="E723" t="s">
        <v>1833</v>
      </c>
      <c r="F723" t="s">
        <v>2556</v>
      </c>
    </row>
    <row r="724" spans="1:6" x14ac:dyDescent="0.35">
      <c r="A724">
        <v>10581</v>
      </c>
      <c r="B724" s="4">
        <v>45781</v>
      </c>
      <c r="C724" t="s">
        <v>176</v>
      </c>
      <c r="D724">
        <v>29</v>
      </c>
      <c r="E724" t="s">
        <v>1834</v>
      </c>
      <c r="F724" t="s">
        <v>2557</v>
      </c>
    </row>
    <row r="725" spans="1:6" x14ac:dyDescent="0.35">
      <c r="A725">
        <v>10582</v>
      </c>
      <c r="B725" s="4">
        <v>45776</v>
      </c>
      <c r="C725" t="s">
        <v>242</v>
      </c>
      <c r="D725">
        <v>30</v>
      </c>
      <c r="E725" t="s">
        <v>1833</v>
      </c>
      <c r="F725" t="s">
        <v>2558</v>
      </c>
    </row>
    <row r="726" spans="1:6" x14ac:dyDescent="0.35">
      <c r="A726">
        <v>10583</v>
      </c>
      <c r="B726" s="4">
        <v>45782</v>
      </c>
      <c r="C726" t="s">
        <v>155</v>
      </c>
      <c r="D726">
        <v>1</v>
      </c>
      <c r="E726" t="s">
        <v>1831</v>
      </c>
      <c r="F726" t="s">
        <v>2559</v>
      </c>
    </row>
    <row r="727" spans="1:6" x14ac:dyDescent="0.35">
      <c r="A727">
        <v>10583</v>
      </c>
      <c r="B727" s="4">
        <v>45785</v>
      </c>
      <c r="C727" t="s">
        <v>155</v>
      </c>
      <c r="D727">
        <v>4</v>
      </c>
      <c r="E727" t="s">
        <v>1831</v>
      </c>
      <c r="F727" t="s">
        <v>2560</v>
      </c>
    </row>
    <row r="728" spans="1:6" x14ac:dyDescent="0.35">
      <c r="A728">
        <v>10584</v>
      </c>
      <c r="B728" s="4">
        <v>45777</v>
      </c>
      <c r="C728" t="s">
        <v>219</v>
      </c>
      <c r="D728">
        <v>20</v>
      </c>
      <c r="E728" t="s">
        <v>1831</v>
      </c>
      <c r="F728" t="s">
        <v>2561</v>
      </c>
    </row>
    <row r="729" spans="1:6" x14ac:dyDescent="0.35">
      <c r="A729">
        <v>10585</v>
      </c>
      <c r="B729" s="4">
        <v>45805</v>
      </c>
      <c r="C729" t="s">
        <v>147</v>
      </c>
      <c r="D729">
        <v>3</v>
      </c>
      <c r="E729" t="s">
        <v>1834</v>
      </c>
      <c r="F729" t="s">
        <v>2562</v>
      </c>
    </row>
    <row r="730" spans="1:6" x14ac:dyDescent="0.35">
      <c r="A730">
        <v>10585</v>
      </c>
      <c r="B730" s="4">
        <v>45805</v>
      </c>
      <c r="C730" t="s">
        <v>147</v>
      </c>
      <c r="D730">
        <v>2</v>
      </c>
      <c r="E730" t="s">
        <v>1832</v>
      </c>
      <c r="F730" t="s">
        <v>2563</v>
      </c>
    </row>
    <row r="731" spans="1:6" x14ac:dyDescent="0.35">
      <c r="A731">
        <v>10586</v>
      </c>
      <c r="B731" s="4">
        <v>45837</v>
      </c>
      <c r="C731" t="s">
        <v>157</v>
      </c>
      <c r="D731">
        <v>50</v>
      </c>
      <c r="E731" t="s">
        <v>1834</v>
      </c>
      <c r="F731" t="s">
        <v>2564</v>
      </c>
    </row>
    <row r="732" spans="1:6" x14ac:dyDescent="0.35">
      <c r="A732">
        <v>10587</v>
      </c>
      <c r="B732" s="4">
        <v>45842</v>
      </c>
      <c r="C732" t="s">
        <v>126</v>
      </c>
      <c r="D732">
        <v>10</v>
      </c>
      <c r="E732" t="s">
        <v>1832</v>
      </c>
      <c r="F732" t="s">
        <v>2565</v>
      </c>
    </row>
    <row r="733" spans="1:6" x14ac:dyDescent="0.35">
      <c r="A733">
        <v>10588</v>
      </c>
      <c r="B733" s="4">
        <v>45811</v>
      </c>
      <c r="C733" t="s">
        <v>232</v>
      </c>
      <c r="D733">
        <v>100</v>
      </c>
      <c r="E733" t="s">
        <v>1833</v>
      </c>
      <c r="F733" t="s">
        <v>2566</v>
      </c>
    </row>
    <row r="734" spans="1:6" x14ac:dyDescent="0.35">
      <c r="A734">
        <v>10589</v>
      </c>
      <c r="B734" s="4">
        <v>45878</v>
      </c>
      <c r="C734" t="s">
        <v>215</v>
      </c>
      <c r="D734">
        <v>100</v>
      </c>
      <c r="E734" t="s">
        <v>1831</v>
      </c>
      <c r="F734" t="s">
        <v>2567</v>
      </c>
    </row>
    <row r="735" spans="1:6" x14ac:dyDescent="0.35">
      <c r="A735">
        <v>10590</v>
      </c>
      <c r="B735" s="4">
        <v>45785</v>
      </c>
      <c r="C735" t="s">
        <v>159</v>
      </c>
      <c r="D735">
        <v>18</v>
      </c>
      <c r="E735" t="s">
        <v>1834</v>
      </c>
      <c r="F735" t="s">
        <v>2568</v>
      </c>
    </row>
    <row r="736" spans="1:6" x14ac:dyDescent="0.35">
      <c r="A736">
        <v>10590</v>
      </c>
      <c r="B736" s="4">
        <v>45785</v>
      </c>
      <c r="C736" t="s">
        <v>159</v>
      </c>
      <c r="D736">
        <v>12</v>
      </c>
      <c r="E736" t="s">
        <v>1832</v>
      </c>
      <c r="F736" t="s">
        <v>2569</v>
      </c>
    </row>
    <row r="737" spans="1:6" x14ac:dyDescent="0.35">
      <c r="A737">
        <v>10591</v>
      </c>
      <c r="B737" s="4">
        <v>45873</v>
      </c>
      <c r="C737" t="s">
        <v>245</v>
      </c>
      <c r="D737">
        <v>20</v>
      </c>
      <c r="E737" t="s">
        <v>1831</v>
      </c>
      <c r="F737" t="s">
        <v>2570</v>
      </c>
    </row>
    <row r="738" spans="1:6" x14ac:dyDescent="0.35">
      <c r="A738">
        <v>10592</v>
      </c>
      <c r="B738" s="4">
        <v>45823</v>
      </c>
      <c r="C738" t="s">
        <v>175</v>
      </c>
      <c r="D738">
        <v>5</v>
      </c>
      <c r="E738" t="s">
        <v>1831</v>
      </c>
      <c r="F738" t="s">
        <v>2571</v>
      </c>
    </row>
    <row r="739" spans="1:6" x14ac:dyDescent="0.35">
      <c r="A739">
        <v>10593</v>
      </c>
      <c r="B739" s="4">
        <v>45869</v>
      </c>
      <c r="C739" t="s">
        <v>125</v>
      </c>
      <c r="D739">
        <v>40</v>
      </c>
      <c r="E739" t="s">
        <v>1831</v>
      </c>
      <c r="F739" t="s">
        <v>2572</v>
      </c>
    </row>
    <row r="740" spans="1:6" x14ac:dyDescent="0.35">
      <c r="A740">
        <v>10594</v>
      </c>
      <c r="B740" s="4">
        <v>45771</v>
      </c>
      <c r="C740" t="s">
        <v>245</v>
      </c>
      <c r="D740">
        <v>10</v>
      </c>
      <c r="E740" t="s">
        <v>1833</v>
      </c>
      <c r="F740" t="s">
        <v>2573</v>
      </c>
    </row>
    <row r="741" spans="1:6" x14ac:dyDescent="0.35">
      <c r="A741">
        <v>10594</v>
      </c>
      <c r="B741" s="4">
        <v>45773</v>
      </c>
      <c r="C741" t="s">
        <v>245</v>
      </c>
      <c r="D741">
        <v>20</v>
      </c>
      <c r="E741" t="s">
        <v>1833</v>
      </c>
      <c r="F741" t="s">
        <v>2574</v>
      </c>
    </row>
    <row r="742" spans="1:6" x14ac:dyDescent="0.35">
      <c r="A742">
        <v>10595</v>
      </c>
      <c r="B742" s="4">
        <v>45802</v>
      </c>
      <c r="C742" t="s">
        <v>135</v>
      </c>
      <c r="D742">
        <v>20</v>
      </c>
      <c r="E742" t="s">
        <v>1834</v>
      </c>
      <c r="F742" t="s">
        <v>2575</v>
      </c>
    </row>
    <row r="743" spans="1:6" x14ac:dyDescent="0.35">
      <c r="A743">
        <v>10596</v>
      </c>
      <c r="B743" s="4">
        <v>45864</v>
      </c>
      <c r="C743" t="s">
        <v>196</v>
      </c>
      <c r="D743">
        <v>50</v>
      </c>
      <c r="E743" t="s">
        <v>1831</v>
      </c>
      <c r="F743" t="s">
        <v>2576</v>
      </c>
    </row>
    <row r="744" spans="1:6" x14ac:dyDescent="0.35">
      <c r="A744">
        <v>10596</v>
      </c>
      <c r="B744" s="4">
        <v>45864</v>
      </c>
      <c r="C744" t="s">
        <v>196</v>
      </c>
      <c r="D744">
        <v>50</v>
      </c>
      <c r="E744" t="s">
        <v>1834</v>
      </c>
      <c r="F744" t="s">
        <v>2577</v>
      </c>
    </row>
    <row r="745" spans="1:6" x14ac:dyDescent="0.35">
      <c r="A745">
        <v>10597</v>
      </c>
      <c r="B745" s="4">
        <v>45828</v>
      </c>
      <c r="C745" t="s">
        <v>162</v>
      </c>
      <c r="D745">
        <v>25</v>
      </c>
      <c r="E745" t="s">
        <v>1832</v>
      </c>
      <c r="F745" t="s">
        <v>2578</v>
      </c>
    </row>
    <row r="746" spans="1:6" x14ac:dyDescent="0.35">
      <c r="A746">
        <v>10598</v>
      </c>
      <c r="B746" s="4">
        <v>45866</v>
      </c>
      <c r="C746" t="s">
        <v>132</v>
      </c>
      <c r="D746">
        <v>9</v>
      </c>
      <c r="E746" t="s">
        <v>1832</v>
      </c>
      <c r="F746" t="s">
        <v>2579</v>
      </c>
    </row>
    <row r="747" spans="1:6" x14ac:dyDescent="0.35">
      <c r="A747">
        <v>10598</v>
      </c>
      <c r="B747" s="4">
        <v>45867</v>
      </c>
      <c r="C747" t="s">
        <v>132</v>
      </c>
      <c r="D747">
        <v>11</v>
      </c>
      <c r="E747" t="s">
        <v>1834</v>
      </c>
      <c r="F747" t="s">
        <v>2580</v>
      </c>
    </row>
    <row r="748" spans="1:6" x14ac:dyDescent="0.35">
      <c r="A748">
        <v>10599</v>
      </c>
      <c r="B748" s="4">
        <v>45844</v>
      </c>
      <c r="C748" t="s">
        <v>158</v>
      </c>
      <c r="D748">
        <v>20</v>
      </c>
      <c r="E748" t="s">
        <v>1833</v>
      </c>
      <c r="F748" t="s">
        <v>2581</v>
      </c>
    </row>
    <row r="749" spans="1:6" x14ac:dyDescent="0.35">
      <c r="A749">
        <v>10600</v>
      </c>
      <c r="B749" s="4">
        <v>45809</v>
      </c>
      <c r="C749" t="s">
        <v>230</v>
      </c>
      <c r="D749">
        <v>40</v>
      </c>
      <c r="E749" t="s">
        <v>1832</v>
      </c>
      <c r="F749" t="s">
        <v>2582</v>
      </c>
    </row>
    <row r="750" spans="1:6" x14ac:dyDescent="0.35">
      <c r="A750">
        <v>10601</v>
      </c>
      <c r="B750" s="4">
        <v>45823</v>
      </c>
      <c r="C750" t="s">
        <v>60</v>
      </c>
      <c r="D750">
        <v>40</v>
      </c>
      <c r="E750" t="s">
        <v>1831</v>
      </c>
      <c r="F750" t="s">
        <v>2583</v>
      </c>
    </row>
    <row r="751" spans="1:6" x14ac:dyDescent="0.35">
      <c r="A751">
        <v>10602</v>
      </c>
      <c r="B751" s="4">
        <v>45814</v>
      </c>
      <c r="C751" t="s">
        <v>55</v>
      </c>
      <c r="D751">
        <v>20</v>
      </c>
      <c r="E751" t="s">
        <v>1833</v>
      </c>
      <c r="F751" t="s">
        <v>2584</v>
      </c>
    </row>
    <row r="752" spans="1:6" x14ac:dyDescent="0.35">
      <c r="A752">
        <v>10603</v>
      </c>
      <c r="B752" s="4">
        <v>45938</v>
      </c>
      <c r="C752" t="s">
        <v>223</v>
      </c>
      <c r="D752">
        <v>10</v>
      </c>
      <c r="E752" t="s">
        <v>1834</v>
      </c>
      <c r="F752" t="s">
        <v>2585</v>
      </c>
    </row>
    <row r="753" spans="1:6" x14ac:dyDescent="0.35">
      <c r="A753">
        <v>10604</v>
      </c>
      <c r="B753" s="4">
        <v>45842</v>
      </c>
      <c r="C753" t="s">
        <v>147</v>
      </c>
      <c r="D753">
        <v>15</v>
      </c>
      <c r="E753" t="s">
        <v>1831</v>
      </c>
      <c r="F753" t="s">
        <v>2586</v>
      </c>
    </row>
    <row r="754" spans="1:6" x14ac:dyDescent="0.35">
      <c r="A754">
        <v>10605</v>
      </c>
      <c r="B754" s="4">
        <v>45802</v>
      </c>
      <c r="C754" t="s">
        <v>70</v>
      </c>
      <c r="D754">
        <v>75</v>
      </c>
      <c r="E754" t="s">
        <v>1831</v>
      </c>
      <c r="F754" t="s">
        <v>2587</v>
      </c>
    </row>
    <row r="755" spans="1:6" x14ac:dyDescent="0.35">
      <c r="A755">
        <v>10606</v>
      </c>
      <c r="B755" s="4">
        <v>45928</v>
      </c>
      <c r="C755" t="s">
        <v>56</v>
      </c>
      <c r="D755">
        <v>4</v>
      </c>
      <c r="E755" t="s">
        <v>1834</v>
      </c>
      <c r="F755" t="s">
        <v>2588</v>
      </c>
    </row>
    <row r="756" spans="1:6" x14ac:dyDescent="0.35">
      <c r="A756">
        <v>10606</v>
      </c>
      <c r="B756" s="4">
        <v>45927</v>
      </c>
      <c r="C756" t="s">
        <v>56</v>
      </c>
      <c r="D756">
        <v>1</v>
      </c>
      <c r="E756" t="s">
        <v>1834</v>
      </c>
      <c r="F756" t="s">
        <v>2589</v>
      </c>
    </row>
    <row r="757" spans="1:6" x14ac:dyDescent="0.35">
      <c r="A757">
        <v>10607</v>
      </c>
      <c r="B757" s="4">
        <v>45895</v>
      </c>
      <c r="C757" t="s">
        <v>61</v>
      </c>
      <c r="D757">
        <v>5</v>
      </c>
      <c r="E757" t="s">
        <v>1834</v>
      </c>
      <c r="F757" t="s">
        <v>2590</v>
      </c>
    </row>
    <row r="758" spans="1:6" x14ac:dyDescent="0.35">
      <c r="A758">
        <v>10608</v>
      </c>
      <c r="B758" s="4">
        <v>45805</v>
      </c>
      <c r="C758" t="s">
        <v>82</v>
      </c>
      <c r="D758">
        <v>40</v>
      </c>
      <c r="E758" t="s">
        <v>1832</v>
      </c>
      <c r="F758" t="s">
        <v>2591</v>
      </c>
    </row>
    <row r="759" spans="1:6" x14ac:dyDescent="0.35">
      <c r="A759">
        <v>10609</v>
      </c>
      <c r="B759" s="4">
        <v>45843</v>
      </c>
      <c r="C759" t="s">
        <v>62</v>
      </c>
      <c r="D759">
        <v>33</v>
      </c>
      <c r="E759" t="s">
        <v>1834</v>
      </c>
      <c r="F759" t="s">
        <v>2592</v>
      </c>
    </row>
    <row r="760" spans="1:6" x14ac:dyDescent="0.35">
      <c r="A760">
        <v>10609</v>
      </c>
      <c r="B760" s="4">
        <v>45843</v>
      </c>
      <c r="C760" t="s">
        <v>62</v>
      </c>
      <c r="D760">
        <v>7</v>
      </c>
      <c r="E760" t="s">
        <v>1833</v>
      </c>
      <c r="F760" t="s">
        <v>2593</v>
      </c>
    </row>
    <row r="761" spans="1:6" x14ac:dyDescent="0.35">
      <c r="A761">
        <v>10610</v>
      </c>
      <c r="B761" s="4">
        <v>45919</v>
      </c>
      <c r="C761" t="s">
        <v>107</v>
      </c>
      <c r="D761">
        <v>5</v>
      </c>
      <c r="E761" t="s">
        <v>1834</v>
      </c>
      <c r="F761" t="s">
        <v>2594</v>
      </c>
    </row>
    <row r="762" spans="1:6" x14ac:dyDescent="0.35">
      <c r="A762">
        <v>10611</v>
      </c>
      <c r="B762" s="4">
        <v>45872</v>
      </c>
      <c r="C762" t="s">
        <v>58</v>
      </c>
      <c r="D762">
        <v>20</v>
      </c>
      <c r="E762" t="s">
        <v>1832</v>
      </c>
      <c r="F762" t="s">
        <v>2595</v>
      </c>
    </row>
    <row r="763" spans="1:6" x14ac:dyDescent="0.35">
      <c r="A763">
        <v>10611</v>
      </c>
      <c r="B763" s="4">
        <v>45872</v>
      </c>
      <c r="C763" t="s">
        <v>58</v>
      </c>
      <c r="D763">
        <v>20</v>
      </c>
      <c r="E763" t="s">
        <v>1833</v>
      </c>
      <c r="F763" t="s">
        <v>2596</v>
      </c>
    </row>
    <row r="764" spans="1:6" x14ac:dyDescent="0.35">
      <c r="A764">
        <v>10612</v>
      </c>
      <c r="B764" s="4">
        <v>45928</v>
      </c>
      <c r="C764" t="s">
        <v>66</v>
      </c>
      <c r="D764">
        <v>5</v>
      </c>
      <c r="E764" t="s">
        <v>1832</v>
      </c>
      <c r="F764" t="s">
        <v>2597</v>
      </c>
    </row>
    <row r="765" spans="1:6" x14ac:dyDescent="0.35">
      <c r="A765">
        <v>10613</v>
      </c>
      <c r="B765" s="4">
        <v>45840</v>
      </c>
      <c r="C765" t="s">
        <v>162</v>
      </c>
      <c r="D765">
        <v>25</v>
      </c>
      <c r="E765" t="s">
        <v>1831</v>
      </c>
      <c r="F765" t="s">
        <v>2598</v>
      </c>
    </row>
    <row r="766" spans="1:6" x14ac:dyDescent="0.35">
      <c r="A766">
        <v>10613</v>
      </c>
      <c r="B766" s="4">
        <v>45842</v>
      </c>
      <c r="C766" t="s">
        <v>162</v>
      </c>
      <c r="D766">
        <v>15</v>
      </c>
      <c r="E766" t="s">
        <v>1834</v>
      </c>
      <c r="F766" t="s">
        <v>2599</v>
      </c>
    </row>
    <row r="767" spans="1:6" x14ac:dyDescent="0.35">
      <c r="A767">
        <v>10614</v>
      </c>
      <c r="B767" s="4">
        <v>45897</v>
      </c>
      <c r="C767" t="s">
        <v>56</v>
      </c>
      <c r="D767">
        <v>10</v>
      </c>
      <c r="E767" t="s">
        <v>1832</v>
      </c>
      <c r="F767" t="s">
        <v>2600</v>
      </c>
    </row>
    <row r="768" spans="1:6" x14ac:dyDescent="0.35">
      <c r="A768">
        <v>10615</v>
      </c>
      <c r="B768" s="4">
        <v>45923</v>
      </c>
      <c r="C768" t="s">
        <v>157</v>
      </c>
      <c r="D768">
        <v>25</v>
      </c>
      <c r="E768" t="s">
        <v>1831</v>
      </c>
      <c r="F768" t="s">
        <v>2601</v>
      </c>
    </row>
    <row r="769" spans="1:6" x14ac:dyDescent="0.35">
      <c r="A769">
        <v>10616</v>
      </c>
      <c r="B769" s="4">
        <v>45808</v>
      </c>
      <c r="C769" t="s">
        <v>214</v>
      </c>
      <c r="D769">
        <v>20</v>
      </c>
      <c r="E769" t="s">
        <v>1832</v>
      </c>
      <c r="F769" t="s">
        <v>2602</v>
      </c>
    </row>
    <row r="770" spans="1:6" x14ac:dyDescent="0.35">
      <c r="A770">
        <v>10617</v>
      </c>
      <c r="B770" s="4">
        <v>45790</v>
      </c>
      <c r="C770" t="s">
        <v>137</v>
      </c>
      <c r="D770">
        <v>15</v>
      </c>
      <c r="E770" t="s">
        <v>1834</v>
      </c>
      <c r="F770" t="s">
        <v>2603</v>
      </c>
    </row>
    <row r="771" spans="1:6" x14ac:dyDescent="0.35">
      <c r="A771">
        <v>10618</v>
      </c>
      <c r="B771" s="4">
        <v>45888</v>
      </c>
      <c r="C771" t="s">
        <v>117</v>
      </c>
      <c r="D771">
        <v>40</v>
      </c>
      <c r="E771" t="s">
        <v>1834</v>
      </c>
      <c r="F771" t="s">
        <v>2604</v>
      </c>
    </row>
    <row r="772" spans="1:6" x14ac:dyDescent="0.35">
      <c r="A772">
        <v>10619</v>
      </c>
      <c r="B772" s="4">
        <v>45839</v>
      </c>
      <c r="C772" t="s">
        <v>187</v>
      </c>
      <c r="D772">
        <v>50</v>
      </c>
      <c r="E772" t="s">
        <v>1832</v>
      </c>
      <c r="F772" t="s">
        <v>2605</v>
      </c>
    </row>
    <row r="773" spans="1:6" x14ac:dyDescent="0.35">
      <c r="A773">
        <v>10620</v>
      </c>
      <c r="B773" s="4">
        <v>45870</v>
      </c>
      <c r="C773" t="s">
        <v>148</v>
      </c>
      <c r="D773">
        <v>40</v>
      </c>
      <c r="E773" t="s">
        <v>1833</v>
      </c>
      <c r="F773" t="s">
        <v>2606</v>
      </c>
    </row>
    <row r="774" spans="1:6" x14ac:dyDescent="0.35">
      <c r="A774">
        <v>10621</v>
      </c>
      <c r="B774" s="4">
        <v>45866</v>
      </c>
      <c r="C774" t="s">
        <v>71</v>
      </c>
      <c r="D774">
        <v>30</v>
      </c>
      <c r="E774" t="s">
        <v>1831</v>
      </c>
      <c r="F774" t="s">
        <v>2607</v>
      </c>
    </row>
    <row r="775" spans="1:6" x14ac:dyDescent="0.35">
      <c r="A775">
        <v>10622</v>
      </c>
      <c r="B775" s="4">
        <v>45794</v>
      </c>
      <c r="C775" t="s">
        <v>112</v>
      </c>
      <c r="D775">
        <v>20</v>
      </c>
      <c r="E775" t="s">
        <v>1834</v>
      </c>
      <c r="F775" t="s">
        <v>2608</v>
      </c>
    </row>
    <row r="776" spans="1:6" x14ac:dyDescent="0.35">
      <c r="A776">
        <v>10623</v>
      </c>
      <c r="B776" s="4">
        <v>45834</v>
      </c>
      <c r="C776" t="s">
        <v>233</v>
      </c>
      <c r="D776">
        <v>40</v>
      </c>
      <c r="E776" t="s">
        <v>1834</v>
      </c>
      <c r="F776" t="s">
        <v>2609</v>
      </c>
    </row>
    <row r="777" spans="1:6" x14ac:dyDescent="0.35">
      <c r="A777">
        <v>10624</v>
      </c>
      <c r="B777" s="4">
        <v>45875</v>
      </c>
      <c r="C777" t="s">
        <v>66</v>
      </c>
      <c r="D777">
        <v>100</v>
      </c>
      <c r="E777" t="s">
        <v>1831</v>
      </c>
      <c r="F777" t="s">
        <v>2610</v>
      </c>
    </row>
    <row r="778" spans="1:6" x14ac:dyDescent="0.35">
      <c r="A778">
        <v>10625</v>
      </c>
      <c r="B778" s="4">
        <v>45918</v>
      </c>
      <c r="C778" t="s">
        <v>205</v>
      </c>
      <c r="D778">
        <v>5</v>
      </c>
      <c r="E778" t="s">
        <v>1832</v>
      </c>
      <c r="F778" t="s">
        <v>2611</v>
      </c>
    </row>
    <row r="779" spans="1:6" x14ac:dyDescent="0.35">
      <c r="A779">
        <v>10626</v>
      </c>
      <c r="B779" s="4">
        <v>45905</v>
      </c>
      <c r="C779" t="s">
        <v>97</v>
      </c>
      <c r="D779">
        <v>14</v>
      </c>
      <c r="E779" t="s">
        <v>1832</v>
      </c>
      <c r="F779" t="s">
        <v>2612</v>
      </c>
    </row>
    <row r="780" spans="1:6" x14ac:dyDescent="0.35">
      <c r="A780">
        <v>10626</v>
      </c>
      <c r="B780" s="4">
        <v>45904</v>
      </c>
      <c r="C780" t="s">
        <v>97</v>
      </c>
      <c r="D780">
        <v>26</v>
      </c>
      <c r="E780" t="s">
        <v>1832</v>
      </c>
      <c r="F780" t="s">
        <v>2613</v>
      </c>
    </row>
    <row r="781" spans="1:6" x14ac:dyDescent="0.35">
      <c r="A781">
        <v>10627</v>
      </c>
      <c r="B781" s="4">
        <v>45933</v>
      </c>
      <c r="C781" t="s">
        <v>70</v>
      </c>
      <c r="D781">
        <v>50</v>
      </c>
      <c r="E781" t="s">
        <v>1833</v>
      </c>
      <c r="F781" t="s">
        <v>2614</v>
      </c>
    </row>
    <row r="782" spans="1:6" x14ac:dyDescent="0.35">
      <c r="A782">
        <v>10628</v>
      </c>
      <c r="B782" s="4">
        <v>45939</v>
      </c>
      <c r="C782" t="s">
        <v>173</v>
      </c>
      <c r="D782">
        <v>4</v>
      </c>
      <c r="E782" t="s">
        <v>1831</v>
      </c>
      <c r="F782" t="s">
        <v>2615</v>
      </c>
    </row>
    <row r="783" spans="1:6" x14ac:dyDescent="0.35">
      <c r="A783">
        <v>10628</v>
      </c>
      <c r="B783" s="4">
        <v>45934</v>
      </c>
      <c r="C783" t="s">
        <v>173</v>
      </c>
      <c r="D783">
        <v>1</v>
      </c>
      <c r="E783" t="s">
        <v>1834</v>
      </c>
      <c r="F783" t="s">
        <v>2616</v>
      </c>
    </row>
    <row r="784" spans="1:6" x14ac:dyDescent="0.35">
      <c r="A784">
        <v>10629</v>
      </c>
      <c r="B784" s="4">
        <v>45894</v>
      </c>
      <c r="C784" t="s">
        <v>148</v>
      </c>
      <c r="D784">
        <v>10</v>
      </c>
      <c r="E784" t="s">
        <v>1833</v>
      </c>
      <c r="F784" t="s">
        <v>2617</v>
      </c>
    </row>
    <row r="785" spans="1:6" x14ac:dyDescent="0.35">
      <c r="A785">
        <v>10630</v>
      </c>
      <c r="B785" s="4">
        <v>45854</v>
      </c>
      <c r="C785" t="s">
        <v>129</v>
      </c>
      <c r="D785">
        <v>4</v>
      </c>
      <c r="E785" t="s">
        <v>1834</v>
      </c>
      <c r="F785" t="s">
        <v>2618</v>
      </c>
    </row>
    <row r="786" spans="1:6" x14ac:dyDescent="0.35">
      <c r="A786">
        <v>10630</v>
      </c>
      <c r="B786" s="4">
        <v>45855</v>
      </c>
      <c r="C786" t="s">
        <v>129</v>
      </c>
      <c r="D786">
        <v>6</v>
      </c>
      <c r="E786" t="s">
        <v>1832</v>
      </c>
      <c r="F786" t="s">
        <v>2619</v>
      </c>
    </row>
    <row r="787" spans="1:6" x14ac:dyDescent="0.35">
      <c r="A787">
        <v>10631</v>
      </c>
      <c r="B787" s="4">
        <v>45821</v>
      </c>
      <c r="C787" t="s">
        <v>199</v>
      </c>
      <c r="D787">
        <v>20</v>
      </c>
      <c r="E787" t="s">
        <v>1833</v>
      </c>
      <c r="F787" t="s">
        <v>2620</v>
      </c>
    </row>
    <row r="788" spans="1:6" x14ac:dyDescent="0.35">
      <c r="A788">
        <v>10632</v>
      </c>
      <c r="B788" s="4">
        <v>45788</v>
      </c>
      <c r="C788" t="s">
        <v>222</v>
      </c>
      <c r="D788">
        <v>5</v>
      </c>
      <c r="E788" t="s">
        <v>1831</v>
      </c>
      <c r="F788" t="s">
        <v>2621</v>
      </c>
    </row>
    <row r="789" spans="1:6" x14ac:dyDescent="0.35">
      <c r="A789">
        <v>10633</v>
      </c>
      <c r="B789" s="4">
        <v>45847</v>
      </c>
      <c r="C789" t="s">
        <v>201</v>
      </c>
      <c r="D789">
        <v>20</v>
      </c>
      <c r="E789" t="s">
        <v>1832</v>
      </c>
      <c r="F789" t="s">
        <v>2622</v>
      </c>
    </row>
    <row r="790" spans="1:6" x14ac:dyDescent="0.35">
      <c r="A790">
        <v>10634</v>
      </c>
      <c r="B790" s="4">
        <v>45843</v>
      </c>
      <c r="C790" t="s">
        <v>62</v>
      </c>
      <c r="D790">
        <v>40</v>
      </c>
      <c r="E790" t="s">
        <v>1832</v>
      </c>
      <c r="F790" t="s">
        <v>2623</v>
      </c>
    </row>
    <row r="791" spans="1:6" x14ac:dyDescent="0.35">
      <c r="A791">
        <v>10635</v>
      </c>
      <c r="B791" s="4">
        <v>45919</v>
      </c>
      <c r="C791" t="s">
        <v>138</v>
      </c>
      <c r="D791">
        <v>15</v>
      </c>
      <c r="E791" t="s">
        <v>1834</v>
      </c>
      <c r="F791" t="s">
        <v>2624</v>
      </c>
    </row>
    <row r="792" spans="1:6" x14ac:dyDescent="0.35">
      <c r="A792">
        <v>10636</v>
      </c>
      <c r="B792" s="4">
        <v>45858</v>
      </c>
      <c r="C792" t="s">
        <v>93</v>
      </c>
      <c r="D792">
        <v>19</v>
      </c>
      <c r="E792" t="s">
        <v>1831</v>
      </c>
      <c r="F792" t="s">
        <v>2625</v>
      </c>
    </row>
    <row r="793" spans="1:6" x14ac:dyDescent="0.35">
      <c r="A793">
        <v>10636</v>
      </c>
      <c r="B793" s="4">
        <v>45858</v>
      </c>
      <c r="C793" t="s">
        <v>93</v>
      </c>
      <c r="D793">
        <v>11</v>
      </c>
      <c r="E793" t="s">
        <v>1832</v>
      </c>
      <c r="F793" t="s">
        <v>2626</v>
      </c>
    </row>
    <row r="794" spans="1:6" x14ac:dyDescent="0.35">
      <c r="A794">
        <v>10637</v>
      </c>
      <c r="B794" s="4">
        <v>45891</v>
      </c>
      <c r="C794" t="s">
        <v>121</v>
      </c>
      <c r="D794">
        <v>100</v>
      </c>
      <c r="E794" t="s">
        <v>1832</v>
      </c>
      <c r="F794" t="s">
        <v>2627</v>
      </c>
    </row>
    <row r="795" spans="1:6" x14ac:dyDescent="0.35">
      <c r="A795">
        <v>10638</v>
      </c>
      <c r="B795" s="4">
        <v>45872</v>
      </c>
      <c r="C795" t="s">
        <v>102</v>
      </c>
      <c r="D795">
        <v>100</v>
      </c>
      <c r="E795" t="s">
        <v>1831</v>
      </c>
      <c r="F795" t="s">
        <v>2628</v>
      </c>
    </row>
    <row r="796" spans="1:6" x14ac:dyDescent="0.35">
      <c r="A796">
        <v>10639</v>
      </c>
      <c r="B796" s="4">
        <v>45894</v>
      </c>
      <c r="C796" t="s">
        <v>134</v>
      </c>
      <c r="D796">
        <v>20</v>
      </c>
      <c r="E796" t="s">
        <v>1831</v>
      </c>
      <c r="F796" t="s">
        <v>2629</v>
      </c>
    </row>
    <row r="797" spans="1:6" x14ac:dyDescent="0.35">
      <c r="A797">
        <v>10640</v>
      </c>
      <c r="B797" s="4">
        <v>45765</v>
      </c>
      <c r="C797" t="s">
        <v>115</v>
      </c>
      <c r="D797">
        <v>30</v>
      </c>
      <c r="E797" t="s">
        <v>1833</v>
      </c>
      <c r="F797" t="s">
        <v>2630</v>
      </c>
    </row>
    <row r="798" spans="1:6" x14ac:dyDescent="0.35">
      <c r="A798">
        <v>10641</v>
      </c>
      <c r="B798" s="4">
        <v>45821</v>
      </c>
      <c r="C798" t="s">
        <v>178</v>
      </c>
      <c r="D798">
        <v>100</v>
      </c>
      <c r="E798" t="s">
        <v>1834</v>
      </c>
      <c r="F798" t="s">
        <v>2631</v>
      </c>
    </row>
    <row r="799" spans="1:6" x14ac:dyDescent="0.35">
      <c r="A799">
        <v>10642</v>
      </c>
      <c r="B799" s="4">
        <v>45911</v>
      </c>
      <c r="C799" t="s">
        <v>122</v>
      </c>
      <c r="D799">
        <v>20</v>
      </c>
      <c r="E799" t="s">
        <v>1831</v>
      </c>
      <c r="F799" t="s">
        <v>2632</v>
      </c>
    </row>
    <row r="800" spans="1:6" x14ac:dyDescent="0.35">
      <c r="A800">
        <v>10643</v>
      </c>
      <c r="B800" s="4">
        <v>45862</v>
      </c>
      <c r="C800" t="s">
        <v>198</v>
      </c>
      <c r="D800">
        <v>15</v>
      </c>
      <c r="E800" t="s">
        <v>1831</v>
      </c>
      <c r="F800" t="s">
        <v>2633</v>
      </c>
    </row>
    <row r="801" spans="1:6" x14ac:dyDescent="0.35">
      <c r="A801">
        <v>10644</v>
      </c>
      <c r="B801" s="4">
        <v>45819</v>
      </c>
      <c r="C801" t="s">
        <v>246</v>
      </c>
      <c r="D801">
        <v>15</v>
      </c>
      <c r="E801" t="s">
        <v>1833</v>
      </c>
      <c r="F801" t="s">
        <v>2634</v>
      </c>
    </row>
    <row r="802" spans="1:6" x14ac:dyDescent="0.35">
      <c r="A802">
        <v>10645</v>
      </c>
      <c r="B802" s="4">
        <v>45769</v>
      </c>
      <c r="C802" t="s">
        <v>173</v>
      </c>
      <c r="D802">
        <v>25</v>
      </c>
      <c r="E802" t="s">
        <v>1833</v>
      </c>
      <c r="F802" t="s">
        <v>2635</v>
      </c>
    </row>
    <row r="803" spans="1:6" x14ac:dyDescent="0.35">
      <c r="A803">
        <v>10645</v>
      </c>
      <c r="B803" s="4">
        <v>45770</v>
      </c>
      <c r="C803" t="s">
        <v>173</v>
      </c>
      <c r="D803">
        <v>5</v>
      </c>
      <c r="E803" t="s">
        <v>1832</v>
      </c>
      <c r="F803" t="s">
        <v>2636</v>
      </c>
    </row>
    <row r="804" spans="1:6" x14ac:dyDescent="0.35">
      <c r="A804">
        <v>10646</v>
      </c>
      <c r="B804" s="4">
        <v>45894</v>
      </c>
      <c r="C804" t="s">
        <v>176</v>
      </c>
      <c r="D804">
        <v>10</v>
      </c>
      <c r="E804" t="s">
        <v>1832</v>
      </c>
      <c r="F804" t="s">
        <v>2637</v>
      </c>
    </row>
    <row r="805" spans="1:6" x14ac:dyDescent="0.35">
      <c r="A805">
        <v>10647</v>
      </c>
      <c r="B805" s="4">
        <v>45838</v>
      </c>
      <c r="C805" t="s">
        <v>143</v>
      </c>
      <c r="D805">
        <v>20</v>
      </c>
      <c r="E805" t="s">
        <v>1831</v>
      </c>
      <c r="F805" t="s">
        <v>2638</v>
      </c>
    </row>
    <row r="806" spans="1:6" x14ac:dyDescent="0.35">
      <c r="A806">
        <v>10648</v>
      </c>
      <c r="B806" s="4">
        <v>45922</v>
      </c>
      <c r="C806" t="s">
        <v>90</v>
      </c>
      <c r="D806">
        <v>10</v>
      </c>
      <c r="E806" t="s">
        <v>1831</v>
      </c>
      <c r="F806" t="s">
        <v>2639</v>
      </c>
    </row>
    <row r="807" spans="1:6" x14ac:dyDescent="0.35">
      <c r="A807">
        <v>10649</v>
      </c>
      <c r="B807" s="4">
        <v>45750</v>
      </c>
      <c r="C807" t="s">
        <v>226</v>
      </c>
      <c r="D807">
        <v>15</v>
      </c>
      <c r="E807" t="s">
        <v>1834</v>
      </c>
      <c r="F807" t="s">
        <v>2640</v>
      </c>
    </row>
    <row r="808" spans="1:6" x14ac:dyDescent="0.35">
      <c r="A808">
        <v>10650</v>
      </c>
      <c r="B808" s="4">
        <v>45917</v>
      </c>
      <c r="C808" t="s">
        <v>103</v>
      </c>
      <c r="D808">
        <v>10</v>
      </c>
      <c r="E808" t="s">
        <v>1833</v>
      </c>
      <c r="F808" t="s">
        <v>2641</v>
      </c>
    </row>
    <row r="809" spans="1:6" x14ac:dyDescent="0.35">
      <c r="A809">
        <v>10651</v>
      </c>
      <c r="B809" s="4">
        <v>45777</v>
      </c>
      <c r="C809" t="s">
        <v>110</v>
      </c>
      <c r="D809">
        <v>53</v>
      </c>
      <c r="E809" t="s">
        <v>1834</v>
      </c>
      <c r="F809" t="s">
        <v>2642</v>
      </c>
    </row>
    <row r="810" spans="1:6" x14ac:dyDescent="0.35">
      <c r="A810">
        <v>10651</v>
      </c>
      <c r="B810" s="4">
        <v>45775</v>
      </c>
      <c r="C810" t="s">
        <v>110</v>
      </c>
      <c r="D810">
        <v>22</v>
      </c>
      <c r="E810" t="s">
        <v>1832</v>
      </c>
      <c r="F810" t="s">
        <v>2643</v>
      </c>
    </row>
    <row r="811" spans="1:6" x14ac:dyDescent="0.35">
      <c r="A811">
        <v>10652</v>
      </c>
      <c r="B811" s="4">
        <v>45764</v>
      </c>
      <c r="C811" t="s">
        <v>241</v>
      </c>
      <c r="D811">
        <v>27</v>
      </c>
      <c r="E811" t="s">
        <v>1833</v>
      </c>
      <c r="F811" t="s">
        <v>2644</v>
      </c>
    </row>
    <row r="812" spans="1:6" x14ac:dyDescent="0.35">
      <c r="A812">
        <v>10652</v>
      </c>
      <c r="B812" s="4">
        <v>45765</v>
      </c>
      <c r="C812" t="s">
        <v>241</v>
      </c>
      <c r="D812">
        <v>23</v>
      </c>
      <c r="E812" t="s">
        <v>1832</v>
      </c>
      <c r="F812" t="s">
        <v>2645</v>
      </c>
    </row>
    <row r="813" spans="1:6" x14ac:dyDescent="0.35">
      <c r="A813">
        <v>10653</v>
      </c>
      <c r="B813" s="4">
        <v>45895</v>
      </c>
      <c r="C813" t="s">
        <v>121</v>
      </c>
      <c r="D813">
        <v>85</v>
      </c>
      <c r="E813" t="s">
        <v>1831</v>
      </c>
      <c r="F813" t="s">
        <v>2646</v>
      </c>
    </row>
    <row r="814" spans="1:6" x14ac:dyDescent="0.35">
      <c r="A814">
        <v>10653</v>
      </c>
      <c r="B814" s="4">
        <v>45899</v>
      </c>
      <c r="C814" t="s">
        <v>121</v>
      </c>
      <c r="D814">
        <v>15</v>
      </c>
      <c r="E814" t="s">
        <v>1831</v>
      </c>
      <c r="F814" t="s">
        <v>2647</v>
      </c>
    </row>
    <row r="815" spans="1:6" x14ac:dyDescent="0.35">
      <c r="A815">
        <v>10654</v>
      </c>
      <c r="B815" s="4">
        <v>45828</v>
      </c>
      <c r="C815" t="s">
        <v>185</v>
      </c>
      <c r="D815">
        <v>25</v>
      </c>
      <c r="E815" t="s">
        <v>1833</v>
      </c>
      <c r="F815" t="s">
        <v>2648</v>
      </c>
    </row>
    <row r="816" spans="1:6" x14ac:dyDescent="0.35">
      <c r="A816">
        <v>10655</v>
      </c>
      <c r="B816" s="4">
        <v>45819</v>
      </c>
      <c r="C816" t="s">
        <v>137</v>
      </c>
      <c r="D816">
        <v>5</v>
      </c>
      <c r="E816" t="s">
        <v>1832</v>
      </c>
      <c r="F816" t="s">
        <v>2649</v>
      </c>
    </row>
    <row r="817" spans="1:6" x14ac:dyDescent="0.35">
      <c r="A817">
        <v>10656</v>
      </c>
      <c r="B817" s="4">
        <v>45896</v>
      </c>
      <c r="C817" t="s">
        <v>174</v>
      </c>
      <c r="D817">
        <v>100</v>
      </c>
      <c r="E817" t="s">
        <v>1831</v>
      </c>
      <c r="F817" t="s">
        <v>2650</v>
      </c>
    </row>
    <row r="818" spans="1:6" x14ac:dyDescent="0.35">
      <c r="A818">
        <v>10657</v>
      </c>
      <c r="B818" s="4">
        <v>45827</v>
      </c>
      <c r="C818" t="s">
        <v>110</v>
      </c>
      <c r="D818">
        <v>10</v>
      </c>
      <c r="E818" t="s">
        <v>1833</v>
      </c>
      <c r="F818" t="s">
        <v>2651</v>
      </c>
    </row>
    <row r="819" spans="1:6" x14ac:dyDescent="0.35">
      <c r="A819">
        <v>10658</v>
      </c>
      <c r="B819" s="4">
        <v>45785</v>
      </c>
      <c r="C819" t="s">
        <v>135</v>
      </c>
      <c r="D819">
        <v>30</v>
      </c>
      <c r="E819" t="s">
        <v>1832</v>
      </c>
      <c r="F819" t="s">
        <v>2652</v>
      </c>
    </row>
    <row r="820" spans="1:6" x14ac:dyDescent="0.35">
      <c r="A820">
        <v>10659</v>
      </c>
      <c r="B820" s="4">
        <v>45885</v>
      </c>
      <c r="C820" t="s">
        <v>131</v>
      </c>
      <c r="D820">
        <v>40</v>
      </c>
      <c r="E820" t="s">
        <v>1833</v>
      </c>
      <c r="F820" t="s">
        <v>2653</v>
      </c>
    </row>
    <row r="821" spans="1:6" x14ac:dyDescent="0.35">
      <c r="A821">
        <v>10660</v>
      </c>
      <c r="B821" s="4">
        <v>45870</v>
      </c>
      <c r="C821" t="s">
        <v>87</v>
      </c>
      <c r="D821">
        <v>25</v>
      </c>
      <c r="E821" t="s">
        <v>1832</v>
      </c>
      <c r="F821" t="s">
        <v>2654</v>
      </c>
    </row>
    <row r="822" spans="1:6" x14ac:dyDescent="0.35">
      <c r="A822">
        <v>10661</v>
      </c>
      <c r="B822" s="4">
        <v>45929</v>
      </c>
      <c r="C822" t="s">
        <v>140</v>
      </c>
      <c r="D822">
        <v>10</v>
      </c>
      <c r="E822" t="s">
        <v>1834</v>
      </c>
      <c r="F822" t="s">
        <v>2655</v>
      </c>
    </row>
    <row r="823" spans="1:6" x14ac:dyDescent="0.35">
      <c r="A823">
        <v>10662</v>
      </c>
      <c r="B823" s="4">
        <v>45797</v>
      </c>
      <c r="C823" t="s">
        <v>105</v>
      </c>
      <c r="D823">
        <v>28</v>
      </c>
      <c r="E823" t="s">
        <v>1832</v>
      </c>
      <c r="F823" t="s">
        <v>2656</v>
      </c>
    </row>
    <row r="824" spans="1:6" x14ac:dyDescent="0.35">
      <c r="A824">
        <v>10662</v>
      </c>
      <c r="B824" s="4">
        <v>45793</v>
      </c>
      <c r="C824" t="s">
        <v>105</v>
      </c>
      <c r="D824">
        <v>12</v>
      </c>
      <c r="E824" t="s">
        <v>1831</v>
      </c>
      <c r="F824" t="s">
        <v>2657</v>
      </c>
    </row>
    <row r="825" spans="1:6" x14ac:dyDescent="0.35">
      <c r="A825">
        <v>10663</v>
      </c>
      <c r="B825" s="4">
        <v>45855</v>
      </c>
      <c r="C825" t="s">
        <v>131</v>
      </c>
      <c r="D825">
        <v>20</v>
      </c>
      <c r="E825" t="s">
        <v>1834</v>
      </c>
      <c r="F825" t="s">
        <v>2658</v>
      </c>
    </row>
    <row r="826" spans="1:6" x14ac:dyDescent="0.35">
      <c r="A826">
        <v>10664</v>
      </c>
      <c r="B826" s="4">
        <v>45868</v>
      </c>
      <c r="C826" t="s">
        <v>85</v>
      </c>
      <c r="D826">
        <v>10</v>
      </c>
      <c r="E826" t="s">
        <v>1834</v>
      </c>
      <c r="F826" t="s">
        <v>2659</v>
      </c>
    </row>
    <row r="827" spans="1:6" x14ac:dyDescent="0.35">
      <c r="A827">
        <v>10665</v>
      </c>
      <c r="B827" s="4">
        <v>45936</v>
      </c>
      <c r="C827" t="s">
        <v>148</v>
      </c>
      <c r="D827">
        <v>50</v>
      </c>
      <c r="E827" t="s">
        <v>1833</v>
      </c>
      <c r="F827" t="s">
        <v>2660</v>
      </c>
    </row>
    <row r="828" spans="1:6" x14ac:dyDescent="0.35">
      <c r="A828">
        <v>10666</v>
      </c>
      <c r="B828" s="4">
        <v>45923</v>
      </c>
      <c r="C828" t="s">
        <v>96</v>
      </c>
      <c r="D828">
        <v>47</v>
      </c>
      <c r="E828" t="s">
        <v>1834</v>
      </c>
      <c r="F828" t="s">
        <v>2661</v>
      </c>
    </row>
    <row r="829" spans="1:6" x14ac:dyDescent="0.35">
      <c r="A829">
        <v>10666</v>
      </c>
      <c r="B829" s="4">
        <v>45925</v>
      </c>
      <c r="C829" t="s">
        <v>96</v>
      </c>
      <c r="D829">
        <v>3</v>
      </c>
      <c r="E829" t="s">
        <v>1831</v>
      </c>
      <c r="F829" t="s">
        <v>2662</v>
      </c>
    </row>
    <row r="830" spans="1:6" x14ac:dyDescent="0.35">
      <c r="A830">
        <v>10667</v>
      </c>
      <c r="B830" s="4">
        <v>45843</v>
      </c>
      <c r="C830" t="s">
        <v>143</v>
      </c>
      <c r="D830">
        <v>100</v>
      </c>
      <c r="E830" t="s">
        <v>1832</v>
      </c>
      <c r="F830" t="s">
        <v>2663</v>
      </c>
    </row>
    <row r="831" spans="1:6" x14ac:dyDescent="0.35">
      <c r="A831">
        <v>10668</v>
      </c>
      <c r="B831" s="4">
        <v>45805</v>
      </c>
      <c r="C831" t="s">
        <v>115</v>
      </c>
      <c r="D831">
        <v>50</v>
      </c>
      <c r="E831" t="s">
        <v>1833</v>
      </c>
      <c r="F831" t="s">
        <v>2664</v>
      </c>
    </row>
    <row r="832" spans="1:6" x14ac:dyDescent="0.35">
      <c r="A832">
        <v>10669</v>
      </c>
      <c r="B832" s="4">
        <v>45884</v>
      </c>
      <c r="C832" t="s">
        <v>164</v>
      </c>
      <c r="D832">
        <v>5</v>
      </c>
      <c r="E832" t="s">
        <v>1834</v>
      </c>
      <c r="F832" t="s">
        <v>2665</v>
      </c>
    </row>
    <row r="833" spans="1:6" x14ac:dyDescent="0.35">
      <c r="A833">
        <v>10670</v>
      </c>
      <c r="B833" s="4">
        <v>45823</v>
      </c>
      <c r="C833" t="s">
        <v>143</v>
      </c>
      <c r="D833">
        <v>4</v>
      </c>
      <c r="E833" t="s">
        <v>1833</v>
      </c>
      <c r="F833" t="s">
        <v>2666</v>
      </c>
    </row>
    <row r="834" spans="1:6" x14ac:dyDescent="0.35">
      <c r="A834">
        <v>10670</v>
      </c>
      <c r="B834" s="4">
        <v>45829</v>
      </c>
      <c r="C834" t="s">
        <v>143</v>
      </c>
      <c r="D834">
        <v>1</v>
      </c>
      <c r="E834" t="s">
        <v>1831</v>
      </c>
      <c r="F834" t="s">
        <v>2667</v>
      </c>
    </row>
    <row r="835" spans="1:6" x14ac:dyDescent="0.35">
      <c r="A835">
        <v>10671</v>
      </c>
      <c r="B835" s="4">
        <v>45829</v>
      </c>
      <c r="C835" t="s">
        <v>226</v>
      </c>
      <c r="D835">
        <v>25</v>
      </c>
      <c r="E835" t="s">
        <v>1834</v>
      </c>
      <c r="F835" t="s">
        <v>2668</v>
      </c>
    </row>
    <row r="836" spans="1:6" x14ac:dyDescent="0.35">
      <c r="A836">
        <v>10672</v>
      </c>
      <c r="B836" s="4">
        <v>45904</v>
      </c>
      <c r="C836" t="s">
        <v>245</v>
      </c>
      <c r="D836">
        <v>100</v>
      </c>
      <c r="E836" t="s">
        <v>1834</v>
      </c>
      <c r="F836" t="s">
        <v>2669</v>
      </c>
    </row>
    <row r="837" spans="1:6" x14ac:dyDescent="0.35">
      <c r="A837">
        <v>10673</v>
      </c>
      <c r="B837" s="4">
        <v>45898</v>
      </c>
      <c r="C837" t="s">
        <v>162</v>
      </c>
      <c r="D837">
        <v>40</v>
      </c>
      <c r="E837" t="s">
        <v>1834</v>
      </c>
      <c r="F837" t="s">
        <v>2670</v>
      </c>
    </row>
    <row r="838" spans="1:6" x14ac:dyDescent="0.35">
      <c r="A838">
        <v>10674</v>
      </c>
      <c r="B838" s="4">
        <v>45874</v>
      </c>
      <c r="C838" t="s">
        <v>108</v>
      </c>
      <c r="D838">
        <v>75</v>
      </c>
      <c r="E838" t="s">
        <v>1832</v>
      </c>
      <c r="F838" t="s">
        <v>2671</v>
      </c>
    </row>
    <row r="839" spans="1:6" x14ac:dyDescent="0.35">
      <c r="A839">
        <v>10675</v>
      </c>
      <c r="B839" s="4">
        <v>45855</v>
      </c>
      <c r="C839" t="s">
        <v>245</v>
      </c>
      <c r="D839">
        <v>20</v>
      </c>
      <c r="E839" t="s">
        <v>1833</v>
      </c>
      <c r="F839" t="s">
        <v>2672</v>
      </c>
    </row>
    <row r="840" spans="1:6" x14ac:dyDescent="0.35">
      <c r="A840">
        <v>10676</v>
      </c>
      <c r="B840" s="4">
        <v>45935</v>
      </c>
      <c r="C840" t="s">
        <v>198</v>
      </c>
      <c r="D840">
        <v>30</v>
      </c>
      <c r="E840" t="s">
        <v>1832</v>
      </c>
      <c r="F840" t="s">
        <v>2673</v>
      </c>
    </row>
    <row r="841" spans="1:6" x14ac:dyDescent="0.35">
      <c r="A841">
        <v>10677</v>
      </c>
      <c r="B841" s="4">
        <v>45818</v>
      </c>
      <c r="C841" t="s">
        <v>60</v>
      </c>
      <c r="D841">
        <v>3</v>
      </c>
      <c r="E841" t="s">
        <v>1834</v>
      </c>
      <c r="F841" t="s">
        <v>2674</v>
      </c>
    </row>
    <row r="842" spans="1:6" x14ac:dyDescent="0.35">
      <c r="A842">
        <v>10677</v>
      </c>
      <c r="B842" s="4">
        <v>45818</v>
      </c>
      <c r="C842" t="s">
        <v>60</v>
      </c>
      <c r="D842">
        <v>2</v>
      </c>
      <c r="E842" t="s">
        <v>1831</v>
      </c>
      <c r="F842" t="s">
        <v>2675</v>
      </c>
    </row>
    <row r="843" spans="1:6" x14ac:dyDescent="0.35">
      <c r="A843">
        <v>10678</v>
      </c>
      <c r="B843" s="4">
        <v>45851</v>
      </c>
      <c r="C843" t="s">
        <v>94</v>
      </c>
      <c r="D843">
        <v>30</v>
      </c>
      <c r="E843" t="s">
        <v>1831</v>
      </c>
      <c r="F843" t="s">
        <v>2676</v>
      </c>
    </row>
    <row r="844" spans="1:6" x14ac:dyDescent="0.35">
      <c r="A844">
        <v>10679</v>
      </c>
      <c r="B844" s="4">
        <v>45901</v>
      </c>
      <c r="C844" t="s">
        <v>207</v>
      </c>
      <c r="D844">
        <v>50</v>
      </c>
      <c r="E844" t="s">
        <v>1831</v>
      </c>
      <c r="F844" t="s">
        <v>2677</v>
      </c>
    </row>
    <row r="845" spans="1:6" x14ac:dyDescent="0.35">
      <c r="A845">
        <v>10680</v>
      </c>
      <c r="B845" s="4">
        <v>45770</v>
      </c>
      <c r="C845" t="s">
        <v>240</v>
      </c>
      <c r="D845">
        <v>25</v>
      </c>
      <c r="E845" t="s">
        <v>1831</v>
      </c>
      <c r="F845" t="s">
        <v>2678</v>
      </c>
    </row>
    <row r="846" spans="1:6" x14ac:dyDescent="0.35">
      <c r="A846">
        <v>10681</v>
      </c>
      <c r="B846" s="4">
        <v>45838</v>
      </c>
      <c r="C846" t="s">
        <v>59</v>
      </c>
      <c r="D846">
        <v>30</v>
      </c>
      <c r="E846" t="s">
        <v>1832</v>
      </c>
      <c r="F846" t="s">
        <v>2679</v>
      </c>
    </row>
    <row r="847" spans="1:6" x14ac:dyDescent="0.35">
      <c r="A847">
        <v>10682</v>
      </c>
      <c r="B847" s="4">
        <v>45785</v>
      </c>
      <c r="C847" t="s">
        <v>198</v>
      </c>
      <c r="D847">
        <v>25</v>
      </c>
      <c r="E847" t="s">
        <v>1832</v>
      </c>
      <c r="F847" t="s">
        <v>2680</v>
      </c>
    </row>
    <row r="848" spans="1:6" x14ac:dyDescent="0.35">
      <c r="A848">
        <v>10683</v>
      </c>
      <c r="B848" s="4">
        <v>45804</v>
      </c>
      <c r="C848" t="s">
        <v>93</v>
      </c>
      <c r="D848">
        <v>15</v>
      </c>
      <c r="E848" t="s">
        <v>1831</v>
      </c>
      <c r="F848" t="s">
        <v>2681</v>
      </c>
    </row>
    <row r="849" spans="1:6" x14ac:dyDescent="0.35">
      <c r="A849">
        <v>10684</v>
      </c>
      <c r="B849" s="4">
        <v>45769</v>
      </c>
      <c r="C849" t="s">
        <v>92</v>
      </c>
      <c r="D849">
        <v>15</v>
      </c>
      <c r="E849" t="s">
        <v>1834</v>
      </c>
      <c r="F849" t="s">
        <v>2682</v>
      </c>
    </row>
    <row r="850" spans="1:6" x14ac:dyDescent="0.35">
      <c r="A850">
        <v>10685</v>
      </c>
      <c r="B850" s="4">
        <v>45810</v>
      </c>
      <c r="C850" t="s">
        <v>72</v>
      </c>
      <c r="D850">
        <v>5</v>
      </c>
      <c r="E850" t="s">
        <v>1832</v>
      </c>
      <c r="F850" t="s">
        <v>2683</v>
      </c>
    </row>
    <row r="851" spans="1:6" x14ac:dyDescent="0.35">
      <c r="A851">
        <v>10686</v>
      </c>
      <c r="B851" s="4">
        <v>45840</v>
      </c>
      <c r="C851" t="s">
        <v>189</v>
      </c>
      <c r="D851">
        <v>20</v>
      </c>
      <c r="E851" t="s">
        <v>1833</v>
      </c>
      <c r="F851" t="s">
        <v>2684</v>
      </c>
    </row>
    <row r="852" spans="1:6" x14ac:dyDescent="0.35">
      <c r="A852">
        <v>10687</v>
      </c>
      <c r="B852" s="4">
        <v>45759</v>
      </c>
      <c r="C852" t="s">
        <v>69</v>
      </c>
      <c r="D852">
        <v>15</v>
      </c>
      <c r="E852" t="s">
        <v>1831</v>
      </c>
      <c r="F852" t="s">
        <v>2685</v>
      </c>
    </row>
    <row r="853" spans="1:6" x14ac:dyDescent="0.35">
      <c r="A853">
        <v>10688</v>
      </c>
      <c r="B853" s="4">
        <v>45854</v>
      </c>
      <c r="C853" t="s">
        <v>161</v>
      </c>
      <c r="D853">
        <v>40</v>
      </c>
      <c r="E853" t="s">
        <v>1832</v>
      </c>
      <c r="F853" t="s">
        <v>2686</v>
      </c>
    </row>
    <row r="854" spans="1:6" x14ac:dyDescent="0.35">
      <c r="A854">
        <v>10689</v>
      </c>
      <c r="B854" s="4">
        <v>45903</v>
      </c>
      <c r="C854" t="s">
        <v>177</v>
      </c>
      <c r="D854">
        <v>12</v>
      </c>
      <c r="E854" t="s">
        <v>1832</v>
      </c>
      <c r="F854" t="s">
        <v>2687</v>
      </c>
    </row>
    <row r="855" spans="1:6" x14ac:dyDescent="0.35">
      <c r="A855">
        <v>10689</v>
      </c>
      <c r="B855" s="4">
        <v>45903</v>
      </c>
      <c r="C855" t="s">
        <v>177</v>
      </c>
      <c r="D855">
        <v>8</v>
      </c>
      <c r="E855" t="s">
        <v>1834</v>
      </c>
      <c r="F855" t="s">
        <v>2688</v>
      </c>
    </row>
    <row r="856" spans="1:6" x14ac:dyDescent="0.35">
      <c r="A856">
        <v>10690</v>
      </c>
      <c r="B856" s="4">
        <v>45848</v>
      </c>
      <c r="C856" t="s">
        <v>226</v>
      </c>
      <c r="D856">
        <v>75</v>
      </c>
      <c r="E856" t="s">
        <v>1831</v>
      </c>
      <c r="F856" t="s">
        <v>2689</v>
      </c>
    </row>
    <row r="857" spans="1:6" x14ac:dyDescent="0.35">
      <c r="A857">
        <v>10691</v>
      </c>
      <c r="B857" s="4">
        <v>45888</v>
      </c>
      <c r="C857" t="s">
        <v>235</v>
      </c>
      <c r="D857">
        <v>20</v>
      </c>
      <c r="E857" t="s">
        <v>1832</v>
      </c>
      <c r="F857" t="s">
        <v>2690</v>
      </c>
    </row>
    <row r="858" spans="1:6" x14ac:dyDescent="0.35">
      <c r="A858">
        <v>10692</v>
      </c>
      <c r="B858" s="4">
        <v>45926</v>
      </c>
      <c r="C858" t="s">
        <v>199</v>
      </c>
      <c r="D858">
        <v>5</v>
      </c>
      <c r="E858" t="s">
        <v>1832</v>
      </c>
      <c r="F858" t="s">
        <v>2691</v>
      </c>
    </row>
    <row r="859" spans="1:6" x14ac:dyDescent="0.35">
      <c r="A859">
        <v>10693</v>
      </c>
      <c r="B859" s="4">
        <v>45879</v>
      </c>
      <c r="C859" t="s">
        <v>176</v>
      </c>
      <c r="D859">
        <v>28</v>
      </c>
      <c r="E859" t="s">
        <v>1831</v>
      </c>
      <c r="F859" t="s">
        <v>2692</v>
      </c>
    </row>
    <row r="860" spans="1:6" x14ac:dyDescent="0.35">
      <c r="A860">
        <v>10693</v>
      </c>
      <c r="B860" s="4">
        <v>45877</v>
      </c>
      <c r="C860" t="s">
        <v>176</v>
      </c>
      <c r="D860">
        <v>47</v>
      </c>
      <c r="E860" t="s">
        <v>1833</v>
      </c>
      <c r="F860" t="s">
        <v>2693</v>
      </c>
    </row>
    <row r="861" spans="1:6" x14ac:dyDescent="0.35">
      <c r="A861">
        <v>10694</v>
      </c>
      <c r="B861" s="4">
        <v>45915</v>
      </c>
      <c r="C861" t="s">
        <v>113</v>
      </c>
      <c r="D861">
        <v>22</v>
      </c>
      <c r="E861" t="s">
        <v>1834</v>
      </c>
      <c r="F861" t="s">
        <v>2694</v>
      </c>
    </row>
    <row r="862" spans="1:6" x14ac:dyDescent="0.35">
      <c r="A862">
        <v>10694</v>
      </c>
      <c r="B862" s="4">
        <v>45914</v>
      </c>
      <c r="C862" t="s">
        <v>113</v>
      </c>
      <c r="D862">
        <v>3</v>
      </c>
      <c r="E862" t="s">
        <v>1831</v>
      </c>
      <c r="F862" t="s">
        <v>2695</v>
      </c>
    </row>
    <row r="863" spans="1:6" x14ac:dyDescent="0.35">
      <c r="A863">
        <v>10695</v>
      </c>
      <c r="B863" s="4">
        <v>45898</v>
      </c>
      <c r="C863" t="s">
        <v>183</v>
      </c>
      <c r="D863">
        <v>10</v>
      </c>
      <c r="E863" t="s">
        <v>1834</v>
      </c>
      <c r="F863" t="s">
        <v>2696</v>
      </c>
    </row>
    <row r="864" spans="1:6" x14ac:dyDescent="0.35">
      <c r="A864">
        <v>10696</v>
      </c>
      <c r="B864" s="4">
        <v>45849</v>
      </c>
      <c r="C864" t="s">
        <v>198</v>
      </c>
      <c r="D864">
        <v>15</v>
      </c>
      <c r="E864" t="s">
        <v>1832</v>
      </c>
      <c r="F864" t="s">
        <v>2697</v>
      </c>
    </row>
    <row r="865" spans="1:6" x14ac:dyDescent="0.35">
      <c r="A865">
        <v>10697</v>
      </c>
      <c r="B865" s="4">
        <v>45859</v>
      </c>
      <c r="C865" t="s">
        <v>154</v>
      </c>
      <c r="D865">
        <v>40</v>
      </c>
      <c r="E865" t="s">
        <v>1832</v>
      </c>
      <c r="F865" t="s">
        <v>2698</v>
      </c>
    </row>
    <row r="866" spans="1:6" x14ac:dyDescent="0.35">
      <c r="A866">
        <v>10698</v>
      </c>
      <c r="B866" s="4">
        <v>45870</v>
      </c>
      <c r="C866" t="s">
        <v>150</v>
      </c>
      <c r="D866">
        <v>10</v>
      </c>
      <c r="E866" t="s">
        <v>1833</v>
      </c>
      <c r="F866" t="s">
        <v>2699</v>
      </c>
    </row>
    <row r="867" spans="1:6" x14ac:dyDescent="0.35">
      <c r="A867">
        <v>10699</v>
      </c>
      <c r="B867" s="4">
        <v>45808</v>
      </c>
      <c r="C867" t="s">
        <v>69</v>
      </c>
      <c r="D867">
        <v>25</v>
      </c>
      <c r="E867" t="s">
        <v>1834</v>
      </c>
      <c r="F867" t="s">
        <v>2700</v>
      </c>
    </row>
    <row r="868" spans="1:6" x14ac:dyDescent="0.35">
      <c r="A868">
        <v>10700</v>
      </c>
      <c r="B868" s="4">
        <v>45781</v>
      </c>
      <c r="C868" t="s">
        <v>165</v>
      </c>
      <c r="D868">
        <v>43</v>
      </c>
      <c r="E868" t="s">
        <v>1834</v>
      </c>
      <c r="F868" t="s">
        <v>2701</v>
      </c>
    </row>
    <row r="869" spans="1:6" x14ac:dyDescent="0.35">
      <c r="A869">
        <v>10700</v>
      </c>
      <c r="B869" s="4">
        <v>45785</v>
      </c>
      <c r="C869" t="s">
        <v>165</v>
      </c>
      <c r="D869">
        <v>57</v>
      </c>
      <c r="E869" t="s">
        <v>1833</v>
      </c>
      <c r="F869" t="s">
        <v>2702</v>
      </c>
    </row>
    <row r="870" spans="1:6" x14ac:dyDescent="0.35">
      <c r="A870">
        <v>10701</v>
      </c>
      <c r="B870" s="4">
        <v>45883</v>
      </c>
      <c r="C870" t="s">
        <v>191</v>
      </c>
      <c r="D870">
        <v>25</v>
      </c>
      <c r="E870" t="s">
        <v>1833</v>
      </c>
      <c r="F870" t="s">
        <v>2703</v>
      </c>
    </row>
    <row r="871" spans="1:6" x14ac:dyDescent="0.35">
      <c r="A871">
        <v>10702</v>
      </c>
      <c r="B871" s="4">
        <v>45796</v>
      </c>
      <c r="C871" t="s">
        <v>93</v>
      </c>
      <c r="D871">
        <v>10</v>
      </c>
      <c r="E871" t="s">
        <v>1833</v>
      </c>
      <c r="F871" t="s">
        <v>2704</v>
      </c>
    </row>
    <row r="872" spans="1:6" x14ac:dyDescent="0.35">
      <c r="A872">
        <v>10703</v>
      </c>
      <c r="B872" s="4">
        <v>45879</v>
      </c>
      <c r="C872" t="s">
        <v>244</v>
      </c>
      <c r="D872">
        <v>75</v>
      </c>
      <c r="E872" t="s">
        <v>1833</v>
      </c>
      <c r="F872" t="s">
        <v>2705</v>
      </c>
    </row>
    <row r="873" spans="1:6" x14ac:dyDescent="0.35">
      <c r="A873">
        <v>10704</v>
      </c>
      <c r="B873" s="4">
        <v>45829</v>
      </c>
      <c r="C873" t="s">
        <v>249</v>
      </c>
      <c r="D873">
        <v>40</v>
      </c>
      <c r="E873" t="s">
        <v>1834</v>
      </c>
      <c r="F873" t="s">
        <v>2706</v>
      </c>
    </row>
    <row r="874" spans="1:6" x14ac:dyDescent="0.35">
      <c r="A874">
        <v>10705</v>
      </c>
      <c r="B874" s="4">
        <v>45761</v>
      </c>
      <c r="C874" t="s">
        <v>94</v>
      </c>
      <c r="D874">
        <v>75</v>
      </c>
      <c r="E874" t="s">
        <v>1833</v>
      </c>
      <c r="F874" t="s">
        <v>2707</v>
      </c>
    </row>
    <row r="875" spans="1:6" x14ac:dyDescent="0.35">
      <c r="A875">
        <v>10706</v>
      </c>
      <c r="B875" s="4">
        <v>45834</v>
      </c>
      <c r="C875" t="s">
        <v>97</v>
      </c>
      <c r="D875">
        <v>6</v>
      </c>
      <c r="E875" t="s">
        <v>1831</v>
      </c>
      <c r="F875" t="s">
        <v>2708</v>
      </c>
    </row>
    <row r="876" spans="1:6" x14ac:dyDescent="0.35">
      <c r="A876">
        <v>10706</v>
      </c>
      <c r="B876" s="4">
        <v>45830</v>
      </c>
      <c r="C876" t="s">
        <v>97</v>
      </c>
      <c r="D876">
        <v>4</v>
      </c>
      <c r="E876" t="s">
        <v>1834</v>
      </c>
      <c r="F876" t="s">
        <v>2709</v>
      </c>
    </row>
    <row r="877" spans="1:6" x14ac:dyDescent="0.35">
      <c r="A877">
        <v>10707</v>
      </c>
      <c r="B877" s="4">
        <v>45832</v>
      </c>
      <c r="C877" t="s">
        <v>186</v>
      </c>
      <c r="D877">
        <v>100</v>
      </c>
      <c r="E877" t="s">
        <v>1833</v>
      </c>
      <c r="F877" t="s">
        <v>2710</v>
      </c>
    </row>
    <row r="878" spans="1:6" x14ac:dyDescent="0.35">
      <c r="A878">
        <v>10708</v>
      </c>
      <c r="B878" s="4">
        <v>45774</v>
      </c>
      <c r="C878" t="s">
        <v>98</v>
      </c>
      <c r="D878">
        <v>2</v>
      </c>
      <c r="E878" t="s">
        <v>1833</v>
      </c>
      <c r="F878" t="s">
        <v>2711</v>
      </c>
    </row>
    <row r="879" spans="1:6" x14ac:dyDescent="0.35">
      <c r="A879">
        <v>10708</v>
      </c>
      <c r="B879" s="4">
        <v>45775</v>
      </c>
      <c r="C879" t="s">
        <v>98</v>
      </c>
      <c r="D879">
        <v>18</v>
      </c>
      <c r="E879" t="s">
        <v>1833</v>
      </c>
      <c r="F879" t="s">
        <v>2712</v>
      </c>
    </row>
    <row r="880" spans="1:6" x14ac:dyDescent="0.35">
      <c r="A880">
        <v>10709</v>
      </c>
      <c r="B880" s="4">
        <v>45896</v>
      </c>
      <c r="C880" t="s">
        <v>61</v>
      </c>
      <c r="D880">
        <v>100</v>
      </c>
      <c r="E880" t="s">
        <v>1831</v>
      </c>
      <c r="F880" t="s">
        <v>2713</v>
      </c>
    </row>
    <row r="881" spans="1:6" x14ac:dyDescent="0.35">
      <c r="A881">
        <v>10710</v>
      </c>
      <c r="B881" s="4">
        <v>45821</v>
      </c>
      <c r="C881" t="s">
        <v>239</v>
      </c>
      <c r="D881">
        <v>5</v>
      </c>
      <c r="E881" t="s">
        <v>1832</v>
      </c>
      <c r="F881" t="s">
        <v>2714</v>
      </c>
    </row>
    <row r="882" spans="1:6" x14ac:dyDescent="0.35">
      <c r="A882">
        <v>10711</v>
      </c>
      <c r="B882" s="4">
        <v>45809</v>
      </c>
      <c r="C882" t="s">
        <v>222</v>
      </c>
      <c r="D882">
        <v>15</v>
      </c>
      <c r="E882" t="s">
        <v>1834</v>
      </c>
      <c r="F882" t="s">
        <v>2715</v>
      </c>
    </row>
    <row r="883" spans="1:6" x14ac:dyDescent="0.35">
      <c r="A883">
        <v>10712</v>
      </c>
      <c r="B883" s="4">
        <v>45929</v>
      </c>
      <c r="C883" t="s">
        <v>207</v>
      </c>
      <c r="D883">
        <v>30</v>
      </c>
      <c r="E883" t="s">
        <v>1834</v>
      </c>
      <c r="F883" t="s">
        <v>2716</v>
      </c>
    </row>
    <row r="884" spans="1:6" x14ac:dyDescent="0.35">
      <c r="A884">
        <v>10713</v>
      </c>
      <c r="B884" s="4">
        <v>45770</v>
      </c>
      <c r="C884" t="s">
        <v>67</v>
      </c>
      <c r="D884">
        <v>5</v>
      </c>
      <c r="E884" t="s">
        <v>1832</v>
      </c>
      <c r="F884" t="s">
        <v>2717</v>
      </c>
    </row>
    <row r="885" spans="1:6" x14ac:dyDescent="0.35">
      <c r="A885">
        <v>10714</v>
      </c>
      <c r="B885" s="4">
        <v>45789</v>
      </c>
      <c r="C885" t="s">
        <v>229</v>
      </c>
      <c r="D885">
        <v>40</v>
      </c>
      <c r="E885" t="s">
        <v>1831</v>
      </c>
      <c r="F885" t="s">
        <v>2718</v>
      </c>
    </row>
    <row r="886" spans="1:6" x14ac:dyDescent="0.35">
      <c r="A886">
        <v>10715</v>
      </c>
      <c r="B886" s="4">
        <v>45812</v>
      </c>
      <c r="C886" t="s">
        <v>232</v>
      </c>
      <c r="D886">
        <v>18</v>
      </c>
      <c r="E886" t="s">
        <v>1831</v>
      </c>
      <c r="F886" t="s">
        <v>2719</v>
      </c>
    </row>
    <row r="887" spans="1:6" x14ac:dyDescent="0.35">
      <c r="A887">
        <v>10715</v>
      </c>
      <c r="B887" s="4">
        <v>45808</v>
      </c>
      <c r="C887" t="s">
        <v>232</v>
      </c>
      <c r="D887">
        <v>7</v>
      </c>
      <c r="E887" t="s">
        <v>1834</v>
      </c>
      <c r="F887" t="s">
        <v>2720</v>
      </c>
    </row>
    <row r="888" spans="1:6" x14ac:dyDescent="0.35">
      <c r="A888">
        <v>10716</v>
      </c>
      <c r="B888" s="4">
        <v>45887</v>
      </c>
      <c r="C888" t="s">
        <v>108</v>
      </c>
      <c r="D888">
        <v>40</v>
      </c>
      <c r="E888" t="s">
        <v>1831</v>
      </c>
      <c r="F888" t="s">
        <v>2721</v>
      </c>
    </row>
    <row r="889" spans="1:6" x14ac:dyDescent="0.35">
      <c r="A889">
        <v>10717</v>
      </c>
      <c r="B889" s="4">
        <v>45863</v>
      </c>
      <c r="C889" t="s">
        <v>245</v>
      </c>
      <c r="D889">
        <v>100</v>
      </c>
      <c r="E889" t="s">
        <v>1832</v>
      </c>
      <c r="F889" t="s">
        <v>2722</v>
      </c>
    </row>
    <row r="890" spans="1:6" x14ac:dyDescent="0.35">
      <c r="A890">
        <v>10718</v>
      </c>
      <c r="B890" s="4">
        <v>45767</v>
      </c>
      <c r="C890" t="s">
        <v>182</v>
      </c>
      <c r="D890">
        <v>5</v>
      </c>
      <c r="E890" t="s">
        <v>1834</v>
      </c>
      <c r="F890" t="s">
        <v>2723</v>
      </c>
    </row>
    <row r="891" spans="1:6" x14ac:dyDescent="0.35">
      <c r="A891">
        <v>10719</v>
      </c>
      <c r="B891" s="4">
        <v>45868</v>
      </c>
      <c r="C891" t="s">
        <v>115</v>
      </c>
      <c r="D891">
        <v>25</v>
      </c>
      <c r="E891" t="s">
        <v>1832</v>
      </c>
      <c r="F891" t="s">
        <v>2724</v>
      </c>
    </row>
    <row r="892" spans="1:6" x14ac:dyDescent="0.35">
      <c r="A892">
        <v>10720</v>
      </c>
      <c r="B892" s="4">
        <v>45815</v>
      </c>
      <c r="C892" t="s">
        <v>72</v>
      </c>
      <c r="D892">
        <v>5</v>
      </c>
      <c r="E892" t="s">
        <v>1831</v>
      </c>
      <c r="F892" t="s">
        <v>2725</v>
      </c>
    </row>
    <row r="893" spans="1:6" x14ac:dyDescent="0.35">
      <c r="A893">
        <v>10721</v>
      </c>
      <c r="B893" s="4">
        <v>45935</v>
      </c>
      <c r="C893" t="s">
        <v>139</v>
      </c>
      <c r="D893">
        <v>50</v>
      </c>
      <c r="E893" t="s">
        <v>1832</v>
      </c>
      <c r="F893" t="s">
        <v>2726</v>
      </c>
    </row>
    <row r="894" spans="1:6" x14ac:dyDescent="0.35">
      <c r="A894">
        <v>10722</v>
      </c>
      <c r="B894" s="4">
        <v>45779</v>
      </c>
      <c r="C894" t="s">
        <v>204</v>
      </c>
      <c r="D894">
        <v>15</v>
      </c>
      <c r="E894" t="s">
        <v>1832</v>
      </c>
      <c r="F894" t="s">
        <v>2727</v>
      </c>
    </row>
    <row r="895" spans="1:6" x14ac:dyDescent="0.35">
      <c r="A895">
        <v>10723</v>
      </c>
      <c r="B895" s="4">
        <v>45903</v>
      </c>
      <c r="C895" t="s">
        <v>247</v>
      </c>
      <c r="D895">
        <v>40</v>
      </c>
      <c r="E895" t="s">
        <v>1833</v>
      </c>
      <c r="F895" t="s">
        <v>2728</v>
      </c>
    </row>
    <row r="896" spans="1:6" x14ac:dyDescent="0.35">
      <c r="A896">
        <v>10724</v>
      </c>
      <c r="B896" s="4">
        <v>45911</v>
      </c>
      <c r="C896" t="s">
        <v>108</v>
      </c>
      <c r="D896">
        <v>100</v>
      </c>
      <c r="E896" t="s">
        <v>1831</v>
      </c>
      <c r="F896" t="s">
        <v>2729</v>
      </c>
    </row>
    <row r="897" spans="1:6" x14ac:dyDescent="0.35">
      <c r="A897">
        <v>10725</v>
      </c>
      <c r="B897" s="4">
        <v>45774</v>
      </c>
      <c r="C897" t="s">
        <v>76</v>
      </c>
      <c r="D897">
        <v>40</v>
      </c>
      <c r="E897" t="s">
        <v>1832</v>
      </c>
      <c r="F897" t="s">
        <v>2730</v>
      </c>
    </row>
    <row r="898" spans="1:6" x14ac:dyDescent="0.35">
      <c r="A898">
        <v>10726</v>
      </c>
      <c r="B898" s="4">
        <v>45913</v>
      </c>
      <c r="C898" t="s">
        <v>62</v>
      </c>
      <c r="D898">
        <v>5</v>
      </c>
      <c r="E898" t="s">
        <v>1832</v>
      </c>
      <c r="F898" t="s">
        <v>2731</v>
      </c>
    </row>
    <row r="899" spans="1:6" x14ac:dyDescent="0.35">
      <c r="A899">
        <v>10727</v>
      </c>
      <c r="B899" s="4">
        <v>45768</v>
      </c>
      <c r="C899" t="s">
        <v>55</v>
      </c>
      <c r="D899">
        <v>75</v>
      </c>
      <c r="E899" t="s">
        <v>1831</v>
      </c>
      <c r="F899" t="s">
        <v>2732</v>
      </c>
    </row>
    <row r="900" spans="1:6" x14ac:dyDescent="0.35">
      <c r="A900">
        <v>10728</v>
      </c>
      <c r="B900" s="4">
        <v>45777</v>
      </c>
      <c r="C900" t="s">
        <v>120</v>
      </c>
      <c r="D900">
        <v>15</v>
      </c>
      <c r="E900" t="s">
        <v>1831</v>
      </c>
      <c r="F900" t="s">
        <v>2733</v>
      </c>
    </row>
    <row r="901" spans="1:6" x14ac:dyDescent="0.35">
      <c r="A901">
        <v>10729</v>
      </c>
      <c r="B901" s="4">
        <v>45810</v>
      </c>
      <c r="C901" t="s">
        <v>109</v>
      </c>
      <c r="D901">
        <v>74</v>
      </c>
      <c r="E901" t="s">
        <v>1831</v>
      </c>
      <c r="F901" t="s">
        <v>2734</v>
      </c>
    </row>
    <row r="902" spans="1:6" x14ac:dyDescent="0.35">
      <c r="A902">
        <v>10729</v>
      </c>
      <c r="B902" s="4">
        <v>45810</v>
      </c>
      <c r="C902" t="s">
        <v>109</v>
      </c>
      <c r="D902">
        <v>1</v>
      </c>
      <c r="E902" t="s">
        <v>1833</v>
      </c>
      <c r="F902" t="s">
        <v>2735</v>
      </c>
    </row>
    <row r="903" spans="1:6" x14ac:dyDescent="0.35">
      <c r="A903">
        <v>10730</v>
      </c>
      <c r="B903" s="4">
        <v>45896</v>
      </c>
      <c r="C903" t="s">
        <v>97</v>
      </c>
      <c r="D903">
        <v>20</v>
      </c>
      <c r="E903" t="s">
        <v>1834</v>
      </c>
      <c r="F903" t="s">
        <v>2736</v>
      </c>
    </row>
    <row r="904" spans="1:6" x14ac:dyDescent="0.35">
      <c r="A904">
        <v>10731</v>
      </c>
      <c r="B904" s="4">
        <v>45757</v>
      </c>
      <c r="C904" t="s">
        <v>114</v>
      </c>
      <c r="D904">
        <v>100</v>
      </c>
      <c r="E904" t="s">
        <v>1833</v>
      </c>
      <c r="F904" t="s">
        <v>2737</v>
      </c>
    </row>
    <row r="905" spans="1:6" x14ac:dyDescent="0.35">
      <c r="A905">
        <v>10732</v>
      </c>
      <c r="B905" s="4">
        <v>45850</v>
      </c>
      <c r="C905" t="s">
        <v>228</v>
      </c>
      <c r="D905">
        <v>40</v>
      </c>
      <c r="E905" t="s">
        <v>1831</v>
      </c>
      <c r="F905" t="s">
        <v>2738</v>
      </c>
    </row>
    <row r="906" spans="1:6" x14ac:dyDescent="0.35">
      <c r="A906">
        <v>10733</v>
      </c>
      <c r="B906" s="4">
        <v>45827</v>
      </c>
      <c r="C906" t="s">
        <v>99</v>
      </c>
      <c r="D906">
        <v>15</v>
      </c>
      <c r="E906" t="s">
        <v>1832</v>
      </c>
      <c r="F906" t="s">
        <v>2739</v>
      </c>
    </row>
    <row r="907" spans="1:6" x14ac:dyDescent="0.35">
      <c r="A907">
        <v>10734</v>
      </c>
      <c r="B907" s="4">
        <v>45859</v>
      </c>
      <c r="C907" t="s">
        <v>144</v>
      </c>
      <c r="D907">
        <v>10</v>
      </c>
      <c r="E907" t="s">
        <v>1831</v>
      </c>
      <c r="F907" t="s">
        <v>2740</v>
      </c>
    </row>
    <row r="908" spans="1:6" x14ac:dyDescent="0.35">
      <c r="A908">
        <v>10735</v>
      </c>
      <c r="B908" s="4">
        <v>45800</v>
      </c>
      <c r="C908" t="s">
        <v>156</v>
      </c>
      <c r="D908">
        <v>5</v>
      </c>
      <c r="E908" t="s">
        <v>1834</v>
      </c>
      <c r="F908" t="s">
        <v>2741</v>
      </c>
    </row>
    <row r="909" spans="1:6" x14ac:dyDescent="0.35">
      <c r="A909">
        <v>10736</v>
      </c>
      <c r="B909" s="4">
        <v>45843</v>
      </c>
      <c r="C909" t="s">
        <v>58</v>
      </c>
      <c r="D909">
        <v>15</v>
      </c>
      <c r="E909" t="s">
        <v>1832</v>
      </c>
      <c r="F909" t="s">
        <v>2742</v>
      </c>
    </row>
    <row r="910" spans="1:6" x14ac:dyDescent="0.35">
      <c r="A910">
        <v>10737</v>
      </c>
      <c r="B910" s="4">
        <v>45832</v>
      </c>
      <c r="C910" t="s">
        <v>246</v>
      </c>
      <c r="D910">
        <v>30</v>
      </c>
      <c r="E910" t="s">
        <v>1831</v>
      </c>
      <c r="F910" t="s">
        <v>2743</v>
      </c>
    </row>
    <row r="911" spans="1:6" x14ac:dyDescent="0.35">
      <c r="A911">
        <v>10738</v>
      </c>
      <c r="B911" s="4">
        <v>45887</v>
      </c>
      <c r="C911" t="s">
        <v>252</v>
      </c>
      <c r="D911">
        <v>25</v>
      </c>
      <c r="E911" t="s">
        <v>1834</v>
      </c>
      <c r="F911" t="s">
        <v>2744</v>
      </c>
    </row>
    <row r="912" spans="1:6" x14ac:dyDescent="0.35">
      <c r="A912">
        <v>10739</v>
      </c>
      <c r="B912" s="4">
        <v>45788</v>
      </c>
      <c r="C912" t="s">
        <v>101</v>
      </c>
      <c r="D912">
        <v>10</v>
      </c>
      <c r="E912" t="s">
        <v>1834</v>
      </c>
      <c r="F912" t="s">
        <v>2745</v>
      </c>
    </row>
    <row r="913" spans="1:6" x14ac:dyDescent="0.35">
      <c r="A913">
        <v>10740</v>
      </c>
      <c r="B913" s="4">
        <v>45817</v>
      </c>
      <c r="C913" t="s">
        <v>150</v>
      </c>
      <c r="D913">
        <v>40</v>
      </c>
      <c r="E913" t="s">
        <v>1832</v>
      </c>
      <c r="F913" t="s">
        <v>2746</v>
      </c>
    </row>
    <row r="914" spans="1:6" x14ac:dyDescent="0.35">
      <c r="A914">
        <v>10741</v>
      </c>
      <c r="B914" s="4">
        <v>45928</v>
      </c>
      <c r="C914" t="s">
        <v>238</v>
      </c>
      <c r="D914">
        <v>61</v>
      </c>
      <c r="E914" t="s">
        <v>1832</v>
      </c>
      <c r="F914" t="s">
        <v>2747</v>
      </c>
    </row>
    <row r="915" spans="1:6" x14ac:dyDescent="0.35">
      <c r="A915">
        <v>10741</v>
      </c>
      <c r="B915" s="4">
        <v>45924</v>
      </c>
      <c r="C915" t="s">
        <v>238</v>
      </c>
      <c r="D915">
        <v>14</v>
      </c>
      <c r="E915" t="s">
        <v>1832</v>
      </c>
      <c r="F915" t="s">
        <v>2748</v>
      </c>
    </row>
    <row r="916" spans="1:6" x14ac:dyDescent="0.35">
      <c r="A916">
        <v>10742</v>
      </c>
      <c r="B916" s="4">
        <v>45810</v>
      </c>
      <c r="C916" t="s">
        <v>155</v>
      </c>
      <c r="D916">
        <v>40</v>
      </c>
      <c r="E916" t="s">
        <v>1832</v>
      </c>
      <c r="F916" t="s">
        <v>2749</v>
      </c>
    </row>
    <row r="917" spans="1:6" x14ac:dyDescent="0.35">
      <c r="A917">
        <v>10743</v>
      </c>
      <c r="B917" s="4">
        <v>45842</v>
      </c>
      <c r="C917" t="s">
        <v>243</v>
      </c>
      <c r="D917">
        <v>50</v>
      </c>
      <c r="E917" t="s">
        <v>1834</v>
      </c>
      <c r="F917" t="s">
        <v>2750</v>
      </c>
    </row>
    <row r="918" spans="1:6" x14ac:dyDescent="0.35">
      <c r="A918">
        <v>10744</v>
      </c>
      <c r="B918" s="4">
        <v>45772</v>
      </c>
      <c r="C918" t="s">
        <v>84</v>
      </c>
      <c r="D918">
        <v>19</v>
      </c>
      <c r="E918" t="s">
        <v>1834</v>
      </c>
      <c r="F918" t="s">
        <v>2751</v>
      </c>
    </row>
    <row r="919" spans="1:6" x14ac:dyDescent="0.35">
      <c r="A919">
        <v>10744</v>
      </c>
      <c r="B919" s="4">
        <v>45768</v>
      </c>
      <c r="C919" t="s">
        <v>84</v>
      </c>
      <c r="D919">
        <v>1</v>
      </c>
      <c r="E919" t="s">
        <v>1832</v>
      </c>
      <c r="F919" t="s">
        <v>2752</v>
      </c>
    </row>
    <row r="920" spans="1:6" x14ac:dyDescent="0.35">
      <c r="A920">
        <v>10745</v>
      </c>
      <c r="B920" s="4">
        <v>45920</v>
      </c>
      <c r="C920" t="s">
        <v>209</v>
      </c>
      <c r="D920">
        <v>10</v>
      </c>
      <c r="E920" t="s">
        <v>1834</v>
      </c>
      <c r="F920" t="s">
        <v>2753</v>
      </c>
    </row>
    <row r="921" spans="1:6" x14ac:dyDescent="0.35">
      <c r="A921">
        <v>10745</v>
      </c>
      <c r="B921" s="4">
        <v>45921</v>
      </c>
      <c r="C921" t="s">
        <v>209</v>
      </c>
      <c r="D921">
        <v>10</v>
      </c>
      <c r="E921" t="s">
        <v>1833</v>
      </c>
      <c r="F921" t="s">
        <v>2754</v>
      </c>
    </row>
    <row r="922" spans="1:6" x14ac:dyDescent="0.35">
      <c r="A922">
        <v>10746</v>
      </c>
      <c r="B922" s="4">
        <v>45925</v>
      </c>
      <c r="C922" t="s">
        <v>204</v>
      </c>
      <c r="D922">
        <v>10</v>
      </c>
      <c r="E922" t="s">
        <v>1832</v>
      </c>
      <c r="F922" t="s">
        <v>2755</v>
      </c>
    </row>
    <row r="923" spans="1:6" x14ac:dyDescent="0.35">
      <c r="A923">
        <v>10747</v>
      </c>
      <c r="B923" s="4">
        <v>45930</v>
      </c>
      <c r="C923" t="s">
        <v>119</v>
      </c>
      <c r="D923">
        <v>20</v>
      </c>
      <c r="E923" t="s">
        <v>1833</v>
      </c>
      <c r="F923" t="s">
        <v>2756</v>
      </c>
    </row>
    <row r="924" spans="1:6" x14ac:dyDescent="0.35">
      <c r="A924">
        <v>10748</v>
      </c>
      <c r="B924" s="4">
        <v>45836</v>
      </c>
      <c r="C924" t="s">
        <v>130</v>
      </c>
      <c r="D924">
        <v>20</v>
      </c>
      <c r="E924" t="s">
        <v>1833</v>
      </c>
      <c r="F924" t="s">
        <v>2757</v>
      </c>
    </row>
    <row r="925" spans="1:6" x14ac:dyDescent="0.35">
      <c r="A925">
        <v>10749</v>
      </c>
      <c r="B925" s="4">
        <v>45901</v>
      </c>
      <c r="C925" t="s">
        <v>236</v>
      </c>
      <c r="D925">
        <v>25</v>
      </c>
      <c r="E925" t="s">
        <v>1834</v>
      </c>
      <c r="F925" t="s">
        <v>2758</v>
      </c>
    </row>
    <row r="926" spans="1:6" x14ac:dyDescent="0.35">
      <c r="A926">
        <v>10750</v>
      </c>
      <c r="B926" s="4">
        <v>45854</v>
      </c>
      <c r="C926" t="s">
        <v>215</v>
      </c>
      <c r="D926">
        <v>20</v>
      </c>
      <c r="E926" t="s">
        <v>1831</v>
      </c>
      <c r="F926" t="s">
        <v>2759</v>
      </c>
    </row>
    <row r="927" spans="1:6" x14ac:dyDescent="0.35">
      <c r="A927">
        <v>10751</v>
      </c>
      <c r="B927" s="4">
        <v>45826</v>
      </c>
      <c r="C927" t="s">
        <v>93</v>
      </c>
      <c r="D927">
        <v>50</v>
      </c>
      <c r="E927" t="s">
        <v>1831</v>
      </c>
      <c r="F927" t="s">
        <v>2760</v>
      </c>
    </row>
    <row r="928" spans="1:6" x14ac:dyDescent="0.35">
      <c r="A928">
        <v>10752</v>
      </c>
      <c r="B928" s="4">
        <v>45845</v>
      </c>
      <c r="C928" t="s">
        <v>115</v>
      </c>
      <c r="D928">
        <v>30</v>
      </c>
      <c r="E928" t="s">
        <v>1831</v>
      </c>
      <c r="F928" t="s">
        <v>2761</v>
      </c>
    </row>
    <row r="929" spans="1:6" x14ac:dyDescent="0.35">
      <c r="A929">
        <v>10753</v>
      </c>
      <c r="B929" s="4">
        <v>45787</v>
      </c>
      <c r="C929" t="s">
        <v>224</v>
      </c>
      <c r="D929">
        <v>5</v>
      </c>
      <c r="E929" t="s">
        <v>1834</v>
      </c>
      <c r="F929" t="s">
        <v>2762</v>
      </c>
    </row>
    <row r="930" spans="1:6" x14ac:dyDescent="0.35">
      <c r="A930">
        <v>10754</v>
      </c>
      <c r="B930" s="4">
        <v>45869</v>
      </c>
      <c r="C930" t="s">
        <v>246</v>
      </c>
      <c r="D930">
        <v>1</v>
      </c>
      <c r="E930" t="s">
        <v>1834</v>
      </c>
      <c r="F930" t="s">
        <v>2763</v>
      </c>
    </row>
    <row r="931" spans="1:6" x14ac:dyDescent="0.35">
      <c r="A931">
        <v>10754</v>
      </c>
      <c r="B931" s="4">
        <v>45869</v>
      </c>
      <c r="C931" t="s">
        <v>246</v>
      </c>
      <c r="D931">
        <v>39</v>
      </c>
      <c r="E931" t="s">
        <v>1832</v>
      </c>
      <c r="F931" t="s">
        <v>2764</v>
      </c>
    </row>
    <row r="932" spans="1:6" x14ac:dyDescent="0.35">
      <c r="A932">
        <v>10755</v>
      </c>
      <c r="B932" s="4">
        <v>45906</v>
      </c>
      <c r="C932" t="s">
        <v>124</v>
      </c>
      <c r="D932">
        <v>30</v>
      </c>
      <c r="E932" t="s">
        <v>1831</v>
      </c>
      <c r="F932" t="s">
        <v>2765</v>
      </c>
    </row>
    <row r="933" spans="1:6" x14ac:dyDescent="0.35">
      <c r="A933">
        <v>10756</v>
      </c>
      <c r="B933" s="4">
        <v>45825</v>
      </c>
      <c r="C933" t="s">
        <v>175</v>
      </c>
      <c r="D933">
        <v>36</v>
      </c>
      <c r="E933" t="s">
        <v>1834</v>
      </c>
      <c r="F933" t="s">
        <v>2766</v>
      </c>
    </row>
    <row r="934" spans="1:6" x14ac:dyDescent="0.35">
      <c r="A934">
        <v>10756</v>
      </c>
      <c r="B934" s="4">
        <v>45825</v>
      </c>
      <c r="C934" t="s">
        <v>175</v>
      </c>
      <c r="D934">
        <v>4</v>
      </c>
      <c r="E934" t="s">
        <v>1834</v>
      </c>
      <c r="F934" t="s">
        <v>2767</v>
      </c>
    </row>
    <row r="935" spans="1:6" x14ac:dyDescent="0.35">
      <c r="A935">
        <v>10757</v>
      </c>
      <c r="B935" s="4">
        <v>45927</v>
      </c>
      <c r="C935" t="s">
        <v>188</v>
      </c>
      <c r="D935">
        <v>10</v>
      </c>
      <c r="E935" t="s">
        <v>1832</v>
      </c>
      <c r="F935" t="s">
        <v>2768</v>
      </c>
    </row>
    <row r="936" spans="1:6" x14ac:dyDescent="0.35">
      <c r="A936">
        <v>10758</v>
      </c>
      <c r="B936" s="4">
        <v>45855</v>
      </c>
      <c r="C936" t="s">
        <v>234</v>
      </c>
      <c r="D936">
        <v>25</v>
      </c>
      <c r="E936" t="s">
        <v>1834</v>
      </c>
      <c r="F936" t="s">
        <v>2769</v>
      </c>
    </row>
    <row r="937" spans="1:6" x14ac:dyDescent="0.35">
      <c r="A937">
        <v>10759</v>
      </c>
      <c r="B937" s="4">
        <v>45822</v>
      </c>
      <c r="C937" t="s">
        <v>123</v>
      </c>
      <c r="D937">
        <v>15</v>
      </c>
      <c r="E937" t="s">
        <v>1832</v>
      </c>
      <c r="F937" t="s">
        <v>2770</v>
      </c>
    </row>
    <row r="938" spans="1:6" x14ac:dyDescent="0.35">
      <c r="A938">
        <v>10760</v>
      </c>
      <c r="B938" s="4">
        <v>45932</v>
      </c>
      <c r="C938" t="s">
        <v>59</v>
      </c>
      <c r="D938">
        <v>35</v>
      </c>
      <c r="E938" t="s">
        <v>1832</v>
      </c>
      <c r="F938" t="s">
        <v>2771</v>
      </c>
    </row>
    <row r="939" spans="1:6" x14ac:dyDescent="0.35">
      <c r="A939">
        <v>10760</v>
      </c>
      <c r="B939" s="4">
        <v>45933</v>
      </c>
      <c r="C939" t="s">
        <v>59</v>
      </c>
      <c r="D939">
        <v>5</v>
      </c>
      <c r="E939" t="s">
        <v>1832</v>
      </c>
      <c r="F939" t="s">
        <v>2772</v>
      </c>
    </row>
    <row r="940" spans="1:6" x14ac:dyDescent="0.35">
      <c r="A940">
        <v>10761</v>
      </c>
      <c r="B940" s="4">
        <v>45937</v>
      </c>
      <c r="C940" t="s">
        <v>191</v>
      </c>
      <c r="D940">
        <v>11</v>
      </c>
      <c r="E940" t="s">
        <v>1834</v>
      </c>
      <c r="F940" t="s">
        <v>2773</v>
      </c>
    </row>
    <row r="941" spans="1:6" x14ac:dyDescent="0.35">
      <c r="A941">
        <v>10761</v>
      </c>
      <c r="B941" s="4">
        <v>45940</v>
      </c>
      <c r="C941" t="s">
        <v>191</v>
      </c>
      <c r="D941">
        <v>14</v>
      </c>
      <c r="E941" t="s">
        <v>1834</v>
      </c>
      <c r="F941" t="s">
        <v>2774</v>
      </c>
    </row>
    <row r="942" spans="1:6" x14ac:dyDescent="0.35">
      <c r="A942">
        <v>10762</v>
      </c>
      <c r="B942" s="4">
        <v>45919</v>
      </c>
      <c r="C942" t="s">
        <v>190</v>
      </c>
      <c r="D942">
        <v>84</v>
      </c>
      <c r="E942" t="s">
        <v>1832</v>
      </c>
      <c r="F942" t="s">
        <v>2775</v>
      </c>
    </row>
    <row r="943" spans="1:6" x14ac:dyDescent="0.35">
      <c r="A943">
        <v>10762</v>
      </c>
      <c r="B943" s="4">
        <v>45919</v>
      </c>
      <c r="C943" t="s">
        <v>190</v>
      </c>
      <c r="D943">
        <v>16</v>
      </c>
      <c r="E943" t="s">
        <v>1833</v>
      </c>
      <c r="F943" t="s">
        <v>2776</v>
      </c>
    </row>
    <row r="944" spans="1:6" x14ac:dyDescent="0.35">
      <c r="A944">
        <v>10763</v>
      </c>
      <c r="B944" s="4">
        <v>45791</v>
      </c>
      <c r="C944" t="s">
        <v>99</v>
      </c>
      <c r="D944">
        <v>30</v>
      </c>
      <c r="E944" t="s">
        <v>1832</v>
      </c>
      <c r="F944" t="s">
        <v>2777</v>
      </c>
    </row>
    <row r="945" spans="1:6" x14ac:dyDescent="0.35">
      <c r="A945">
        <v>10764</v>
      </c>
      <c r="B945" s="4">
        <v>45788</v>
      </c>
      <c r="C945" t="s">
        <v>63</v>
      </c>
      <c r="D945">
        <v>75</v>
      </c>
      <c r="E945" t="s">
        <v>1831</v>
      </c>
      <c r="F945" t="s">
        <v>2778</v>
      </c>
    </row>
    <row r="946" spans="1:6" x14ac:dyDescent="0.35">
      <c r="A946">
        <v>10765</v>
      </c>
      <c r="B946" s="4">
        <v>45900</v>
      </c>
      <c r="C946" t="s">
        <v>229</v>
      </c>
      <c r="D946">
        <v>15</v>
      </c>
      <c r="E946" t="s">
        <v>1831</v>
      </c>
      <c r="F946" t="s">
        <v>2779</v>
      </c>
    </row>
    <row r="947" spans="1:6" x14ac:dyDescent="0.35">
      <c r="A947">
        <v>10766</v>
      </c>
      <c r="B947" s="4">
        <v>45759</v>
      </c>
      <c r="C947" t="s">
        <v>244</v>
      </c>
      <c r="D947">
        <v>26</v>
      </c>
      <c r="E947" t="s">
        <v>1832</v>
      </c>
      <c r="F947" t="s">
        <v>2780</v>
      </c>
    </row>
    <row r="948" spans="1:6" x14ac:dyDescent="0.35">
      <c r="A948">
        <v>10766</v>
      </c>
      <c r="B948" s="4">
        <v>45759</v>
      </c>
      <c r="C948" t="s">
        <v>244</v>
      </c>
      <c r="D948">
        <v>49</v>
      </c>
      <c r="E948" t="s">
        <v>1832</v>
      </c>
      <c r="F948" t="s">
        <v>2781</v>
      </c>
    </row>
    <row r="949" spans="1:6" x14ac:dyDescent="0.35">
      <c r="A949">
        <v>10767</v>
      </c>
      <c r="B949" s="4">
        <v>45868</v>
      </c>
      <c r="C949" t="s">
        <v>113</v>
      </c>
      <c r="D949">
        <v>2</v>
      </c>
      <c r="E949" t="s">
        <v>1832</v>
      </c>
      <c r="F949" t="s">
        <v>2782</v>
      </c>
    </row>
    <row r="950" spans="1:6" x14ac:dyDescent="0.35">
      <c r="A950">
        <v>10767</v>
      </c>
      <c r="B950" s="4">
        <v>45869</v>
      </c>
      <c r="C950" t="s">
        <v>113</v>
      </c>
      <c r="D950">
        <v>3</v>
      </c>
      <c r="E950" t="s">
        <v>1832</v>
      </c>
      <c r="F950" t="s">
        <v>2783</v>
      </c>
    </row>
    <row r="951" spans="1:6" x14ac:dyDescent="0.35">
      <c r="A951">
        <v>10768</v>
      </c>
      <c r="B951" s="4">
        <v>45761</v>
      </c>
      <c r="C951" t="s">
        <v>124</v>
      </c>
      <c r="D951">
        <v>15</v>
      </c>
      <c r="E951" t="s">
        <v>1834</v>
      </c>
      <c r="F951" t="s">
        <v>2784</v>
      </c>
    </row>
    <row r="952" spans="1:6" x14ac:dyDescent="0.35">
      <c r="A952">
        <v>10769</v>
      </c>
      <c r="B952" s="4">
        <v>45826</v>
      </c>
      <c r="C952" t="s">
        <v>121</v>
      </c>
      <c r="D952">
        <v>5</v>
      </c>
      <c r="E952" t="s">
        <v>1833</v>
      </c>
      <c r="F952" t="s">
        <v>2785</v>
      </c>
    </row>
    <row r="953" spans="1:6" x14ac:dyDescent="0.35">
      <c r="A953">
        <v>10770</v>
      </c>
      <c r="B953" s="4">
        <v>45900</v>
      </c>
      <c r="C953" t="s">
        <v>96</v>
      </c>
      <c r="D953">
        <v>9</v>
      </c>
      <c r="E953" t="s">
        <v>1833</v>
      </c>
      <c r="F953" t="s">
        <v>2786</v>
      </c>
    </row>
    <row r="954" spans="1:6" x14ac:dyDescent="0.35">
      <c r="A954">
        <v>10770</v>
      </c>
      <c r="B954" s="4">
        <v>45898</v>
      </c>
      <c r="C954" t="s">
        <v>96</v>
      </c>
      <c r="D954">
        <v>11</v>
      </c>
      <c r="E954" t="s">
        <v>1832</v>
      </c>
      <c r="F954" t="s">
        <v>2787</v>
      </c>
    </row>
    <row r="955" spans="1:6" x14ac:dyDescent="0.35">
      <c r="A955">
        <v>10771</v>
      </c>
      <c r="B955" s="4">
        <v>45768</v>
      </c>
      <c r="C955" t="s">
        <v>236</v>
      </c>
      <c r="D955">
        <v>75</v>
      </c>
      <c r="E955" t="s">
        <v>1833</v>
      </c>
      <c r="F955" t="s">
        <v>2788</v>
      </c>
    </row>
    <row r="956" spans="1:6" x14ac:dyDescent="0.35">
      <c r="A956">
        <v>10772</v>
      </c>
      <c r="B956" s="4">
        <v>45845</v>
      </c>
      <c r="C956" t="s">
        <v>168</v>
      </c>
      <c r="D956">
        <v>100</v>
      </c>
      <c r="E956" t="s">
        <v>1831</v>
      </c>
      <c r="F956" t="s">
        <v>2789</v>
      </c>
    </row>
    <row r="957" spans="1:6" x14ac:dyDescent="0.35">
      <c r="A957">
        <v>10773</v>
      </c>
      <c r="B957" s="4">
        <v>45764</v>
      </c>
      <c r="C957" t="s">
        <v>55</v>
      </c>
      <c r="D957">
        <v>100</v>
      </c>
      <c r="E957" t="s">
        <v>1831</v>
      </c>
      <c r="F957" t="s">
        <v>2790</v>
      </c>
    </row>
    <row r="958" spans="1:6" x14ac:dyDescent="0.35">
      <c r="A958">
        <v>10774</v>
      </c>
      <c r="B958" s="4">
        <v>45831</v>
      </c>
      <c r="C958" t="s">
        <v>236</v>
      </c>
      <c r="D958">
        <v>40</v>
      </c>
      <c r="E958" t="s">
        <v>1832</v>
      </c>
      <c r="F958" t="s">
        <v>2791</v>
      </c>
    </row>
    <row r="959" spans="1:6" x14ac:dyDescent="0.35">
      <c r="A959">
        <v>10775</v>
      </c>
      <c r="B959" s="4">
        <v>45761</v>
      </c>
      <c r="C959" t="s">
        <v>144</v>
      </c>
      <c r="D959">
        <v>100</v>
      </c>
      <c r="E959" t="s">
        <v>1832</v>
      </c>
      <c r="F959" t="s">
        <v>2792</v>
      </c>
    </row>
    <row r="960" spans="1:6" x14ac:dyDescent="0.35">
      <c r="A960">
        <v>10776</v>
      </c>
      <c r="B960" s="4">
        <v>45812</v>
      </c>
      <c r="C960" t="s">
        <v>158</v>
      </c>
      <c r="D960">
        <v>100</v>
      </c>
      <c r="E960" t="s">
        <v>1832</v>
      </c>
      <c r="F960" t="s">
        <v>2793</v>
      </c>
    </row>
    <row r="961" spans="1:6" x14ac:dyDescent="0.35">
      <c r="A961">
        <v>10777</v>
      </c>
      <c r="B961" s="4">
        <v>45840</v>
      </c>
      <c r="C961" t="s">
        <v>94</v>
      </c>
      <c r="D961">
        <v>3</v>
      </c>
      <c r="E961" t="s">
        <v>1833</v>
      </c>
      <c r="F961" t="s">
        <v>2794</v>
      </c>
    </row>
    <row r="962" spans="1:6" x14ac:dyDescent="0.35">
      <c r="A962">
        <v>10777</v>
      </c>
      <c r="B962" s="4">
        <v>45840</v>
      </c>
      <c r="C962" t="s">
        <v>94</v>
      </c>
      <c r="D962">
        <v>12</v>
      </c>
      <c r="E962" t="s">
        <v>1832</v>
      </c>
      <c r="F962" t="s">
        <v>2795</v>
      </c>
    </row>
    <row r="963" spans="1:6" x14ac:dyDescent="0.35">
      <c r="A963">
        <v>10778</v>
      </c>
      <c r="B963" s="4">
        <v>45834</v>
      </c>
      <c r="C963" t="s">
        <v>142</v>
      </c>
      <c r="D963">
        <v>15</v>
      </c>
      <c r="E963" t="s">
        <v>1832</v>
      </c>
      <c r="F963" t="s">
        <v>2796</v>
      </c>
    </row>
    <row r="964" spans="1:6" x14ac:dyDescent="0.35">
      <c r="A964">
        <v>10779</v>
      </c>
      <c r="B964" s="4">
        <v>45754</v>
      </c>
      <c r="C964" t="s">
        <v>121</v>
      </c>
      <c r="D964">
        <v>10</v>
      </c>
      <c r="E964" t="s">
        <v>1834</v>
      </c>
      <c r="F964" t="s">
        <v>2797</v>
      </c>
    </row>
    <row r="965" spans="1:6" x14ac:dyDescent="0.35">
      <c r="A965">
        <v>10780</v>
      </c>
      <c r="B965" s="4">
        <v>45789</v>
      </c>
      <c r="C965" t="s">
        <v>70</v>
      </c>
      <c r="D965">
        <v>48</v>
      </c>
      <c r="E965" t="s">
        <v>1834</v>
      </c>
      <c r="F965" t="s">
        <v>2798</v>
      </c>
    </row>
    <row r="966" spans="1:6" x14ac:dyDescent="0.35">
      <c r="A966">
        <v>10780</v>
      </c>
      <c r="B966" s="4">
        <v>45790</v>
      </c>
      <c r="C966" t="s">
        <v>70</v>
      </c>
      <c r="D966">
        <v>2</v>
      </c>
      <c r="E966" t="s">
        <v>1832</v>
      </c>
      <c r="F966" t="s">
        <v>2799</v>
      </c>
    </row>
    <row r="967" spans="1:6" x14ac:dyDescent="0.35">
      <c r="A967">
        <v>10781</v>
      </c>
      <c r="B967" s="4">
        <v>45882</v>
      </c>
      <c r="C967" t="s">
        <v>203</v>
      </c>
      <c r="D967">
        <v>1</v>
      </c>
      <c r="E967" t="s">
        <v>1831</v>
      </c>
      <c r="F967" t="s">
        <v>2800</v>
      </c>
    </row>
    <row r="968" spans="1:6" x14ac:dyDescent="0.35">
      <c r="A968">
        <v>10781</v>
      </c>
      <c r="B968" s="4">
        <v>45882</v>
      </c>
      <c r="C968" t="s">
        <v>203</v>
      </c>
      <c r="D968">
        <v>9</v>
      </c>
      <c r="E968" t="s">
        <v>1832</v>
      </c>
      <c r="F968" t="s">
        <v>2801</v>
      </c>
    </row>
    <row r="969" spans="1:6" x14ac:dyDescent="0.35">
      <c r="A969">
        <v>10782</v>
      </c>
      <c r="B969" s="4">
        <v>45866</v>
      </c>
      <c r="C969" t="s">
        <v>213</v>
      </c>
      <c r="D969">
        <v>75</v>
      </c>
      <c r="E969" t="s">
        <v>1831</v>
      </c>
      <c r="F969" t="s">
        <v>2802</v>
      </c>
    </row>
    <row r="970" spans="1:6" x14ac:dyDescent="0.35">
      <c r="A970">
        <v>10783</v>
      </c>
      <c r="B970" s="4">
        <v>45849</v>
      </c>
      <c r="C970" t="s">
        <v>202</v>
      </c>
      <c r="D970">
        <v>16</v>
      </c>
      <c r="E970" t="s">
        <v>1832</v>
      </c>
      <c r="F970" t="s">
        <v>2803</v>
      </c>
    </row>
    <row r="971" spans="1:6" x14ac:dyDescent="0.35">
      <c r="A971">
        <v>10783</v>
      </c>
      <c r="B971" s="4">
        <v>45852</v>
      </c>
      <c r="C971" t="s">
        <v>202</v>
      </c>
      <c r="D971">
        <v>24</v>
      </c>
      <c r="E971" t="s">
        <v>1831</v>
      </c>
      <c r="F971" t="s">
        <v>2804</v>
      </c>
    </row>
    <row r="972" spans="1:6" x14ac:dyDescent="0.35">
      <c r="A972">
        <v>10784</v>
      </c>
      <c r="B972" s="4">
        <v>45835</v>
      </c>
      <c r="C972" t="s">
        <v>85</v>
      </c>
      <c r="D972">
        <v>15</v>
      </c>
      <c r="E972" t="s">
        <v>1833</v>
      </c>
      <c r="F972" t="s">
        <v>2805</v>
      </c>
    </row>
    <row r="973" spans="1:6" x14ac:dyDescent="0.35">
      <c r="A973">
        <v>10785</v>
      </c>
      <c r="B973" s="4">
        <v>45883</v>
      </c>
      <c r="C973" t="s">
        <v>238</v>
      </c>
      <c r="D973">
        <v>47</v>
      </c>
      <c r="E973" t="s">
        <v>1832</v>
      </c>
      <c r="F973" t="s">
        <v>2806</v>
      </c>
    </row>
    <row r="974" spans="1:6" x14ac:dyDescent="0.35">
      <c r="A974">
        <v>10785</v>
      </c>
      <c r="B974" s="4">
        <v>45883</v>
      </c>
      <c r="C974" t="s">
        <v>238</v>
      </c>
      <c r="D974">
        <v>3</v>
      </c>
      <c r="E974" t="s">
        <v>1833</v>
      </c>
      <c r="F974" t="s">
        <v>2807</v>
      </c>
    </row>
    <row r="975" spans="1:6" x14ac:dyDescent="0.35">
      <c r="A975">
        <v>10786</v>
      </c>
      <c r="B975" s="4">
        <v>45817</v>
      </c>
      <c r="C975" t="s">
        <v>112</v>
      </c>
      <c r="D975">
        <v>15</v>
      </c>
      <c r="E975" t="s">
        <v>1833</v>
      </c>
      <c r="F975" t="s">
        <v>2808</v>
      </c>
    </row>
    <row r="976" spans="1:6" x14ac:dyDescent="0.35">
      <c r="A976">
        <v>10787</v>
      </c>
      <c r="B976" s="4">
        <v>45814</v>
      </c>
      <c r="C976" t="s">
        <v>174</v>
      </c>
      <c r="D976">
        <v>5</v>
      </c>
      <c r="E976" t="s">
        <v>1832</v>
      </c>
      <c r="F976" t="s">
        <v>2809</v>
      </c>
    </row>
    <row r="977" spans="1:6" x14ac:dyDescent="0.35">
      <c r="A977">
        <v>10788</v>
      </c>
      <c r="B977" s="4">
        <v>45901</v>
      </c>
      <c r="C977" t="s">
        <v>88</v>
      </c>
      <c r="D977">
        <v>75</v>
      </c>
      <c r="E977" t="s">
        <v>1831</v>
      </c>
      <c r="F977" t="s">
        <v>2810</v>
      </c>
    </row>
    <row r="978" spans="1:6" x14ac:dyDescent="0.35">
      <c r="A978">
        <v>10789</v>
      </c>
      <c r="B978" s="4">
        <v>45787</v>
      </c>
      <c r="C978" t="s">
        <v>248</v>
      </c>
      <c r="D978">
        <v>10</v>
      </c>
      <c r="E978" t="s">
        <v>1831</v>
      </c>
      <c r="F978" t="s">
        <v>2811</v>
      </c>
    </row>
    <row r="979" spans="1:6" x14ac:dyDescent="0.35">
      <c r="A979">
        <v>10790</v>
      </c>
      <c r="B979" s="4">
        <v>45918</v>
      </c>
      <c r="C979" t="s">
        <v>249</v>
      </c>
      <c r="D979">
        <v>15</v>
      </c>
      <c r="E979" t="s">
        <v>1832</v>
      </c>
      <c r="F979" t="s">
        <v>2812</v>
      </c>
    </row>
    <row r="980" spans="1:6" x14ac:dyDescent="0.35">
      <c r="A980">
        <v>10791</v>
      </c>
      <c r="B980" s="4">
        <v>45806</v>
      </c>
      <c r="C980" t="s">
        <v>172</v>
      </c>
      <c r="D980">
        <v>12</v>
      </c>
      <c r="E980" t="s">
        <v>1833</v>
      </c>
      <c r="F980" t="s">
        <v>2813</v>
      </c>
    </row>
    <row r="981" spans="1:6" x14ac:dyDescent="0.35">
      <c r="A981">
        <v>10791</v>
      </c>
      <c r="B981" s="4">
        <v>45803</v>
      </c>
      <c r="C981" t="s">
        <v>172</v>
      </c>
      <c r="D981">
        <v>38</v>
      </c>
      <c r="E981" t="s">
        <v>1831</v>
      </c>
      <c r="F981" t="s">
        <v>2814</v>
      </c>
    </row>
    <row r="982" spans="1:6" x14ac:dyDescent="0.35">
      <c r="A982">
        <v>10792</v>
      </c>
      <c r="B982" s="4">
        <v>45895</v>
      </c>
      <c r="C982" t="s">
        <v>85</v>
      </c>
      <c r="D982">
        <v>100</v>
      </c>
      <c r="E982" t="s">
        <v>1834</v>
      </c>
      <c r="F982" t="s">
        <v>2815</v>
      </c>
    </row>
    <row r="983" spans="1:6" x14ac:dyDescent="0.35">
      <c r="A983">
        <v>10793</v>
      </c>
      <c r="B983" s="4">
        <v>45752</v>
      </c>
      <c r="C983" t="s">
        <v>86</v>
      </c>
      <c r="D983">
        <v>7</v>
      </c>
      <c r="E983" t="s">
        <v>1831</v>
      </c>
      <c r="F983" t="s">
        <v>2816</v>
      </c>
    </row>
    <row r="984" spans="1:6" x14ac:dyDescent="0.35">
      <c r="A984">
        <v>10793</v>
      </c>
      <c r="B984" s="4">
        <v>45756</v>
      </c>
      <c r="C984" t="s">
        <v>86</v>
      </c>
      <c r="D984">
        <v>68</v>
      </c>
      <c r="E984" t="s">
        <v>1834</v>
      </c>
      <c r="F984" t="s">
        <v>2817</v>
      </c>
    </row>
    <row r="985" spans="1:6" x14ac:dyDescent="0.35">
      <c r="A985">
        <v>10794</v>
      </c>
      <c r="B985" s="4">
        <v>45875</v>
      </c>
      <c r="C985" t="s">
        <v>172</v>
      </c>
      <c r="D985">
        <v>15</v>
      </c>
      <c r="E985" t="s">
        <v>1834</v>
      </c>
      <c r="F985" t="s">
        <v>2818</v>
      </c>
    </row>
    <row r="986" spans="1:6" x14ac:dyDescent="0.35">
      <c r="A986">
        <v>10795</v>
      </c>
      <c r="B986" s="4">
        <v>45885</v>
      </c>
      <c r="C986" t="s">
        <v>152</v>
      </c>
      <c r="D986">
        <v>40</v>
      </c>
      <c r="E986" t="s">
        <v>1834</v>
      </c>
      <c r="F986" t="s">
        <v>2819</v>
      </c>
    </row>
    <row r="987" spans="1:6" x14ac:dyDescent="0.35">
      <c r="A987">
        <v>10796</v>
      </c>
      <c r="B987" s="4">
        <v>45772</v>
      </c>
      <c r="C987" t="s">
        <v>237</v>
      </c>
      <c r="D987">
        <v>46</v>
      </c>
      <c r="E987" t="s">
        <v>1834</v>
      </c>
      <c r="F987" t="s">
        <v>2820</v>
      </c>
    </row>
    <row r="988" spans="1:6" x14ac:dyDescent="0.35">
      <c r="A988">
        <v>10796</v>
      </c>
      <c r="B988" s="4">
        <v>45770</v>
      </c>
      <c r="C988" t="s">
        <v>237</v>
      </c>
      <c r="D988">
        <v>29</v>
      </c>
      <c r="E988" t="s">
        <v>1834</v>
      </c>
      <c r="F988" t="s">
        <v>2821</v>
      </c>
    </row>
    <row r="989" spans="1:6" x14ac:dyDescent="0.35">
      <c r="A989">
        <v>10797</v>
      </c>
      <c r="B989" s="4">
        <v>45929</v>
      </c>
      <c r="C989" t="s">
        <v>209</v>
      </c>
      <c r="D989">
        <v>75</v>
      </c>
      <c r="E989" t="s">
        <v>1833</v>
      </c>
      <c r="F989" t="s">
        <v>2822</v>
      </c>
    </row>
    <row r="990" spans="1:6" x14ac:dyDescent="0.35">
      <c r="A990">
        <v>10798</v>
      </c>
      <c r="B990" s="4">
        <v>45802</v>
      </c>
      <c r="C990" t="s">
        <v>65</v>
      </c>
      <c r="D990">
        <v>15</v>
      </c>
      <c r="E990" t="s">
        <v>1833</v>
      </c>
      <c r="F990" t="s">
        <v>2823</v>
      </c>
    </row>
    <row r="991" spans="1:6" x14ac:dyDescent="0.35">
      <c r="A991">
        <v>10799</v>
      </c>
      <c r="B991" s="4">
        <v>45844</v>
      </c>
      <c r="C991" t="s">
        <v>252</v>
      </c>
      <c r="D991">
        <v>20</v>
      </c>
      <c r="E991" t="s">
        <v>1832</v>
      </c>
      <c r="F991" t="s">
        <v>2824</v>
      </c>
    </row>
    <row r="992" spans="1:6" x14ac:dyDescent="0.35">
      <c r="A992">
        <v>10800</v>
      </c>
      <c r="B992" s="4">
        <v>45861</v>
      </c>
      <c r="C992" t="s">
        <v>176</v>
      </c>
      <c r="D992">
        <v>63</v>
      </c>
      <c r="E992" t="s">
        <v>1832</v>
      </c>
      <c r="F992" t="s">
        <v>2825</v>
      </c>
    </row>
    <row r="993" spans="1:6" x14ac:dyDescent="0.35">
      <c r="A993">
        <v>10800</v>
      </c>
      <c r="B993" s="4">
        <v>45857</v>
      </c>
      <c r="C993" t="s">
        <v>176</v>
      </c>
      <c r="D993">
        <v>12</v>
      </c>
      <c r="E993" t="s">
        <v>1833</v>
      </c>
      <c r="F993" t="s">
        <v>2826</v>
      </c>
    </row>
    <row r="994" spans="1:6" x14ac:dyDescent="0.35">
      <c r="A994">
        <v>10801</v>
      </c>
      <c r="B994" s="4">
        <v>45799</v>
      </c>
      <c r="C994" t="s">
        <v>238</v>
      </c>
      <c r="D994">
        <v>4</v>
      </c>
      <c r="E994" t="s">
        <v>1832</v>
      </c>
      <c r="F994" t="s">
        <v>2827</v>
      </c>
    </row>
    <row r="995" spans="1:6" x14ac:dyDescent="0.35">
      <c r="A995">
        <v>10801</v>
      </c>
      <c r="B995" s="4">
        <v>45797</v>
      </c>
      <c r="C995" t="s">
        <v>238</v>
      </c>
      <c r="D995">
        <v>6</v>
      </c>
      <c r="E995" t="s">
        <v>1833</v>
      </c>
      <c r="F995" t="s">
        <v>2828</v>
      </c>
    </row>
    <row r="996" spans="1:6" x14ac:dyDescent="0.35">
      <c r="A996">
        <v>10802</v>
      </c>
      <c r="B996" s="4">
        <v>45889</v>
      </c>
      <c r="C996" t="s">
        <v>129</v>
      </c>
      <c r="D996">
        <v>2</v>
      </c>
      <c r="E996" t="s">
        <v>1832</v>
      </c>
      <c r="F996" t="s">
        <v>2829</v>
      </c>
    </row>
    <row r="997" spans="1:6" x14ac:dyDescent="0.35">
      <c r="A997">
        <v>10802</v>
      </c>
      <c r="B997" s="4">
        <v>45892</v>
      </c>
      <c r="C997" t="s">
        <v>129</v>
      </c>
      <c r="D997">
        <v>3</v>
      </c>
      <c r="E997" t="s">
        <v>1832</v>
      </c>
      <c r="F997" t="s">
        <v>2830</v>
      </c>
    </row>
    <row r="998" spans="1:6" x14ac:dyDescent="0.35">
      <c r="A998">
        <v>10803</v>
      </c>
      <c r="B998" s="4">
        <v>45871</v>
      </c>
      <c r="C998" t="s">
        <v>134</v>
      </c>
      <c r="D998">
        <v>47</v>
      </c>
      <c r="E998" t="s">
        <v>1831</v>
      </c>
      <c r="F998" t="s">
        <v>2831</v>
      </c>
    </row>
    <row r="999" spans="1:6" x14ac:dyDescent="0.35">
      <c r="A999">
        <v>10803</v>
      </c>
      <c r="B999" s="4">
        <v>45872</v>
      </c>
      <c r="C999" t="s">
        <v>134</v>
      </c>
      <c r="D999">
        <v>3</v>
      </c>
      <c r="E999" t="s">
        <v>1831</v>
      </c>
      <c r="F999" t="s">
        <v>2832</v>
      </c>
    </row>
    <row r="1000" spans="1:6" x14ac:dyDescent="0.35">
      <c r="A1000">
        <v>10804</v>
      </c>
      <c r="B1000" s="4">
        <v>45754</v>
      </c>
      <c r="C1000" t="s">
        <v>179</v>
      </c>
      <c r="D1000">
        <v>5</v>
      </c>
      <c r="E1000" t="s">
        <v>1833</v>
      </c>
      <c r="F1000" t="s">
        <v>2833</v>
      </c>
    </row>
    <row r="1001" spans="1:6" x14ac:dyDescent="0.35">
      <c r="A1001">
        <v>10805</v>
      </c>
      <c r="B1001" s="4">
        <v>45785</v>
      </c>
      <c r="C1001" t="s">
        <v>219</v>
      </c>
      <c r="D1001">
        <v>22</v>
      </c>
      <c r="E1001" t="s">
        <v>1832</v>
      </c>
      <c r="F1001" t="s">
        <v>2834</v>
      </c>
    </row>
    <row r="1002" spans="1:6" x14ac:dyDescent="0.35">
      <c r="A1002">
        <v>10805</v>
      </c>
      <c r="B1002" s="4">
        <v>45785</v>
      </c>
      <c r="C1002" t="s">
        <v>219</v>
      </c>
      <c r="D1002">
        <v>8</v>
      </c>
      <c r="E1002" t="s">
        <v>1831</v>
      </c>
      <c r="F1002" t="s">
        <v>2835</v>
      </c>
    </row>
    <row r="1003" spans="1:6" x14ac:dyDescent="0.35">
      <c r="A1003">
        <v>10806</v>
      </c>
      <c r="B1003" s="4">
        <v>45762</v>
      </c>
      <c r="C1003" t="s">
        <v>97</v>
      </c>
      <c r="D1003">
        <v>38</v>
      </c>
      <c r="E1003" t="s">
        <v>1832</v>
      </c>
      <c r="F1003" t="s">
        <v>2836</v>
      </c>
    </row>
    <row r="1004" spans="1:6" x14ac:dyDescent="0.35">
      <c r="A1004">
        <v>10806</v>
      </c>
      <c r="B1004" s="4">
        <v>45760</v>
      </c>
      <c r="C1004" t="s">
        <v>97</v>
      </c>
      <c r="D1004">
        <v>37</v>
      </c>
      <c r="E1004" t="s">
        <v>1834</v>
      </c>
      <c r="F1004" t="s">
        <v>2837</v>
      </c>
    </row>
    <row r="1005" spans="1:6" x14ac:dyDescent="0.35">
      <c r="A1005">
        <v>10807</v>
      </c>
      <c r="B1005" s="4">
        <v>45915</v>
      </c>
      <c r="C1005" t="s">
        <v>244</v>
      </c>
      <c r="D1005">
        <v>25</v>
      </c>
      <c r="E1005" t="s">
        <v>1831</v>
      </c>
      <c r="F1005" t="s">
        <v>2838</v>
      </c>
    </row>
    <row r="1006" spans="1:6" x14ac:dyDescent="0.35">
      <c r="A1006">
        <v>10808</v>
      </c>
      <c r="B1006" s="4">
        <v>45753</v>
      </c>
      <c r="C1006" t="s">
        <v>133</v>
      </c>
      <c r="D1006">
        <v>100</v>
      </c>
      <c r="E1006" t="s">
        <v>1834</v>
      </c>
      <c r="F1006" t="s">
        <v>2839</v>
      </c>
    </row>
    <row r="1007" spans="1:6" x14ac:dyDescent="0.35">
      <c r="A1007">
        <v>10809</v>
      </c>
      <c r="B1007" s="4">
        <v>45800</v>
      </c>
      <c r="C1007" t="s">
        <v>96</v>
      </c>
      <c r="D1007">
        <v>100</v>
      </c>
      <c r="E1007" t="s">
        <v>1834</v>
      </c>
      <c r="F1007" t="s">
        <v>2840</v>
      </c>
    </row>
    <row r="1008" spans="1:6" x14ac:dyDescent="0.35">
      <c r="A1008">
        <v>10810</v>
      </c>
      <c r="B1008" s="4">
        <v>45873</v>
      </c>
      <c r="C1008" t="s">
        <v>235</v>
      </c>
      <c r="D1008">
        <v>20</v>
      </c>
      <c r="E1008" t="s">
        <v>1834</v>
      </c>
      <c r="F1008" t="s">
        <v>2841</v>
      </c>
    </row>
    <row r="1009" spans="1:6" x14ac:dyDescent="0.35">
      <c r="A1009">
        <v>10811</v>
      </c>
      <c r="B1009" s="4">
        <v>45761</v>
      </c>
      <c r="C1009" t="s">
        <v>89</v>
      </c>
      <c r="D1009">
        <v>42</v>
      </c>
      <c r="E1009" t="s">
        <v>1831</v>
      </c>
      <c r="F1009" t="s">
        <v>2842</v>
      </c>
    </row>
    <row r="1010" spans="1:6" x14ac:dyDescent="0.35">
      <c r="A1010">
        <v>10811</v>
      </c>
      <c r="B1010" s="4">
        <v>45758</v>
      </c>
      <c r="C1010" t="s">
        <v>89</v>
      </c>
      <c r="D1010">
        <v>8</v>
      </c>
      <c r="E1010" t="s">
        <v>1831</v>
      </c>
      <c r="F1010" t="s">
        <v>2843</v>
      </c>
    </row>
    <row r="1011" spans="1:6" x14ac:dyDescent="0.35">
      <c r="A1011">
        <v>10812</v>
      </c>
      <c r="B1011" s="4">
        <v>45823</v>
      </c>
      <c r="C1011" t="s">
        <v>183</v>
      </c>
      <c r="D1011">
        <v>25</v>
      </c>
      <c r="E1011" t="s">
        <v>1834</v>
      </c>
      <c r="F1011" t="s">
        <v>2844</v>
      </c>
    </row>
    <row r="1012" spans="1:6" x14ac:dyDescent="0.35">
      <c r="A1012">
        <v>10813</v>
      </c>
      <c r="B1012" s="4">
        <v>45878</v>
      </c>
      <c r="C1012" t="s">
        <v>60</v>
      </c>
      <c r="D1012">
        <v>50</v>
      </c>
      <c r="E1012" t="s">
        <v>1831</v>
      </c>
      <c r="F1012" t="s">
        <v>2845</v>
      </c>
    </row>
    <row r="1013" spans="1:6" x14ac:dyDescent="0.35">
      <c r="A1013">
        <v>10814</v>
      </c>
      <c r="B1013" s="4">
        <v>45882</v>
      </c>
      <c r="C1013" t="s">
        <v>96</v>
      </c>
      <c r="D1013">
        <v>75</v>
      </c>
      <c r="E1013" t="s">
        <v>1832</v>
      </c>
      <c r="F1013" t="s">
        <v>2846</v>
      </c>
    </row>
    <row r="1014" spans="1:6" x14ac:dyDescent="0.35">
      <c r="A1014">
        <v>10815</v>
      </c>
      <c r="B1014" s="4">
        <v>45750</v>
      </c>
      <c r="C1014" t="s">
        <v>147</v>
      </c>
      <c r="D1014">
        <v>11</v>
      </c>
      <c r="E1014" t="s">
        <v>1832</v>
      </c>
      <c r="F1014" t="s">
        <v>2847</v>
      </c>
    </row>
    <row r="1015" spans="1:6" x14ac:dyDescent="0.35">
      <c r="A1015">
        <v>10815</v>
      </c>
      <c r="B1015" s="4">
        <v>45751</v>
      </c>
      <c r="C1015" t="s">
        <v>147</v>
      </c>
      <c r="D1015">
        <v>64</v>
      </c>
      <c r="E1015" t="s">
        <v>1832</v>
      </c>
      <c r="F1015" t="s">
        <v>2848</v>
      </c>
    </row>
    <row r="1016" spans="1:6" x14ac:dyDescent="0.35">
      <c r="A1016">
        <v>10816</v>
      </c>
      <c r="B1016" s="4">
        <v>45926</v>
      </c>
      <c r="C1016" t="s">
        <v>103</v>
      </c>
      <c r="D1016">
        <v>75</v>
      </c>
      <c r="E1016" t="s">
        <v>1832</v>
      </c>
      <c r="F1016" t="s">
        <v>2849</v>
      </c>
    </row>
    <row r="1017" spans="1:6" x14ac:dyDescent="0.35">
      <c r="A1017">
        <v>10817</v>
      </c>
      <c r="B1017" s="4">
        <v>45922</v>
      </c>
      <c r="C1017" t="s">
        <v>245</v>
      </c>
      <c r="D1017">
        <v>15</v>
      </c>
      <c r="E1017" t="s">
        <v>1832</v>
      </c>
      <c r="F1017" t="s">
        <v>2850</v>
      </c>
    </row>
    <row r="1018" spans="1:6" x14ac:dyDescent="0.35">
      <c r="A1018">
        <v>10818</v>
      </c>
      <c r="B1018" s="4">
        <v>45839</v>
      </c>
      <c r="C1018" t="s">
        <v>174</v>
      </c>
      <c r="D1018">
        <v>50</v>
      </c>
      <c r="E1018" t="s">
        <v>1834</v>
      </c>
      <c r="F1018" t="s">
        <v>2851</v>
      </c>
    </row>
    <row r="1019" spans="1:6" x14ac:dyDescent="0.35">
      <c r="A1019">
        <v>10819</v>
      </c>
      <c r="B1019" s="4">
        <v>45852</v>
      </c>
      <c r="C1019" t="s">
        <v>92</v>
      </c>
      <c r="D1019">
        <v>5</v>
      </c>
      <c r="E1019" t="s">
        <v>1832</v>
      </c>
      <c r="F1019" t="s">
        <v>2852</v>
      </c>
    </row>
    <row r="1020" spans="1:6" x14ac:dyDescent="0.35">
      <c r="A1020">
        <v>10819</v>
      </c>
      <c r="B1020" s="4">
        <v>45851</v>
      </c>
      <c r="C1020" t="s">
        <v>92</v>
      </c>
      <c r="D1020">
        <v>5</v>
      </c>
      <c r="E1020" t="s">
        <v>1832</v>
      </c>
      <c r="F1020" t="s">
        <v>2853</v>
      </c>
    </row>
    <row r="1021" spans="1:6" x14ac:dyDescent="0.35">
      <c r="A1021">
        <v>10820</v>
      </c>
      <c r="B1021" s="4">
        <v>45915</v>
      </c>
      <c r="C1021" t="s">
        <v>130</v>
      </c>
      <c r="D1021">
        <v>30</v>
      </c>
      <c r="E1021" t="s">
        <v>1834</v>
      </c>
      <c r="F1021" t="s">
        <v>2854</v>
      </c>
    </row>
    <row r="1022" spans="1:6" x14ac:dyDescent="0.35">
      <c r="A1022">
        <v>10821</v>
      </c>
      <c r="B1022" s="4">
        <v>45763</v>
      </c>
      <c r="C1022" t="s">
        <v>180</v>
      </c>
      <c r="D1022">
        <v>20</v>
      </c>
      <c r="E1022" t="s">
        <v>1834</v>
      </c>
      <c r="F1022" t="s">
        <v>2855</v>
      </c>
    </row>
    <row r="1023" spans="1:6" x14ac:dyDescent="0.35">
      <c r="A1023">
        <v>10821</v>
      </c>
      <c r="B1023" s="4">
        <v>45763</v>
      </c>
      <c r="C1023" t="s">
        <v>180</v>
      </c>
      <c r="D1023">
        <v>10</v>
      </c>
      <c r="E1023" t="s">
        <v>1833</v>
      </c>
      <c r="F1023" t="s">
        <v>2856</v>
      </c>
    </row>
    <row r="1024" spans="1:6" x14ac:dyDescent="0.35">
      <c r="A1024">
        <v>10822</v>
      </c>
      <c r="B1024" s="4">
        <v>45802</v>
      </c>
      <c r="C1024" t="s">
        <v>241</v>
      </c>
      <c r="D1024">
        <v>100</v>
      </c>
      <c r="E1024" t="s">
        <v>1834</v>
      </c>
      <c r="F1024" t="s">
        <v>2857</v>
      </c>
    </row>
    <row r="1025" spans="1:6" x14ac:dyDescent="0.35">
      <c r="A1025">
        <v>10823</v>
      </c>
      <c r="B1025" s="4">
        <v>45778</v>
      </c>
      <c r="C1025" t="s">
        <v>194</v>
      </c>
      <c r="D1025">
        <v>100</v>
      </c>
      <c r="E1025" t="s">
        <v>1834</v>
      </c>
      <c r="F1025" t="s">
        <v>2858</v>
      </c>
    </row>
    <row r="1026" spans="1:6" x14ac:dyDescent="0.35">
      <c r="A1026">
        <v>10824</v>
      </c>
      <c r="B1026" s="4">
        <v>45776</v>
      </c>
      <c r="C1026" t="s">
        <v>226</v>
      </c>
      <c r="D1026">
        <v>10</v>
      </c>
      <c r="E1026" t="s">
        <v>1832</v>
      </c>
      <c r="F1026" t="s">
        <v>2859</v>
      </c>
    </row>
    <row r="1027" spans="1:6" x14ac:dyDescent="0.35">
      <c r="A1027">
        <v>10825</v>
      </c>
      <c r="B1027" s="4">
        <v>45847</v>
      </c>
      <c r="C1027" t="s">
        <v>59</v>
      </c>
      <c r="D1027">
        <v>100</v>
      </c>
      <c r="E1027" t="s">
        <v>1834</v>
      </c>
      <c r="F1027" t="s">
        <v>2860</v>
      </c>
    </row>
    <row r="1028" spans="1:6" x14ac:dyDescent="0.35">
      <c r="A1028">
        <v>10826</v>
      </c>
      <c r="B1028" s="4">
        <v>45863</v>
      </c>
      <c r="C1028" t="s">
        <v>216</v>
      </c>
      <c r="D1028">
        <v>100</v>
      </c>
      <c r="E1028" t="s">
        <v>1831</v>
      </c>
      <c r="F1028" t="s">
        <v>2861</v>
      </c>
    </row>
    <row r="1029" spans="1:6" x14ac:dyDescent="0.35">
      <c r="A1029">
        <v>10827</v>
      </c>
      <c r="B1029" s="4">
        <v>45910</v>
      </c>
      <c r="C1029" t="s">
        <v>222</v>
      </c>
      <c r="D1029">
        <v>40</v>
      </c>
      <c r="E1029" t="s">
        <v>1833</v>
      </c>
      <c r="F1029" t="s">
        <v>2862</v>
      </c>
    </row>
    <row r="1030" spans="1:6" x14ac:dyDescent="0.35">
      <c r="A1030">
        <v>10828</v>
      </c>
      <c r="B1030" s="4">
        <v>45840</v>
      </c>
      <c r="C1030" t="s">
        <v>198</v>
      </c>
      <c r="D1030">
        <v>10</v>
      </c>
      <c r="E1030" t="s">
        <v>1833</v>
      </c>
      <c r="F1030" t="s">
        <v>2863</v>
      </c>
    </row>
    <row r="1031" spans="1:6" x14ac:dyDescent="0.35">
      <c r="A1031">
        <v>10829</v>
      </c>
      <c r="B1031" s="4">
        <v>45869</v>
      </c>
      <c r="C1031" t="s">
        <v>133</v>
      </c>
      <c r="D1031">
        <v>20</v>
      </c>
      <c r="E1031" t="s">
        <v>1832</v>
      </c>
      <c r="F1031" t="s">
        <v>2864</v>
      </c>
    </row>
    <row r="1032" spans="1:6" x14ac:dyDescent="0.35">
      <c r="A1032">
        <v>10830</v>
      </c>
      <c r="B1032" s="4">
        <v>45848</v>
      </c>
      <c r="C1032" t="s">
        <v>197</v>
      </c>
      <c r="D1032">
        <v>15</v>
      </c>
      <c r="E1032" t="s">
        <v>1832</v>
      </c>
      <c r="F1032" t="s">
        <v>2865</v>
      </c>
    </row>
    <row r="1033" spans="1:6" x14ac:dyDescent="0.35">
      <c r="A1033">
        <v>10831</v>
      </c>
      <c r="B1033" s="4">
        <v>45810</v>
      </c>
      <c r="C1033" t="s">
        <v>195</v>
      </c>
      <c r="D1033">
        <v>10</v>
      </c>
      <c r="E1033" t="s">
        <v>1834</v>
      </c>
      <c r="F1033" t="s">
        <v>2866</v>
      </c>
    </row>
    <row r="1034" spans="1:6" x14ac:dyDescent="0.35">
      <c r="A1034">
        <v>10832</v>
      </c>
      <c r="B1034" s="4">
        <v>45825</v>
      </c>
      <c r="C1034" t="s">
        <v>140</v>
      </c>
      <c r="D1034">
        <v>40</v>
      </c>
      <c r="E1034" t="s">
        <v>1833</v>
      </c>
      <c r="F1034" t="s">
        <v>2867</v>
      </c>
    </row>
    <row r="1035" spans="1:6" x14ac:dyDescent="0.35">
      <c r="A1035">
        <v>10833</v>
      </c>
      <c r="B1035" s="4">
        <v>45917</v>
      </c>
      <c r="C1035" t="s">
        <v>142</v>
      </c>
      <c r="D1035">
        <v>25</v>
      </c>
      <c r="E1035" t="s">
        <v>1831</v>
      </c>
      <c r="F1035" t="s">
        <v>2868</v>
      </c>
    </row>
    <row r="1036" spans="1:6" x14ac:dyDescent="0.35">
      <c r="A1036">
        <v>10834</v>
      </c>
      <c r="B1036" s="4">
        <v>45912</v>
      </c>
      <c r="C1036" t="s">
        <v>202</v>
      </c>
      <c r="D1036">
        <v>100</v>
      </c>
      <c r="E1036" t="s">
        <v>1831</v>
      </c>
      <c r="F1036" t="s">
        <v>2869</v>
      </c>
    </row>
    <row r="1037" spans="1:6" x14ac:dyDescent="0.35">
      <c r="A1037">
        <v>10835</v>
      </c>
      <c r="B1037" s="4">
        <v>45790</v>
      </c>
      <c r="C1037" t="s">
        <v>75</v>
      </c>
      <c r="D1037">
        <v>20</v>
      </c>
      <c r="E1037" t="s">
        <v>1832</v>
      </c>
      <c r="F1037" t="s">
        <v>2870</v>
      </c>
    </row>
    <row r="1038" spans="1:6" x14ac:dyDescent="0.35">
      <c r="A1038">
        <v>10836</v>
      </c>
      <c r="B1038" s="4">
        <v>45917</v>
      </c>
      <c r="C1038" t="s">
        <v>219</v>
      </c>
      <c r="D1038">
        <v>40</v>
      </c>
      <c r="E1038" t="s">
        <v>1831</v>
      </c>
      <c r="F1038" t="s">
        <v>2871</v>
      </c>
    </row>
    <row r="1039" spans="1:6" x14ac:dyDescent="0.35">
      <c r="A1039">
        <v>10836</v>
      </c>
      <c r="B1039" s="4">
        <v>45918</v>
      </c>
      <c r="C1039" t="s">
        <v>219</v>
      </c>
      <c r="D1039">
        <v>60</v>
      </c>
      <c r="E1039" t="s">
        <v>1831</v>
      </c>
      <c r="F1039" t="s">
        <v>2872</v>
      </c>
    </row>
    <row r="1040" spans="1:6" x14ac:dyDescent="0.35">
      <c r="A1040">
        <v>10837</v>
      </c>
      <c r="B1040" s="4">
        <v>45835</v>
      </c>
      <c r="C1040" t="s">
        <v>97</v>
      </c>
      <c r="D1040">
        <v>25</v>
      </c>
      <c r="E1040" t="s">
        <v>1832</v>
      </c>
      <c r="F1040" t="s">
        <v>2873</v>
      </c>
    </row>
    <row r="1041" spans="1:6" x14ac:dyDescent="0.35">
      <c r="A1041">
        <v>10838</v>
      </c>
      <c r="B1041" s="4">
        <v>45931</v>
      </c>
      <c r="C1041" t="s">
        <v>200</v>
      </c>
      <c r="D1041">
        <v>15</v>
      </c>
      <c r="E1041" t="s">
        <v>1831</v>
      </c>
      <c r="F1041" t="s">
        <v>2874</v>
      </c>
    </row>
    <row r="1042" spans="1:6" x14ac:dyDescent="0.35">
      <c r="A1042">
        <v>10839</v>
      </c>
      <c r="B1042" s="4">
        <v>45815</v>
      </c>
      <c r="C1042" t="s">
        <v>170</v>
      </c>
      <c r="D1042">
        <v>14</v>
      </c>
      <c r="E1042" t="s">
        <v>1832</v>
      </c>
      <c r="F1042" t="s">
        <v>2875</v>
      </c>
    </row>
    <row r="1043" spans="1:6" x14ac:dyDescent="0.35">
      <c r="A1043">
        <v>10839</v>
      </c>
      <c r="B1043" s="4">
        <v>45818</v>
      </c>
      <c r="C1043" t="s">
        <v>170</v>
      </c>
      <c r="D1043">
        <v>26</v>
      </c>
      <c r="E1043" t="s">
        <v>1831</v>
      </c>
      <c r="F1043" t="s">
        <v>2876</v>
      </c>
    </row>
    <row r="1044" spans="1:6" x14ac:dyDescent="0.35">
      <c r="A1044">
        <v>10840</v>
      </c>
      <c r="B1044" s="4">
        <v>45765</v>
      </c>
      <c r="C1044" t="s">
        <v>55</v>
      </c>
      <c r="D1044">
        <v>100</v>
      </c>
      <c r="E1044" t="s">
        <v>1834</v>
      </c>
      <c r="F1044" t="s">
        <v>2877</v>
      </c>
    </row>
    <row r="1045" spans="1:6" x14ac:dyDescent="0.35">
      <c r="A1045">
        <v>10841</v>
      </c>
      <c r="B1045" s="4">
        <v>45844</v>
      </c>
      <c r="C1045" t="s">
        <v>75</v>
      </c>
      <c r="D1045">
        <v>30</v>
      </c>
      <c r="E1045" t="s">
        <v>1834</v>
      </c>
      <c r="F1045" t="s">
        <v>2878</v>
      </c>
    </row>
    <row r="1046" spans="1:6" x14ac:dyDescent="0.35">
      <c r="A1046">
        <v>10842</v>
      </c>
      <c r="B1046" s="4">
        <v>45828</v>
      </c>
      <c r="C1046" t="s">
        <v>171</v>
      </c>
      <c r="D1046">
        <v>25</v>
      </c>
      <c r="E1046" t="s">
        <v>1831</v>
      </c>
      <c r="F1046" t="s">
        <v>2879</v>
      </c>
    </row>
    <row r="1047" spans="1:6" x14ac:dyDescent="0.35">
      <c r="A1047">
        <v>10843</v>
      </c>
      <c r="B1047" s="4">
        <v>45805</v>
      </c>
      <c r="C1047" t="s">
        <v>68</v>
      </c>
      <c r="D1047">
        <v>20</v>
      </c>
      <c r="E1047" t="s">
        <v>1832</v>
      </c>
      <c r="F1047" t="s">
        <v>2880</v>
      </c>
    </row>
    <row r="1048" spans="1:6" x14ac:dyDescent="0.35">
      <c r="A1048">
        <v>10844</v>
      </c>
      <c r="B1048" s="4">
        <v>45856</v>
      </c>
      <c r="C1048" t="s">
        <v>191</v>
      </c>
      <c r="D1048">
        <v>40</v>
      </c>
      <c r="E1048" t="s">
        <v>1831</v>
      </c>
      <c r="F1048" t="s">
        <v>2881</v>
      </c>
    </row>
    <row r="1049" spans="1:6" x14ac:dyDescent="0.35">
      <c r="A1049">
        <v>10845</v>
      </c>
      <c r="B1049" s="4">
        <v>45851</v>
      </c>
      <c r="C1049" t="s">
        <v>229</v>
      </c>
      <c r="D1049">
        <v>40</v>
      </c>
      <c r="E1049" t="s">
        <v>1832</v>
      </c>
      <c r="F1049" t="s">
        <v>2882</v>
      </c>
    </row>
    <row r="1050" spans="1:6" x14ac:dyDescent="0.35">
      <c r="A1050">
        <v>10846</v>
      </c>
      <c r="B1050" s="4">
        <v>45833</v>
      </c>
      <c r="C1050" t="s">
        <v>203</v>
      </c>
      <c r="D1050">
        <v>6</v>
      </c>
      <c r="E1050" t="s">
        <v>1834</v>
      </c>
      <c r="F1050" t="s">
        <v>2883</v>
      </c>
    </row>
    <row r="1051" spans="1:6" x14ac:dyDescent="0.35">
      <c r="A1051">
        <v>10846</v>
      </c>
      <c r="B1051" s="4">
        <v>45832</v>
      </c>
      <c r="C1051" t="s">
        <v>203</v>
      </c>
      <c r="D1051">
        <v>9</v>
      </c>
      <c r="E1051" t="s">
        <v>1834</v>
      </c>
      <c r="F1051" t="s">
        <v>2884</v>
      </c>
    </row>
    <row r="1052" spans="1:6" x14ac:dyDescent="0.35">
      <c r="A1052">
        <v>10847</v>
      </c>
      <c r="B1052" s="4">
        <v>45835</v>
      </c>
      <c r="C1052" t="s">
        <v>132</v>
      </c>
      <c r="D1052">
        <v>10</v>
      </c>
      <c r="E1052" t="s">
        <v>1834</v>
      </c>
      <c r="F1052" t="s">
        <v>2885</v>
      </c>
    </row>
    <row r="1053" spans="1:6" x14ac:dyDescent="0.35">
      <c r="A1053">
        <v>10848</v>
      </c>
      <c r="B1053" s="4">
        <v>45847</v>
      </c>
      <c r="C1053" t="s">
        <v>133</v>
      </c>
      <c r="D1053">
        <v>3</v>
      </c>
      <c r="E1053" t="s">
        <v>1834</v>
      </c>
      <c r="F1053" t="s">
        <v>2886</v>
      </c>
    </row>
    <row r="1054" spans="1:6" x14ac:dyDescent="0.35">
      <c r="A1054">
        <v>10848</v>
      </c>
      <c r="B1054" s="4">
        <v>45848</v>
      </c>
      <c r="C1054" t="s">
        <v>133</v>
      </c>
      <c r="D1054">
        <v>2</v>
      </c>
      <c r="E1054" t="s">
        <v>1833</v>
      </c>
      <c r="F1054" t="s">
        <v>2887</v>
      </c>
    </row>
    <row r="1055" spans="1:6" x14ac:dyDescent="0.35">
      <c r="A1055">
        <v>10849</v>
      </c>
      <c r="B1055" s="4">
        <v>45914</v>
      </c>
      <c r="C1055" t="s">
        <v>84</v>
      </c>
      <c r="D1055">
        <v>30</v>
      </c>
      <c r="E1055" t="s">
        <v>1832</v>
      </c>
      <c r="F1055" t="s">
        <v>2888</v>
      </c>
    </row>
    <row r="1056" spans="1:6" x14ac:dyDescent="0.35">
      <c r="A1056">
        <v>10850</v>
      </c>
      <c r="B1056" s="4">
        <v>45866</v>
      </c>
      <c r="C1056" t="s">
        <v>182</v>
      </c>
      <c r="D1056">
        <v>5</v>
      </c>
      <c r="E1056" t="s">
        <v>1832</v>
      </c>
      <c r="F1056" t="s">
        <v>2889</v>
      </c>
    </row>
    <row r="1057" spans="1:6" x14ac:dyDescent="0.35">
      <c r="A1057">
        <v>10850</v>
      </c>
      <c r="B1057" s="4">
        <v>45866</v>
      </c>
      <c r="C1057" t="s">
        <v>182</v>
      </c>
      <c r="D1057">
        <v>5</v>
      </c>
      <c r="E1057" t="s">
        <v>1832</v>
      </c>
      <c r="F1057" t="s">
        <v>2890</v>
      </c>
    </row>
    <row r="1058" spans="1:6" x14ac:dyDescent="0.35">
      <c r="A1058">
        <v>10851</v>
      </c>
      <c r="B1058" s="4">
        <v>45835</v>
      </c>
      <c r="C1058" t="s">
        <v>151</v>
      </c>
      <c r="D1058">
        <v>15</v>
      </c>
      <c r="E1058" t="s">
        <v>1834</v>
      </c>
      <c r="F1058" t="s">
        <v>2891</v>
      </c>
    </row>
    <row r="1059" spans="1:6" x14ac:dyDescent="0.35">
      <c r="A1059">
        <v>10852</v>
      </c>
      <c r="B1059" s="4">
        <v>45825</v>
      </c>
      <c r="C1059" t="s">
        <v>126</v>
      </c>
      <c r="D1059">
        <v>20</v>
      </c>
      <c r="E1059" t="s">
        <v>1833</v>
      </c>
      <c r="F1059" t="s">
        <v>2892</v>
      </c>
    </row>
    <row r="1060" spans="1:6" x14ac:dyDescent="0.35">
      <c r="A1060">
        <v>10853</v>
      </c>
      <c r="B1060" s="4">
        <v>45756</v>
      </c>
      <c r="C1060" t="s">
        <v>60</v>
      </c>
      <c r="D1060">
        <v>30</v>
      </c>
      <c r="E1060" t="s">
        <v>1833</v>
      </c>
      <c r="F1060" t="s">
        <v>2893</v>
      </c>
    </row>
    <row r="1061" spans="1:6" x14ac:dyDescent="0.35">
      <c r="A1061">
        <v>10854</v>
      </c>
      <c r="B1061" s="4">
        <v>45913</v>
      </c>
      <c r="C1061" t="s">
        <v>64</v>
      </c>
      <c r="D1061">
        <v>100</v>
      </c>
      <c r="E1061" t="s">
        <v>1832</v>
      </c>
      <c r="F1061" t="s">
        <v>2894</v>
      </c>
    </row>
    <row r="1062" spans="1:6" x14ac:dyDescent="0.35">
      <c r="A1062">
        <v>10855</v>
      </c>
      <c r="B1062" s="4">
        <v>45763</v>
      </c>
      <c r="C1062" t="s">
        <v>202</v>
      </c>
      <c r="D1062">
        <v>5</v>
      </c>
      <c r="E1062" t="s">
        <v>1832</v>
      </c>
      <c r="F1062" t="s">
        <v>2895</v>
      </c>
    </row>
    <row r="1063" spans="1:6" x14ac:dyDescent="0.35">
      <c r="A1063">
        <v>10856</v>
      </c>
      <c r="B1063" s="4">
        <v>45827</v>
      </c>
      <c r="C1063" t="s">
        <v>126</v>
      </c>
      <c r="D1063">
        <v>3</v>
      </c>
      <c r="E1063" t="s">
        <v>1833</v>
      </c>
      <c r="F1063" t="s">
        <v>2896</v>
      </c>
    </row>
    <row r="1064" spans="1:6" x14ac:dyDescent="0.35">
      <c r="A1064">
        <v>10856</v>
      </c>
      <c r="B1064" s="4">
        <v>45826</v>
      </c>
      <c r="C1064" t="s">
        <v>126</v>
      </c>
      <c r="D1064">
        <v>22</v>
      </c>
      <c r="E1064" t="s">
        <v>1834</v>
      </c>
      <c r="F1064" t="s">
        <v>2897</v>
      </c>
    </row>
    <row r="1065" spans="1:6" x14ac:dyDescent="0.35">
      <c r="A1065">
        <v>10857</v>
      </c>
      <c r="B1065" s="4">
        <v>45838</v>
      </c>
      <c r="C1065" t="s">
        <v>187</v>
      </c>
      <c r="D1065">
        <v>2</v>
      </c>
      <c r="E1065" t="s">
        <v>1834</v>
      </c>
      <c r="F1065" t="s">
        <v>2898</v>
      </c>
    </row>
    <row r="1066" spans="1:6" x14ac:dyDescent="0.35">
      <c r="A1066">
        <v>10857</v>
      </c>
      <c r="B1066" s="4">
        <v>45840</v>
      </c>
      <c r="C1066" t="s">
        <v>187</v>
      </c>
      <c r="D1066">
        <v>3</v>
      </c>
      <c r="E1066" t="s">
        <v>1831</v>
      </c>
      <c r="F1066" t="s">
        <v>2899</v>
      </c>
    </row>
    <row r="1067" spans="1:6" x14ac:dyDescent="0.35">
      <c r="A1067">
        <v>10858</v>
      </c>
      <c r="B1067" s="4">
        <v>45822</v>
      </c>
      <c r="C1067" t="s">
        <v>68</v>
      </c>
      <c r="D1067">
        <v>1</v>
      </c>
      <c r="E1067" t="s">
        <v>1834</v>
      </c>
      <c r="F1067" t="s">
        <v>2900</v>
      </c>
    </row>
    <row r="1068" spans="1:6" x14ac:dyDescent="0.35">
      <c r="A1068">
        <v>10858</v>
      </c>
      <c r="B1068" s="4">
        <v>45823</v>
      </c>
      <c r="C1068" t="s">
        <v>68</v>
      </c>
      <c r="D1068">
        <v>24</v>
      </c>
      <c r="E1068" t="s">
        <v>1832</v>
      </c>
      <c r="F1068" t="s">
        <v>2901</v>
      </c>
    </row>
    <row r="1069" spans="1:6" x14ac:dyDescent="0.35">
      <c r="A1069">
        <v>10859</v>
      </c>
      <c r="B1069" s="4">
        <v>45867</v>
      </c>
      <c r="C1069" t="s">
        <v>147</v>
      </c>
      <c r="D1069">
        <v>30</v>
      </c>
      <c r="E1069" t="s">
        <v>1832</v>
      </c>
      <c r="F1069" t="s">
        <v>2902</v>
      </c>
    </row>
    <row r="1070" spans="1:6" x14ac:dyDescent="0.35">
      <c r="A1070">
        <v>10860</v>
      </c>
      <c r="B1070" s="4">
        <v>45816</v>
      </c>
      <c r="C1070" t="s">
        <v>201</v>
      </c>
      <c r="D1070">
        <v>20</v>
      </c>
      <c r="E1070" t="s">
        <v>1834</v>
      </c>
      <c r="F1070" t="s">
        <v>2903</v>
      </c>
    </row>
    <row r="1071" spans="1:6" x14ac:dyDescent="0.35">
      <c r="A1071">
        <v>10861</v>
      </c>
      <c r="B1071" s="4">
        <v>45887</v>
      </c>
      <c r="C1071" t="s">
        <v>105</v>
      </c>
      <c r="D1071">
        <v>15</v>
      </c>
      <c r="E1071" t="s">
        <v>1831</v>
      </c>
      <c r="F1071" t="s">
        <v>2904</v>
      </c>
    </row>
    <row r="1072" spans="1:6" x14ac:dyDescent="0.35">
      <c r="A1072">
        <v>10862</v>
      </c>
      <c r="B1072" s="4">
        <v>45900</v>
      </c>
      <c r="C1072" t="s">
        <v>153</v>
      </c>
      <c r="D1072">
        <v>25</v>
      </c>
      <c r="E1072" t="s">
        <v>1834</v>
      </c>
      <c r="F1072" t="s">
        <v>2905</v>
      </c>
    </row>
    <row r="1073" spans="1:6" x14ac:dyDescent="0.35">
      <c r="A1073">
        <v>10863</v>
      </c>
      <c r="B1073" s="4">
        <v>45822</v>
      </c>
      <c r="C1073" t="s">
        <v>61</v>
      </c>
      <c r="D1073">
        <v>30</v>
      </c>
      <c r="E1073" t="s">
        <v>1833</v>
      </c>
      <c r="F1073" t="s">
        <v>2906</v>
      </c>
    </row>
    <row r="1074" spans="1:6" x14ac:dyDescent="0.35">
      <c r="A1074">
        <v>10864</v>
      </c>
      <c r="B1074" s="4">
        <v>45802</v>
      </c>
      <c r="C1074" t="s">
        <v>238</v>
      </c>
      <c r="D1074">
        <v>25</v>
      </c>
      <c r="E1074" t="s">
        <v>1834</v>
      </c>
      <c r="F1074" t="s">
        <v>2907</v>
      </c>
    </row>
    <row r="1075" spans="1:6" x14ac:dyDescent="0.35">
      <c r="A1075">
        <v>10865</v>
      </c>
      <c r="B1075" s="4">
        <v>45803</v>
      </c>
      <c r="C1075" t="s">
        <v>158</v>
      </c>
      <c r="D1075">
        <v>30</v>
      </c>
      <c r="E1075" t="s">
        <v>1834</v>
      </c>
      <c r="F1075" t="s">
        <v>2908</v>
      </c>
    </row>
    <row r="1076" spans="1:6" x14ac:dyDescent="0.35">
      <c r="A1076">
        <v>10866</v>
      </c>
      <c r="B1076" s="4">
        <v>45760</v>
      </c>
      <c r="C1076" t="s">
        <v>219</v>
      </c>
      <c r="D1076">
        <v>30</v>
      </c>
      <c r="E1076" t="s">
        <v>1834</v>
      </c>
      <c r="F1076" t="s">
        <v>2909</v>
      </c>
    </row>
    <row r="1077" spans="1:6" x14ac:dyDescent="0.35">
      <c r="A1077">
        <v>10867</v>
      </c>
      <c r="B1077" s="4">
        <v>45897</v>
      </c>
      <c r="C1077" t="s">
        <v>158</v>
      </c>
      <c r="D1077">
        <v>5</v>
      </c>
      <c r="E1077" t="s">
        <v>1831</v>
      </c>
      <c r="F1077" t="s">
        <v>2910</v>
      </c>
    </row>
    <row r="1078" spans="1:6" x14ac:dyDescent="0.35">
      <c r="A1078">
        <v>10868</v>
      </c>
      <c r="B1078" s="4">
        <v>45873</v>
      </c>
      <c r="C1078" t="s">
        <v>136</v>
      </c>
      <c r="D1078">
        <v>40</v>
      </c>
      <c r="E1078" t="s">
        <v>1831</v>
      </c>
      <c r="F1078" t="s">
        <v>2911</v>
      </c>
    </row>
    <row r="1079" spans="1:6" x14ac:dyDescent="0.35">
      <c r="A1079">
        <v>10869</v>
      </c>
      <c r="B1079" s="4">
        <v>45794</v>
      </c>
      <c r="C1079" t="s">
        <v>206</v>
      </c>
      <c r="D1079">
        <v>20</v>
      </c>
      <c r="E1079" t="s">
        <v>1831</v>
      </c>
      <c r="F1079" t="s">
        <v>2912</v>
      </c>
    </row>
    <row r="1080" spans="1:6" x14ac:dyDescent="0.35">
      <c r="A1080">
        <v>10870</v>
      </c>
      <c r="B1080" s="4">
        <v>45854</v>
      </c>
      <c r="C1080" t="s">
        <v>85</v>
      </c>
      <c r="D1080">
        <v>30</v>
      </c>
      <c r="E1080" t="s">
        <v>1832</v>
      </c>
      <c r="F1080" t="s">
        <v>2913</v>
      </c>
    </row>
    <row r="1081" spans="1:6" x14ac:dyDescent="0.35">
      <c r="A1081">
        <v>10871</v>
      </c>
      <c r="B1081" s="4">
        <v>45935</v>
      </c>
      <c r="C1081" t="s">
        <v>231</v>
      </c>
      <c r="D1081">
        <v>10</v>
      </c>
      <c r="E1081" t="s">
        <v>1831</v>
      </c>
      <c r="F1081" t="s">
        <v>2914</v>
      </c>
    </row>
    <row r="1082" spans="1:6" x14ac:dyDescent="0.35">
      <c r="A1082">
        <v>10872</v>
      </c>
      <c r="B1082" s="4">
        <v>45810</v>
      </c>
      <c r="C1082" t="s">
        <v>223</v>
      </c>
      <c r="D1082">
        <v>40</v>
      </c>
      <c r="E1082" t="s">
        <v>1832</v>
      </c>
      <c r="F1082" t="s">
        <v>2915</v>
      </c>
    </row>
    <row r="1083" spans="1:6" x14ac:dyDescent="0.35">
      <c r="A1083">
        <v>10873</v>
      </c>
      <c r="B1083" s="4">
        <v>45854</v>
      </c>
      <c r="C1083" t="s">
        <v>164</v>
      </c>
      <c r="D1083">
        <v>26</v>
      </c>
      <c r="E1083" t="s">
        <v>1834</v>
      </c>
      <c r="F1083" t="s">
        <v>2916</v>
      </c>
    </row>
    <row r="1084" spans="1:6" x14ac:dyDescent="0.35">
      <c r="A1084">
        <v>10873</v>
      </c>
      <c r="B1084" s="4">
        <v>45855</v>
      </c>
      <c r="C1084" t="s">
        <v>164</v>
      </c>
      <c r="D1084">
        <v>49</v>
      </c>
      <c r="E1084" t="s">
        <v>1831</v>
      </c>
      <c r="F1084" t="s">
        <v>2917</v>
      </c>
    </row>
    <row r="1085" spans="1:6" x14ac:dyDescent="0.35">
      <c r="A1085">
        <v>10874</v>
      </c>
      <c r="B1085" s="4">
        <v>45846</v>
      </c>
      <c r="C1085" t="s">
        <v>205</v>
      </c>
      <c r="D1085">
        <v>6</v>
      </c>
      <c r="E1085" t="s">
        <v>1831</v>
      </c>
      <c r="F1085" t="s">
        <v>2918</v>
      </c>
    </row>
    <row r="1086" spans="1:6" x14ac:dyDescent="0.35">
      <c r="A1086">
        <v>10874</v>
      </c>
      <c r="B1086" s="4">
        <v>45847</v>
      </c>
      <c r="C1086" t="s">
        <v>205</v>
      </c>
      <c r="D1086">
        <v>4</v>
      </c>
      <c r="E1086" t="s">
        <v>1832</v>
      </c>
      <c r="F1086" t="s">
        <v>2919</v>
      </c>
    </row>
    <row r="1087" spans="1:6" x14ac:dyDescent="0.35">
      <c r="A1087">
        <v>10875</v>
      </c>
      <c r="B1087" s="4">
        <v>45933</v>
      </c>
      <c r="C1087" t="s">
        <v>162</v>
      </c>
      <c r="D1087">
        <v>25</v>
      </c>
      <c r="E1087" t="s">
        <v>1834</v>
      </c>
      <c r="F1087" t="s">
        <v>2920</v>
      </c>
    </row>
    <row r="1088" spans="1:6" x14ac:dyDescent="0.35">
      <c r="A1088">
        <v>10876</v>
      </c>
      <c r="B1088" s="4">
        <v>45925</v>
      </c>
      <c r="C1088" t="s">
        <v>195</v>
      </c>
      <c r="D1088">
        <v>20</v>
      </c>
      <c r="E1088" t="s">
        <v>1832</v>
      </c>
      <c r="F1088" t="s">
        <v>2921</v>
      </c>
    </row>
    <row r="1089" spans="1:6" x14ac:dyDescent="0.35">
      <c r="A1089">
        <v>10877</v>
      </c>
      <c r="B1089" s="4">
        <v>45770</v>
      </c>
      <c r="C1089" t="s">
        <v>151</v>
      </c>
      <c r="D1089">
        <v>15</v>
      </c>
      <c r="E1089" t="s">
        <v>1834</v>
      </c>
      <c r="F1089" t="s">
        <v>2922</v>
      </c>
    </row>
    <row r="1090" spans="1:6" x14ac:dyDescent="0.35">
      <c r="A1090">
        <v>10878</v>
      </c>
      <c r="B1090" s="4">
        <v>45869</v>
      </c>
      <c r="C1090" t="s">
        <v>78</v>
      </c>
      <c r="D1090">
        <v>30</v>
      </c>
      <c r="E1090" t="s">
        <v>1832</v>
      </c>
      <c r="F1090" t="s">
        <v>2923</v>
      </c>
    </row>
    <row r="1091" spans="1:6" x14ac:dyDescent="0.35">
      <c r="A1091">
        <v>10879</v>
      </c>
      <c r="B1091" s="4">
        <v>45798</v>
      </c>
      <c r="C1091" t="s">
        <v>242</v>
      </c>
      <c r="D1091">
        <v>100</v>
      </c>
      <c r="E1091" t="s">
        <v>1834</v>
      </c>
      <c r="F1091" t="s">
        <v>2924</v>
      </c>
    </row>
    <row r="1092" spans="1:6" x14ac:dyDescent="0.35">
      <c r="A1092">
        <v>10880</v>
      </c>
      <c r="B1092" s="4">
        <v>45902</v>
      </c>
      <c r="C1092" t="s">
        <v>185</v>
      </c>
      <c r="D1092">
        <v>100</v>
      </c>
      <c r="E1092" t="s">
        <v>1834</v>
      </c>
      <c r="F1092" t="s">
        <v>2925</v>
      </c>
    </row>
    <row r="1093" spans="1:6" x14ac:dyDescent="0.35">
      <c r="A1093">
        <v>10881</v>
      </c>
      <c r="B1093" s="4">
        <v>45911</v>
      </c>
      <c r="C1093" t="s">
        <v>218</v>
      </c>
      <c r="D1093">
        <v>25</v>
      </c>
      <c r="E1093" t="s">
        <v>1832</v>
      </c>
      <c r="F1093" t="s">
        <v>2926</v>
      </c>
    </row>
    <row r="1094" spans="1:6" x14ac:dyDescent="0.35">
      <c r="A1094">
        <v>10882</v>
      </c>
      <c r="B1094" s="4">
        <v>45911</v>
      </c>
      <c r="C1094" t="s">
        <v>93</v>
      </c>
      <c r="D1094">
        <v>30</v>
      </c>
      <c r="E1094" t="s">
        <v>1833</v>
      </c>
      <c r="F1094" t="s">
        <v>2927</v>
      </c>
    </row>
    <row r="1095" spans="1:6" x14ac:dyDescent="0.35">
      <c r="A1095">
        <v>10883</v>
      </c>
      <c r="B1095" s="4">
        <v>45819</v>
      </c>
      <c r="C1095" t="s">
        <v>203</v>
      </c>
      <c r="D1095">
        <v>21</v>
      </c>
      <c r="E1095" t="s">
        <v>1833</v>
      </c>
      <c r="F1095" t="s">
        <v>2928</v>
      </c>
    </row>
    <row r="1096" spans="1:6" x14ac:dyDescent="0.35">
      <c r="A1096">
        <v>10883</v>
      </c>
      <c r="B1096" s="4">
        <v>45817</v>
      </c>
      <c r="C1096" t="s">
        <v>203</v>
      </c>
      <c r="D1096">
        <v>9</v>
      </c>
      <c r="E1096" t="s">
        <v>1834</v>
      </c>
      <c r="F1096" t="s">
        <v>2929</v>
      </c>
    </row>
    <row r="1097" spans="1:6" x14ac:dyDescent="0.35">
      <c r="A1097">
        <v>10884</v>
      </c>
      <c r="B1097" s="4">
        <v>45936</v>
      </c>
      <c r="C1097" t="s">
        <v>177</v>
      </c>
      <c r="D1097">
        <v>75</v>
      </c>
      <c r="E1097" t="s">
        <v>1831</v>
      </c>
      <c r="F1097" t="s">
        <v>2930</v>
      </c>
    </row>
    <row r="1098" spans="1:6" x14ac:dyDescent="0.35">
      <c r="A1098">
        <v>10885</v>
      </c>
      <c r="B1098" s="4">
        <v>45859</v>
      </c>
      <c r="C1098" t="s">
        <v>160</v>
      </c>
      <c r="D1098">
        <v>3</v>
      </c>
      <c r="E1098" t="s">
        <v>1834</v>
      </c>
      <c r="F1098" t="s">
        <v>2931</v>
      </c>
    </row>
    <row r="1099" spans="1:6" x14ac:dyDescent="0.35">
      <c r="A1099">
        <v>10885</v>
      </c>
      <c r="B1099" s="4">
        <v>45859</v>
      </c>
      <c r="C1099" t="s">
        <v>160</v>
      </c>
      <c r="D1099">
        <v>97</v>
      </c>
      <c r="E1099" t="s">
        <v>1831</v>
      </c>
      <c r="F1099" t="s">
        <v>2932</v>
      </c>
    </row>
    <row r="1100" spans="1:6" x14ac:dyDescent="0.35">
      <c r="A1100">
        <v>10886</v>
      </c>
      <c r="B1100" s="4">
        <v>45757</v>
      </c>
      <c r="C1100" t="s">
        <v>182</v>
      </c>
      <c r="D1100">
        <v>100</v>
      </c>
      <c r="E1100" t="s">
        <v>1834</v>
      </c>
      <c r="F1100" t="s">
        <v>2933</v>
      </c>
    </row>
    <row r="1101" spans="1:6" x14ac:dyDescent="0.35">
      <c r="A1101">
        <v>10887</v>
      </c>
      <c r="B1101" s="4">
        <v>45938</v>
      </c>
      <c r="C1101" t="s">
        <v>208</v>
      </c>
      <c r="D1101">
        <v>100</v>
      </c>
      <c r="E1101" t="s">
        <v>1831</v>
      </c>
      <c r="F1101" t="s">
        <v>2934</v>
      </c>
    </row>
    <row r="1102" spans="1:6" x14ac:dyDescent="0.35">
      <c r="A1102">
        <v>10888</v>
      </c>
      <c r="B1102" s="4">
        <v>45803</v>
      </c>
      <c r="C1102" t="s">
        <v>103</v>
      </c>
      <c r="D1102">
        <v>5</v>
      </c>
      <c r="E1102" t="s">
        <v>1833</v>
      </c>
      <c r="F1102" t="s">
        <v>2935</v>
      </c>
    </row>
    <row r="1103" spans="1:6" x14ac:dyDescent="0.35">
      <c r="A1103">
        <v>10889</v>
      </c>
      <c r="B1103" s="4">
        <v>45834</v>
      </c>
      <c r="C1103" t="s">
        <v>105</v>
      </c>
      <c r="D1103">
        <v>30</v>
      </c>
      <c r="E1103" t="s">
        <v>1832</v>
      </c>
      <c r="F1103" t="s">
        <v>2936</v>
      </c>
    </row>
    <row r="1104" spans="1:6" x14ac:dyDescent="0.35">
      <c r="A1104">
        <v>10890</v>
      </c>
      <c r="B1104" s="4">
        <v>45865</v>
      </c>
      <c r="C1104" t="s">
        <v>166</v>
      </c>
      <c r="D1104">
        <v>20</v>
      </c>
      <c r="E1104" t="s">
        <v>1831</v>
      </c>
      <c r="F1104" t="s">
        <v>2937</v>
      </c>
    </row>
    <row r="1105" spans="1:6" x14ac:dyDescent="0.35">
      <c r="A1105">
        <v>10891</v>
      </c>
      <c r="B1105" s="4">
        <v>45755</v>
      </c>
      <c r="C1105" t="s">
        <v>97</v>
      </c>
      <c r="D1105">
        <v>50</v>
      </c>
      <c r="E1105" t="s">
        <v>1831</v>
      </c>
      <c r="F1105" t="s">
        <v>2938</v>
      </c>
    </row>
    <row r="1106" spans="1:6" x14ac:dyDescent="0.35">
      <c r="A1106">
        <v>10892</v>
      </c>
      <c r="B1106" s="4">
        <v>45823</v>
      </c>
      <c r="C1106" t="s">
        <v>144</v>
      </c>
      <c r="D1106">
        <v>1</v>
      </c>
      <c r="E1106" t="s">
        <v>1834</v>
      </c>
      <c r="F1106" t="s">
        <v>2939</v>
      </c>
    </row>
    <row r="1107" spans="1:6" x14ac:dyDescent="0.35">
      <c r="A1107">
        <v>10892</v>
      </c>
      <c r="B1107" s="4">
        <v>45820</v>
      </c>
      <c r="C1107" t="s">
        <v>144</v>
      </c>
      <c r="D1107">
        <v>4</v>
      </c>
      <c r="E1107" t="s">
        <v>1833</v>
      </c>
      <c r="F1107" t="s">
        <v>2940</v>
      </c>
    </row>
    <row r="1108" spans="1:6" x14ac:dyDescent="0.35">
      <c r="A1108">
        <v>10893</v>
      </c>
      <c r="B1108" s="4">
        <v>45832</v>
      </c>
      <c r="C1108" t="s">
        <v>146</v>
      </c>
      <c r="D1108">
        <v>15</v>
      </c>
      <c r="E1108" t="s">
        <v>1832</v>
      </c>
      <c r="F1108" t="s">
        <v>2941</v>
      </c>
    </row>
    <row r="1109" spans="1:6" x14ac:dyDescent="0.35">
      <c r="A1109">
        <v>10894</v>
      </c>
      <c r="B1109" s="4">
        <v>45934</v>
      </c>
      <c r="C1109" t="s">
        <v>89</v>
      </c>
      <c r="D1109">
        <v>4</v>
      </c>
      <c r="E1109" t="s">
        <v>1834</v>
      </c>
      <c r="F1109" t="s">
        <v>2942</v>
      </c>
    </row>
    <row r="1110" spans="1:6" x14ac:dyDescent="0.35">
      <c r="A1110">
        <v>10894</v>
      </c>
      <c r="B1110" s="4">
        <v>45933</v>
      </c>
      <c r="C1110" t="s">
        <v>89</v>
      </c>
      <c r="D1110">
        <v>16</v>
      </c>
      <c r="E1110" t="s">
        <v>1832</v>
      </c>
      <c r="F1110" t="s">
        <v>2943</v>
      </c>
    </row>
    <row r="1111" spans="1:6" x14ac:dyDescent="0.35">
      <c r="A1111">
        <v>10895</v>
      </c>
      <c r="B1111" s="4">
        <v>45904</v>
      </c>
      <c r="C1111" t="s">
        <v>178</v>
      </c>
      <c r="D1111">
        <v>15</v>
      </c>
      <c r="E1111" t="s">
        <v>1831</v>
      </c>
      <c r="F1111" t="s">
        <v>2944</v>
      </c>
    </row>
    <row r="1112" spans="1:6" x14ac:dyDescent="0.35">
      <c r="A1112">
        <v>10896</v>
      </c>
      <c r="B1112" s="4">
        <v>45936</v>
      </c>
      <c r="C1112" t="s">
        <v>247</v>
      </c>
      <c r="D1112">
        <v>50</v>
      </c>
      <c r="E1112" t="s">
        <v>1833</v>
      </c>
      <c r="F1112" t="s">
        <v>2945</v>
      </c>
    </row>
    <row r="1113" spans="1:6" x14ac:dyDescent="0.35">
      <c r="A1113">
        <v>10897</v>
      </c>
      <c r="B1113" s="4">
        <v>45811</v>
      </c>
      <c r="C1113" t="s">
        <v>165</v>
      </c>
      <c r="D1113">
        <v>4</v>
      </c>
      <c r="E1113" t="s">
        <v>1833</v>
      </c>
      <c r="F1113" t="s">
        <v>2946</v>
      </c>
    </row>
    <row r="1114" spans="1:6" x14ac:dyDescent="0.35">
      <c r="A1114">
        <v>10897</v>
      </c>
      <c r="B1114" s="4">
        <v>45811</v>
      </c>
      <c r="C1114" t="s">
        <v>165</v>
      </c>
      <c r="D1114">
        <v>6</v>
      </c>
      <c r="E1114" t="s">
        <v>1831</v>
      </c>
      <c r="F1114" t="s">
        <v>2947</v>
      </c>
    </row>
    <row r="1115" spans="1:6" x14ac:dyDescent="0.35">
      <c r="A1115">
        <v>10898</v>
      </c>
      <c r="B1115" s="4">
        <v>45774</v>
      </c>
      <c r="C1115" t="s">
        <v>252</v>
      </c>
      <c r="D1115">
        <v>100</v>
      </c>
      <c r="E1115" t="s">
        <v>1834</v>
      </c>
      <c r="F1115" t="s">
        <v>2948</v>
      </c>
    </row>
    <row r="1116" spans="1:6" x14ac:dyDescent="0.35">
      <c r="A1116">
        <v>10899</v>
      </c>
      <c r="B1116" s="4">
        <v>45869</v>
      </c>
      <c r="C1116" t="s">
        <v>171</v>
      </c>
      <c r="D1116">
        <v>39</v>
      </c>
      <c r="E1116" t="s">
        <v>1831</v>
      </c>
      <c r="F1116" t="s">
        <v>2949</v>
      </c>
    </row>
    <row r="1117" spans="1:6" x14ac:dyDescent="0.35">
      <c r="A1117">
        <v>10899</v>
      </c>
      <c r="B1117" s="4">
        <v>45869</v>
      </c>
      <c r="C1117" t="s">
        <v>171</v>
      </c>
      <c r="D1117">
        <v>11</v>
      </c>
      <c r="E1117" t="s">
        <v>1831</v>
      </c>
      <c r="F1117" t="s">
        <v>2950</v>
      </c>
    </row>
    <row r="1118" spans="1:6" x14ac:dyDescent="0.35">
      <c r="A1118">
        <v>10900</v>
      </c>
      <c r="B1118" s="4">
        <v>45842</v>
      </c>
      <c r="C1118" t="s">
        <v>127</v>
      </c>
      <c r="D1118">
        <v>36</v>
      </c>
      <c r="E1118" t="s">
        <v>1834</v>
      </c>
      <c r="F1118" t="s">
        <v>2951</v>
      </c>
    </row>
    <row r="1119" spans="1:6" x14ac:dyDescent="0.35">
      <c r="A1119">
        <v>10900</v>
      </c>
      <c r="B1119" s="4">
        <v>45842</v>
      </c>
      <c r="C1119" t="s">
        <v>127</v>
      </c>
      <c r="D1119">
        <v>4</v>
      </c>
      <c r="E1119" t="s">
        <v>1833</v>
      </c>
      <c r="F1119" t="s">
        <v>2952</v>
      </c>
    </row>
    <row r="1120" spans="1:6" x14ac:dyDescent="0.35">
      <c r="A1120">
        <v>10901</v>
      </c>
      <c r="B1120" s="4">
        <v>45847</v>
      </c>
      <c r="C1120" t="s">
        <v>219</v>
      </c>
      <c r="D1120">
        <v>6</v>
      </c>
      <c r="E1120" t="s">
        <v>1831</v>
      </c>
      <c r="F1120" t="s">
        <v>2953</v>
      </c>
    </row>
    <row r="1121" spans="1:6" x14ac:dyDescent="0.35">
      <c r="A1121">
        <v>10901</v>
      </c>
      <c r="B1121" s="4">
        <v>45846</v>
      </c>
      <c r="C1121" t="s">
        <v>219</v>
      </c>
      <c r="D1121">
        <v>19</v>
      </c>
      <c r="E1121" t="s">
        <v>1834</v>
      </c>
      <c r="F1121" t="s">
        <v>2954</v>
      </c>
    </row>
    <row r="1122" spans="1:6" x14ac:dyDescent="0.35">
      <c r="A1122">
        <v>10902</v>
      </c>
      <c r="B1122" s="4">
        <v>45880</v>
      </c>
      <c r="C1122" t="s">
        <v>194</v>
      </c>
      <c r="D1122">
        <v>100</v>
      </c>
      <c r="E1122" t="s">
        <v>1834</v>
      </c>
      <c r="F1122" t="s">
        <v>2955</v>
      </c>
    </row>
    <row r="1123" spans="1:6" x14ac:dyDescent="0.35">
      <c r="A1123">
        <v>10903</v>
      </c>
      <c r="B1123" s="4">
        <v>45794</v>
      </c>
      <c r="C1123" t="s">
        <v>174</v>
      </c>
      <c r="D1123">
        <v>15</v>
      </c>
      <c r="E1123" t="s">
        <v>1831</v>
      </c>
      <c r="F1123" t="s">
        <v>2956</v>
      </c>
    </row>
    <row r="1124" spans="1:6" x14ac:dyDescent="0.35">
      <c r="A1124">
        <v>10904</v>
      </c>
      <c r="B1124" s="4">
        <v>45905</v>
      </c>
      <c r="C1124" t="s">
        <v>101</v>
      </c>
      <c r="D1124">
        <v>75</v>
      </c>
      <c r="E1124" t="s">
        <v>1833</v>
      </c>
      <c r="F1124" t="s">
        <v>2957</v>
      </c>
    </row>
    <row r="1125" spans="1:6" x14ac:dyDescent="0.35">
      <c r="A1125">
        <v>10905</v>
      </c>
      <c r="B1125" s="4">
        <v>45866</v>
      </c>
      <c r="C1125" t="s">
        <v>161</v>
      </c>
      <c r="D1125">
        <v>40</v>
      </c>
      <c r="E1125" t="s">
        <v>1833</v>
      </c>
      <c r="F1125" t="s">
        <v>2958</v>
      </c>
    </row>
    <row r="1126" spans="1:6" x14ac:dyDescent="0.35">
      <c r="A1126">
        <v>10905</v>
      </c>
      <c r="B1126" s="4">
        <v>45865</v>
      </c>
      <c r="C1126" t="s">
        <v>161</v>
      </c>
      <c r="D1126">
        <v>35</v>
      </c>
      <c r="E1126" t="s">
        <v>1833</v>
      </c>
      <c r="F1126" t="s">
        <v>2959</v>
      </c>
    </row>
    <row r="1127" spans="1:6" x14ac:dyDescent="0.35">
      <c r="A1127">
        <v>10906</v>
      </c>
      <c r="B1127" s="4">
        <v>45764</v>
      </c>
      <c r="C1127" t="s">
        <v>221</v>
      </c>
      <c r="D1127">
        <v>6</v>
      </c>
      <c r="E1127" t="s">
        <v>1832</v>
      </c>
      <c r="F1127" t="s">
        <v>2960</v>
      </c>
    </row>
    <row r="1128" spans="1:6" x14ac:dyDescent="0.35">
      <c r="A1128">
        <v>10906</v>
      </c>
      <c r="B1128" s="4">
        <v>45765</v>
      </c>
      <c r="C1128" t="s">
        <v>221</v>
      </c>
      <c r="D1128">
        <v>4</v>
      </c>
      <c r="E1128" t="s">
        <v>1833</v>
      </c>
      <c r="F1128" t="s">
        <v>2961</v>
      </c>
    </row>
    <row r="1129" spans="1:6" x14ac:dyDescent="0.35">
      <c r="A1129">
        <v>10907</v>
      </c>
      <c r="B1129" s="4">
        <v>45758</v>
      </c>
      <c r="C1129" t="s">
        <v>174</v>
      </c>
      <c r="D1129">
        <v>15</v>
      </c>
      <c r="E1129" t="s">
        <v>1833</v>
      </c>
      <c r="F1129" t="s">
        <v>2962</v>
      </c>
    </row>
    <row r="1130" spans="1:6" x14ac:dyDescent="0.35">
      <c r="A1130">
        <v>10908</v>
      </c>
      <c r="B1130" s="4">
        <v>45921</v>
      </c>
      <c r="C1130" t="s">
        <v>109</v>
      </c>
      <c r="D1130">
        <v>15</v>
      </c>
      <c r="E1130" t="s">
        <v>1833</v>
      </c>
      <c r="F1130" t="s">
        <v>2963</v>
      </c>
    </row>
    <row r="1131" spans="1:6" x14ac:dyDescent="0.35">
      <c r="A1131">
        <v>10909</v>
      </c>
      <c r="B1131" s="4">
        <v>45880</v>
      </c>
      <c r="C1131" t="s">
        <v>125</v>
      </c>
      <c r="D1131">
        <v>13</v>
      </c>
      <c r="E1131" t="s">
        <v>1832</v>
      </c>
      <c r="F1131" t="s">
        <v>2964</v>
      </c>
    </row>
    <row r="1132" spans="1:6" x14ac:dyDescent="0.35">
      <c r="A1132">
        <v>10909</v>
      </c>
      <c r="B1132" s="4">
        <v>45881</v>
      </c>
      <c r="C1132" t="s">
        <v>125</v>
      </c>
      <c r="D1132">
        <v>12</v>
      </c>
      <c r="E1132" t="s">
        <v>1833</v>
      </c>
      <c r="F1132" t="s">
        <v>2965</v>
      </c>
    </row>
    <row r="1133" spans="1:6" x14ac:dyDescent="0.35">
      <c r="A1133">
        <v>10910</v>
      </c>
      <c r="B1133" s="4">
        <v>45821</v>
      </c>
      <c r="C1133" t="s">
        <v>150</v>
      </c>
      <c r="D1133">
        <v>25</v>
      </c>
      <c r="E1133" t="s">
        <v>1833</v>
      </c>
      <c r="F1133" t="s">
        <v>2966</v>
      </c>
    </row>
    <row r="1134" spans="1:6" x14ac:dyDescent="0.35">
      <c r="A1134">
        <v>10911</v>
      </c>
      <c r="B1134" s="4">
        <v>45934</v>
      </c>
      <c r="C1134" t="s">
        <v>142</v>
      </c>
      <c r="D1134">
        <v>10</v>
      </c>
      <c r="E1134" t="s">
        <v>1834</v>
      </c>
      <c r="F1134" t="s">
        <v>2967</v>
      </c>
    </row>
    <row r="1135" spans="1:6" x14ac:dyDescent="0.35">
      <c r="A1135">
        <v>10911</v>
      </c>
      <c r="B1135" s="4">
        <v>45937</v>
      </c>
      <c r="C1135" t="s">
        <v>142</v>
      </c>
      <c r="D1135">
        <v>15</v>
      </c>
      <c r="E1135" t="s">
        <v>1834</v>
      </c>
      <c r="F1135" t="s">
        <v>2968</v>
      </c>
    </row>
    <row r="1136" spans="1:6" x14ac:dyDescent="0.35">
      <c r="A1136">
        <v>10912</v>
      </c>
      <c r="B1136" s="4">
        <v>45773</v>
      </c>
      <c r="C1136" t="s">
        <v>201</v>
      </c>
      <c r="D1136">
        <v>12</v>
      </c>
      <c r="E1136" t="s">
        <v>1831</v>
      </c>
      <c r="F1136" t="s">
        <v>2969</v>
      </c>
    </row>
    <row r="1137" spans="1:6" x14ac:dyDescent="0.35">
      <c r="A1137">
        <v>10912</v>
      </c>
      <c r="B1137" s="4">
        <v>45773</v>
      </c>
      <c r="C1137" t="s">
        <v>201</v>
      </c>
      <c r="D1137">
        <v>13</v>
      </c>
      <c r="E1137" t="s">
        <v>1834</v>
      </c>
      <c r="F1137" t="s">
        <v>2970</v>
      </c>
    </row>
    <row r="1138" spans="1:6" x14ac:dyDescent="0.35">
      <c r="A1138">
        <v>10913</v>
      </c>
      <c r="B1138" s="4">
        <v>45916</v>
      </c>
      <c r="C1138" t="s">
        <v>112</v>
      </c>
      <c r="D1138">
        <v>3</v>
      </c>
      <c r="E1138" t="s">
        <v>1832</v>
      </c>
      <c r="F1138" t="s">
        <v>2971</v>
      </c>
    </row>
    <row r="1139" spans="1:6" x14ac:dyDescent="0.35">
      <c r="A1139">
        <v>10913</v>
      </c>
      <c r="B1139" s="4">
        <v>45916</v>
      </c>
      <c r="C1139" t="s">
        <v>112</v>
      </c>
      <c r="D1139">
        <v>12</v>
      </c>
      <c r="E1139" t="s">
        <v>1831</v>
      </c>
      <c r="F1139" t="s">
        <v>2972</v>
      </c>
    </row>
    <row r="1140" spans="1:6" x14ac:dyDescent="0.35">
      <c r="A1140">
        <v>10914</v>
      </c>
      <c r="B1140" s="4">
        <v>45787</v>
      </c>
      <c r="C1140" t="s">
        <v>113</v>
      </c>
      <c r="D1140">
        <v>25</v>
      </c>
      <c r="E1140" t="s">
        <v>1832</v>
      </c>
      <c r="F1140" t="s">
        <v>2973</v>
      </c>
    </row>
    <row r="1141" spans="1:6" x14ac:dyDescent="0.35">
      <c r="A1141">
        <v>10915</v>
      </c>
      <c r="B1141" s="4">
        <v>45839</v>
      </c>
      <c r="C1141" t="s">
        <v>220</v>
      </c>
      <c r="D1141">
        <v>20</v>
      </c>
      <c r="E1141" t="s">
        <v>1834</v>
      </c>
      <c r="F1141" t="s">
        <v>2974</v>
      </c>
    </row>
    <row r="1142" spans="1:6" x14ac:dyDescent="0.35">
      <c r="A1142">
        <v>10916</v>
      </c>
      <c r="B1142" s="4">
        <v>45908</v>
      </c>
      <c r="C1142" t="s">
        <v>82</v>
      </c>
      <c r="D1142">
        <v>75</v>
      </c>
      <c r="E1142" t="s">
        <v>1833</v>
      </c>
      <c r="F1142" t="s">
        <v>2975</v>
      </c>
    </row>
    <row r="1143" spans="1:6" x14ac:dyDescent="0.35">
      <c r="A1143">
        <v>10917</v>
      </c>
      <c r="B1143" s="4">
        <v>45905</v>
      </c>
      <c r="C1143" t="s">
        <v>136</v>
      </c>
      <c r="D1143">
        <v>15</v>
      </c>
      <c r="E1143" t="s">
        <v>1833</v>
      </c>
      <c r="F1143" t="s">
        <v>2976</v>
      </c>
    </row>
    <row r="1144" spans="1:6" x14ac:dyDescent="0.35">
      <c r="A1144">
        <v>10918</v>
      </c>
      <c r="B1144" s="4">
        <v>45769</v>
      </c>
      <c r="C1144" t="s">
        <v>76</v>
      </c>
      <c r="D1144">
        <v>100</v>
      </c>
      <c r="E1144" t="s">
        <v>1832</v>
      </c>
      <c r="F1144" t="s">
        <v>2977</v>
      </c>
    </row>
    <row r="1145" spans="1:6" x14ac:dyDescent="0.35">
      <c r="A1145">
        <v>10919</v>
      </c>
      <c r="B1145" s="4">
        <v>45770</v>
      </c>
      <c r="C1145" t="s">
        <v>218</v>
      </c>
      <c r="D1145">
        <v>50</v>
      </c>
      <c r="E1145" t="s">
        <v>1833</v>
      </c>
      <c r="F1145" t="s">
        <v>2978</v>
      </c>
    </row>
    <row r="1146" spans="1:6" x14ac:dyDescent="0.35">
      <c r="A1146">
        <v>10920</v>
      </c>
      <c r="B1146" s="4">
        <v>45880</v>
      </c>
      <c r="C1146" t="s">
        <v>154</v>
      </c>
      <c r="D1146">
        <v>18</v>
      </c>
      <c r="E1146" t="s">
        <v>1832</v>
      </c>
      <c r="F1146" t="s">
        <v>2979</v>
      </c>
    </row>
    <row r="1147" spans="1:6" x14ac:dyDescent="0.35">
      <c r="A1147">
        <v>10920</v>
      </c>
      <c r="B1147" s="4">
        <v>45880</v>
      </c>
      <c r="C1147" t="s">
        <v>154</v>
      </c>
      <c r="D1147">
        <v>2</v>
      </c>
      <c r="E1147" t="s">
        <v>1833</v>
      </c>
      <c r="F1147" t="s">
        <v>2980</v>
      </c>
    </row>
    <row r="1148" spans="1:6" x14ac:dyDescent="0.35">
      <c r="A1148">
        <v>10921</v>
      </c>
      <c r="B1148" s="4">
        <v>45869</v>
      </c>
      <c r="C1148" t="s">
        <v>183</v>
      </c>
      <c r="D1148">
        <v>40</v>
      </c>
      <c r="E1148" t="s">
        <v>1831</v>
      </c>
      <c r="F1148" t="s">
        <v>2981</v>
      </c>
    </row>
    <row r="1149" spans="1:6" x14ac:dyDescent="0.35">
      <c r="A1149">
        <v>10922</v>
      </c>
      <c r="B1149" s="4">
        <v>45847</v>
      </c>
      <c r="C1149" t="s">
        <v>156</v>
      </c>
      <c r="D1149">
        <v>68</v>
      </c>
      <c r="E1149" t="s">
        <v>1832</v>
      </c>
      <c r="F1149" t="s">
        <v>2982</v>
      </c>
    </row>
    <row r="1150" spans="1:6" x14ac:dyDescent="0.35">
      <c r="A1150">
        <v>10922</v>
      </c>
      <c r="B1150" s="4">
        <v>45848</v>
      </c>
      <c r="C1150" t="s">
        <v>156</v>
      </c>
      <c r="D1150">
        <v>32</v>
      </c>
      <c r="E1150" t="s">
        <v>1831</v>
      </c>
      <c r="F1150" t="s">
        <v>2983</v>
      </c>
    </row>
    <row r="1151" spans="1:6" x14ac:dyDescent="0.35">
      <c r="A1151">
        <v>10923</v>
      </c>
      <c r="B1151" s="4">
        <v>45868</v>
      </c>
      <c r="C1151" t="s">
        <v>196</v>
      </c>
      <c r="D1151">
        <v>15</v>
      </c>
      <c r="E1151" t="s">
        <v>1833</v>
      </c>
      <c r="F1151" t="s">
        <v>2984</v>
      </c>
    </row>
    <row r="1152" spans="1:6" x14ac:dyDescent="0.35">
      <c r="A1152">
        <v>10923</v>
      </c>
      <c r="B1152" s="4">
        <v>45867</v>
      </c>
      <c r="C1152" t="s">
        <v>196</v>
      </c>
      <c r="D1152">
        <v>10</v>
      </c>
      <c r="E1152" t="s">
        <v>1831</v>
      </c>
      <c r="F1152" t="s">
        <v>2985</v>
      </c>
    </row>
    <row r="1153" spans="1:6" x14ac:dyDescent="0.35">
      <c r="A1153">
        <v>10924</v>
      </c>
      <c r="B1153" s="4">
        <v>45867</v>
      </c>
      <c r="C1153" t="s">
        <v>114</v>
      </c>
      <c r="D1153">
        <v>30</v>
      </c>
      <c r="E1153" t="s">
        <v>1831</v>
      </c>
      <c r="F1153" t="s">
        <v>2986</v>
      </c>
    </row>
    <row r="1154" spans="1:6" x14ac:dyDescent="0.35">
      <c r="A1154">
        <v>10925</v>
      </c>
      <c r="B1154" s="4">
        <v>45814</v>
      </c>
      <c r="C1154" t="s">
        <v>144</v>
      </c>
      <c r="D1154">
        <v>10</v>
      </c>
      <c r="E1154" t="s">
        <v>1834</v>
      </c>
      <c r="F1154" t="s">
        <v>2987</v>
      </c>
    </row>
    <row r="1155" spans="1:6" x14ac:dyDescent="0.35">
      <c r="A1155">
        <v>10926</v>
      </c>
      <c r="B1155" s="4">
        <v>45918</v>
      </c>
      <c r="C1155" t="s">
        <v>125</v>
      </c>
      <c r="D1155">
        <v>87</v>
      </c>
      <c r="E1155" t="s">
        <v>1833</v>
      </c>
      <c r="F1155" t="s">
        <v>2988</v>
      </c>
    </row>
    <row r="1156" spans="1:6" x14ac:dyDescent="0.35">
      <c r="A1156">
        <v>10926</v>
      </c>
      <c r="B1156" s="4">
        <v>45921</v>
      </c>
      <c r="C1156" t="s">
        <v>125</v>
      </c>
      <c r="D1156">
        <v>13</v>
      </c>
      <c r="E1156" t="s">
        <v>1831</v>
      </c>
      <c r="F1156" t="s">
        <v>2989</v>
      </c>
    </row>
    <row r="1157" spans="1:6" x14ac:dyDescent="0.35">
      <c r="A1157">
        <v>10927</v>
      </c>
      <c r="B1157" s="4">
        <v>45853</v>
      </c>
      <c r="C1157" t="s">
        <v>131</v>
      </c>
      <c r="D1157">
        <v>100</v>
      </c>
      <c r="E1157" t="s">
        <v>1834</v>
      </c>
      <c r="F1157" t="s">
        <v>2990</v>
      </c>
    </row>
    <row r="1158" spans="1:6" x14ac:dyDescent="0.35">
      <c r="A1158">
        <v>10928</v>
      </c>
      <c r="B1158" s="4">
        <v>45847</v>
      </c>
      <c r="C1158" t="s">
        <v>77</v>
      </c>
      <c r="D1158">
        <v>19</v>
      </c>
      <c r="E1158" t="s">
        <v>1833</v>
      </c>
      <c r="F1158" t="s">
        <v>2991</v>
      </c>
    </row>
    <row r="1159" spans="1:6" x14ac:dyDescent="0.35">
      <c r="A1159">
        <v>10928</v>
      </c>
      <c r="B1159" s="4">
        <v>45847</v>
      </c>
      <c r="C1159" t="s">
        <v>77</v>
      </c>
      <c r="D1159">
        <v>31</v>
      </c>
      <c r="E1159" t="s">
        <v>1831</v>
      </c>
      <c r="F1159" t="s">
        <v>2992</v>
      </c>
    </row>
    <row r="1160" spans="1:6" x14ac:dyDescent="0.35">
      <c r="A1160">
        <v>10929</v>
      </c>
      <c r="B1160" s="4">
        <v>45840</v>
      </c>
      <c r="C1160" t="s">
        <v>204</v>
      </c>
      <c r="D1160">
        <v>50</v>
      </c>
      <c r="E1160" t="s">
        <v>1833</v>
      </c>
      <c r="F1160" t="s">
        <v>2993</v>
      </c>
    </row>
    <row r="1161" spans="1:6" x14ac:dyDescent="0.35">
      <c r="A1161">
        <v>10929</v>
      </c>
      <c r="B1161" s="4">
        <v>45839</v>
      </c>
      <c r="C1161" t="s">
        <v>204</v>
      </c>
      <c r="D1161">
        <v>50</v>
      </c>
      <c r="E1161" t="s">
        <v>1833</v>
      </c>
      <c r="F1161" t="s">
        <v>2994</v>
      </c>
    </row>
    <row r="1162" spans="1:6" x14ac:dyDescent="0.35">
      <c r="A1162">
        <v>10930</v>
      </c>
      <c r="B1162" s="4">
        <v>45807</v>
      </c>
      <c r="C1162" t="s">
        <v>208</v>
      </c>
      <c r="D1162">
        <v>5</v>
      </c>
      <c r="E1162" t="s">
        <v>1832</v>
      </c>
      <c r="F1162" t="s">
        <v>2995</v>
      </c>
    </row>
    <row r="1163" spans="1:6" x14ac:dyDescent="0.35">
      <c r="A1163">
        <v>10931</v>
      </c>
      <c r="B1163" s="4">
        <v>45864</v>
      </c>
      <c r="C1163" t="s">
        <v>251</v>
      </c>
      <c r="D1163">
        <v>26</v>
      </c>
      <c r="E1163" t="s">
        <v>1833</v>
      </c>
      <c r="F1163" t="s">
        <v>2996</v>
      </c>
    </row>
    <row r="1164" spans="1:6" x14ac:dyDescent="0.35">
      <c r="A1164">
        <v>10931</v>
      </c>
      <c r="B1164" s="4">
        <v>45864</v>
      </c>
      <c r="C1164" t="s">
        <v>251</v>
      </c>
      <c r="D1164">
        <v>4</v>
      </c>
      <c r="E1164" t="s">
        <v>1834</v>
      </c>
      <c r="F1164" t="s">
        <v>2997</v>
      </c>
    </row>
    <row r="1165" spans="1:6" x14ac:dyDescent="0.35">
      <c r="A1165">
        <v>10932</v>
      </c>
      <c r="B1165" s="4">
        <v>45926</v>
      </c>
      <c r="C1165" t="s">
        <v>121</v>
      </c>
      <c r="D1165">
        <v>26</v>
      </c>
      <c r="E1165" t="s">
        <v>1833</v>
      </c>
      <c r="F1165" t="s">
        <v>2998</v>
      </c>
    </row>
    <row r="1166" spans="1:6" x14ac:dyDescent="0.35">
      <c r="A1166">
        <v>10932</v>
      </c>
      <c r="B1166" s="4">
        <v>45922</v>
      </c>
      <c r="C1166" t="s">
        <v>121</v>
      </c>
      <c r="D1166">
        <v>4</v>
      </c>
      <c r="E1166" t="s">
        <v>1833</v>
      </c>
      <c r="F1166" t="s">
        <v>2999</v>
      </c>
    </row>
    <row r="1167" spans="1:6" x14ac:dyDescent="0.35">
      <c r="A1167">
        <v>10933</v>
      </c>
      <c r="B1167" s="4">
        <v>45776</v>
      </c>
      <c r="C1167" t="s">
        <v>211</v>
      </c>
      <c r="D1167">
        <v>14</v>
      </c>
      <c r="E1167" t="s">
        <v>1832</v>
      </c>
      <c r="F1167" t="s">
        <v>3000</v>
      </c>
    </row>
    <row r="1168" spans="1:6" x14ac:dyDescent="0.35">
      <c r="A1168">
        <v>10933</v>
      </c>
      <c r="B1168" s="4">
        <v>45776</v>
      </c>
      <c r="C1168" t="s">
        <v>211</v>
      </c>
      <c r="D1168">
        <v>86</v>
      </c>
      <c r="E1168" t="s">
        <v>1833</v>
      </c>
      <c r="F1168" t="s">
        <v>3001</v>
      </c>
    </row>
    <row r="1169" spans="1:6" x14ac:dyDescent="0.35">
      <c r="A1169">
        <v>10934</v>
      </c>
      <c r="B1169" s="4">
        <v>45773</v>
      </c>
      <c r="C1169" t="s">
        <v>105</v>
      </c>
      <c r="D1169">
        <v>10</v>
      </c>
      <c r="E1169" t="s">
        <v>1833</v>
      </c>
      <c r="F1169" t="s">
        <v>3002</v>
      </c>
    </row>
    <row r="1170" spans="1:6" x14ac:dyDescent="0.35">
      <c r="A1170">
        <v>10935</v>
      </c>
      <c r="B1170" s="4">
        <v>45867</v>
      </c>
      <c r="C1170" t="s">
        <v>125</v>
      </c>
      <c r="D1170">
        <v>100</v>
      </c>
      <c r="E1170" t="s">
        <v>1834</v>
      </c>
      <c r="F1170" t="s">
        <v>3003</v>
      </c>
    </row>
    <row r="1171" spans="1:6" x14ac:dyDescent="0.35">
      <c r="A1171">
        <v>10936</v>
      </c>
      <c r="B1171" s="4">
        <v>45913</v>
      </c>
      <c r="C1171" t="s">
        <v>91</v>
      </c>
      <c r="D1171">
        <v>100</v>
      </c>
      <c r="E1171" t="s">
        <v>1833</v>
      </c>
      <c r="F1171" t="s">
        <v>3004</v>
      </c>
    </row>
    <row r="1172" spans="1:6" x14ac:dyDescent="0.35">
      <c r="A1172">
        <v>10937</v>
      </c>
      <c r="B1172" s="4">
        <v>45804</v>
      </c>
      <c r="C1172" t="s">
        <v>118</v>
      </c>
      <c r="D1172">
        <v>20</v>
      </c>
      <c r="E1172" t="s">
        <v>1832</v>
      </c>
      <c r="F1172" t="s">
        <v>3005</v>
      </c>
    </row>
    <row r="1173" spans="1:6" x14ac:dyDescent="0.35">
      <c r="A1173">
        <v>10938</v>
      </c>
      <c r="B1173" s="4">
        <v>45904</v>
      </c>
      <c r="C1173" t="s">
        <v>147</v>
      </c>
      <c r="D1173">
        <v>21</v>
      </c>
      <c r="E1173" t="s">
        <v>1831</v>
      </c>
      <c r="F1173" t="s">
        <v>3006</v>
      </c>
    </row>
    <row r="1174" spans="1:6" x14ac:dyDescent="0.35">
      <c r="A1174">
        <v>10938</v>
      </c>
      <c r="B1174" s="4">
        <v>45905</v>
      </c>
      <c r="C1174" t="s">
        <v>147</v>
      </c>
      <c r="D1174">
        <v>9</v>
      </c>
      <c r="E1174" t="s">
        <v>1831</v>
      </c>
      <c r="F1174" t="s">
        <v>3007</v>
      </c>
    </row>
    <row r="1175" spans="1:6" x14ac:dyDescent="0.35">
      <c r="A1175">
        <v>10939</v>
      </c>
      <c r="B1175" s="4">
        <v>45775</v>
      </c>
      <c r="C1175" t="s">
        <v>245</v>
      </c>
      <c r="D1175">
        <v>10</v>
      </c>
      <c r="E1175" t="s">
        <v>1832</v>
      </c>
      <c r="F1175" t="s">
        <v>3008</v>
      </c>
    </row>
    <row r="1176" spans="1:6" x14ac:dyDescent="0.35">
      <c r="A1176">
        <v>10940</v>
      </c>
      <c r="B1176" s="4">
        <v>45919</v>
      </c>
      <c r="C1176" t="s">
        <v>188</v>
      </c>
      <c r="D1176">
        <v>24</v>
      </c>
      <c r="E1176" t="s">
        <v>1834</v>
      </c>
      <c r="F1176" t="s">
        <v>3009</v>
      </c>
    </row>
    <row r="1177" spans="1:6" x14ac:dyDescent="0.35">
      <c r="A1177">
        <v>10940</v>
      </c>
      <c r="B1177" s="4">
        <v>45919</v>
      </c>
      <c r="C1177" t="s">
        <v>188</v>
      </c>
      <c r="D1177">
        <v>1</v>
      </c>
      <c r="E1177" t="s">
        <v>1833</v>
      </c>
      <c r="F1177" t="s">
        <v>3010</v>
      </c>
    </row>
    <row r="1178" spans="1:6" x14ac:dyDescent="0.35">
      <c r="A1178">
        <v>10941</v>
      </c>
      <c r="B1178" s="4">
        <v>45784</v>
      </c>
      <c r="C1178" t="s">
        <v>217</v>
      </c>
      <c r="D1178">
        <v>4</v>
      </c>
      <c r="E1178" t="s">
        <v>1832</v>
      </c>
      <c r="F1178" t="s">
        <v>3011</v>
      </c>
    </row>
    <row r="1179" spans="1:6" x14ac:dyDescent="0.35">
      <c r="A1179">
        <v>10941</v>
      </c>
      <c r="B1179" s="4">
        <v>45784</v>
      </c>
      <c r="C1179" t="s">
        <v>217</v>
      </c>
      <c r="D1179">
        <v>16</v>
      </c>
      <c r="E1179" t="s">
        <v>1834</v>
      </c>
      <c r="F1179" t="s">
        <v>3012</v>
      </c>
    </row>
    <row r="1180" spans="1:6" x14ac:dyDescent="0.35">
      <c r="A1180">
        <v>10942</v>
      </c>
      <c r="B1180" s="4">
        <v>45797</v>
      </c>
      <c r="C1180" t="s">
        <v>229</v>
      </c>
      <c r="D1180">
        <v>30</v>
      </c>
      <c r="E1180" t="s">
        <v>1832</v>
      </c>
      <c r="F1180" t="s">
        <v>3013</v>
      </c>
    </row>
    <row r="1181" spans="1:6" x14ac:dyDescent="0.35">
      <c r="A1181">
        <v>10943</v>
      </c>
      <c r="B1181" s="4">
        <v>45800</v>
      </c>
      <c r="C1181" t="s">
        <v>64</v>
      </c>
      <c r="D1181">
        <v>40</v>
      </c>
      <c r="E1181" t="s">
        <v>1832</v>
      </c>
      <c r="F1181" t="s">
        <v>3014</v>
      </c>
    </row>
    <row r="1182" spans="1:6" x14ac:dyDescent="0.35">
      <c r="A1182">
        <v>10944</v>
      </c>
      <c r="B1182" s="4">
        <v>45920</v>
      </c>
      <c r="C1182" t="s">
        <v>199</v>
      </c>
      <c r="D1182">
        <v>75</v>
      </c>
      <c r="E1182" t="s">
        <v>1834</v>
      </c>
      <c r="F1182" t="s">
        <v>3015</v>
      </c>
    </row>
    <row r="1183" spans="1:6" x14ac:dyDescent="0.35">
      <c r="A1183">
        <v>10945</v>
      </c>
      <c r="B1183" s="4">
        <v>45891</v>
      </c>
      <c r="C1183" t="s">
        <v>120</v>
      </c>
      <c r="D1183">
        <v>25</v>
      </c>
      <c r="E1183" t="s">
        <v>1834</v>
      </c>
      <c r="F1183" t="s">
        <v>3016</v>
      </c>
    </row>
    <row r="1184" spans="1:6" x14ac:dyDescent="0.35">
      <c r="A1184">
        <v>10946</v>
      </c>
      <c r="B1184" s="4">
        <v>45883</v>
      </c>
      <c r="C1184" t="s">
        <v>66</v>
      </c>
      <c r="D1184">
        <v>25</v>
      </c>
      <c r="E1184" t="s">
        <v>1832</v>
      </c>
      <c r="F1184" t="s">
        <v>3017</v>
      </c>
    </row>
    <row r="1185" spans="1:6" x14ac:dyDescent="0.35">
      <c r="A1185">
        <v>10947</v>
      </c>
      <c r="B1185" s="4">
        <v>45764</v>
      </c>
      <c r="C1185" t="s">
        <v>201</v>
      </c>
      <c r="D1185">
        <v>7</v>
      </c>
      <c r="E1185" t="s">
        <v>1833</v>
      </c>
      <c r="F1185" t="s">
        <v>3018</v>
      </c>
    </row>
    <row r="1186" spans="1:6" x14ac:dyDescent="0.35">
      <c r="A1186">
        <v>10947</v>
      </c>
      <c r="B1186" s="4">
        <v>45763</v>
      </c>
      <c r="C1186" t="s">
        <v>201</v>
      </c>
      <c r="D1186">
        <v>8</v>
      </c>
      <c r="E1186" t="s">
        <v>1831</v>
      </c>
      <c r="F1186" t="s">
        <v>3019</v>
      </c>
    </row>
    <row r="1187" spans="1:6" x14ac:dyDescent="0.35">
      <c r="A1187">
        <v>10948</v>
      </c>
      <c r="B1187" s="4">
        <v>45764</v>
      </c>
      <c r="C1187" t="s">
        <v>117</v>
      </c>
      <c r="D1187">
        <v>3</v>
      </c>
      <c r="E1187" t="s">
        <v>1833</v>
      </c>
      <c r="F1187" t="s">
        <v>3020</v>
      </c>
    </row>
    <row r="1188" spans="1:6" x14ac:dyDescent="0.35">
      <c r="A1188">
        <v>10948</v>
      </c>
      <c r="B1188" s="4">
        <v>45764</v>
      </c>
      <c r="C1188" t="s">
        <v>117</v>
      </c>
      <c r="D1188">
        <v>2</v>
      </c>
      <c r="E1188" t="s">
        <v>1832</v>
      </c>
      <c r="F1188" t="s">
        <v>3021</v>
      </c>
    </row>
    <row r="1189" spans="1:6" x14ac:dyDescent="0.35">
      <c r="A1189">
        <v>10949</v>
      </c>
      <c r="B1189" s="4">
        <v>45814</v>
      </c>
      <c r="C1189" t="s">
        <v>143</v>
      </c>
      <c r="D1189">
        <v>15</v>
      </c>
      <c r="E1189" t="s">
        <v>1834</v>
      </c>
      <c r="F1189" t="s">
        <v>3022</v>
      </c>
    </row>
    <row r="1190" spans="1:6" x14ac:dyDescent="0.35">
      <c r="A1190">
        <v>10950</v>
      </c>
      <c r="B1190" s="4">
        <v>45920</v>
      </c>
      <c r="C1190" t="s">
        <v>75</v>
      </c>
      <c r="D1190">
        <v>5</v>
      </c>
      <c r="E1190" t="s">
        <v>1832</v>
      </c>
      <c r="F1190" t="s">
        <v>3023</v>
      </c>
    </row>
    <row r="1191" spans="1:6" x14ac:dyDescent="0.35">
      <c r="A1191">
        <v>10951</v>
      </c>
      <c r="B1191" s="4">
        <v>45903</v>
      </c>
      <c r="C1191" t="s">
        <v>195</v>
      </c>
      <c r="D1191">
        <v>12</v>
      </c>
      <c r="E1191" t="s">
        <v>1832</v>
      </c>
      <c r="F1191" t="s">
        <v>3024</v>
      </c>
    </row>
    <row r="1192" spans="1:6" x14ac:dyDescent="0.35">
      <c r="A1192">
        <v>10951</v>
      </c>
      <c r="B1192" s="4">
        <v>45898</v>
      </c>
      <c r="C1192" t="s">
        <v>195</v>
      </c>
      <c r="D1192">
        <v>13</v>
      </c>
      <c r="E1192" t="s">
        <v>1834</v>
      </c>
      <c r="F1192" t="s">
        <v>3025</v>
      </c>
    </row>
    <row r="1193" spans="1:6" x14ac:dyDescent="0.35">
      <c r="A1193">
        <v>10952</v>
      </c>
      <c r="B1193" s="4">
        <v>45867</v>
      </c>
      <c r="C1193" t="s">
        <v>249</v>
      </c>
      <c r="D1193">
        <v>50</v>
      </c>
      <c r="E1193" t="s">
        <v>1833</v>
      </c>
      <c r="F1193" t="s">
        <v>3026</v>
      </c>
    </row>
    <row r="1194" spans="1:6" x14ac:dyDescent="0.35">
      <c r="A1194">
        <v>10953</v>
      </c>
      <c r="B1194" s="4">
        <v>45935</v>
      </c>
      <c r="C1194" t="s">
        <v>144</v>
      </c>
      <c r="D1194">
        <v>5</v>
      </c>
      <c r="E1194" t="s">
        <v>1831</v>
      </c>
      <c r="F1194" t="s">
        <v>3027</v>
      </c>
    </row>
    <row r="1195" spans="1:6" x14ac:dyDescent="0.35">
      <c r="A1195">
        <v>10954</v>
      </c>
      <c r="B1195" s="4">
        <v>45886</v>
      </c>
      <c r="C1195" t="s">
        <v>180</v>
      </c>
      <c r="D1195">
        <v>25</v>
      </c>
      <c r="E1195" t="s">
        <v>1833</v>
      </c>
      <c r="F1195" t="s">
        <v>3028</v>
      </c>
    </row>
    <row r="1196" spans="1:6" x14ac:dyDescent="0.35">
      <c r="A1196">
        <v>10955</v>
      </c>
      <c r="B1196" s="4">
        <v>45912</v>
      </c>
      <c r="C1196" t="s">
        <v>75</v>
      </c>
      <c r="D1196">
        <v>20</v>
      </c>
      <c r="E1196" t="s">
        <v>1833</v>
      </c>
      <c r="F1196" t="s">
        <v>3029</v>
      </c>
    </row>
    <row r="1197" spans="1:6" x14ac:dyDescent="0.35">
      <c r="A1197">
        <v>10956</v>
      </c>
      <c r="B1197" s="4">
        <v>45850</v>
      </c>
      <c r="C1197" t="s">
        <v>74</v>
      </c>
      <c r="D1197">
        <v>25</v>
      </c>
      <c r="E1197" t="s">
        <v>1831</v>
      </c>
      <c r="F1197" t="s">
        <v>3030</v>
      </c>
    </row>
    <row r="1198" spans="1:6" x14ac:dyDescent="0.35">
      <c r="A1198">
        <v>10957</v>
      </c>
      <c r="B1198" s="4">
        <v>45924</v>
      </c>
      <c r="C1198" t="s">
        <v>141</v>
      </c>
      <c r="D1198">
        <v>10</v>
      </c>
      <c r="E1198" t="s">
        <v>1833</v>
      </c>
      <c r="F1198" t="s">
        <v>3031</v>
      </c>
    </row>
    <row r="1199" spans="1:6" x14ac:dyDescent="0.35">
      <c r="A1199">
        <v>10958</v>
      </c>
      <c r="B1199" s="4">
        <v>45833</v>
      </c>
      <c r="C1199" t="s">
        <v>125</v>
      </c>
      <c r="D1199">
        <v>40</v>
      </c>
      <c r="E1199" t="s">
        <v>1834</v>
      </c>
      <c r="F1199" t="s">
        <v>3032</v>
      </c>
    </row>
    <row r="1200" spans="1:6" x14ac:dyDescent="0.35">
      <c r="A1200">
        <v>10959</v>
      </c>
      <c r="B1200" s="4">
        <v>45928</v>
      </c>
      <c r="C1200" t="s">
        <v>121</v>
      </c>
      <c r="D1200">
        <v>75</v>
      </c>
      <c r="E1200" t="s">
        <v>1831</v>
      </c>
      <c r="F1200" t="s">
        <v>3033</v>
      </c>
    </row>
    <row r="1201" spans="1:6" x14ac:dyDescent="0.35">
      <c r="A1201">
        <v>10960</v>
      </c>
      <c r="B1201" s="4">
        <v>45755</v>
      </c>
      <c r="C1201" t="s">
        <v>163</v>
      </c>
      <c r="D1201">
        <v>5</v>
      </c>
      <c r="E1201" t="s">
        <v>1833</v>
      </c>
      <c r="F1201" t="s">
        <v>3034</v>
      </c>
    </row>
    <row r="1202" spans="1:6" x14ac:dyDescent="0.35">
      <c r="A1202">
        <v>10961</v>
      </c>
      <c r="B1202" s="4">
        <v>45850</v>
      </c>
      <c r="C1202" t="s">
        <v>64</v>
      </c>
      <c r="D1202">
        <v>75</v>
      </c>
      <c r="E1202" t="s">
        <v>1834</v>
      </c>
      <c r="F1202" t="s">
        <v>3035</v>
      </c>
    </row>
    <row r="1203" spans="1:6" x14ac:dyDescent="0.35">
      <c r="A1203">
        <v>10962</v>
      </c>
      <c r="B1203" s="4">
        <v>45901</v>
      </c>
      <c r="C1203" t="s">
        <v>181</v>
      </c>
      <c r="D1203">
        <v>25</v>
      </c>
      <c r="E1203" t="s">
        <v>1832</v>
      </c>
      <c r="F1203" t="s">
        <v>3036</v>
      </c>
    </row>
    <row r="1204" spans="1:6" x14ac:dyDescent="0.35">
      <c r="A1204">
        <v>10963</v>
      </c>
      <c r="B1204" s="4">
        <v>45926</v>
      </c>
      <c r="C1204" t="s">
        <v>162</v>
      </c>
      <c r="D1204">
        <v>40</v>
      </c>
      <c r="E1204" t="s">
        <v>1832</v>
      </c>
      <c r="F1204" t="s">
        <v>3037</v>
      </c>
    </row>
    <row r="1205" spans="1:6" x14ac:dyDescent="0.35">
      <c r="A1205">
        <v>10964</v>
      </c>
      <c r="B1205" s="4">
        <v>45921</v>
      </c>
      <c r="C1205" t="s">
        <v>247</v>
      </c>
      <c r="D1205">
        <v>100</v>
      </c>
      <c r="E1205" t="s">
        <v>1832</v>
      </c>
      <c r="F1205" t="s">
        <v>3038</v>
      </c>
    </row>
    <row r="1206" spans="1:6" x14ac:dyDescent="0.35">
      <c r="A1206">
        <v>10965</v>
      </c>
      <c r="B1206" s="4">
        <v>45827</v>
      </c>
      <c r="C1206" t="s">
        <v>109</v>
      </c>
      <c r="D1206">
        <v>50</v>
      </c>
      <c r="E1206" t="s">
        <v>1831</v>
      </c>
      <c r="F1206" t="s">
        <v>3039</v>
      </c>
    </row>
    <row r="1207" spans="1:6" x14ac:dyDescent="0.35">
      <c r="A1207">
        <v>10966</v>
      </c>
      <c r="B1207" s="4">
        <v>45884</v>
      </c>
      <c r="C1207" t="s">
        <v>198</v>
      </c>
      <c r="D1207">
        <v>15</v>
      </c>
      <c r="E1207" t="s">
        <v>1831</v>
      </c>
      <c r="F1207" t="s">
        <v>3040</v>
      </c>
    </row>
    <row r="1208" spans="1:6" x14ac:dyDescent="0.35">
      <c r="A1208">
        <v>10967</v>
      </c>
      <c r="B1208" s="4">
        <v>45893</v>
      </c>
      <c r="C1208" t="s">
        <v>105</v>
      </c>
      <c r="D1208">
        <v>13</v>
      </c>
      <c r="E1208" t="s">
        <v>1833</v>
      </c>
      <c r="F1208" t="s">
        <v>3041</v>
      </c>
    </row>
    <row r="1209" spans="1:6" x14ac:dyDescent="0.35">
      <c r="A1209">
        <v>10967</v>
      </c>
      <c r="B1209" s="4">
        <v>45892</v>
      </c>
      <c r="C1209" t="s">
        <v>105</v>
      </c>
      <c r="D1209">
        <v>87</v>
      </c>
      <c r="E1209" t="s">
        <v>1834</v>
      </c>
      <c r="F1209" t="s">
        <v>3042</v>
      </c>
    </row>
    <row r="1210" spans="1:6" x14ac:dyDescent="0.35">
      <c r="A1210">
        <v>10968</v>
      </c>
      <c r="B1210" s="4">
        <v>45902</v>
      </c>
      <c r="C1210" t="s">
        <v>76</v>
      </c>
      <c r="D1210">
        <v>15</v>
      </c>
      <c r="E1210" t="s">
        <v>1833</v>
      </c>
      <c r="F1210" t="s">
        <v>3043</v>
      </c>
    </row>
    <row r="1211" spans="1:6" x14ac:dyDescent="0.35">
      <c r="A1211">
        <v>10968</v>
      </c>
      <c r="B1211" s="4">
        <v>45902</v>
      </c>
      <c r="C1211" t="s">
        <v>76</v>
      </c>
      <c r="D1211">
        <v>15</v>
      </c>
      <c r="E1211" t="s">
        <v>1832</v>
      </c>
      <c r="F1211" t="s">
        <v>3044</v>
      </c>
    </row>
    <row r="1212" spans="1:6" x14ac:dyDescent="0.35">
      <c r="A1212">
        <v>10969</v>
      </c>
      <c r="B1212" s="4">
        <v>45800</v>
      </c>
      <c r="C1212" t="s">
        <v>135</v>
      </c>
      <c r="D1212">
        <v>75</v>
      </c>
      <c r="E1212" t="s">
        <v>1832</v>
      </c>
      <c r="F1212" t="s">
        <v>3045</v>
      </c>
    </row>
    <row r="1213" spans="1:6" x14ac:dyDescent="0.35">
      <c r="A1213">
        <v>10970</v>
      </c>
      <c r="B1213" s="4">
        <v>45769</v>
      </c>
      <c r="C1213" t="s">
        <v>71</v>
      </c>
      <c r="D1213">
        <v>10</v>
      </c>
      <c r="E1213" t="s">
        <v>1831</v>
      </c>
      <c r="F1213" t="s">
        <v>3046</v>
      </c>
    </row>
    <row r="1214" spans="1:6" x14ac:dyDescent="0.35">
      <c r="A1214">
        <v>10971</v>
      </c>
      <c r="B1214" s="4">
        <v>45902</v>
      </c>
      <c r="C1214" t="s">
        <v>233</v>
      </c>
      <c r="D1214">
        <v>25</v>
      </c>
      <c r="E1214" t="s">
        <v>1832</v>
      </c>
      <c r="F1214" t="s">
        <v>3047</v>
      </c>
    </row>
    <row r="1215" spans="1:6" x14ac:dyDescent="0.35">
      <c r="A1215">
        <v>10972</v>
      </c>
      <c r="B1215" s="4">
        <v>45906</v>
      </c>
      <c r="C1215" t="s">
        <v>70</v>
      </c>
      <c r="D1215">
        <v>5</v>
      </c>
      <c r="E1215" t="s">
        <v>1834</v>
      </c>
      <c r="F1215" t="s">
        <v>3048</v>
      </c>
    </row>
    <row r="1216" spans="1:6" x14ac:dyDescent="0.35">
      <c r="A1216">
        <v>10973</v>
      </c>
      <c r="B1216" s="4">
        <v>45848</v>
      </c>
      <c r="C1216" t="s">
        <v>115</v>
      </c>
      <c r="D1216">
        <v>40</v>
      </c>
      <c r="E1216" t="s">
        <v>1832</v>
      </c>
      <c r="F1216" t="s">
        <v>3049</v>
      </c>
    </row>
    <row r="1217" spans="1:6" x14ac:dyDescent="0.35">
      <c r="A1217">
        <v>10974</v>
      </c>
      <c r="B1217" s="4">
        <v>45811</v>
      </c>
      <c r="C1217" t="s">
        <v>113</v>
      </c>
      <c r="D1217">
        <v>50</v>
      </c>
      <c r="E1217" t="s">
        <v>1832</v>
      </c>
      <c r="F1217" t="s">
        <v>3050</v>
      </c>
    </row>
    <row r="1218" spans="1:6" x14ac:dyDescent="0.35">
      <c r="A1218">
        <v>10975</v>
      </c>
      <c r="B1218" s="4">
        <v>45855</v>
      </c>
      <c r="C1218" t="s">
        <v>110</v>
      </c>
      <c r="D1218">
        <v>10</v>
      </c>
      <c r="E1218" t="s">
        <v>1832</v>
      </c>
      <c r="F1218" t="s">
        <v>3051</v>
      </c>
    </row>
    <row r="1219" spans="1:6" x14ac:dyDescent="0.35">
      <c r="A1219">
        <v>10976</v>
      </c>
      <c r="B1219" s="4">
        <v>45795</v>
      </c>
      <c r="C1219" t="s">
        <v>72</v>
      </c>
      <c r="D1219">
        <v>5</v>
      </c>
      <c r="E1219" t="s">
        <v>1832</v>
      </c>
      <c r="F1219" t="s">
        <v>3052</v>
      </c>
    </row>
    <row r="1220" spans="1:6" x14ac:dyDescent="0.35">
      <c r="A1220">
        <v>10976</v>
      </c>
      <c r="B1220" s="4">
        <v>45799</v>
      </c>
      <c r="C1220" t="s">
        <v>72</v>
      </c>
      <c r="D1220">
        <v>25</v>
      </c>
      <c r="E1220" t="s">
        <v>1831</v>
      </c>
      <c r="F1220" t="s">
        <v>3053</v>
      </c>
    </row>
    <row r="1221" spans="1:6" x14ac:dyDescent="0.35">
      <c r="A1221">
        <v>10977</v>
      </c>
      <c r="B1221" s="4">
        <v>45785</v>
      </c>
      <c r="C1221" t="s">
        <v>246</v>
      </c>
      <c r="D1221">
        <v>100</v>
      </c>
      <c r="E1221" t="s">
        <v>1832</v>
      </c>
      <c r="F1221" t="s">
        <v>3054</v>
      </c>
    </row>
    <row r="1222" spans="1:6" x14ac:dyDescent="0.35">
      <c r="A1222">
        <v>10978</v>
      </c>
      <c r="B1222" s="4">
        <v>45819</v>
      </c>
      <c r="C1222" t="s">
        <v>204</v>
      </c>
      <c r="D1222">
        <v>25</v>
      </c>
      <c r="E1222" t="s">
        <v>1832</v>
      </c>
      <c r="F1222" t="s">
        <v>3055</v>
      </c>
    </row>
    <row r="1223" spans="1:6" x14ac:dyDescent="0.35">
      <c r="A1223">
        <v>10979</v>
      </c>
      <c r="B1223" s="4">
        <v>45790</v>
      </c>
      <c r="C1223" t="s">
        <v>141</v>
      </c>
      <c r="D1223">
        <v>72</v>
      </c>
      <c r="E1223" t="s">
        <v>1831</v>
      </c>
      <c r="F1223" t="s">
        <v>3056</v>
      </c>
    </row>
    <row r="1224" spans="1:6" x14ac:dyDescent="0.35">
      <c r="A1224">
        <v>10979</v>
      </c>
      <c r="B1224" s="4">
        <v>45789</v>
      </c>
      <c r="C1224" t="s">
        <v>141</v>
      </c>
      <c r="D1224">
        <v>3</v>
      </c>
      <c r="E1224" t="s">
        <v>1831</v>
      </c>
      <c r="F1224" t="s">
        <v>3057</v>
      </c>
    </row>
    <row r="1225" spans="1:6" x14ac:dyDescent="0.35">
      <c r="A1225">
        <v>10980</v>
      </c>
      <c r="B1225" s="4">
        <v>45895</v>
      </c>
      <c r="C1225" t="s">
        <v>102</v>
      </c>
      <c r="D1225">
        <v>30</v>
      </c>
      <c r="E1225" t="s">
        <v>1832</v>
      </c>
      <c r="F1225" t="s">
        <v>3058</v>
      </c>
    </row>
    <row r="1226" spans="1:6" x14ac:dyDescent="0.35">
      <c r="A1226">
        <v>10981</v>
      </c>
      <c r="B1226" s="4">
        <v>45803</v>
      </c>
      <c r="C1226" t="s">
        <v>176</v>
      </c>
      <c r="D1226">
        <v>5</v>
      </c>
      <c r="E1226" t="s">
        <v>1831</v>
      </c>
      <c r="F1226" t="s">
        <v>3059</v>
      </c>
    </row>
    <row r="1227" spans="1:6" x14ac:dyDescent="0.35">
      <c r="A1227">
        <v>10982</v>
      </c>
      <c r="B1227" s="4">
        <v>45848</v>
      </c>
      <c r="C1227" t="s">
        <v>113</v>
      </c>
      <c r="D1227">
        <v>5</v>
      </c>
      <c r="E1227" t="s">
        <v>1831</v>
      </c>
      <c r="F1227" t="s">
        <v>3060</v>
      </c>
    </row>
    <row r="1228" spans="1:6" x14ac:dyDescent="0.35">
      <c r="A1228">
        <v>10983</v>
      </c>
      <c r="B1228" s="4">
        <v>45795</v>
      </c>
      <c r="C1228" t="s">
        <v>212</v>
      </c>
      <c r="D1228">
        <v>2</v>
      </c>
      <c r="E1228" t="s">
        <v>1834</v>
      </c>
      <c r="F1228" t="s">
        <v>3061</v>
      </c>
    </row>
    <row r="1229" spans="1:6" x14ac:dyDescent="0.35">
      <c r="A1229">
        <v>10983</v>
      </c>
      <c r="B1229" s="4">
        <v>45795</v>
      </c>
      <c r="C1229" t="s">
        <v>212</v>
      </c>
      <c r="D1229">
        <v>18</v>
      </c>
      <c r="E1229" t="s">
        <v>1834</v>
      </c>
      <c r="F1229" t="s">
        <v>3062</v>
      </c>
    </row>
    <row r="1230" spans="1:6" x14ac:dyDescent="0.35">
      <c r="A1230">
        <v>10984</v>
      </c>
      <c r="B1230" s="4">
        <v>45827</v>
      </c>
      <c r="C1230" t="s">
        <v>57</v>
      </c>
      <c r="D1230">
        <v>20</v>
      </c>
      <c r="E1230" t="s">
        <v>1831</v>
      </c>
      <c r="F1230" t="s">
        <v>3063</v>
      </c>
    </row>
    <row r="1231" spans="1:6" x14ac:dyDescent="0.35">
      <c r="A1231">
        <v>10985</v>
      </c>
      <c r="B1231" s="4">
        <v>45923</v>
      </c>
      <c r="C1231" t="s">
        <v>130</v>
      </c>
      <c r="D1231">
        <v>4</v>
      </c>
      <c r="E1231" t="s">
        <v>1832</v>
      </c>
      <c r="F1231" t="s">
        <v>3064</v>
      </c>
    </row>
    <row r="1232" spans="1:6" x14ac:dyDescent="0.35">
      <c r="A1232">
        <v>10985</v>
      </c>
      <c r="B1232" s="4">
        <v>45926</v>
      </c>
      <c r="C1232" t="s">
        <v>130</v>
      </c>
      <c r="D1232">
        <v>16</v>
      </c>
      <c r="E1232" t="s">
        <v>1832</v>
      </c>
      <c r="F1232" t="s">
        <v>3065</v>
      </c>
    </row>
    <row r="1233" spans="1:6" x14ac:dyDescent="0.35">
      <c r="A1233">
        <v>10986</v>
      </c>
      <c r="B1233" s="4">
        <v>45880</v>
      </c>
      <c r="C1233" t="s">
        <v>152</v>
      </c>
      <c r="D1233">
        <v>75</v>
      </c>
      <c r="E1233" t="s">
        <v>1831</v>
      </c>
      <c r="F1233" t="s">
        <v>3066</v>
      </c>
    </row>
    <row r="1234" spans="1:6" x14ac:dyDescent="0.35">
      <c r="A1234">
        <v>10987</v>
      </c>
      <c r="B1234" s="4">
        <v>45872</v>
      </c>
      <c r="C1234" t="s">
        <v>140</v>
      </c>
      <c r="D1234">
        <v>40</v>
      </c>
      <c r="E1234" t="s">
        <v>1832</v>
      </c>
      <c r="F1234" t="s">
        <v>3067</v>
      </c>
    </row>
    <row r="1235" spans="1:6" x14ac:dyDescent="0.35">
      <c r="A1235">
        <v>10988</v>
      </c>
      <c r="B1235" s="4">
        <v>45765</v>
      </c>
      <c r="C1235" t="s">
        <v>187</v>
      </c>
      <c r="D1235">
        <v>25</v>
      </c>
      <c r="E1235" t="s">
        <v>1832</v>
      </c>
      <c r="F1235" t="s">
        <v>3068</v>
      </c>
    </row>
    <row r="1236" spans="1:6" x14ac:dyDescent="0.35">
      <c r="A1236">
        <v>10989</v>
      </c>
      <c r="B1236" s="4">
        <v>45855</v>
      </c>
      <c r="C1236" t="s">
        <v>123</v>
      </c>
      <c r="D1236">
        <v>75</v>
      </c>
      <c r="E1236" t="s">
        <v>1833</v>
      </c>
      <c r="F1236" t="s">
        <v>3069</v>
      </c>
    </row>
    <row r="1237" spans="1:6" x14ac:dyDescent="0.35">
      <c r="A1237">
        <v>10990</v>
      </c>
      <c r="B1237" s="4">
        <v>45764</v>
      </c>
      <c r="C1237" t="s">
        <v>215</v>
      </c>
      <c r="D1237">
        <v>30</v>
      </c>
      <c r="E1237" t="s">
        <v>1831</v>
      </c>
      <c r="F1237" t="s">
        <v>3070</v>
      </c>
    </row>
    <row r="1238" spans="1:6" x14ac:dyDescent="0.35">
      <c r="A1238">
        <v>10991</v>
      </c>
      <c r="B1238" s="4">
        <v>45790</v>
      </c>
      <c r="C1238" t="s">
        <v>56</v>
      </c>
      <c r="D1238">
        <v>15</v>
      </c>
      <c r="E1238" t="s">
        <v>1832</v>
      </c>
      <c r="F1238" t="s">
        <v>3071</v>
      </c>
    </row>
    <row r="1239" spans="1:6" x14ac:dyDescent="0.35">
      <c r="A1239">
        <v>10992</v>
      </c>
      <c r="B1239" s="4">
        <v>45759</v>
      </c>
      <c r="C1239" t="s">
        <v>73</v>
      </c>
      <c r="D1239">
        <v>10</v>
      </c>
      <c r="E1239" t="s">
        <v>1831</v>
      </c>
      <c r="F1239" t="s">
        <v>3072</v>
      </c>
    </row>
    <row r="1240" spans="1:6" x14ac:dyDescent="0.35">
      <c r="A1240">
        <v>10993</v>
      </c>
      <c r="B1240" s="4">
        <v>45893</v>
      </c>
      <c r="C1240" t="s">
        <v>60</v>
      </c>
      <c r="D1240">
        <v>50</v>
      </c>
      <c r="E1240" t="s">
        <v>1833</v>
      </c>
      <c r="F1240" t="s">
        <v>3073</v>
      </c>
    </row>
    <row r="1241" spans="1:6" x14ac:dyDescent="0.35">
      <c r="A1241">
        <v>10994</v>
      </c>
      <c r="B1241" s="4">
        <v>45759</v>
      </c>
      <c r="C1241" t="s">
        <v>229</v>
      </c>
      <c r="D1241">
        <v>14</v>
      </c>
      <c r="E1241" t="s">
        <v>1831</v>
      </c>
      <c r="F1241" t="s">
        <v>3074</v>
      </c>
    </row>
    <row r="1242" spans="1:6" x14ac:dyDescent="0.35">
      <c r="A1242">
        <v>10994</v>
      </c>
      <c r="B1242" s="4">
        <v>45758</v>
      </c>
      <c r="C1242" t="s">
        <v>229</v>
      </c>
      <c r="D1242">
        <v>11</v>
      </c>
      <c r="E1242" t="s">
        <v>1834</v>
      </c>
      <c r="F1242" t="s">
        <v>3075</v>
      </c>
    </row>
    <row r="1243" spans="1:6" x14ac:dyDescent="0.35">
      <c r="A1243">
        <v>10995</v>
      </c>
      <c r="B1243" s="4">
        <v>45890</v>
      </c>
      <c r="C1243" t="s">
        <v>180</v>
      </c>
      <c r="D1243">
        <v>5</v>
      </c>
      <c r="E1243" t="s">
        <v>1832</v>
      </c>
      <c r="F1243" t="s">
        <v>3076</v>
      </c>
    </row>
    <row r="1244" spans="1:6" x14ac:dyDescent="0.35">
      <c r="A1244">
        <v>10995</v>
      </c>
      <c r="B1244" s="4">
        <v>45892</v>
      </c>
      <c r="C1244" t="s">
        <v>180</v>
      </c>
      <c r="D1244">
        <v>10</v>
      </c>
      <c r="E1244" t="s">
        <v>1833</v>
      </c>
      <c r="F1244" t="s">
        <v>3077</v>
      </c>
    </row>
    <row r="1245" spans="1:6" x14ac:dyDescent="0.35">
      <c r="A1245">
        <v>10996</v>
      </c>
      <c r="B1245" s="4">
        <v>45793</v>
      </c>
      <c r="C1245" t="s">
        <v>245</v>
      </c>
      <c r="D1245">
        <v>10</v>
      </c>
      <c r="E1245" t="s">
        <v>1834</v>
      </c>
      <c r="F1245" t="s">
        <v>3078</v>
      </c>
    </row>
    <row r="1246" spans="1:6" x14ac:dyDescent="0.35">
      <c r="A1246">
        <v>10997</v>
      </c>
      <c r="B1246" s="4">
        <v>45853</v>
      </c>
      <c r="C1246" t="s">
        <v>196</v>
      </c>
      <c r="D1246">
        <v>75</v>
      </c>
      <c r="E1246" t="s">
        <v>1833</v>
      </c>
      <c r="F1246" t="s">
        <v>3079</v>
      </c>
    </row>
    <row r="1247" spans="1:6" x14ac:dyDescent="0.35">
      <c r="A1247">
        <v>10998</v>
      </c>
      <c r="B1247" s="4">
        <v>45898</v>
      </c>
      <c r="C1247" t="s">
        <v>91</v>
      </c>
      <c r="D1247">
        <v>5</v>
      </c>
      <c r="E1247" t="s">
        <v>1833</v>
      </c>
      <c r="F1247" t="s">
        <v>3080</v>
      </c>
    </row>
    <row r="1248" spans="1:6" x14ac:dyDescent="0.35">
      <c r="A1248">
        <v>10998</v>
      </c>
      <c r="B1248" s="4">
        <v>45899</v>
      </c>
      <c r="C1248" t="s">
        <v>91</v>
      </c>
      <c r="D1248">
        <v>5</v>
      </c>
      <c r="E1248" t="s">
        <v>1831</v>
      </c>
      <c r="F1248" t="s">
        <v>3081</v>
      </c>
    </row>
    <row r="1249" spans="1:6" x14ac:dyDescent="0.35">
      <c r="A1249">
        <v>10999</v>
      </c>
      <c r="B1249" s="4">
        <v>45917</v>
      </c>
      <c r="C1249" t="s">
        <v>100</v>
      </c>
      <c r="D1249">
        <v>15</v>
      </c>
      <c r="E1249" t="s">
        <v>1831</v>
      </c>
      <c r="F1249" t="s">
        <v>3082</v>
      </c>
    </row>
    <row r="1250" spans="1:6" x14ac:dyDescent="0.35">
      <c r="A1250">
        <v>11000</v>
      </c>
      <c r="B1250" s="4">
        <v>45918</v>
      </c>
      <c r="C1250" t="s">
        <v>151</v>
      </c>
      <c r="D1250">
        <v>30</v>
      </c>
      <c r="E1250" t="s">
        <v>1831</v>
      </c>
      <c r="F1250" t="s">
        <v>3083</v>
      </c>
    </row>
    <row r="1251" spans="1:6" x14ac:dyDescent="0.35">
      <c r="A1251">
        <v>11001</v>
      </c>
      <c r="B1251" s="4">
        <v>45822</v>
      </c>
      <c r="C1251" t="s">
        <v>227</v>
      </c>
      <c r="D1251">
        <v>25</v>
      </c>
      <c r="E1251" t="s">
        <v>1831</v>
      </c>
      <c r="F1251" t="s">
        <v>3084</v>
      </c>
    </row>
    <row r="1252" spans="1:6" x14ac:dyDescent="0.35">
      <c r="A1252">
        <v>11002</v>
      </c>
      <c r="B1252" s="4">
        <v>45784</v>
      </c>
      <c r="C1252" t="s">
        <v>75</v>
      </c>
      <c r="D1252">
        <v>10</v>
      </c>
      <c r="E1252" t="s">
        <v>1832</v>
      </c>
      <c r="F1252" t="s">
        <v>3085</v>
      </c>
    </row>
    <row r="1253" spans="1:6" x14ac:dyDescent="0.35">
      <c r="A1253">
        <v>11003</v>
      </c>
      <c r="B1253" s="4">
        <v>45894</v>
      </c>
      <c r="C1253" t="s">
        <v>63</v>
      </c>
      <c r="D1253">
        <v>20</v>
      </c>
      <c r="E1253" t="s">
        <v>1833</v>
      </c>
      <c r="F1253" t="s">
        <v>3086</v>
      </c>
    </row>
    <row r="1254" spans="1:6" x14ac:dyDescent="0.35">
      <c r="A1254">
        <v>11004</v>
      </c>
      <c r="B1254" s="4">
        <v>45846</v>
      </c>
      <c r="C1254" t="s">
        <v>252</v>
      </c>
      <c r="D1254">
        <v>15</v>
      </c>
      <c r="E1254" t="s">
        <v>1832</v>
      </c>
      <c r="F1254" t="s">
        <v>3087</v>
      </c>
    </row>
    <row r="1255" spans="1:6" x14ac:dyDescent="0.35">
      <c r="A1255">
        <v>11005</v>
      </c>
      <c r="B1255" s="4">
        <v>45862</v>
      </c>
      <c r="C1255" t="s">
        <v>95</v>
      </c>
      <c r="D1255">
        <v>17</v>
      </c>
      <c r="E1255" t="s">
        <v>1831</v>
      </c>
      <c r="F1255" t="s">
        <v>3088</v>
      </c>
    </row>
    <row r="1256" spans="1:6" x14ac:dyDescent="0.35">
      <c r="A1256">
        <v>11005</v>
      </c>
      <c r="B1256" s="4">
        <v>45859</v>
      </c>
      <c r="C1256" t="s">
        <v>95</v>
      </c>
      <c r="D1256">
        <v>3</v>
      </c>
      <c r="E1256" t="s">
        <v>1834</v>
      </c>
      <c r="F1256" t="s">
        <v>3089</v>
      </c>
    </row>
    <row r="1257" spans="1:6" x14ac:dyDescent="0.35">
      <c r="A1257">
        <v>11006</v>
      </c>
      <c r="B1257" s="4">
        <v>45842</v>
      </c>
      <c r="C1257" t="s">
        <v>127</v>
      </c>
      <c r="D1257">
        <v>10</v>
      </c>
      <c r="E1257" t="s">
        <v>1833</v>
      </c>
      <c r="F1257" t="s">
        <v>3090</v>
      </c>
    </row>
    <row r="1258" spans="1:6" x14ac:dyDescent="0.35">
      <c r="A1258">
        <v>11007</v>
      </c>
      <c r="B1258" s="4">
        <v>45885</v>
      </c>
      <c r="C1258" t="s">
        <v>177</v>
      </c>
      <c r="D1258">
        <v>5</v>
      </c>
      <c r="E1258" t="s">
        <v>1831</v>
      </c>
      <c r="F1258" t="s">
        <v>3091</v>
      </c>
    </row>
    <row r="1259" spans="1:6" x14ac:dyDescent="0.35">
      <c r="A1259">
        <v>11008</v>
      </c>
      <c r="B1259" s="4">
        <v>45852</v>
      </c>
      <c r="C1259" t="s">
        <v>72</v>
      </c>
      <c r="D1259">
        <v>100</v>
      </c>
      <c r="E1259" t="s">
        <v>1832</v>
      </c>
      <c r="F1259" t="s">
        <v>3092</v>
      </c>
    </row>
    <row r="1260" spans="1:6" x14ac:dyDescent="0.35">
      <c r="A1260">
        <v>11009</v>
      </c>
      <c r="B1260" s="4">
        <v>45869</v>
      </c>
      <c r="C1260" t="s">
        <v>250</v>
      </c>
      <c r="D1260">
        <v>50</v>
      </c>
      <c r="E1260" t="s">
        <v>1834</v>
      </c>
      <c r="F1260" t="s">
        <v>3093</v>
      </c>
    </row>
    <row r="1261" spans="1:6" x14ac:dyDescent="0.35">
      <c r="A1261">
        <v>11010</v>
      </c>
      <c r="B1261" s="4">
        <v>45884</v>
      </c>
      <c r="C1261" t="s">
        <v>106</v>
      </c>
      <c r="D1261">
        <v>40</v>
      </c>
      <c r="E1261" t="s">
        <v>1832</v>
      </c>
      <c r="F1261" t="s">
        <v>3094</v>
      </c>
    </row>
    <row r="1262" spans="1:6" x14ac:dyDescent="0.35">
      <c r="A1262">
        <v>11011</v>
      </c>
      <c r="B1262" s="4">
        <v>45882</v>
      </c>
      <c r="C1262" t="s">
        <v>135</v>
      </c>
      <c r="D1262">
        <v>5</v>
      </c>
      <c r="E1262" t="s">
        <v>1832</v>
      </c>
      <c r="F1262" t="s">
        <v>3095</v>
      </c>
    </row>
    <row r="1263" spans="1:6" x14ac:dyDescent="0.35">
      <c r="A1263">
        <v>11012</v>
      </c>
      <c r="B1263" s="4">
        <v>45870</v>
      </c>
      <c r="C1263" t="s">
        <v>117</v>
      </c>
      <c r="D1263">
        <v>5</v>
      </c>
      <c r="E1263" t="s">
        <v>1834</v>
      </c>
      <c r="F1263" t="s">
        <v>3096</v>
      </c>
    </row>
    <row r="1264" spans="1:6" x14ac:dyDescent="0.35">
      <c r="A1264">
        <v>11012</v>
      </c>
      <c r="B1264" s="4">
        <v>45868</v>
      </c>
      <c r="C1264" t="s">
        <v>117</v>
      </c>
      <c r="D1264">
        <v>35</v>
      </c>
      <c r="E1264" t="s">
        <v>1833</v>
      </c>
      <c r="F1264" t="s">
        <v>3097</v>
      </c>
    </row>
    <row r="1265" spans="1:6" x14ac:dyDescent="0.35">
      <c r="A1265">
        <v>11013</v>
      </c>
      <c r="B1265" s="4">
        <v>45757</v>
      </c>
      <c r="C1265" t="s">
        <v>178</v>
      </c>
      <c r="D1265">
        <v>7</v>
      </c>
      <c r="E1265" t="s">
        <v>1831</v>
      </c>
      <c r="F1265" t="s">
        <v>3098</v>
      </c>
    </row>
    <row r="1266" spans="1:6" x14ac:dyDescent="0.35">
      <c r="A1266">
        <v>11013</v>
      </c>
      <c r="B1266" s="4">
        <v>45759</v>
      </c>
      <c r="C1266" t="s">
        <v>178</v>
      </c>
      <c r="D1266">
        <v>23</v>
      </c>
      <c r="E1266" t="s">
        <v>1833</v>
      </c>
      <c r="F1266" t="s">
        <v>3099</v>
      </c>
    </row>
    <row r="1267" spans="1:6" x14ac:dyDescent="0.35">
      <c r="A1267">
        <v>11014</v>
      </c>
      <c r="B1267" s="4">
        <v>45924</v>
      </c>
      <c r="C1267" t="s">
        <v>177</v>
      </c>
      <c r="D1267">
        <v>50</v>
      </c>
      <c r="E1267" t="s">
        <v>1831</v>
      </c>
      <c r="F1267" t="s">
        <v>3100</v>
      </c>
    </row>
    <row r="1268" spans="1:6" x14ac:dyDescent="0.35">
      <c r="A1268">
        <v>11015</v>
      </c>
      <c r="B1268" s="4">
        <v>45764</v>
      </c>
      <c r="C1268" t="s">
        <v>171</v>
      </c>
      <c r="D1268">
        <v>50</v>
      </c>
      <c r="E1268" t="s">
        <v>1831</v>
      </c>
      <c r="F1268" t="s">
        <v>3101</v>
      </c>
    </row>
    <row r="1269" spans="1:6" x14ac:dyDescent="0.35">
      <c r="A1269">
        <v>11016</v>
      </c>
      <c r="B1269" s="4">
        <v>45859</v>
      </c>
      <c r="C1269" t="s">
        <v>150</v>
      </c>
      <c r="D1269">
        <v>15</v>
      </c>
      <c r="E1269" t="s">
        <v>1831</v>
      </c>
      <c r="F1269" t="s">
        <v>3102</v>
      </c>
    </row>
    <row r="1270" spans="1:6" x14ac:dyDescent="0.35">
      <c r="A1270">
        <v>11017</v>
      </c>
      <c r="B1270" s="4">
        <v>45895</v>
      </c>
      <c r="C1270" t="s">
        <v>96</v>
      </c>
      <c r="D1270">
        <v>5</v>
      </c>
      <c r="E1270" t="s">
        <v>1834</v>
      </c>
      <c r="F1270" t="s">
        <v>3103</v>
      </c>
    </row>
    <row r="1271" spans="1:6" x14ac:dyDescent="0.35">
      <c r="A1271">
        <v>11018</v>
      </c>
      <c r="B1271" s="4">
        <v>45762</v>
      </c>
      <c r="C1271" t="s">
        <v>107</v>
      </c>
      <c r="D1271">
        <v>3</v>
      </c>
      <c r="E1271" t="s">
        <v>1834</v>
      </c>
      <c r="F1271" t="s">
        <v>3104</v>
      </c>
    </row>
    <row r="1272" spans="1:6" x14ac:dyDescent="0.35">
      <c r="A1272">
        <v>11018</v>
      </c>
      <c r="B1272" s="4">
        <v>45762</v>
      </c>
      <c r="C1272" t="s">
        <v>107</v>
      </c>
      <c r="D1272">
        <v>2</v>
      </c>
      <c r="E1272" t="s">
        <v>1833</v>
      </c>
      <c r="F1272" t="s">
        <v>3105</v>
      </c>
    </row>
    <row r="1273" spans="1:6" x14ac:dyDescent="0.35">
      <c r="A1273">
        <v>11019</v>
      </c>
      <c r="B1273" s="4">
        <v>45899</v>
      </c>
      <c r="C1273" t="s">
        <v>199</v>
      </c>
      <c r="D1273">
        <v>100</v>
      </c>
      <c r="E1273" t="s">
        <v>1831</v>
      </c>
      <c r="F1273" t="s">
        <v>3106</v>
      </c>
    </row>
    <row r="1274" spans="1:6" x14ac:dyDescent="0.35">
      <c r="A1274">
        <v>11020</v>
      </c>
      <c r="B1274" s="4">
        <v>45903</v>
      </c>
      <c r="C1274" t="s">
        <v>105</v>
      </c>
      <c r="D1274">
        <v>50</v>
      </c>
      <c r="E1274" t="s">
        <v>1834</v>
      </c>
      <c r="F1274" t="s">
        <v>3107</v>
      </c>
    </row>
    <row r="1275" spans="1:6" x14ac:dyDescent="0.35">
      <c r="A1275">
        <v>11021</v>
      </c>
      <c r="B1275" s="4">
        <v>45851</v>
      </c>
      <c r="C1275" t="s">
        <v>234</v>
      </c>
      <c r="D1275">
        <v>40</v>
      </c>
      <c r="E1275" t="s">
        <v>1832</v>
      </c>
      <c r="F1275" t="s">
        <v>3108</v>
      </c>
    </row>
    <row r="1276" spans="1:6" x14ac:dyDescent="0.35">
      <c r="A1276">
        <v>11022</v>
      </c>
      <c r="B1276" s="4">
        <v>45760</v>
      </c>
      <c r="C1276" t="s">
        <v>138</v>
      </c>
      <c r="D1276">
        <v>5</v>
      </c>
      <c r="E1276" t="s">
        <v>1834</v>
      </c>
      <c r="F1276" t="s">
        <v>3109</v>
      </c>
    </row>
    <row r="1277" spans="1:6" x14ac:dyDescent="0.35">
      <c r="A1277">
        <v>11023</v>
      </c>
      <c r="B1277" s="4">
        <v>45845</v>
      </c>
      <c r="C1277" t="s">
        <v>100</v>
      </c>
      <c r="D1277">
        <v>15</v>
      </c>
      <c r="E1277" t="s">
        <v>1832</v>
      </c>
      <c r="F1277" t="s">
        <v>3110</v>
      </c>
    </row>
    <row r="1278" spans="1:6" x14ac:dyDescent="0.35">
      <c r="A1278">
        <v>11024</v>
      </c>
      <c r="B1278" s="4">
        <v>45858</v>
      </c>
      <c r="C1278" t="s">
        <v>192</v>
      </c>
      <c r="D1278">
        <v>30</v>
      </c>
      <c r="E1278" t="s">
        <v>1832</v>
      </c>
      <c r="F1278" t="s">
        <v>3111</v>
      </c>
    </row>
    <row r="1279" spans="1:6" x14ac:dyDescent="0.35">
      <c r="A1279">
        <v>11025</v>
      </c>
      <c r="B1279" s="4">
        <v>45759</v>
      </c>
      <c r="C1279" t="s">
        <v>169</v>
      </c>
      <c r="D1279">
        <v>10</v>
      </c>
      <c r="E1279" t="s">
        <v>1833</v>
      </c>
      <c r="F1279" t="s">
        <v>3112</v>
      </c>
    </row>
    <row r="1280" spans="1:6" x14ac:dyDescent="0.35">
      <c r="A1280">
        <v>11026</v>
      </c>
      <c r="B1280" s="4">
        <v>45923</v>
      </c>
      <c r="C1280" t="s">
        <v>62</v>
      </c>
      <c r="D1280">
        <v>20</v>
      </c>
      <c r="E1280" t="s">
        <v>1831</v>
      </c>
      <c r="F1280" t="s">
        <v>3113</v>
      </c>
    </row>
    <row r="1281" spans="1:6" x14ac:dyDescent="0.35">
      <c r="A1281">
        <v>11027</v>
      </c>
      <c r="B1281" s="4">
        <v>45796</v>
      </c>
      <c r="C1281" t="s">
        <v>134</v>
      </c>
      <c r="D1281">
        <v>20</v>
      </c>
      <c r="E1281" t="s">
        <v>1833</v>
      </c>
      <c r="F1281" t="s">
        <v>3114</v>
      </c>
    </row>
    <row r="1282" spans="1:6" x14ac:dyDescent="0.35">
      <c r="A1282">
        <v>11028</v>
      </c>
      <c r="B1282" s="4">
        <v>45866</v>
      </c>
      <c r="C1282" t="s">
        <v>143</v>
      </c>
      <c r="D1282">
        <v>75</v>
      </c>
      <c r="E1282" t="s">
        <v>1832</v>
      </c>
      <c r="F1282" t="s">
        <v>3115</v>
      </c>
    </row>
    <row r="1283" spans="1:6" x14ac:dyDescent="0.35">
      <c r="A1283">
        <v>11029</v>
      </c>
      <c r="B1283" s="4">
        <v>45784</v>
      </c>
      <c r="C1283" t="s">
        <v>195</v>
      </c>
      <c r="D1283">
        <v>30</v>
      </c>
      <c r="E1283" t="s">
        <v>1834</v>
      </c>
      <c r="F1283" t="s">
        <v>3116</v>
      </c>
    </row>
    <row r="1284" spans="1:6" x14ac:dyDescent="0.35">
      <c r="A1284">
        <v>11029</v>
      </c>
      <c r="B1284" s="4">
        <v>45782</v>
      </c>
      <c r="C1284" t="s">
        <v>195</v>
      </c>
      <c r="D1284">
        <v>10</v>
      </c>
      <c r="E1284" t="s">
        <v>1833</v>
      </c>
      <c r="F1284" t="s">
        <v>3117</v>
      </c>
    </row>
    <row r="1285" spans="1:6" x14ac:dyDescent="0.35">
      <c r="A1285">
        <v>11030</v>
      </c>
      <c r="B1285" s="4">
        <v>45908</v>
      </c>
      <c r="C1285" t="s">
        <v>195</v>
      </c>
      <c r="D1285">
        <v>5</v>
      </c>
      <c r="E1285" t="s">
        <v>1834</v>
      </c>
      <c r="F1285" t="s">
        <v>3118</v>
      </c>
    </row>
    <row r="1286" spans="1:6" x14ac:dyDescent="0.35">
      <c r="A1286">
        <v>11031</v>
      </c>
      <c r="B1286" s="4">
        <v>45872</v>
      </c>
      <c r="C1286" t="s">
        <v>73</v>
      </c>
      <c r="D1286">
        <v>89</v>
      </c>
      <c r="E1286" t="s">
        <v>1832</v>
      </c>
      <c r="F1286" t="s">
        <v>3119</v>
      </c>
    </row>
    <row r="1287" spans="1:6" x14ac:dyDescent="0.35">
      <c r="A1287">
        <v>11031</v>
      </c>
      <c r="B1287" s="4">
        <v>45877</v>
      </c>
      <c r="C1287" t="s">
        <v>73</v>
      </c>
      <c r="D1287">
        <v>11</v>
      </c>
      <c r="E1287" t="s">
        <v>1834</v>
      </c>
      <c r="F1287" t="s">
        <v>3120</v>
      </c>
    </row>
    <row r="1288" spans="1:6" x14ac:dyDescent="0.35">
      <c r="A1288">
        <v>11032</v>
      </c>
      <c r="B1288" s="4">
        <v>45903</v>
      </c>
      <c r="C1288" t="s">
        <v>146</v>
      </c>
      <c r="D1288">
        <v>20</v>
      </c>
      <c r="E1288" t="s">
        <v>1832</v>
      </c>
      <c r="F1288" t="s">
        <v>3121</v>
      </c>
    </row>
    <row r="1289" spans="1:6" x14ac:dyDescent="0.35">
      <c r="A1289">
        <v>11033</v>
      </c>
      <c r="B1289" s="4">
        <v>45907</v>
      </c>
      <c r="C1289" t="s">
        <v>105</v>
      </c>
      <c r="D1289">
        <v>20</v>
      </c>
      <c r="E1289" t="s">
        <v>1834</v>
      </c>
      <c r="F1289" t="s">
        <v>3122</v>
      </c>
    </row>
    <row r="1290" spans="1:6" x14ac:dyDescent="0.35">
      <c r="A1290">
        <v>11034</v>
      </c>
      <c r="B1290" s="4">
        <v>45865</v>
      </c>
      <c r="C1290" t="s">
        <v>189</v>
      </c>
      <c r="D1290">
        <v>100</v>
      </c>
      <c r="E1290" t="s">
        <v>1832</v>
      </c>
      <c r="F1290" t="s">
        <v>3123</v>
      </c>
    </row>
    <row r="1291" spans="1:6" x14ac:dyDescent="0.35">
      <c r="A1291">
        <v>11035</v>
      </c>
      <c r="B1291" s="4">
        <v>45917</v>
      </c>
      <c r="C1291" t="s">
        <v>104</v>
      </c>
      <c r="D1291">
        <v>3</v>
      </c>
      <c r="E1291" t="s">
        <v>1831</v>
      </c>
      <c r="F1291" t="s">
        <v>3124</v>
      </c>
    </row>
    <row r="1292" spans="1:6" x14ac:dyDescent="0.35">
      <c r="A1292">
        <v>11035</v>
      </c>
      <c r="B1292" s="4">
        <v>45920</v>
      </c>
      <c r="C1292" t="s">
        <v>104</v>
      </c>
      <c r="D1292">
        <v>12</v>
      </c>
      <c r="E1292" t="s">
        <v>1831</v>
      </c>
      <c r="F1292" t="s">
        <v>3125</v>
      </c>
    </row>
    <row r="1293" spans="1:6" x14ac:dyDescent="0.35">
      <c r="A1293">
        <v>11036</v>
      </c>
      <c r="B1293" s="4">
        <v>45837</v>
      </c>
      <c r="C1293" t="s">
        <v>210</v>
      </c>
      <c r="D1293">
        <v>100</v>
      </c>
      <c r="E1293" t="s">
        <v>1832</v>
      </c>
      <c r="F1293" t="s">
        <v>3126</v>
      </c>
    </row>
    <row r="1294" spans="1:6" x14ac:dyDescent="0.35">
      <c r="A1294">
        <v>11037</v>
      </c>
      <c r="B1294" s="4">
        <v>45825</v>
      </c>
      <c r="C1294" t="s">
        <v>87</v>
      </c>
      <c r="D1294">
        <v>40</v>
      </c>
      <c r="E1294" t="s">
        <v>1833</v>
      </c>
      <c r="F1294" t="s">
        <v>3127</v>
      </c>
    </row>
    <row r="1295" spans="1:6" x14ac:dyDescent="0.35">
      <c r="A1295">
        <v>11038</v>
      </c>
      <c r="B1295" s="4">
        <v>45771</v>
      </c>
      <c r="C1295" t="s">
        <v>67</v>
      </c>
      <c r="D1295">
        <v>100</v>
      </c>
      <c r="E1295" t="s">
        <v>1833</v>
      </c>
      <c r="F1295" t="s">
        <v>3128</v>
      </c>
    </row>
    <row r="1296" spans="1:6" x14ac:dyDescent="0.35">
      <c r="A1296">
        <v>11039</v>
      </c>
      <c r="B1296" s="4">
        <v>45849</v>
      </c>
      <c r="C1296" t="s">
        <v>111</v>
      </c>
      <c r="D1296">
        <v>4</v>
      </c>
      <c r="E1296" t="s">
        <v>1833</v>
      </c>
      <c r="F1296" t="s">
        <v>3129</v>
      </c>
    </row>
    <row r="1297" spans="1:6" x14ac:dyDescent="0.35">
      <c r="A1297">
        <v>11039</v>
      </c>
      <c r="B1297" s="4">
        <v>45845</v>
      </c>
      <c r="C1297" t="s">
        <v>111</v>
      </c>
      <c r="D1297">
        <v>1</v>
      </c>
      <c r="E1297" t="s">
        <v>1833</v>
      </c>
      <c r="F1297" t="s">
        <v>3130</v>
      </c>
    </row>
    <row r="1298" spans="1:6" x14ac:dyDescent="0.35">
      <c r="A1298">
        <v>11040</v>
      </c>
      <c r="B1298" s="4">
        <v>45843</v>
      </c>
      <c r="C1298" t="s">
        <v>180</v>
      </c>
      <c r="D1298">
        <v>5</v>
      </c>
      <c r="E1298" t="s">
        <v>1832</v>
      </c>
      <c r="F1298" t="s">
        <v>3131</v>
      </c>
    </row>
    <row r="1299" spans="1:6" x14ac:dyDescent="0.35">
      <c r="A1299">
        <v>11041</v>
      </c>
      <c r="B1299" s="4">
        <v>45932</v>
      </c>
      <c r="C1299" t="s">
        <v>137</v>
      </c>
      <c r="D1299">
        <v>30</v>
      </c>
      <c r="E1299" t="s">
        <v>1833</v>
      </c>
      <c r="F1299" t="s">
        <v>3132</v>
      </c>
    </row>
    <row r="1300" spans="1:6" x14ac:dyDescent="0.35">
      <c r="A1300">
        <v>11042</v>
      </c>
      <c r="B1300" s="4">
        <v>45900</v>
      </c>
      <c r="C1300" t="s">
        <v>230</v>
      </c>
      <c r="D1300">
        <v>30</v>
      </c>
      <c r="E1300" t="s">
        <v>1833</v>
      </c>
      <c r="F1300" t="s">
        <v>3133</v>
      </c>
    </row>
    <row r="1301" spans="1:6" x14ac:dyDescent="0.35">
      <c r="A1301">
        <v>11043</v>
      </c>
      <c r="B1301" s="4">
        <v>45824</v>
      </c>
      <c r="C1301" t="s">
        <v>231</v>
      </c>
      <c r="D1301">
        <v>50</v>
      </c>
      <c r="E1301" t="s">
        <v>1834</v>
      </c>
      <c r="F1301" t="s">
        <v>3134</v>
      </c>
    </row>
    <row r="1302" spans="1:6" x14ac:dyDescent="0.35">
      <c r="A1302">
        <v>11044</v>
      </c>
      <c r="B1302" s="4">
        <v>45836</v>
      </c>
      <c r="C1302" t="s">
        <v>203</v>
      </c>
      <c r="D1302">
        <v>25</v>
      </c>
      <c r="E1302" t="s">
        <v>1833</v>
      </c>
      <c r="F1302" t="s">
        <v>3135</v>
      </c>
    </row>
    <row r="1303" spans="1:6" x14ac:dyDescent="0.35">
      <c r="A1303">
        <v>11045</v>
      </c>
      <c r="B1303" s="4">
        <v>45918</v>
      </c>
      <c r="C1303" t="s">
        <v>186</v>
      </c>
      <c r="D1303">
        <v>40</v>
      </c>
      <c r="E1303" t="s">
        <v>1833</v>
      </c>
      <c r="F1303" t="s">
        <v>3136</v>
      </c>
    </row>
    <row r="1304" spans="1:6" x14ac:dyDescent="0.35">
      <c r="A1304">
        <v>11046</v>
      </c>
      <c r="B1304" s="4">
        <v>45919</v>
      </c>
      <c r="C1304" t="s">
        <v>187</v>
      </c>
      <c r="D1304">
        <v>40</v>
      </c>
      <c r="E1304" t="s">
        <v>1834</v>
      </c>
      <c r="F1304" t="s">
        <v>3137</v>
      </c>
    </row>
    <row r="1305" spans="1:6" x14ac:dyDescent="0.35">
      <c r="A1305">
        <v>11047</v>
      </c>
      <c r="B1305" s="4">
        <v>45919</v>
      </c>
      <c r="C1305" t="s">
        <v>90</v>
      </c>
      <c r="D1305">
        <v>10</v>
      </c>
      <c r="E1305" t="s">
        <v>1833</v>
      </c>
      <c r="F1305" t="s">
        <v>3138</v>
      </c>
    </row>
    <row r="1306" spans="1:6" x14ac:dyDescent="0.35">
      <c r="A1306">
        <v>11048</v>
      </c>
      <c r="B1306" s="4">
        <v>45884</v>
      </c>
      <c r="C1306" t="s">
        <v>75</v>
      </c>
      <c r="D1306">
        <v>30</v>
      </c>
      <c r="E1306" t="s">
        <v>1834</v>
      </c>
      <c r="F1306" t="s">
        <v>3139</v>
      </c>
    </row>
    <row r="1307" spans="1:6" x14ac:dyDescent="0.35">
      <c r="A1307">
        <v>11049</v>
      </c>
      <c r="B1307" s="4">
        <v>45819</v>
      </c>
      <c r="C1307" t="s">
        <v>193</v>
      </c>
      <c r="D1307">
        <v>30</v>
      </c>
      <c r="E1307" t="s">
        <v>1833</v>
      </c>
      <c r="F1307" t="s">
        <v>3140</v>
      </c>
    </row>
    <row r="1308" spans="1:6" x14ac:dyDescent="0.35">
      <c r="A1308">
        <v>11050</v>
      </c>
      <c r="B1308" s="4">
        <v>45803</v>
      </c>
      <c r="C1308" t="s">
        <v>71</v>
      </c>
      <c r="D1308">
        <v>100</v>
      </c>
      <c r="E1308" t="s">
        <v>1831</v>
      </c>
      <c r="F1308" t="s">
        <v>3141</v>
      </c>
    </row>
    <row r="1309" spans="1:6" x14ac:dyDescent="0.35">
      <c r="A1309">
        <v>11051</v>
      </c>
      <c r="B1309" s="4">
        <v>45801</v>
      </c>
      <c r="C1309" t="s">
        <v>133</v>
      </c>
      <c r="D1309">
        <v>100</v>
      </c>
      <c r="E1309" t="s">
        <v>1834</v>
      </c>
      <c r="F1309" t="s">
        <v>3142</v>
      </c>
    </row>
    <row r="1310" spans="1:6" x14ac:dyDescent="0.35">
      <c r="A1310">
        <v>11052</v>
      </c>
      <c r="B1310" s="4">
        <v>45908</v>
      </c>
      <c r="C1310" t="s">
        <v>66</v>
      </c>
      <c r="D1310">
        <v>40</v>
      </c>
      <c r="E1310" t="s">
        <v>1831</v>
      </c>
      <c r="F1310" t="s">
        <v>3143</v>
      </c>
    </row>
    <row r="1311" spans="1:6" x14ac:dyDescent="0.35">
      <c r="A1311">
        <v>11053</v>
      </c>
      <c r="B1311" s="4">
        <v>45905</v>
      </c>
      <c r="C1311" t="s">
        <v>68</v>
      </c>
      <c r="D1311">
        <v>62</v>
      </c>
      <c r="E1311" t="s">
        <v>1833</v>
      </c>
      <c r="F1311" t="s">
        <v>3144</v>
      </c>
    </row>
    <row r="1312" spans="1:6" x14ac:dyDescent="0.35">
      <c r="A1312">
        <v>11053</v>
      </c>
      <c r="B1312" s="4">
        <v>45907</v>
      </c>
      <c r="C1312" t="s">
        <v>68</v>
      </c>
      <c r="D1312">
        <v>38</v>
      </c>
      <c r="E1312" t="s">
        <v>1833</v>
      </c>
      <c r="F1312" t="s">
        <v>3145</v>
      </c>
    </row>
    <row r="1313" spans="1:6" x14ac:dyDescent="0.35">
      <c r="A1313">
        <v>11054</v>
      </c>
      <c r="B1313" s="4">
        <v>45806</v>
      </c>
      <c r="C1313" t="s">
        <v>160</v>
      </c>
      <c r="D1313">
        <v>30</v>
      </c>
      <c r="E1313" t="s">
        <v>1834</v>
      </c>
      <c r="F1313" t="s">
        <v>3146</v>
      </c>
    </row>
    <row r="1314" spans="1:6" x14ac:dyDescent="0.35">
      <c r="A1314">
        <v>11055</v>
      </c>
      <c r="B1314" s="4">
        <v>45869</v>
      </c>
      <c r="C1314" t="s">
        <v>78</v>
      </c>
      <c r="D1314">
        <v>40</v>
      </c>
      <c r="E1314" t="s">
        <v>1833</v>
      </c>
      <c r="F1314" t="s">
        <v>3147</v>
      </c>
    </row>
    <row r="1315" spans="1:6" x14ac:dyDescent="0.35">
      <c r="A1315">
        <v>11056</v>
      </c>
      <c r="B1315" s="4">
        <v>45872</v>
      </c>
      <c r="C1315" t="s">
        <v>74</v>
      </c>
      <c r="D1315">
        <v>40</v>
      </c>
      <c r="E1315" t="s">
        <v>1831</v>
      </c>
      <c r="F1315" t="s">
        <v>3148</v>
      </c>
    </row>
    <row r="1316" spans="1:6" x14ac:dyDescent="0.35">
      <c r="A1316">
        <v>11057</v>
      </c>
      <c r="B1316" s="4">
        <v>45832</v>
      </c>
      <c r="C1316" t="s">
        <v>184</v>
      </c>
      <c r="D1316">
        <v>41</v>
      </c>
      <c r="E1316" t="s">
        <v>1831</v>
      </c>
      <c r="F1316" t="s">
        <v>3149</v>
      </c>
    </row>
    <row r="1317" spans="1:6" x14ac:dyDescent="0.35">
      <c r="A1317">
        <v>11057</v>
      </c>
      <c r="B1317" s="4">
        <v>45832</v>
      </c>
      <c r="C1317" t="s">
        <v>184</v>
      </c>
      <c r="D1317">
        <v>9</v>
      </c>
      <c r="E1317" t="s">
        <v>1832</v>
      </c>
      <c r="F1317" t="s">
        <v>3150</v>
      </c>
    </row>
    <row r="1318" spans="1:6" x14ac:dyDescent="0.35">
      <c r="A1318">
        <v>11058</v>
      </c>
      <c r="B1318" s="4">
        <v>45755</v>
      </c>
      <c r="C1318" t="s">
        <v>83</v>
      </c>
      <c r="D1318">
        <v>30</v>
      </c>
      <c r="E1318" t="s">
        <v>1834</v>
      </c>
      <c r="F1318" t="s">
        <v>3151</v>
      </c>
    </row>
    <row r="1319" spans="1:6" x14ac:dyDescent="0.35">
      <c r="A1319">
        <v>11059</v>
      </c>
      <c r="B1319" s="4">
        <v>45858</v>
      </c>
      <c r="C1319" t="s">
        <v>122</v>
      </c>
      <c r="D1319">
        <v>30</v>
      </c>
      <c r="E1319" t="s">
        <v>1831</v>
      </c>
      <c r="F1319" t="s">
        <v>3152</v>
      </c>
    </row>
    <row r="1320" spans="1:6" x14ac:dyDescent="0.35">
      <c r="A1320">
        <v>11060</v>
      </c>
      <c r="B1320" s="4">
        <v>45838</v>
      </c>
      <c r="C1320" t="s">
        <v>56</v>
      </c>
      <c r="D1320">
        <v>15</v>
      </c>
      <c r="E1320" t="s">
        <v>1834</v>
      </c>
      <c r="F1320" t="s">
        <v>3153</v>
      </c>
    </row>
    <row r="1321" spans="1:6" x14ac:dyDescent="0.35">
      <c r="A1321">
        <v>11061</v>
      </c>
      <c r="B1321" s="4">
        <v>45852</v>
      </c>
      <c r="C1321" t="s">
        <v>192</v>
      </c>
      <c r="D1321">
        <v>30</v>
      </c>
      <c r="E1321" t="s">
        <v>1834</v>
      </c>
      <c r="F1321" t="s">
        <v>3154</v>
      </c>
    </row>
    <row r="1322" spans="1:6" x14ac:dyDescent="0.35">
      <c r="A1322">
        <v>11062</v>
      </c>
      <c r="B1322" s="4">
        <v>45911</v>
      </c>
      <c r="C1322" t="s">
        <v>226</v>
      </c>
      <c r="D1322">
        <v>30</v>
      </c>
      <c r="E1322" t="s">
        <v>1832</v>
      </c>
      <c r="F1322" t="s">
        <v>3155</v>
      </c>
    </row>
    <row r="1323" spans="1:6" x14ac:dyDescent="0.35">
      <c r="A1323">
        <v>11063</v>
      </c>
      <c r="B1323" s="4">
        <v>45823</v>
      </c>
      <c r="C1323" t="s">
        <v>191</v>
      </c>
      <c r="D1323">
        <v>40</v>
      </c>
      <c r="E1323" t="s">
        <v>1834</v>
      </c>
      <c r="F1323" t="s">
        <v>3156</v>
      </c>
    </row>
    <row r="1324" spans="1:6" x14ac:dyDescent="0.35">
      <c r="A1324">
        <v>11064</v>
      </c>
      <c r="B1324" s="4">
        <v>45878</v>
      </c>
      <c r="C1324" t="s">
        <v>142</v>
      </c>
      <c r="D1324">
        <v>100</v>
      </c>
      <c r="E1324" t="s">
        <v>1834</v>
      </c>
      <c r="F1324" t="s">
        <v>3157</v>
      </c>
    </row>
    <row r="1325" spans="1:6" x14ac:dyDescent="0.35">
      <c r="A1325">
        <v>11065</v>
      </c>
      <c r="B1325" s="4">
        <v>45930</v>
      </c>
      <c r="C1325" t="s">
        <v>56</v>
      </c>
      <c r="D1325">
        <v>32</v>
      </c>
      <c r="E1325" t="s">
        <v>1833</v>
      </c>
      <c r="F1325" t="s">
        <v>3158</v>
      </c>
    </row>
    <row r="1326" spans="1:6" x14ac:dyDescent="0.35">
      <c r="A1326">
        <v>11065</v>
      </c>
      <c r="B1326" s="4">
        <v>45925</v>
      </c>
      <c r="C1326" t="s">
        <v>56</v>
      </c>
      <c r="D1326">
        <v>68</v>
      </c>
      <c r="E1326" t="s">
        <v>1831</v>
      </c>
      <c r="F1326" t="s">
        <v>3159</v>
      </c>
    </row>
    <row r="1327" spans="1:6" x14ac:dyDescent="0.35">
      <c r="A1327">
        <v>11066</v>
      </c>
      <c r="B1327" s="4">
        <v>45791</v>
      </c>
      <c r="C1327" t="s">
        <v>61</v>
      </c>
      <c r="D1327">
        <v>10</v>
      </c>
      <c r="E1327" t="s">
        <v>1832</v>
      </c>
      <c r="F1327" t="s">
        <v>3160</v>
      </c>
    </row>
    <row r="1328" spans="1:6" x14ac:dyDescent="0.35">
      <c r="A1328">
        <v>11066</v>
      </c>
      <c r="B1328" s="4">
        <v>45792</v>
      </c>
      <c r="C1328" t="s">
        <v>61</v>
      </c>
      <c r="D1328">
        <v>20</v>
      </c>
      <c r="E1328" t="s">
        <v>1834</v>
      </c>
      <c r="F1328" t="s">
        <v>3161</v>
      </c>
    </row>
    <row r="1329" spans="1:6" x14ac:dyDescent="0.35">
      <c r="A1329">
        <v>11067</v>
      </c>
      <c r="B1329" s="4">
        <v>45906</v>
      </c>
      <c r="C1329" t="s">
        <v>71</v>
      </c>
      <c r="D1329">
        <v>34</v>
      </c>
      <c r="E1329" t="s">
        <v>1833</v>
      </c>
      <c r="F1329" t="s">
        <v>3162</v>
      </c>
    </row>
    <row r="1330" spans="1:6" x14ac:dyDescent="0.35">
      <c r="A1330">
        <v>11067</v>
      </c>
      <c r="B1330" s="4">
        <v>45900</v>
      </c>
      <c r="C1330" t="s">
        <v>71</v>
      </c>
      <c r="D1330">
        <v>16</v>
      </c>
      <c r="E1330" t="s">
        <v>1833</v>
      </c>
      <c r="F1330" t="s">
        <v>3163</v>
      </c>
    </row>
    <row r="1331" spans="1:6" x14ac:dyDescent="0.35">
      <c r="A1331">
        <v>11068</v>
      </c>
      <c r="B1331" s="4">
        <v>45789</v>
      </c>
      <c r="C1331" t="s">
        <v>194</v>
      </c>
      <c r="D1331">
        <v>5</v>
      </c>
      <c r="E1331" t="s">
        <v>1831</v>
      </c>
      <c r="F1331" t="s">
        <v>3164</v>
      </c>
    </row>
    <row r="1332" spans="1:6" x14ac:dyDescent="0.35">
      <c r="A1332">
        <v>11069</v>
      </c>
      <c r="B1332" s="4">
        <v>45886</v>
      </c>
      <c r="C1332" t="s">
        <v>167</v>
      </c>
      <c r="D1332">
        <v>75</v>
      </c>
      <c r="E1332" t="s">
        <v>1834</v>
      </c>
      <c r="F1332" t="s">
        <v>3165</v>
      </c>
    </row>
    <row r="1333" spans="1:6" x14ac:dyDescent="0.35">
      <c r="A1333">
        <v>11070</v>
      </c>
      <c r="B1333" s="4">
        <v>45778</v>
      </c>
      <c r="C1333" t="s">
        <v>245</v>
      </c>
      <c r="D1333">
        <v>5</v>
      </c>
      <c r="E1333" t="s">
        <v>1834</v>
      </c>
      <c r="F1333" t="s">
        <v>3166</v>
      </c>
    </row>
    <row r="1334" spans="1:6" x14ac:dyDescent="0.35">
      <c r="A1334">
        <v>11071</v>
      </c>
      <c r="B1334" s="4">
        <v>45830</v>
      </c>
      <c r="C1334" t="s">
        <v>77</v>
      </c>
      <c r="D1334">
        <v>50</v>
      </c>
      <c r="E1334" t="s">
        <v>1832</v>
      </c>
      <c r="F1334" t="s">
        <v>3167</v>
      </c>
    </row>
    <row r="1335" spans="1:6" x14ac:dyDescent="0.35">
      <c r="A1335">
        <v>11072</v>
      </c>
      <c r="B1335" s="4">
        <v>45760</v>
      </c>
      <c r="C1335" t="s">
        <v>145</v>
      </c>
      <c r="D1335">
        <v>25</v>
      </c>
      <c r="E1335" t="s">
        <v>1832</v>
      </c>
      <c r="F1335" t="s">
        <v>3168</v>
      </c>
    </row>
    <row r="1336" spans="1:6" x14ac:dyDescent="0.35">
      <c r="A1336">
        <v>11073</v>
      </c>
      <c r="B1336" s="4">
        <v>45915</v>
      </c>
      <c r="C1336" t="s">
        <v>224</v>
      </c>
      <c r="D1336">
        <v>10</v>
      </c>
      <c r="E1336" t="s">
        <v>1834</v>
      </c>
      <c r="F1336" t="s">
        <v>3169</v>
      </c>
    </row>
    <row r="1337" spans="1:6" x14ac:dyDescent="0.35">
      <c r="A1337">
        <v>11074</v>
      </c>
      <c r="B1337" s="4">
        <v>45766</v>
      </c>
      <c r="C1337" t="s">
        <v>248</v>
      </c>
      <c r="D1337">
        <v>20</v>
      </c>
      <c r="E1337" t="s">
        <v>1832</v>
      </c>
      <c r="F1337" t="s">
        <v>3170</v>
      </c>
    </row>
    <row r="1338" spans="1:6" x14ac:dyDescent="0.35">
      <c r="A1338">
        <v>11075</v>
      </c>
      <c r="B1338" s="4">
        <v>45811</v>
      </c>
      <c r="C1338" t="s">
        <v>248</v>
      </c>
      <c r="D1338">
        <v>20</v>
      </c>
      <c r="E1338" t="s">
        <v>1834</v>
      </c>
      <c r="F1338" t="s">
        <v>3171</v>
      </c>
    </row>
    <row r="1339" spans="1:6" x14ac:dyDescent="0.35">
      <c r="A1339">
        <v>11076</v>
      </c>
      <c r="B1339" s="4">
        <v>45918</v>
      </c>
      <c r="C1339" t="s">
        <v>75</v>
      </c>
      <c r="D1339">
        <v>100</v>
      </c>
      <c r="E1339" t="s">
        <v>1831</v>
      </c>
      <c r="F1339" t="s">
        <v>3172</v>
      </c>
    </row>
    <row r="1340" spans="1:6" x14ac:dyDescent="0.35">
      <c r="A1340">
        <v>11077</v>
      </c>
      <c r="B1340" s="4">
        <v>45808</v>
      </c>
      <c r="C1340" t="s">
        <v>232</v>
      </c>
      <c r="D1340">
        <v>75</v>
      </c>
      <c r="E1340" t="s">
        <v>1831</v>
      </c>
      <c r="F1340" t="s">
        <v>3173</v>
      </c>
    </row>
    <row r="1341" spans="1:6" x14ac:dyDescent="0.35">
      <c r="A1341">
        <v>11078</v>
      </c>
      <c r="B1341" s="4">
        <v>45839</v>
      </c>
      <c r="C1341" t="s">
        <v>77</v>
      </c>
      <c r="D1341">
        <v>25</v>
      </c>
      <c r="E1341" t="s">
        <v>1831</v>
      </c>
      <c r="F1341" t="s">
        <v>3174</v>
      </c>
    </row>
    <row r="1342" spans="1:6" x14ac:dyDescent="0.35">
      <c r="A1342">
        <v>11079</v>
      </c>
      <c r="B1342" s="4">
        <v>45847</v>
      </c>
      <c r="C1342" t="s">
        <v>222</v>
      </c>
      <c r="D1342">
        <v>100</v>
      </c>
      <c r="E1342" t="s">
        <v>1833</v>
      </c>
      <c r="F1342" t="s">
        <v>3175</v>
      </c>
    </row>
    <row r="1343" spans="1:6" x14ac:dyDescent="0.35">
      <c r="A1343">
        <v>11080</v>
      </c>
      <c r="B1343" s="4">
        <v>45816</v>
      </c>
      <c r="C1343" t="s">
        <v>141</v>
      </c>
      <c r="D1343">
        <v>75</v>
      </c>
      <c r="E1343" t="s">
        <v>1833</v>
      </c>
      <c r="F1343" t="s">
        <v>3176</v>
      </c>
    </row>
    <row r="1344" spans="1:6" x14ac:dyDescent="0.35">
      <c r="A1344">
        <v>11081</v>
      </c>
      <c r="B1344" s="4">
        <v>45915</v>
      </c>
      <c r="C1344" t="s">
        <v>75</v>
      </c>
      <c r="D1344">
        <v>5</v>
      </c>
      <c r="E1344" t="s">
        <v>1832</v>
      </c>
      <c r="F1344" t="s">
        <v>3177</v>
      </c>
    </row>
    <row r="1345" spans="1:6" x14ac:dyDescent="0.35">
      <c r="A1345">
        <v>11082</v>
      </c>
      <c r="B1345" s="4">
        <v>45800</v>
      </c>
      <c r="C1345" t="s">
        <v>124</v>
      </c>
      <c r="D1345">
        <v>25</v>
      </c>
      <c r="E1345" t="s">
        <v>1834</v>
      </c>
      <c r="F1345" t="s">
        <v>3178</v>
      </c>
    </row>
    <row r="1346" spans="1:6" x14ac:dyDescent="0.35">
      <c r="A1346">
        <v>11083</v>
      </c>
      <c r="B1346" s="4">
        <v>45797</v>
      </c>
      <c r="C1346" t="s">
        <v>156</v>
      </c>
      <c r="D1346">
        <v>5</v>
      </c>
      <c r="E1346" t="s">
        <v>1832</v>
      </c>
      <c r="F1346" t="s">
        <v>3179</v>
      </c>
    </row>
    <row r="1347" spans="1:6" x14ac:dyDescent="0.35">
      <c r="A1347">
        <v>11084</v>
      </c>
      <c r="B1347" s="4">
        <v>45890</v>
      </c>
      <c r="C1347" t="s">
        <v>97</v>
      </c>
      <c r="D1347">
        <v>30</v>
      </c>
      <c r="E1347" t="s">
        <v>1832</v>
      </c>
      <c r="F1347" t="s">
        <v>3180</v>
      </c>
    </row>
    <row r="1348" spans="1:6" x14ac:dyDescent="0.35">
      <c r="A1348">
        <v>11085</v>
      </c>
      <c r="B1348" s="4">
        <v>45803</v>
      </c>
      <c r="C1348" t="s">
        <v>242</v>
      </c>
      <c r="D1348">
        <v>25</v>
      </c>
      <c r="E1348" t="s">
        <v>1832</v>
      </c>
      <c r="F1348" t="s">
        <v>3181</v>
      </c>
    </row>
    <row r="1349" spans="1:6" x14ac:dyDescent="0.35">
      <c r="A1349">
        <v>11085</v>
      </c>
      <c r="B1349" s="4">
        <v>45804</v>
      </c>
      <c r="C1349" t="s">
        <v>242</v>
      </c>
      <c r="D1349">
        <v>5</v>
      </c>
      <c r="E1349" t="s">
        <v>1832</v>
      </c>
      <c r="F1349" t="s">
        <v>3182</v>
      </c>
    </row>
    <row r="1350" spans="1:6" x14ac:dyDescent="0.35">
      <c r="A1350">
        <v>11086</v>
      </c>
      <c r="B1350" s="4">
        <v>45836</v>
      </c>
      <c r="C1350" t="s">
        <v>200</v>
      </c>
      <c r="D1350">
        <v>21</v>
      </c>
      <c r="E1350" t="s">
        <v>1834</v>
      </c>
      <c r="F1350" t="s">
        <v>3183</v>
      </c>
    </row>
    <row r="1351" spans="1:6" x14ac:dyDescent="0.35">
      <c r="A1351">
        <v>11086</v>
      </c>
      <c r="B1351" s="4">
        <v>45834</v>
      </c>
      <c r="C1351" t="s">
        <v>200</v>
      </c>
      <c r="D1351">
        <v>4</v>
      </c>
      <c r="E1351" t="s">
        <v>1833</v>
      </c>
      <c r="F1351" t="s">
        <v>3184</v>
      </c>
    </row>
    <row r="1352" spans="1:6" x14ac:dyDescent="0.35">
      <c r="A1352">
        <v>11087</v>
      </c>
      <c r="B1352" s="4">
        <v>45797</v>
      </c>
      <c r="C1352" t="s">
        <v>244</v>
      </c>
      <c r="D1352">
        <v>13</v>
      </c>
      <c r="E1352" t="s">
        <v>1834</v>
      </c>
      <c r="F1352" t="s">
        <v>3185</v>
      </c>
    </row>
    <row r="1353" spans="1:6" x14ac:dyDescent="0.35">
      <c r="A1353">
        <v>11087</v>
      </c>
      <c r="B1353" s="4">
        <v>45798</v>
      </c>
      <c r="C1353" t="s">
        <v>244</v>
      </c>
      <c r="D1353">
        <v>7</v>
      </c>
      <c r="E1353" t="s">
        <v>1833</v>
      </c>
      <c r="F1353" t="s">
        <v>3186</v>
      </c>
    </row>
    <row r="1354" spans="1:6" x14ac:dyDescent="0.35">
      <c r="A1354">
        <v>11088</v>
      </c>
      <c r="B1354" s="4">
        <v>45916</v>
      </c>
      <c r="C1354" t="s">
        <v>245</v>
      </c>
      <c r="D1354">
        <v>100</v>
      </c>
      <c r="E1354" t="s">
        <v>1834</v>
      </c>
      <c r="F1354" t="s">
        <v>3187</v>
      </c>
    </row>
    <row r="1355" spans="1:6" x14ac:dyDescent="0.35">
      <c r="A1355">
        <v>11089</v>
      </c>
      <c r="B1355" s="4">
        <v>45865</v>
      </c>
      <c r="C1355" t="s">
        <v>118</v>
      </c>
      <c r="D1355">
        <v>5</v>
      </c>
      <c r="E1355" t="s">
        <v>1833</v>
      </c>
      <c r="F1355" t="s">
        <v>3188</v>
      </c>
    </row>
    <row r="1356" spans="1:6" x14ac:dyDescent="0.35">
      <c r="A1356">
        <v>11089</v>
      </c>
      <c r="B1356" s="4">
        <v>45864</v>
      </c>
      <c r="C1356" t="s">
        <v>118</v>
      </c>
      <c r="D1356">
        <v>35</v>
      </c>
      <c r="E1356" t="s">
        <v>1834</v>
      </c>
      <c r="F1356" t="s">
        <v>3189</v>
      </c>
    </row>
    <row r="1357" spans="1:6" x14ac:dyDescent="0.35">
      <c r="A1357">
        <v>11090</v>
      </c>
      <c r="B1357" s="4">
        <v>45894</v>
      </c>
      <c r="C1357" t="s">
        <v>100</v>
      </c>
      <c r="D1357">
        <v>75</v>
      </c>
      <c r="E1357" t="s">
        <v>1832</v>
      </c>
      <c r="F1357" t="s">
        <v>3190</v>
      </c>
    </row>
    <row r="1358" spans="1:6" x14ac:dyDescent="0.35">
      <c r="A1358">
        <v>11091</v>
      </c>
      <c r="B1358" s="4">
        <v>45825</v>
      </c>
      <c r="C1358" t="s">
        <v>194</v>
      </c>
      <c r="D1358">
        <v>10</v>
      </c>
      <c r="E1358" t="s">
        <v>1834</v>
      </c>
      <c r="F1358" t="s">
        <v>3191</v>
      </c>
    </row>
    <row r="1359" spans="1:6" x14ac:dyDescent="0.35">
      <c r="A1359">
        <v>11092</v>
      </c>
      <c r="B1359" s="4">
        <v>45799</v>
      </c>
      <c r="C1359" t="s">
        <v>186</v>
      </c>
      <c r="D1359">
        <v>46</v>
      </c>
      <c r="E1359" t="s">
        <v>1831</v>
      </c>
      <c r="F1359" t="s">
        <v>3192</v>
      </c>
    </row>
    <row r="1360" spans="1:6" x14ac:dyDescent="0.35">
      <c r="A1360">
        <v>11092</v>
      </c>
      <c r="B1360" s="4">
        <v>45797</v>
      </c>
      <c r="C1360" t="s">
        <v>186</v>
      </c>
      <c r="D1360">
        <v>4</v>
      </c>
      <c r="E1360" t="s">
        <v>1832</v>
      </c>
      <c r="F1360" t="s">
        <v>3193</v>
      </c>
    </row>
    <row r="1361" spans="1:6" x14ac:dyDescent="0.35">
      <c r="A1361">
        <v>11093</v>
      </c>
      <c r="B1361" s="4">
        <v>45793</v>
      </c>
      <c r="C1361" t="s">
        <v>208</v>
      </c>
      <c r="D1361">
        <v>25</v>
      </c>
      <c r="E1361" t="s">
        <v>1831</v>
      </c>
      <c r="F1361" t="s">
        <v>3194</v>
      </c>
    </row>
    <row r="1362" spans="1:6" x14ac:dyDescent="0.35">
      <c r="A1362">
        <v>11094</v>
      </c>
      <c r="B1362" s="4">
        <v>45821</v>
      </c>
      <c r="C1362" t="s">
        <v>210</v>
      </c>
      <c r="D1362">
        <v>50</v>
      </c>
      <c r="E1362" t="s">
        <v>1834</v>
      </c>
      <c r="F1362" t="s">
        <v>3195</v>
      </c>
    </row>
    <row r="1363" spans="1:6" x14ac:dyDescent="0.35">
      <c r="A1363">
        <v>11095</v>
      </c>
      <c r="B1363" s="4">
        <v>45913</v>
      </c>
      <c r="C1363" t="s">
        <v>191</v>
      </c>
      <c r="D1363">
        <v>15</v>
      </c>
      <c r="E1363" t="s">
        <v>1834</v>
      </c>
      <c r="F1363" t="s">
        <v>3196</v>
      </c>
    </row>
    <row r="1364" spans="1:6" x14ac:dyDescent="0.35">
      <c r="A1364">
        <v>11096</v>
      </c>
      <c r="B1364" s="4">
        <v>45874</v>
      </c>
      <c r="C1364" t="s">
        <v>138</v>
      </c>
      <c r="D1364">
        <v>31</v>
      </c>
      <c r="E1364" t="s">
        <v>1832</v>
      </c>
      <c r="F1364" t="s">
        <v>3197</v>
      </c>
    </row>
    <row r="1365" spans="1:6" x14ac:dyDescent="0.35">
      <c r="A1365">
        <v>11096</v>
      </c>
      <c r="B1365" s="4">
        <v>45878</v>
      </c>
      <c r="C1365" t="s">
        <v>138</v>
      </c>
      <c r="D1365">
        <v>19</v>
      </c>
      <c r="E1365" t="s">
        <v>1831</v>
      </c>
      <c r="F1365" t="s">
        <v>3198</v>
      </c>
    </row>
    <row r="1366" spans="1:6" x14ac:dyDescent="0.35">
      <c r="A1366">
        <v>11097</v>
      </c>
      <c r="B1366" s="4">
        <v>45821</v>
      </c>
      <c r="C1366" t="s">
        <v>193</v>
      </c>
      <c r="D1366">
        <v>30</v>
      </c>
      <c r="E1366" t="s">
        <v>1832</v>
      </c>
      <c r="F1366" t="s">
        <v>3199</v>
      </c>
    </row>
    <row r="1367" spans="1:6" x14ac:dyDescent="0.35">
      <c r="A1367">
        <v>11098</v>
      </c>
      <c r="B1367" s="4">
        <v>45808</v>
      </c>
      <c r="C1367" t="s">
        <v>228</v>
      </c>
      <c r="D1367">
        <v>8</v>
      </c>
      <c r="E1367" t="s">
        <v>1832</v>
      </c>
      <c r="F1367" t="s">
        <v>3200</v>
      </c>
    </row>
    <row r="1368" spans="1:6" x14ac:dyDescent="0.35">
      <c r="A1368">
        <v>11098</v>
      </c>
      <c r="B1368" s="4">
        <v>45810</v>
      </c>
      <c r="C1368" t="s">
        <v>228</v>
      </c>
      <c r="D1368">
        <v>32</v>
      </c>
      <c r="E1368" t="s">
        <v>1834</v>
      </c>
      <c r="F1368" t="s">
        <v>3201</v>
      </c>
    </row>
    <row r="1369" spans="1:6" x14ac:dyDescent="0.35">
      <c r="A1369">
        <v>11099</v>
      </c>
      <c r="B1369" s="4">
        <v>45823</v>
      </c>
      <c r="C1369" t="s">
        <v>136</v>
      </c>
      <c r="D1369">
        <v>10</v>
      </c>
      <c r="E1369" t="s">
        <v>1833</v>
      </c>
      <c r="F1369" t="s">
        <v>3202</v>
      </c>
    </row>
    <row r="1370" spans="1:6" x14ac:dyDescent="0.35">
      <c r="A1370">
        <v>11100</v>
      </c>
      <c r="B1370" s="4">
        <v>45914</v>
      </c>
      <c r="C1370" t="s">
        <v>128</v>
      </c>
      <c r="D1370">
        <v>40</v>
      </c>
      <c r="E1370" t="s">
        <v>1833</v>
      </c>
      <c r="F1370" t="s">
        <v>3203</v>
      </c>
    </row>
    <row r="1371" spans="1:6" x14ac:dyDescent="0.35">
      <c r="A1371">
        <v>11101</v>
      </c>
      <c r="B1371" s="4">
        <v>45750</v>
      </c>
      <c r="C1371" t="s">
        <v>170</v>
      </c>
      <c r="D1371">
        <v>5</v>
      </c>
      <c r="E1371" t="s">
        <v>1834</v>
      </c>
      <c r="F1371" t="s">
        <v>3204</v>
      </c>
    </row>
    <row r="1372" spans="1:6" x14ac:dyDescent="0.35">
      <c r="A1372">
        <v>11101</v>
      </c>
      <c r="B1372" s="4">
        <v>45754</v>
      </c>
      <c r="C1372" t="s">
        <v>170</v>
      </c>
      <c r="D1372">
        <v>10</v>
      </c>
      <c r="E1372" t="s">
        <v>1834</v>
      </c>
      <c r="F1372" t="s">
        <v>3205</v>
      </c>
    </row>
    <row r="1373" spans="1:6" x14ac:dyDescent="0.35">
      <c r="A1373">
        <v>11102</v>
      </c>
      <c r="B1373" s="4">
        <v>45852</v>
      </c>
      <c r="C1373" t="s">
        <v>209</v>
      </c>
      <c r="D1373">
        <v>43</v>
      </c>
      <c r="E1373" t="s">
        <v>1832</v>
      </c>
      <c r="F1373" t="s">
        <v>3206</v>
      </c>
    </row>
    <row r="1374" spans="1:6" x14ac:dyDescent="0.35">
      <c r="A1374">
        <v>11102</v>
      </c>
      <c r="B1374" s="4">
        <v>45852</v>
      </c>
      <c r="C1374" t="s">
        <v>209</v>
      </c>
      <c r="D1374">
        <v>32</v>
      </c>
      <c r="E1374" t="s">
        <v>1832</v>
      </c>
      <c r="F1374" t="s">
        <v>3207</v>
      </c>
    </row>
    <row r="1375" spans="1:6" x14ac:dyDescent="0.35">
      <c r="A1375">
        <v>11103</v>
      </c>
      <c r="B1375" s="4">
        <v>45932</v>
      </c>
      <c r="C1375" t="s">
        <v>185</v>
      </c>
      <c r="D1375">
        <v>5</v>
      </c>
      <c r="E1375" t="s">
        <v>1833</v>
      </c>
      <c r="F1375" t="s">
        <v>3208</v>
      </c>
    </row>
    <row r="1376" spans="1:6" x14ac:dyDescent="0.35">
      <c r="A1376">
        <v>11104</v>
      </c>
      <c r="B1376" s="4">
        <v>45864</v>
      </c>
      <c r="C1376" t="s">
        <v>253</v>
      </c>
      <c r="D1376">
        <v>25</v>
      </c>
      <c r="E1376" t="s">
        <v>1834</v>
      </c>
      <c r="F1376" t="s">
        <v>3209</v>
      </c>
    </row>
    <row r="1377" spans="1:6" x14ac:dyDescent="0.35">
      <c r="A1377">
        <v>11105</v>
      </c>
      <c r="B1377" s="4">
        <v>45828</v>
      </c>
      <c r="C1377" t="s">
        <v>237</v>
      </c>
      <c r="D1377">
        <v>5</v>
      </c>
      <c r="E1377" t="s">
        <v>1832</v>
      </c>
      <c r="F1377" t="s">
        <v>3210</v>
      </c>
    </row>
    <row r="1378" spans="1:6" x14ac:dyDescent="0.35">
      <c r="A1378">
        <v>11106</v>
      </c>
      <c r="B1378" s="4">
        <v>45791</v>
      </c>
      <c r="C1378" t="s">
        <v>91</v>
      </c>
      <c r="D1378">
        <v>5</v>
      </c>
      <c r="E1378" t="s">
        <v>1832</v>
      </c>
      <c r="F1378" t="s">
        <v>3211</v>
      </c>
    </row>
    <row r="1379" spans="1:6" x14ac:dyDescent="0.35">
      <c r="A1379">
        <v>11107</v>
      </c>
      <c r="B1379" s="4">
        <v>45782</v>
      </c>
      <c r="C1379" t="s">
        <v>113</v>
      </c>
      <c r="D1379">
        <v>5</v>
      </c>
      <c r="E1379" t="s">
        <v>1834</v>
      </c>
      <c r="F1379" t="s">
        <v>3212</v>
      </c>
    </row>
    <row r="1380" spans="1:6" x14ac:dyDescent="0.35">
      <c r="A1380">
        <v>11108</v>
      </c>
      <c r="B1380" s="4">
        <v>45932</v>
      </c>
      <c r="C1380" t="s">
        <v>77</v>
      </c>
      <c r="D1380">
        <v>30</v>
      </c>
      <c r="E1380" t="s">
        <v>1834</v>
      </c>
      <c r="F1380" t="s">
        <v>3213</v>
      </c>
    </row>
    <row r="1381" spans="1:6" x14ac:dyDescent="0.35">
      <c r="A1381">
        <v>11109</v>
      </c>
      <c r="B1381" s="4">
        <v>45762</v>
      </c>
      <c r="C1381" t="s">
        <v>196</v>
      </c>
      <c r="D1381">
        <v>100</v>
      </c>
      <c r="E1381" t="s">
        <v>1834</v>
      </c>
      <c r="F1381" t="s">
        <v>3214</v>
      </c>
    </row>
    <row r="1382" spans="1:6" x14ac:dyDescent="0.35">
      <c r="A1382">
        <v>11110</v>
      </c>
      <c r="B1382" s="4">
        <v>45867</v>
      </c>
      <c r="C1382" t="s">
        <v>216</v>
      </c>
      <c r="D1382">
        <v>100</v>
      </c>
      <c r="E1382" t="s">
        <v>1832</v>
      </c>
      <c r="F1382" t="s">
        <v>3215</v>
      </c>
    </row>
    <row r="1383" spans="1:6" x14ac:dyDescent="0.35">
      <c r="A1383">
        <v>11111</v>
      </c>
      <c r="B1383" s="4">
        <v>45810</v>
      </c>
      <c r="C1383" t="s">
        <v>113</v>
      </c>
      <c r="D1383">
        <v>10</v>
      </c>
      <c r="E1383" t="s">
        <v>1834</v>
      </c>
      <c r="F1383" t="s">
        <v>3216</v>
      </c>
    </row>
    <row r="1384" spans="1:6" x14ac:dyDescent="0.35">
      <c r="A1384">
        <v>11112</v>
      </c>
      <c r="B1384" s="4">
        <v>45908</v>
      </c>
      <c r="C1384" t="s">
        <v>230</v>
      </c>
      <c r="D1384">
        <v>10</v>
      </c>
      <c r="E1384" t="s">
        <v>1833</v>
      </c>
      <c r="F1384" t="s">
        <v>3217</v>
      </c>
    </row>
    <row r="1385" spans="1:6" x14ac:dyDescent="0.35">
      <c r="A1385">
        <v>11113</v>
      </c>
      <c r="B1385" s="4">
        <v>45852</v>
      </c>
      <c r="C1385" t="s">
        <v>140</v>
      </c>
      <c r="D1385">
        <v>5</v>
      </c>
      <c r="E1385" t="s">
        <v>1832</v>
      </c>
      <c r="F1385" t="s">
        <v>3218</v>
      </c>
    </row>
    <row r="1386" spans="1:6" x14ac:dyDescent="0.35">
      <c r="A1386">
        <v>11114</v>
      </c>
      <c r="B1386" s="4">
        <v>45874</v>
      </c>
      <c r="C1386" t="s">
        <v>205</v>
      </c>
      <c r="D1386">
        <v>40</v>
      </c>
      <c r="E1386" t="s">
        <v>1831</v>
      </c>
      <c r="F1386" t="s">
        <v>3219</v>
      </c>
    </row>
    <row r="1387" spans="1:6" x14ac:dyDescent="0.35">
      <c r="A1387">
        <v>11115</v>
      </c>
      <c r="B1387" s="4">
        <v>45771</v>
      </c>
      <c r="C1387" t="s">
        <v>254</v>
      </c>
      <c r="D1387">
        <v>11</v>
      </c>
      <c r="E1387" t="s">
        <v>1832</v>
      </c>
      <c r="F1387" t="s">
        <v>3220</v>
      </c>
    </row>
    <row r="1388" spans="1:6" x14ac:dyDescent="0.35">
      <c r="A1388">
        <v>11115</v>
      </c>
      <c r="B1388" s="4">
        <v>45771</v>
      </c>
      <c r="C1388" t="s">
        <v>254</v>
      </c>
      <c r="D1388">
        <v>9</v>
      </c>
      <c r="E1388" t="s">
        <v>1834</v>
      </c>
      <c r="F1388" t="s">
        <v>3221</v>
      </c>
    </row>
    <row r="1389" spans="1:6" x14ac:dyDescent="0.35">
      <c r="A1389">
        <v>11116</v>
      </c>
      <c r="B1389" s="4">
        <v>45780</v>
      </c>
      <c r="C1389" t="s">
        <v>229</v>
      </c>
      <c r="D1389">
        <v>100</v>
      </c>
      <c r="E1389" t="s">
        <v>1832</v>
      </c>
      <c r="F1389" t="s">
        <v>3222</v>
      </c>
    </row>
    <row r="1390" spans="1:6" x14ac:dyDescent="0.35">
      <c r="A1390">
        <v>11117</v>
      </c>
      <c r="B1390" s="4">
        <v>45808</v>
      </c>
      <c r="C1390" t="s">
        <v>152</v>
      </c>
      <c r="D1390">
        <v>10</v>
      </c>
      <c r="E1390" t="s">
        <v>1834</v>
      </c>
      <c r="F1390" t="s">
        <v>3223</v>
      </c>
    </row>
    <row r="1391" spans="1:6" x14ac:dyDescent="0.35">
      <c r="A1391">
        <v>11118</v>
      </c>
      <c r="B1391" s="4">
        <v>45895</v>
      </c>
      <c r="C1391" t="s">
        <v>180</v>
      </c>
      <c r="D1391">
        <v>10</v>
      </c>
      <c r="E1391" t="s">
        <v>1833</v>
      </c>
      <c r="F1391" t="s">
        <v>3224</v>
      </c>
    </row>
    <row r="1392" spans="1:6" x14ac:dyDescent="0.35">
      <c r="A1392">
        <v>11119</v>
      </c>
      <c r="B1392" s="4">
        <v>45867</v>
      </c>
      <c r="C1392" t="s">
        <v>164</v>
      </c>
      <c r="D1392">
        <v>25</v>
      </c>
      <c r="E1392" t="s">
        <v>1833</v>
      </c>
      <c r="F1392" t="s">
        <v>3225</v>
      </c>
    </row>
    <row r="1393" spans="1:6" x14ac:dyDescent="0.35">
      <c r="A1393">
        <v>11120</v>
      </c>
      <c r="B1393" s="4">
        <v>45757</v>
      </c>
      <c r="C1393" t="s">
        <v>145</v>
      </c>
      <c r="D1393">
        <v>50</v>
      </c>
      <c r="E1393" t="s">
        <v>1831</v>
      </c>
      <c r="F1393" t="s">
        <v>3226</v>
      </c>
    </row>
    <row r="1394" spans="1:6" x14ac:dyDescent="0.35">
      <c r="A1394">
        <v>11121</v>
      </c>
      <c r="B1394" s="4">
        <v>45840</v>
      </c>
      <c r="C1394" t="s">
        <v>233</v>
      </c>
      <c r="D1394">
        <v>25</v>
      </c>
      <c r="E1394" t="s">
        <v>1834</v>
      </c>
      <c r="F1394" t="s">
        <v>3227</v>
      </c>
    </row>
    <row r="1395" spans="1:6" x14ac:dyDescent="0.35">
      <c r="A1395">
        <v>11122</v>
      </c>
      <c r="B1395" s="4">
        <v>45793</v>
      </c>
      <c r="C1395" t="s">
        <v>93</v>
      </c>
      <c r="D1395">
        <v>10</v>
      </c>
      <c r="E1395" t="s">
        <v>1832</v>
      </c>
      <c r="F1395" t="s">
        <v>3228</v>
      </c>
    </row>
    <row r="1396" spans="1:6" x14ac:dyDescent="0.35">
      <c r="A1396">
        <v>11123</v>
      </c>
      <c r="B1396" s="4">
        <v>45870</v>
      </c>
      <c r="C1396" t="s">
        <v>215</v>
      </c>
      <c r="D1396">
        <v>10</v>
      </c>
      <c r="E1396" t="s">
        <v>1831</v>
      </c>
      <c r="F1396" t="s">
        <v>3229</v>
      </c>
    </row>
    <row r="1397" spans="1:6" x14ac:dyDescent="0.35">
      <c r="A1397">
        <v>11124</v>
      </c>
      <c r="B1397" s="4">
        <v>45891</v>
      </c>
      <c r="C1397" t="s">
        <v>167</v>
      </c>
      <c r="D1397">
        <v>5</v>
      </c>
      <c r="E1397" t="s">
        <v>1833</v>
      </c>
      <c r="F1397" t="s">
        <v>3230</v>
      </c>
    </row>
    <row r="1398" spans="1:6" x14ac:dyDescent="0.35">
      <c r="A1398">
        <v>11125</v>
      </c>
      <c r="B1398" s="4">
        <v>45824</v>
      </c>
      <c r="C1398" t="s">
        <v>123</v>
      </c>
      <c r="D1398">
        <v>25</v>
      </c>
      <c r="E1398" t="s">
        <v>1833</v>
      </c>
      <c r="F1398" t="s">
        <v>3231</v>
      </c>
    </row>
    <row r="1399" spans="1:6" x14ac:dyDescent="0.35">
      <c r="A1399">
        <v>11126</v>
      </c>
      <c r="B1399" s="4">
        <v>45897</v>
      </c>
      <c r="C1399" t="s">
        <v>223</v>
      </c>
      <c r="D1399">
        <v>40</v>
      </c>
      <c r="E1399" t="s">
        <v>1832</v>
      </c>
      <c r="F1399" t="s">
        <v>3232</v>
      </c>
    </row>
    <row r="1400" spans="1:6" x14ac:dyDescent="0.35">
      <c r="A1400">
        <v>11127</v>
      </c>
      <c r="B1400" s="4">
        <v>45822</v>
      </c>
      <c r="C1400" t="s">
        <v>107</v>
      </c>
      <c r="D1400">
        <v>20</v>
      </c>
      <c r="E1400" t="s">
        <v>1832</v>
      </c>
      <c r="F1400" t="s">
        <v>3233</v>
      </c>
    </row>
    <row r="1401" spans="1:6" x14ac:dyDescent="0.35">
      <c r="A1401">
        <v>11128</v>
      </c>
      <c r="B1401" s="4">
        <v>45774</v>
      </c>
      <c r="C1401" t="s">
        <v>67</v>
      </c>
      <c r="D1401">
        <v>10</v>
      </c>
      <c r="E1401" t="s">
        <v>1834</v>
      </c>
      <c r="F1401" t="s">
        <v>3234</v>
      </c>
    </row>
    <row r="1402" spans="1:6" x14ac:dyDescent="0.35">
      <c r="A1402">
        <v>11129</v>
      </c>
      <c r="B1402" s="4">
        <v>45868</v>
      </c>
      <c r="C1402" t="s">
        <v>160</v>
      </c>
      <c r="D1402">
        <v>3</v>
      </c>
      <c r="E1402" t="s">
        <v>1834</v>
      </c>
      <c r="F1402" t="s">
        <v>3235</v>
      </c>
    </row>
    <row r="1403" spans="1:6" x14ac:dyDescent="0.35">
      <c r="A1403">
        <v>11129</v>
      </c>
      <c r="B1403" s="4">
        <v>45867</v>
      </c>
      <c r="C1403" t="s">
        <v>160</v>
      </c>
      <c r="D1403">
        <v>2</v>
      </c>
      <c r="E1403" t="s">
        <v>1833</v>
      </c>
      <c r="F1403" t="s">
        <v>3236</v>
      </c>
    </row>
    <row r="1404" spans="1:6" x14ac:dyDescent="0.35">
      <c r="A1404">
        <v>11130</v>
      </c>
      <c r="B1404" s="4">
        <v>45823</v>
      </c>
      <c r="C1404" t="s">
        <v>234</v>
      </c>
      <c r="D1404">
        <v>5</v>
      </c>
      <c r="E1404" t="s">
        <v>1832</v>
      </c>
      <c r="F1404" t="s">
        <v>3237</v>
      </c>
    </row>
    <row r="1405" spans="1:6" x14ac:dyDescent="0.35">
      <c r="A1405">
        <v>11131</v>
      </c>
      <c r="B1405" s="4">
        <v>45865</v>
      </c>
      <c r="C1405" t="s">
        <v>129</v>
      </c>
      <c r="D1405">
        <v>40</v>
      </c>
      <c r="E1405" t="s">
        <v>1833</v>
      </c>
      <c r="F1405" t="s">
        <v>3238</v>
      </c>
    </row>
    <row r="1406" spans="1:6" x14ac:dyDescent="0.35">
      <c r="A1406">
        <v>11132</v>
      </c>
      <c r="B1406" s="4">
        <v>45914</v>
      </c>
      <c r="C1406" t="s">
        <v>77</v>
      </c>
      <c r="D1406">
        <v>30</v>
      </c>
      <c r="E1406" t="s">
        <v>1833</v>
      </c>
      <c r="F1406" t="s">
        <v>3239</v>
      </c>
    </row>
    <row r="1407" spans="1:6" x14ac:dyDescent="0.35">
      <c r="A1407">
        <v>11133</v>
      </c>
      <c r="B1407" s="4">
        <v>45769</v>
      </c>
      <c r="C1407" t="s">
        <v>195</v>
      </c>
      <c r="D1407">
        <v>9</v>
      </c>
      <c r="E1407" t="s">
        <v>1832</v>
      </c>
      <c r="F1407" t="s">
        <v>3240</v>
      </c>
    </row>
    <row r="1408" spans="1:6" x14ac:dyDescent="0.35">
      <c r="A1408">
        <v>11133</v>
      </c>
      <c r="B1408" s="4">
        <v>45769</v>
      </c>
      <c r="C1408" t="s">
        <v>195</v>
      </c>
      <c r="D1408">
        <v>31</v>
      </c>
      <c r="E1408" t="s">
        <v>1831</v>
      </c>
      <c r="F1408" t="s">
        <v>3241</v>
      </c>
    </row>
    <row r="1409" spans="1:6" x14ac:dyDescent="0.35">
      <c r="A1409">
        <v>11134</v>
      </c>
      <c r="B1409" s="4">
        <v>45875</v>
      </c>
      <c r="C1409" t="s">
        <v>110</v>
      </c>
      <c r="D1409">
        <v>35</v>
      </c>
      <c r="E1409" t="s">
        <v>1832</v>
      </c>
      <c r="F1409" t="s">
        <v>3242</v>
      </c>
    </row>
    <row r="1410" spans="1:6" x14ac:dyDescent="0.35">
      <c r="A1410">
        <v>11134</v>
      </c>
      <c r="B1410" s="4">
        <v>45876</v>
      </c>
      <c r="C1410" t="s">
        <v>110</v>
      </c>
      <c r="D1410">
        <v>5</v>
      </c>
      <c r="E1410" t="s">
        <v>1834</v>
      </c>
      <c r="F1410" t="s">
        <v>3243</v>
      </c>
    </row>
    <row r="1411" spans="1:6" x14ac:dyDescent="0.35">
      <c r="A1411">
        <v>11135</v>
      </c>
      <c r="B1411" s="4">
        <v>45818</v>
      </c>
      <c r="C1411" t="s">
        <v>62</v>
      </c>
      <c r="D1411">
        <v>20</v>
      </c>
      <c r="E1411" t="s">
        <v>1833</v>
      </c>
      <c r="F1411" t="s">
        <v>3244</v>
      </c>
    </row>
    <row r="1412" spans="1:6" x14ac:dyDescent="0.35">
      <c r="A1412">
        <v>11136</v>
      </c>
      <c r="B1412" s="4">
        <v>45816</v>
      </c>
      <c r="C1412" t="s">
        <v>133</v>
      </c>
      <c r="D1412">
        <v>75</v>
      </c>
      <c r="E1412" t="s">
        <v>1832</v>
      </c>
      <c r="F1412" t="s">
        <v>3245</v>
      </c>
    </row>
    <row r="1413" spans="1:6" x14ac:dyDescent="0.35">
      <c r="A1413">
        <v>11137</v>
      </c>
      <c r="B1413" s="4">
        <v>45815</v>
      </c>
      <c r="C1413" t="s">
        <v>251</v>
      </c>
      <c r="D1413">
        <v>40</v>
      </c>
      <c r="E1413" t="s">
        <v>1832</v>
      </c>
      <c r="F1413" t="s">
        <v>3246</v>
      </c>
    </row>
    <row r="1414" spans="1:6" x14ac:dyDescent="0.35">
      <c r="A1414">
        <v>11138</v>
      </c>
      <c r="B1414" s="4">
        <v>45768</v>
      </c>
      <c r="C1414" t="s">
        <v>92</v>
      </c>
      <c r="D1414">
        <v>51</v>
      </c>
      <c r="E1414" t="s">
        <v>1831</v>
      </c>
      <c r="F1414" t="s">
        <v>3247</v>
      </c>
    </row>
    <row r="1415" spans="1:6" x14ac:dyDescent="0.35">
      <c r="A1415">
        <v>11138</v>
      </c>
      <c r="B1415" s="4">
        <v>45769</v>
      </c>
      <c r="C1415" t="s">
        <v>92</v>
      </c>
      <c r="D1415">
        <v>49</v>
      </c>
      <c r="E1415" t="s">
        <v>1834</v>
      </c>
      <c r="F1415" t="s">
        <v>3248</v>
      </c>
    </row>
    <row r="1416" spans="1:6" x14ac:dyDescent="0.35">
      <c r="A1416">
        <v>11139</v>
      </c>
      <c r="B1416" s="4">
        <v>45879</v>
      </c>
      <c r="C1416" t="s">
        <v>80</v>
      </c>
      <c r="D1416">
        <v>75</v>
      </c>
      <c r="E1416" t="s">
        <v>1833</v>
      </c>
      <c r="F1416" t="s">
        <v>3249</v>
      </c>
    </row>
    <row r="1417" spans="1:6" x14ac:dyDescent="0.35">
      <c r="A1417">
        <v>11140</v>
      </c>
      <c r="B1417" s="4">
        <v>45783</v>
      </c>
      <c r="C1417" t="s">
        <v>153</v>
      </c>
      <c r="D1417">
        <v>16</v>
      </c>
      <c r="E1417" t="s">
        <v>1832</v>
      </c>
      <c r="F1417" t="s">
        <v>3250</v>
      </c>
    </row>
    <row r="1418" spans="1:6" x14ac:dyDescent="0.35">
      <c r="A1418">
        <v>11140</v>
      </c>
      <c r="B1418" s="4">
        <v>45782</v>
      </c>
      <c r="C1418" t="s">
        <v>153</v>
      </c>
      <c r="D1418">
        <v>9</v>
      </c>
      <c r="E1418" t="s">
        <v>1834</v>
      </c>
      <c r="F1418" t="s">
        <v>3251</v>
      </c>
    </row>
    <row r="1419" spans="1:6" x14ac:dyDescent="0.35">
      <c r="A1419">
        <v>11141</v>
      </c>
      <c r="B1419" s="4">
        <v>45912</v>
      </c>
      <c r="C1419" t="s">
        <v>192</v>
      </c>
      <c r="D1419">
        <v>10</v>
      </c>
      <c r="E1419" t="s">
        <v>1832</v>
      </c>
      <c r="F1419" t="s">
        <v>3252</v>
      </c>
    </row>
    <row r="1420" spans="1:6" x14ac:dyDescent="0.35">
      <c r="A1420">
        <v>11142</v>
      </c>
      <c r="B1420" s="4">
        <v>45929</v>
      </c>
      <c r="C1420" t="s">
        <v>243</v>
      </c>
      <c r="D1420">
        <v>29</v>
      </c>
      <c r="E1420" t="s">
        <v>1832</v>
      </c>
      <c r="F1420" t="s">
        <v>3253</v>
      </c>
    </row>
    <row r="1421" spans="1:6" x14ac:dyDescent="0.35">
      <c r="A1421">
        <v>11142</v>
      </c>
      <c r="B1421" s="4">
        <v>45930</v>
      </c>
      <c r="C1421" t="s">
        <v>243</v>
      </c>
      <c r="D1421">
        <v>21</v>
      </c>
      <c r="E1421" t="s">
        <v>1831</v>
      </c>
      <c r="F1421" t="s">
        <v>3254</v>
      </c>
    </row>
    <row r="1422" spans="1:6" x14ac:dyDescent="0.35">
      <c r="A1422">
        <v>11143</v>
      </c>
      <c r="B1422" s="4">
        <v>45847</v>
      </c>
      <c r="C1422" t="s">
        <v>254</v>
      </c>
      <c r="D1422">
        <v>25</v>
      </c>
      <c r="E1422" t="s">
        <v>1834</v>
      </c>
      <c r="F1422" t="s">
        <v>3255</v>
      </c>
    </row>
    <row r="1423" spans="1:6" x14ac:dyDescent="0.35">
      <c r="A1423">
        <v>11144</v>
      </c>
      <c r="B1423" s="4">
        <v>45790</v>
      </c>
      <c r="C1423" t="s">
        <v>120</v>
      </c>
      <c r="D1423">
        <v>20</v>
      </c>
      <c r="E1423" t="s">
        <v>1833</v>
      </c>
      <c r="F1423" t="s">
        <v>3256</v>
      </c>
    </row>
    <row r="1424" spans="1:6" x14ac:dyDescent="0.35">
      <c r="A1424">
        <v>11145</v>
      </c>
      <c r="B1424" s="4">
        <v>45797</v>
      </c>
      <c r="C1424" t="s">
        <v>74</v>
      </c>
      <c r="D1424">
        <v>40</v>
      </c>
      <c r="E1424" t="s">
        <v>1833</v>
      </c>
      <c r="F1424" t="s">
        <v>3257</v>
      </c>
    </row>
    <row r="1425" spans="1:6" x14ac:dyDescent="0.35">
      <c r="A1425">
        <v>11146</v>
      </c>
      <c r="B1425" s="4">
        <v>45792</v>
      </c>
      <c r="C1425" t="s">
        <v>168</v>
      </c>
      <c r="D1425">
        <v>100</v>
      </c>
      <c r="E1425" t="s">
        <v>1833</v>
      </c>
      <c r="F1425" t="s">
        <v>3258</v>
      </c>
    </row>
    <row r="1426" spans="1:6" x14ac:dyDescent="0.35">
      <c r="A1426">
        <v>11147</v>
      </c>
      <c r="B1426" s="4">
        <v>45761</v>
      </c>
      <c r="C1426" t="s">
        <v>182</v>
      </c>
      <c r="D1426">
        <v>1</v>
      </c>
      <c r="E1426" t="s">
        <v>1831</v>
      </c>
      <c r="F1426" t="s">
        <v>3259</v>
      </c>
    </row>
    <row r="1427" spans="1:6" x14ac:dyDescent="0.35">
      <c r="A1427">
        <v>11147</v>
      </c>
      <c r="B1427" s="4">
        <v>45761</v>
      </c>
      <c r="C1427" t="s">
        <v>182</v>
      </c>
      <c r="D1427">
        <v>14</v>
      </c>
      <c r="E1427" t="s">
        <v>1834</v>
      </c>
      <c r="F1427" t="s">
        <v>3260</v>
      </c>
    </row>
    <row r="1428" spans="1:6" x14ac:dyDescent="0.35">
      <c r="A1428">
        <v>11148</v>
      </c>
      <c r="B1428" s="4">
        <v>45869</v>
      </c>
      <c r="C1428" t="s">
        <v>244</v>
      </c>
      <c r="D1428">
        <v>30</v>
      </c>
      <c r="E1428" t="s">
        <v>1831</v>
      </c>
      <c r="F1428" t="s">
        <v>3261</v>
      </c>
    </row>
    <row r="1429" spans="1:6" x14ac:dyDescent="0.35">
      <c r="A1429">
        <v>11149</v>
      </c>
      <c r="B1429" s="4">
        <v>45850</v>
      </c>
      <c r="C1429" t="s">
        <v>120</v>
      </c>
      <c r="D1429">
        <v>64</v>
      </c>
      <c r="E1429" t="s">
        <v>1832</v>
      </c>
      <c r="F1429" t="s">
        <v>3262</v>
      </c>
    </row>
    <row r="1430" spans="1:6" x14ac:dyDescent="0.35">
      <c r="A1430">
        <v>11149</v>
      </c>
      <c r="B1430" s="4">
        <v>45848</v>
      </c>
      <c r="C1430" t="s">
        <v>120</v>
      </c>
      <c r="D1430">
        <v>11</v>
      </c>
      <c r="E1430" t="s">
        <v>1834</v>
      </c>
      <c r="F1430" t="s">
        <v>3263</v>
      </c>
    </row>
    <row r="1431" spans="1:6" x14ac:dyDescent="0.35">
      <c r="A1431">
        <v>11150</v>
      </c>
      <c r="B1431" s="4">
        <v>45765</v>
      </c>
      <c r="C1431" t="s">
        <v>208</v>
      </c>
      <c r="D1431">
        <v>15</v>
      </c>
      <c r="E1431" t="s">
        <v>1832</v>
      </c>
      <c r="F1431" t="s">
        <v>3264</v>
      </c>
    </row>
    <row r="1432" spans="1:6" x14ac:dyDescent="0.35">
      <c r="A1432">
        <v>11151</v>
      </c>
      <c r="B1432" s="4">
        <v>45828</v>
      </c>
      <c r="C1432" t="s">
        <v>57</v>
      </c>
      <c r="D1432">
        <v>20</v>
      </c>
      <c r="E1432" t="s">
        <v>1831</v>
      </c>
      <c r="F1432" t="s">
        <v>3265</v>
      </c>
    </row>
    <row r="1433" spans="1:6" x14ac:dyDescent="0.35">
      <c r="A1433">
        <v>11152</v>
      </c>
      <c r="B1433" s="4">
        <v>45794</v>
      </c>
      <c r="C1433" t="s">
        <v>253</v>
      </c>
      <c r="D1433">
        <v>40</v>
      </c>
      <c r="E1433" t="s">
        <v>1831</v>
      </c>
      <c r="F1433" t="s">
        <v>3266</v>
      </c>
    </row>
    <row r="1434" spans="1:6" x14ac:dyDescent="0.35">
      <c r="A1434">
        <v>11153</v>
      </c>
      <c r="B1434" s="4">
        <v>45883</v>
      </c>
      <c r="C1434" t="s">
        <v>71</v>
      </c>
      <c r="D1434">
        <v>26</v>
      </c>
      <c r="E1434" t="s">
        <v>1834</v>
      </c>
      <c r="F1434" t="s">
        <v>3267</v>
      </c>
    </row>
    <row r="1435" spans="1:6" x14ac:dyDescent="0.35">
      <c r="A1435">
        <v>11153</v>
      </c>
      <c r="B1435" s="4">
        <v>45884</v>
      </c>
      <c r="C1435" t="s">
        <v>71</v>
      </c>
      <c r="D1435">
        <v>14</v>
      </c>
      <c r="E1435" t="s">
        <v>1832</v>
      </c>
      <c r="F1435" t="s">
        <v>3268</v>
      </c>
    </row>
    <row r="1436" spans="1:6" x14ac:dyDescent="0.35">
      <c r="A1436">
        <v>11154</v>
      </c>
      <c r="B1436" s="4">
        <v>45863</v>
      </c>
      <c r="C1436" t="s">
        <v>221</v>
      </c>
      <c r="D1436">
        <v>40</v>
      </c>
      <c r="E1436" t="s">
        <v>1833</v>
      </c>
      <c r="F1436" t="s">
        <v>3269</v>
      </c>
    </row>
    <row r="1437" spans="1:6" x14ac:dyDescent="0.35">
      <c r="A1437">
        <v>11155</v>
      </c>
      <c r="B1437" s="4">
        <v>45846</v>
      </c>
      <c r="C1437" t="s">
        <v>232</v>
      </c>
      <c r="D1437">
        <v>20</v>
      </c>
      <c r="E1437" t="s">
        <v>1831</v>
      </c>
      <c r="F1437" t="s">
        <v>3270</v>
      </c>
    </row>
    <row r="1438" spans="1:6" x14ac:dyDescent="0.35">
      <c r="A1438">
        <v>11156</v>
      </c>
      <c r="B1438" s="4">
        <v>45805</v>
      </c>
      <c r="C1438" t="s">
        <v>183</v>
      </c>
      <c r="D1438">
        <v>75</v>
      </c>
      <c r="E1438" t="s">
        <v>1834</v>
      </c>
      <c r="F1438" t="s">
        <v>3271</v>
      </c>
    </row>
    <row r="1439" spans="1:6" x14ac:dyDescent="0.35">
      <c r="A1439">
        <v>11157</v>
      </c>
      <c r="B1439" s="4">
        <v>45776</v>
      </c>
      <c r="C1439" t="s">
        <v>62</v>
      </c>
      <c r="D1439">
        <v>30</v>
      </c>
      <c r="E1439" t="s">
        <v>1832</v>
      </c>
      <c r="F1439" t="s">
        <v>3272</v>
      </c>
    </row>
    <row r="1440" spans="1:6" x14ac:dyDescent="0.35">
      <c r="A1440">
        <v>11158</v>
      </c>
      <c r="B1440" s="4">
        <v>45827</v>
      </c>
      <c r="C1440" t="s">
        <v>76</v>
      </c>
      <c r="D1440">
        <v>50</v>
      </c>
      <c r="E1440" t="s">
        <v>1831</v>
      </c>
      <c r="F1440" t="s">
        <v>3273</v>
      </c>
    </row>
    <row r="1441" spans="1:6" x14ac:dyDescent="0.35">
      <c r="A1441">
        <v>11159</v>
      </c>
      <c r="B1441" s="4">
        <v>45778</v>
      </c>
      <c r="C1441" t="s">
        <v>129</v>
      </c>
      <c r="D1441">
        <v>25</v>
      </c>
      <c r="E1441" t="s">
        <v>1833</v>
      </c>
      <c r="F1441" t="s">
        <v>3274</v>
      </c>
    </row>
    <row r="1442" spans="1:6" x14ac:dyDescent="0.35">
      <c r="A1442">
        <v>11160</v>
      </c>
      <c r="B1442" s="4">
        <v>45762</v>
      </c>
      <c r="C1442" t="s">
        <v>81</v>
      </c>
      <c r="D1442">
        <v>40</v>
      </c>
      <c r="E1442" t="s">
        <v>1833</v>
      </c>
      <c r="F1442" t="s">
        <v>3275</v>
      </c>
    </row>
    <row r="1443" spans="1:6" x14ac:dyDescent="0.35">
      <c r="A1443">
        <v>11161</v>
      </c>
      <c r="B1443" s="4">
        <v>45926</v>
      </c>
      <c r="C1443" t="s">
        <v>200</v>
      </c>
      <c r="D1443">
        <v>3</v>
      </c>
      <c r="E1443" t="s">
        <v>1834</v>
      </c>
      <c r="F1443" t="s">
        <v>3276</v>
      </c>
    </row>
    <row r="1444" spans="1:6" x14ac:dyDescent="0.35">
      <c r="A1444">
        <v>11161</v>
      </c>
      <c r="B1444" s="4">
        <v>45926</v>
      </c>
      <c r="C1444" t="s">
        <v>200</v>
      </c>
      <c r="D1444">
        <v>47</v>
      </c>
      <c r="E1444" t="s">
        <v>1834</v>
      </c>
      <c r="F1444" t="s">
        <v>3277</v>
      </c>
    </row>
    <row r="1445" spans="1:6" x14ac:dyDescent="0.35">
      <c r="A1445">
        <v>11162</v>
      </c>
      <c r="B1445" s="4">
        <v>45786</v>
      </c>
      <c r="C1445" t="s">
        <v>161</v>
      </c>
      <c r="D1445">
        <v>20</v>
      </c>
      <c r="E1445" t="s">
        <v>1834</v>
      </c>
      <c r="F1445" t="s">
        <v>3278</v>
      </c>
    </row>
    <row r="1446" spans="1:6" x14ac:dyDescent="0.35">
      <c r="A1446">
        <v>11162</v>
      </c>
      <c r="B1446" s="4">
        <v>45786</v>
      </c>
      <c r="C1446" t="s">
        <v>161</v>
      </c>
      <c r="D1446">
        <v>5</v>
      </c>
      <c r="E1446" t="s">
        <v>1831</v>
      </c>
      <c r="F1446" t="s">
        <v>3279</v>
      </c>
    </row>
    <row r="1447" spans="1:6" x14ac:dyDescent="0.35">
      <c r="A1447">
        <v>11163</v>
      </c>
      <c r="B1447" s="4">
        <v>45872</v>
      </c>
      <c r="C1447" t="s">
        <v>153</v>
      </c>
      <c r="D1447">
        <v>75</v>
      </c>
      <c r="E1447" t="s">
        <v>1832</v>
      </c>
      <c r="F1447" t="s">
        <v>3280</v>
      </c>
    </row>
    <row r="1448" spans="1:6" x14ac:dyDescent="0.35">
      <c r="A1448">
        <v>11164</v>
      </c>
      <c r="B1448" s="4">
        <v>45876</v>
      </c>
      <c r="C1448" t="s">
        <v>159</v>
      </c>
      <c r="D1448">
        <v>75</v>
      </c>
      <c r="E1448" t="s">
        <v>1831</v>
      </c>
      <c r="F1448" t="s">
        <v>3281</v>
      </c>
    </row>
    <row r="1449" spans="1:6" x14ac:dyDescent="0.35">
      <c r="A1449">
        <v>11165</v>
      </c>
      <c r="B1449" s="4">
        <v>45903</v>
      </c>
      <c r="C1449" t="s">
        <v>108</v>
      </c>
      <c r="D1449">
        <v>17</v>
      </c>
      <c r="E1449" t="s">
        <v>1832</v>
      </c>
      <c r="F1449" t="s">
        <v>3282</v>
      </c>
    </row>
    <row r="1450" spans="1:6" x14ac:dyDescent="0.35">
      <c r="A1450">
        <v>11165</v>
      </c>
      <c r="B1450" s="4">
        <v>45903</v>
      </c>
      <c r="C1450" t="s">
        <v>108</v>
      </c>
      <c r="D1450">
        <v>58</v>
      </c>
      <c r="E1450" t="s">
        <v>1831</v>
      </c>
      <c r="F1450" t="s">
        <v>3283</v>
      </c>
    </row>
    <row r="1451" spans="1:6" x14ac:dyDescent="0.35">
      <c r="A1451">
        <v>11166</v>
      </c>
      <c r="B1451" s="4">
        <v>45785</v>
      </c>
      <c r="C1451" t="s">
        <v>178</v>
      </c>
      <c r="D1451">
        <v>30</v>
      </c>
      <c r="E1451" t="s">
        <v>1833</v>
      </c>
      <c r="F1451" t="s">
        <v>3284</v>
      </c>
    </row>
    <row r="1452" spans="1:6" x14ac:dyDescent="0.35">
      <c r="A1452">
        <v>11167</v>
      </c>
      <c r="B1452" s="4">
        <v>45882</v>
      </c>
      <c r="C1452" t="s">
        <v>59</v>
      </c>
      <c r="D1452">
        <v>100</v>
      </c>
      <c r="E1452" t="s">
        <v>1832</v>
      </c>
      <c r="F1452" t="s">
        <v>3285</v>
      </c>
    </row>
    <row r="1453" spans="1:6" x14ac:dyDescent="0.35">
      <c r="A1453">
        <v>11168</v>
      </c>
      <c r="B1453" s="4">
        <v>45800</v>
      </c>
      <c r="C1453" t="s">
        <v>142</v>
      </c>
      <c r="D1453">
        <v>40</v>
      </c>
      <c r="E1453" t="s">
        <v>1832</v>
      </c>
      <c r="F1453" t="s">
        <v>3286</v>
      </c>
    </row>
    <row r="1454" spans="1:6" x14ac:dyDescent="0.35">
      <c r="A1454">
        <v>11169</v>
      </c>
      <c r="B1454" s="4">
        <v>45905</v>
      </c>
      <c r="C1454" t="s">
        <v>96</v>
      </c>
      <c r="D1454">
        <v>75</v>
      </c>
      <c r="E1454" t="s">
        <v>1832</v>
      </c>
      <c r="F1454" t="s">
        <v>3287</v>
      </c>
    </row>
    <row r="1455" spans="1:6" x14ac:dyDescent="0.35">
      <c r="A1455">
        <v>11170</v>
      </c>
      <c r="B1455" s="4">
        <v>45896</v>
      </c>
      <c r="C1455" t="s">
        <v>114</v>
      </c>
      <c r="D1455">
        <v>14</v>
      </c>
      <c r="E1455" t="s">
        <v>1833</v>
      </c>
      <c r="F1455" t="s">
        <v>3288</v>
      </c>
    </row>
    <row r="1456" spans="1:6" x14ac:dyDescent="0.35">
      <c r="A1456">
        <v>11170</v>
      </c>
      <c r="B1456" s="4">
        <v>45893</v>
      </c>
      <c r="C1456" t="s">
        <v>114</v>
      </c>
      <c r="D1456">
        <v>6</v>
      </c>
      <c r="E1456" t="s">
        <v>1831</v>
      </c>
      <c r="F1456" t="s">
        <v>3289</v>
      </c>
    </row>
    <row r="1457" spans="1:6" x14ac:dyDescent="0.35">
      <c r="A1457">
        <v>11171</v>
      </c>
      <c r="B1457" s="4">
        <v>45934</v>
      </c>
      <c r="C1457" t="s">
        <v>215</v>
      </c>
      <c r="D1457">
        <v>25</v>
      </c>
      <c r="E1457" t="s">
        <v>1832</v>
      </c>
      <c r="F1457" t="s">
        <v>3290</v>
      </c>
    </row>
    <row r="1458" spans="1:6" x14ac:dyDescent="0.35">
      <c r="A1458">
        <v>11172</v>
      </c>
      <c r="B1458" s="4">
        <v>45883</v>
      </c>
      <c r="C1458" t="s">
        <v>177</v>
      </c>
      <c r="D1458">
        <v>18</v>
      </c>
      <c r="E1458" t="s">
        <v>1834</v>
      </c>
      <c r="F1458" t="s">
        <v>3291</v>
      </c>
    </row>
    <row r="1459" spans="1:6" x14ac:dyDescent="0.35">
      <c r="A1459">
        <v>11172</v>
      </c>
      <c r="B1459" s="4">
        <v>45883</v>
      </c>
      <c r="C1459" t="s">
        <v>177</v>
      </c>
      <c r="D1459">
        <v>7</v>
      </c>
      <c r="E1459" t="s">
        <v>1834</v>
      </c>
      <c r="F1459" t="s">
        <v>3292</v>
      </c>
    </row>
    <row r="1460" spans="1:6" x14ac:dyDescent="0.35">
      <c r="A1460">
        <v>11173</v>
      </c>
      <c r="B1460" s="4">
        <v>45879</v>
      </c>
      <c r="C1460" t="s">
        <v>149</v>
      </c>
      <c r="D1460">
        <v>75</v>
      </c>
      <c r="E1460" t="s">
        <v>1833</v>
      </c>
      <c r="F1460" t="s">
        <v>3293</v>
      </c>
    </row>
    <row r="1461" spans="1:6" x14ac:dyDescent="0.35">
      <c r="A1461">
        <v>11174</v>
      </c>
      <c r="B1461" s="4">
        <v>45777</v>
      </c>
      <c r="C1461" t="s">
        <v>184</v>
      </c>
      <c r="D1461">
        <v>39</v>
      </c>
      <c r="E1461" t="s">
        <v>1831</v>
      </c>
      <c r="F1461" t="s">
        <v>3294</v>
      </c>
    </row>
    <row r="1462" spans="1:6" x14ac:dyDescent="0.35">
      <c r="A1462">
        <v>11174</v>
      </c>
      <c r="B1462" s="4">
        <v>45773</v>
      </c>
      <c r="C1462" t="s">
        <v>184</v>
      </c>
      <c r="D1462">
        <v>36</v>
      </c>
      <c r="E1462" t="s">
        <v>1832</v>
      </c>
      <c r="F1462" t="s">
        <v>3295</v>
      </c>
    </row>
    <row r="1463" spans="1:6" x14ac:dyDescent="0.35">
      <c r="A1463">
        <v>11175</v>
      </c>
      <c r="B1463" s="4">
        <v>45890</v>
      </c>
      <c r="C1463" t="s">
        <v>239</v>
      </c>
      <c r="D1463">
        <v>8</v>
      </c>
      <c r="E1463" t="s">
        <v>1833</v>
      </c>
      <c r="F1463" t="s">
        <v>3296</v>
      </c>
    </row>
    <row r="1464" spans="1:6" x14ac:dyDescent="0.35">
      <c r="A1464">
        <v>11175</v>
      </c>
      <c r="B1464" s="4">
        <v>45889</v>
      </c>
      <c r="C1464" t="s">
        <v>239</v>
      </c>
      <c r="D1464">
        <v>12</v>
      </c>
      <c r="E1464" t="s">
        <v>1833</v>
      </c>
      <c r="F1464" t="s">
        <v>3297</v>
      </c>
    </row>
    <row r="1465" spans="1:6" x14ac:dyDescent="0.35">
      <c r="A1465">
        <v>11176</v>
      </c>
      <c r="B1465" s="4">
        <v>45914</v>
      </c>
      <c r="C1465" t="s">
        <v>219</v>
      </c>
      <c r="D1465">
        <v>50</v>
      </c>
      <c r="E1465" t="s">
        <v>1832</v>
      </c>
      <c r="F1465" t="s">
        <v>3298</v>
      </c>
    </row>
    <row r="1466" spans="1:6" x14ac:dyDescent="0.35">
      <c r="A1466">
        <v>11177</v>
      </c>
      <c r="B1466" s="4">
        <v>45857</v>
      </c>
      <c r="C1466" t="s">
        <v>160</v>
      </c>
      <c r="D1466">
        <v>100</v>
      </c>
      <c r="E1466" t="s">
        <v>1834</v>
      </c>
      <c r="F1466" t="s">
        <v>3299</v>
      </c>
    </row>
    <row r="1467" spans="1:6" x14ac:dyDescent="0.35">
      <c r="A1467">
        <v>11178</v>
      </c>
      <c r="B1467" s="4">
        <v>45799</v>
      </c>
      <c r="C1467" t="s">
        <v>206</v>
      </c>
      <c r="D1467">
        <v>7</v>
      </c>
      <c r="E1467" t="s">
        <v>1833</v>
      </c>
      <c r="F1467" t="s">
        <v>3300</v>
      </c>
    </row>
    <row r="1468" spans="1:6" x14ac:dyDescent="0.35">
      <c r="A1468">
        <v>11178</v>
      </c>
      <c r="B1468" s="4">
        <v>45799</v>
      </c>
      <c r="C1468" t="s">
        <v>206</v>
      </c>
      <c r="D1468">
        <v>13</v>
      </c>
      <c r="E1468" t="s">
        <v>1834</v>
      </c>
      <c r="F1468" t="s">
        <v>3301</v>
      </c>
    </row>
    <row r="1469" spans="1:6" x14ac:dyDescent="0.35">
      <c r="A1469">
        <v>11179</v>
      </c>
      <c r="B1469" s="4">
        <v>45841</v>
      </c>
      <c r="C1469" t="s">
        <v>220</v>
      </c>
      <c r="D1469">
        <v>40</v>
      </c>
      <c r="E1469" t="s">
        <v>1832</v>
      </c>
      <c r="F1469" t="s">
        <v>3302</v>
      </c>
    </row>
    <row r="1470" spans="1:6" x14ac:dyDescent="0.35">
      <c r="A1470">
        <v>11180</v>
      </c>
      <c r="B1470" s="4">
        <v>45873</v>
      </c>
      <c r="C1470" t="s">
        <v>117</v>
      </c>
      <c r="D1470">
        <v>10</v>
      </c>
      <c r="E1470" t="s">
        <v>1832</v>
      </c>
      <c r="F1470" t="s">
        <v>3303</v>
      </c>
    </row>
    <row r="1471" spans="1:6" x14ac:dyDescent="0.35">
      <c r="A1471">
        <v>11181</v>
      </c>
      <c r="B1471" s="4">
        <v>45915</v>
      </c>
      <c r="C1471" t="s">
        <v>103</v>
      </c>
      <c r="D1471">
        <v>20</v>
      </c>
      <c r="E1471" t="s">
        <v>1833</v>
      </c>
      <c r="F1471" t="s">
        <v>3304</v>
      </c>
    </row>
    <row r="1472" spans="1:6" x14ac:dyDescent="0.35">
      <c r="A1472">
        <v>11182</v>
      </c>
      <c r="B1472" s="4">
        <v>45871</v>
      </c>
      <c r="C1472" t="s">
        <v>74</v>
      </c>
      <c r="D1472">
        <v>75</v>
      </c>
      <c r="E1472" t="s">
        <v>1832</v>
      </c>
      <c r="F1472" t="s">
        <v>3305</v>
      </c>
    </row>
    <row r="1473" spans="1:6" x14ac:dyDescent="0.35">
      <c r="A1473">
        <v>11183</v>
      </c>
      <c r="B1473" s="4">
        <v>45807</v>
      </c>
      <c r="C1473" t="s">
        <v>165</v>
      </c>
      <c r="D1473">
        <v>6</v>
      </c>
      <c r="E1473" t="s">
        <v>1832</v>
      </c>
      <c r="F1473" t="s">
        <v>3306</v>
      </c>
    </row>
    <row r="1474" spans="1:6" x14ac:dyDescent="0.35">
      <c r="A1474">
        <v>11183</v>
      </c>
      <c r="B1474" s="4">
        <v>45805</v>
      </c>
      <c r="C1474" t="s">
        <v>165</v>
      </c>
      <c r="D1474">
        <v>4</v>
      </c>
      <c r="E1474" t="s">
        <v>1834</v>
      </c>
      <c r="F1474" t="s">
        <v>3307</v>
      </c>
    </row>
    <row r="1475" spans="1:6" x14ac:dyDescent="0.35">
      <c r="A1475">
        <v>11184</v>
      </c>
      <c r="B1475" s="4">
        <v>45918</v>
      </c>
      <c r="C1475" t="s">
        <v>138</v>
      </c>
      <c r="D1475">
        <v>7</v>
      </c>
      <c r="E1475" t="s">
        <v>1832</v>
      </c>
      <c r="F1475" t="s">
        <v>3308</v>
      </c>
    </row>
    <row r="1476" spans="1:6" x14ac:dyDescent="0.35">
      <c r="A1476">
        <v>11184</v>
      </c>
      <c r="B1476" s="4">
        <v>45919</v>
      </c>
      <c r="C1476" t="s">
        <v>138</v>
      </c>
      <c r="D1476">
        <v>3</v>
      </c>
      <c r="E1476" t="s">
        <v>1834</v>
      </c>
      <c r="F1476" t="s">
        <v>3309</v>
      </c>
    </row>
    <row r="1477" spans="1:6" x14ac:dyDescent="0.35">
      <c r="A1477">
        <v>11185</v>
      </c>
      <c r="B1477" s="4">
        <v>45801</v>
      </c>
      <c r="C1477" t="s">
        <v>132</v>
      </c>
      <c r="D1477">
        <v>20</v>
      </c>
      <c r="E1477" t="s">
        <v>1832</v>
      </c>
      <c r="F1477" t="s">
        <v>3310</v>
      </c>
    </row>
    <row r="1478" spans="1:6" x14ac:dyDescent="0.35">
      <c r="A1478">
        <v>11186</v>
      </c>
      <c r="B1478" s="4">
        <v>45892</v>
      </c>
      <c r="C1478" t="s">
        <v>78</v>
      </c>
      <c r="D1478">
        <v>41</v>
      </c>
      <c r="E1478" t="s">
        <v>1831</v>
      </c>
      <c r="F1478" t="s">
        <v>3311</v>
      </c>
    </row>
    <row r="1479" spans="1:6" x14ac:dyDescent="0.35">
      <c r="A1479">
        <v>11186</v>
      </c>
      <c r="B1479" s="4">
        <v>45886</v>
      </c>
      <c r="C1479" t="s">
        <v>78</v>
      </c>
      <c r="D1479">
        <v>9</v>
      </c>
      <c r="E1479" t="s">
        <v>1833</v>
      </c>
      <c r="F1479" t="s">
        <v>3312</v>
      </c>
    </row>
    <row r="1480" spans="1:6" x14ac:dyDescent="0.35">
      <c r="A1480">
        <v>11187</v>
      </c>
      <c r="B1480" s="4">
        <v>45859</v>
      </c>
      <c r="C1480" t="s">
        <v>233</v>
      </c>
      <c r="D1480">
        <v>30</v>
      </c>
      <c r="E1480" t="s">
        <v>1833</v>
      </c>
      <c r="F1480" t="s">
        <v>3313</v>
      </c>
    </row>
    <row r="1481" spans="1:6" x14ac:dyDescent="0.35">
      <c r="A1481">
        <v>11188</v>
      </c>
      <c r="B1481" s="4">
        <v>45847</v>
      </c>
      <c r="C1481" t="s">
        <v>94</v>
      </c>
      <c r="D1481">
        <v>20</v>
      </c>
      <c r="E1481" t="s">
        <v>1832</v>
      </c>
      <c r="F1481" t="s">
        <v>3314</v>
      </c>
    </row>
    <row r="1482" spans="1:6" x14ac:dyDescent="0.35">
      <c r="A1482">
        <v>11189</v>
      </c>
      <c r="B1482" s="4">
        <v>45767</v>
      </c>
      <c r="C1482" t="s">
        <v>123</v>
      </c>
      <c r="D1482">
        <v>10</v>
      </c>
      <c r="E1482" t="s">
        <v>1831</v>
      </c>
      <c r="F1482" t="s">
        <v>3315</v>
      </c>
    </row>
    <row r="1483" spans="1:6" x14ac:dyDescent="0.35">
      <c r="A1483">
        <v>11190</v>
      </c>
      <c r="B1483" s="4">
        <v>45883</v>
      </c>
      <c r="C1483" t="s">
        <v>181</v>
      </c>
      <c r="D1483">
        <v>25</v>
      </c>
      <c r="E1483" t="s">
        <v>1834</v>
      </c>
      <c r="F1483" t="s">
        <v>3316</v>
      </c>
    </row>
    <row r="1484" spans="1:6" x14ac:dyDescent="0.35">
      <c r="A1484">
        <v>11191</v>
      </c>
      <c r="B1484" s="4">
        <v>45773</v>
      </c>
      <c r="C1484" t="s">
        <v>180</v>
      </c>
      <c r="D1484">
        <v>5</v>
      </c>
      <c r="E1484" t="s">
        <v>1832</v>
      </c>
      <c r="F1484" t="s">
        <v>3317</v>
      </c>
    </row>
    <row r="1485" spans="1:6" x14ac:dyDescent="0.35">
      <c r="A1485">
        <v>11192</v>
      </c>
      <c r="B1485" s="4">
        <v>45898</v>
      </c>
      <c r="C1485" t="s">
        <v>86</v>
      </c>
      <c r="D1485">
        <v>10</v>
      </c>
      <c r="E1485" t="s">
        <v>1832</v>
      </c>
      <c r="F1485" t="s">
        <v>3318</v>
      </c>
    </row>
    <row r="1486" spans="1:6" x14ac:dyDescent="0.35">
      <c r="A1486">
        <v>11193</v>
      </c>
      <c r="B1486" s="4">
        <v>45818</v>
      </c>
      <c r="C1486" t="s">
        <v>240</v>
      </c>
      <c r="D1486">
        <v>19</v>
      </c>
      <c r="E1486" t="s">
        <v>1834</v>
      </c>
      <c r="F1486" t="s">
        <v>3319</v>
      </c>
    </row>
    <row r="1487" spans="1:6" x14ac:dyDescent="0.35">
      <c r="A1487">
        <v>11193</v>
      </c>
      <c r="B1487" s="4">
        <v>45818</v>
      </c>
      <c r="C1487" t="s">
        <v>240</v>
      </c>
      <c r="D1487">
        <v>31</v>
      </c>
      <c r="E1487" t="s">
        <v>1833</v>
      </c>
      <c r="F1487" t="s">
        <v>3320</v>
      </c>
    </row>
    <row r="1488" spans="1:6" x14ac:dyDescent="0.35">
      <c r="A1488">
        <v>11194</v>
      </c>
      <c r="B1488" s="4">
        <v>45864</v>
      </c>
      <c r="C1488" t="s">
        <v>178</v>
      </c>
      <c r="D1488">
        <v>50</v>
      </c>
      <c r="E1488" t="s">
        <v>1831</v>
      </c>
      <c r="F1488" t="s">
        <v>3321</v>
      </c>
    </row>
    <row r="1489" spans="1:6" x14ac:dyDescent="0.35">
      <c r="A1489">
        <v>11195</v>
      </c>
      <c r="B1489" s="4">
        <v>45856</v>
      </c>
      <c r="C1489" t="s">
        <v>58</v>
      </c>
      <c r="D1489">
        <v>25</v>
      </c>
      <c r="E1489" t="s">
        <v>1832</v>
      </c>
      <c r="F1489" t="s">
        <v>3322</v>
      </c>
    </row>
    <row r="1490" spans="1:6" x14ac:dyDescent="0.35">
      <c r="A1490">
        <v>11196</v>
      </c>
      <c r="B1490" s="4">
        <v>45903</v>
      </c>
      <c r="C1490" t="s">
        <v>206</v>
      </c>
      <c r="D1490">
        <v>5</v>
      </c>
      <c r="E1490" t="s">
        <v>1831</v>
      </c>
      <c r="F1490" t="s">
        <v>3323</v>
      </c>
    </row>
    <row r="1491" spans="1:6" x14ac:dyDescent="0.35">
      <c r="A1491">
        <v>11197</v>
      </c>
      <c r="B1491" s="4">
        <v>45829</v>
      </c>
      <c r="C1491" t="s">
        <v>177</v>
      </c>
      <c r="D1491">
        <v>3</v>
      </c>
      <c r="E1491" t="s">
        <v>1833</v>
      </c>
      <c r="F1491" t="s">
        <v>3324</v>
      </c>
    </row>
    <row r="1492" spans="1:6" x14ac:dyDescent="0.35">
      <c r="A1492">
        <v>11197</v>
      </c>
      <c r="B1492" s="4">
        <v>45830</v>
      </c>
      <c r="C1492" t="s">
        <v>177</v>
      </c>
      <c r="D1492">
        <v>7</v>
      </c>
      <c r="E1492" t="s">
        <v>1834</v>
      </c>
      <c r="F1492" t="s">
        <v>3325</v>
      </c>
    </row>
    <row r="1493" spans="1:6" x14ac:dyDescent="0.35">
      <c r="A1493">
        <v>11198</v>
      </c>
      <c r="B1493" s="4">
        <v>45884</v>
      </c>
      <c r="C1493" t="s">
        <v>168</v>
      </c>
      <c r="D1493">
        <v>40</v>
      </c>
      <c r="E1493" t="s">
        <v>1831</v>
      </c>
      <c r="F1493" t="s">
        <v>3326</v>
      </c>
    </row>
    <row r="1494" spans="1:6" x14ac:dyDescent="0.35">
      <c r="A1494">
        <v>11199</v>
      </c>
      <c r="B1494" s="4">
        <v>45864</v>
      </c>
      <c r="C1494" t="s">
        <v>213</v>
      </c>
      <c r="D1494">
        <v>100</v>
      </c>
      <c r="E1494" t="s">
        <v>1834</v>
      </c>
      <c r="F1494" t="s">
        <v>3327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A2" sqref="A2"/>
    </sheetView>
  </sheetViews>
  <sheetFormatPr defaultRowHeight="14.5" x14ac:dyDescent="0.35"/>
  <cols>
    <col min="1" max="1" width="19" bestFit="1" customWidth="1"/>
    <col min="2" max="2" width="10.90625" bestFit="1" customWidth="1"/>
  </cols>
  <sheetData>
    <row r="1" spans="1:2" x14ac:dyDescent="0.35">
      <c r="A1" s="1" t="s">
        <v>3328</v>
      </c>
      <c r="B1" s="1" t="s">
        <v>3329</v>
      </c>
    </row>
    <row r="2" spans="1:2" x14ac:dyDescent="0.35">
      <c r="A2" t="s">
        <v>3330</v>
      </c>
      <c r="B2">
        <v>0.95</v>
      </c>
    </row>
    <row r="3" spans="1:2" x14ac:dyDescent="0.35">
      <c r="A3" t="s">
        <v>3331</v>
      </c>
      <c r="B3">
        <v>0.97</v>
      </c>
    </row>
    <row r="4" spans="1:2" x14ac:dyDescent="0.35">
      <c r="A4" t="s">
        <v>3332</v>
      </c>
      <c r="B4">
        <v>8</v>
      </c>
    </row>
    <row r="5" spans="1:2" x14ac:dyDescent="0.35">
      <c r="A5" t="s">
        <v>3333</v>
      </c>
      <c r="B5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40FD-62D4-44ED-9DC9-CD178B5F3724}">
  <dimension ref="A1:S47"/>
  <sheetViews>
    <sheetView tabSelected="1" zoomScale="85" zoomScaleNormal="85" workbookViewId="0">
      <selection activeCell="P8" sqref="P8"/>
    </sheetView>
  </sheetViews>
  <sheetFormatPr defaultRowHeight="14.5" x14ac:dyDescent="0.35"/>
  <cols>
    <col min="1" max="1" width="21.08984375" bestFit="1" customWidth="1"/>
    <col min="2" max="2" width="14.36328125" bestFit="1" customWidth="1"/>
    <col min="3" max="3" width="9.90625" style="11" bestFit="1" customWidth="1"/>
    <col min="5" max="5" width="11.26953125" bestFit="1" customWidth="1"/>
    <col min="6" max="6" width="17" bestFit="1" customWidth="1"/>
    <col min="8" max="8" width="18.7265625" bestFit="1" customWidth="1"/>
    <col min="9" max="9" width="17.1796875" bestFit="1" customWidth="1"/>
    <col min="10" max="10" width="26.81640625" bestFit="1" customWidth="1"/>
    <col min="16" max="16" width="10.36328125" bestFit="1" customWidth="1"/>
    <col min="18" max="18" width="14.54296875" bestFit="1" customWidth="1"/>
    <col min="20" max="20" width="13.90625" bestFit="1" customWidth="1"/>
  </cols>
  <sheetData>
    <row r="1" spans="1:19" ht="24" thickBot="1" x14ac:dyDescent="0.6">
      <c r="N1" s="24" t="s">
        <v>3366</v>
      </c>
      <c r="O1" s="23"/>
      <c r="P1" s="23"/>
      <c r="Q1" s="23"/>
      <c r="R1" s="23"/>
      <c r="S1" s="23"/>
    </row>
    <row r="2" spans="1:19" x14ac:dyDescent="0.35">
      <c r="A2" s="7" t="s">
        <v>3363</v>
      </c>
      <c r="B2" t="s">
        <v>3342</v>
      </c>
      <c r="C2" t="s">
        <v>3355</v>
      </c>
      <c r="E2" s="7" t="s">
        <v>3352</v>
      </c>
      <c r="F2" t="s">
        <v>3351</v>
      </c>
      <c r="H2" s="7" t="s">
        <v>3357</v>
      </c>
      <c r="I2" t="s">
        <v>3353</v>
      </c>
      <c r="J2" t="s">
        <v>3354</v>
      </c>
      <c r="N2" s="14" t="s">
        <v>3358</v>
      </c>
      <c r="O2" s="15">
        <v>1</v>
      </c>
      <c r="P2" s="16" t="s">
        <v>3355</v>
      </c>
      <c r="Q2" s="17">
        <f>GETPIVOTDATA("On-Time %",$C$47)</f>
        <v>0.53749999999999998</v>
      </c>
      <c r="R2" s="16" t="s">
        <v>3359</v>
      </c>
      <c r="S2" s="18">
        <f>AVERAGE(Inventory!H2:H506)</f>
        <v>41.713606451330477</v>
      </c>
    </row>
    <row r="3" spans="1:19" ht="15" thickBot="1" x14ac:dyDescent="0.4">
      <c r="A3" s="8" t="s">
        <v>3334</v>
      </c>
      <c r="B3" s="13">
        <v>1356238.5</v>
      </c>
      <c r="C3" s="12">
        <v>0.59514170040485825</v>
      </c>
      <c r="E3" s="8" t="s">
        <v>3343</v>
      </c>
      <c r="F3" s="10"/>
      <c r="H3" s="8" t="s">
        <v>464</v>
      </c>
      <c r="I3" s="10">
        <v>9018</v>
      </c>
      <c r="J3" s="10">
        <v>119.27272727272727</v>
      </c>
      <c r="N3" s="19" t="s">
        <v>3365</v>
      </c>
      <c r="O3" s="20">
        <f>KPI_Targets!B3</f>
        <v>0.97</v>
      </c>
      <c r="P3" s="21" t="s">
        <v>3364</v>
      </c>
      <c r="Q3" s="20">
        <f>KPI_Targets!B2</f>
        <v>0.95</v>
      </c>
      <c r="R3" s="21" t="s">
        <v>3364</v>
      </c>
      <c r="S3" s="22">
        <f>KPI_Targets!B4</f>
        <v>8</v>
      </c>
    </row>
    <row r="4" spans="1:19" x14ac:dyDescent="0.35">
      <c r="A4" s="9" t="s">
        <v>457</v>
      </c>
      <c r="B4" s="13">
        <v>372319.85000000009</v>
      </c>
      <c r="C4" s="12">
        <v>0.52941176470588236</v>
      </c>
      <c r="E4" s="8" t="s">
        <v>3344</v>
      </c>
      <c r="F4" s="10">
        <v>5985</v>
      </c>
      <c r="H4" s="8" t="s">
        <v>473</v>
      </c>
      <c r="I4" s="10">
        <v>6733</v>
      </c>
      <c r="J4" s="10">
        <v>97.904761904761898</v>
      </c>
    </row>
    <row r="5" spans="1:19" x14ac:dyDescent="0.35">
      <c r="A5" s="9" t="s">
        <v>459</v>
      </c>
      <c r="B5" s="13">
        <v>271465.8</v>
      </c>
      <c r="C5" s="12">
        <v>0.66101694915254239</v>
      </c>
      <c r="E5" s="8" t="s">
        <v>3345</v>
      </c>
      <c r="F5" s="10">
        <v>6702</v>
      </c>
      <c r="H5" s="8" t="s">
        <v>465</v>
      </c>
      <c r="I5" s="10">
        <v>11557</v>
      </c>
      <c r="J5" s="10">
        <v>104.68333333333334</v>
      </c>
    </row>
    <row r="6" spans="1:19" x14ac:dyDescent="0.35">
      <c r="A6" s="9" t="s">
        <v>458</v>
      </c>
      <c r="B6" s="13">
        <v>205533.85</v>
      </c>
      <c r="C6" s="12">
        <v>0.60526315789473684</v>
      </c>
      <c r="E6" s="8" t="s">
        <v>3346</v>
      </c>
      <c r="F6" s="10">
        <v>6890</v>
      </c>
      <c r="H6" s="8" t="s">
        <v>466</v>
      </c>
      <c r="I6" s="10">
        <v>10367</v>
      </c>
      <c r="J6" s="10">
        <v>103.8936170212766</v>
      </c>
    </row>
    <row r="7" spans="1:19" x14ac:dyDescent="0.35">
      <c r="A7" s="9" t="s">
        <v>456</v>
      </c>
      <c r="B7" s="13">
        <v>200717.94999999998</v>
      </c>
      <c r="C7" s="12">
        <v>0.625</v>
      </c>
      <c r="E7" s="8" t="s">
        <v>3347</v>
      </c>
      <c r="F7" s="10">
        <v>8631</v>
      </c>
      <c r="H7" s="8" t="s">
        <v>467</v>
      </c>
      <c r="I7" s="10">
        <v>11471</v>
      </c>
      <c r="J7" s="10">
        <v>110.61818181818182</v>
      </c>
    </row>
    <row r="8" spans="1:19" x14ac:dyDescent="0.35">
      <c r="A8" s="9" t="s">
        <v>455</v>
      </c>
      <c r="B8" s="13">
        <v>306201.05000000005</v>
      </c>
      <c r="C8" s="12">
        <v>0.5714285714285714</v>
      </c>
      <c r="E8" s="8" t="s">
        <v>3348</v>
      </c>
      <c r="F8" s="10">
        <v>8293</v>
      </c>
      <c r="H8" s="8" t="s">
        <v>468</v>
      </c>
      <c r="I8" s="10">
        <v>11086</v>
      </c>
      <c r="J8" s="10">
        <v>102.08064516129032</v>
      </c>
    </row>
    <row r="9" spans="1:19" x14ac:dyDescent="0.35">
      <c r="A9" s="8" t="s">
        <v>492</v>
      </c>
      <c r="B9" s="13">
        <v>819841.29999999993</v>
      </c>
      <c r="C9" s="12">
        <v>0.49612403100775193</v>
      </c>
      <c r="E9" s="8" t="s">
        <v>3349</v>
      </c>
      <c r="F9" s="10">
        <v>7024</v>
      </c>
      <c r="H9" s="8" t="s">
        <v>469</v>
      </c>
      <c r="I9" s="10">
        <v>8481</v>
      </c>
      <c r="J9" s="10">
        <v>114.97727272727273</v>
      </c>
    </row>
    <row r="10" spans="1:19" x14ac:dyDescent="0.35">
      <c r="A10" s="9" t="s">
        <v>457</v>
      </c>
      <c r="B10" s="13">
        <v>140048.09999999998</v>
      </c>
      <c r="C10" s="12">
        <v>0.44827586206896552</v>
      </c>
      <c r="E10" s="8" t="s">
        <v>3350</v>
      </c>
      <c r="F10" s="10">
        <v>1345</v>
      </c>
      <c r="H10" s="8" t="s">
        <v>470</v>
      </c>
      <c r="I10" s="10">
        <v>8682</v>
      </c>
      <c r="J10" s="10">
        <v>101.35849056603773</v>
      </c>
    </row>
    <row r="11" spans="1:19" x14ac:dyDescent="0.35">
      <c r="A11" s="9" t="s">
        <v>459</v>
      </c>
      <c r="B11" s="13">
        <v>171977.94999999998</v>
      </c>
      <c r="C11" s="12">
        <v>0.56666666666666665</v>
      </c>
      <c r="E11" s="8" t="s">
        <v>3341</v>
      </c>
      <c r="F11" s="10">
        <v>44870</v>
      </c>
      <c r="H11" s="8" t="s">
        <v>471</v>
      </c>
      <c r="I11" s="10">
        <v>11391</v>
      </c>
      <c r="J11" s="10">
        <v>103.46428571428571</v>
      </c>
    </row>
    <row r="12" spans="1:19" x14ac:dyDescent="0.35">
      <c r="A12" s="9" t="s">
        <v>458</v>
      </c>
      <c r="B12" s="13">
        <v>157270.95000000001</v>
      </c>
      <c r="C12" s="12">
        <v>0.36842105263157893</v>
      </c>
      <c r="H12" s="8" t="s">
        <v>472</v>
      </c>
      <c r="I12" s="10">
        <v>8286</v>
      </c>
      <c r="J12" s="10">
        <v>108.92857142857143</v>
      </c>
    </row>
    <row r="13" spans="1:19" x14ac:dyDescent="0.35">
      <c r="A13" s="9" t="s">
        <v>456</v>
      </c>
      <c r="B13" s="13">
        <v>132502.94999999998</v>
      </c>
      <c r="C13" s="12">
        <v>0.53846153846153844</v>
      </c>
      <c r="H13" s="8" t="s">
        <v>3356</v>
      </c>
      <c r="I13" s="10"/>
      <c r="J13" s="10"/>
    </row>
    <row r="14" spans="1:19" x14ac:dyDescent="0.35">
      <c r="A14" s="9" t="s">
        <v>455</v>
      </c>
      <c r="B14" s="13">
        <v>218041.34999999998</v>
      </c>
      <c r="C14" s="12">
        <v>0.52</v>
      </c>
      <c r="H14" s="8" t="s">
        <v>3341</v>
      </c>
      <c r="I14" s="10">
        <v>97072</v>
      </c>
      <c r="J14" s="10">
        <v>106.409900990099</v>
      </c>
    </row>
    <row r="15" spans="1:19" x14ac:dyDescent="0.35">
      <c r="A15" s="8" t="s">
        <v>494</v>
      </c>
      <c r="B15" s="13">
        <v>612085.74999999988</v>
      </c>
      <c r="C15" s="12">
        <v>0.43925233644859812</v>
      </c>
    </row>
    <row r="16" spans="1:19" x14ac:dyDescent="0.35">
      <c r="A16" s="9" t="s">
        <v>457</v>
      </c>
      <c r="B16" s="13">
        <v>121577.05</v>
      </c>
      <c r="C16" s="12">
        <v>0.48148148148148145</v>
      </c>
    </row>
    <row r="17" spans="1:3" x14ac:dyDescent="0.35">
      <c r="A17" s="9" t="s">
        <v>459</v>
      </c>
      <c r="B17" s="13">
        <v>171760.44999999998</v>
      </c>
      <c r="C17" s="12">
        <v>0.34375</v>
      </c>
    </row>
    <row r="18" spans="1:3" x14ac:dyDescent="0.35">
      <c r="A18" s="9" t="s">
        <v>458</v>
      </c>
      <c r="B18" s="13">
        <v>121303.40000000001</v>
      </c>
      <c r="C18" s="12">
        <v>0.35714285714285715</v>
      </c>
    </row>
    <row r="19" spans="1:3" x14ac:dyDescent="0.35">
      <c r="A19" s="9" t="s">
        <v>456</v>
      </c>
      <c r="B19" s="13">
        <v>87293.299999999988</v>
      </c>
      <c r="C19" s="12">
        <v>0.76923076923076927</v>
      </c>
    </row>
    <row r="20" spans="1:3" x14ac:dyDescent="0.35">
      <c r="A20" s="9" t="s">
        <v>455</v>
      </c>
      <c r="B20" s="13">
        <v>110151.55</v>
      </c>
      <c r="C20" s="12">
        <v>0.38095238095238093</v>
      </c>
    </row>
    <row r="21" spans="1:3" x14ac:dyDescent="0.35">
      <c r="A21" s="8" t="s">
        <v>490</v>
      </c>
      <c r="B21" s="13">
        <v>817240.5500000004</v>
      </c>
      <c r="C21" s="12">
        <v>0.51879699248120303</v>
      </c>
    </row>
    <row r="22" spans="1:3" x14ac:dyDescent="0.35">
      <c r="A22" s="9" t="s">
        <v>457</v>
      </c>
      <c r="B22" s="13">
        <v>231116.7</v>
      </c>
      <c r="C22" s="12">
        <v>0.48571428571428571</v>
      </c>
    </row>
    <row r="23" spans="1:3" x14ac:dyDescent="0.35">
      <c r="A23" s="9" t="s">
        <v>459</v>
      </c>
      <c r="B23" s="13">
        <v>173317.8</v>
      </c>
      <c r="C23" s="12">
        <v>0.6470588235294118</v>
      </c>
    </row>
    <row r="24" spans="1:3" x14ac:dyDescent="0.35">
      <c r="A24" s="9" t="s">
        <v>458</v>
      </c>
      <c r="B24" s="13">
        <v>243874.45</v>
      </c>
      <c r="C24" s="12">
        <v>0.55555555555555558</v>
      </c>
    </row>
    <row r="25" spans="1:3" x14ac:dyDescent="0.35">
      <c r="A25" s="9" t="s">
        <v>456</v>
      </c>
      <c r="B25" s="13">
        <v>91850.35</v>
      </c>
      <c r="C25" s="12">
        <v>0.36363636363636365</v>
      </c>
    </row>
    <row r="26" spans="1:3" x14ac:dyDescent="0.35">
      <c r="A26" s="9" t="s">
        <v>455</v>
      </c>
      <c r="B26" s="13">
        <v>77081.25</v>
      </c>
      <c r="C26" s="12">
        <v>0.46666666666666667</v>
      </c>
    </row>
    <row r="27" spans="1:3" x14ac:dyDescent="0.35">
      <c r="A27" s="8" t="s">
        <v>495</v>
      </c>
      <c r="B27" s="13">
        <v>650484.35</v>
      </c>
      <c r="C27" s="12">
        <v>0.51181102362204722</v>
      </c>
    </row>
    <row r="28" spans="1:3" x14ac:dyDescent="0.35">
      <c r="A28" s="9" t="s">
        <v>457</v>
      </c>
      <c r="B28" s="13">
        <v>182435.35</v>
      </c>
      <c r="C28" s="12">
        <v>0.6</v>
      </c>
    </row>
    <row r="29" spans="1:3" x14ac:dyDescent="0.35">
      <c r="A29" s="9" t="s">
        <v>459</v>
      </c>
      <c r="B29" s="13">
        <v>187114.75000000006</v>
      </c>
      <c r="C29" s="12">
        <v>0.56756756756756754</v>
      </c>
    </row>
    <row r="30" spans="1:3" x14ac:dyDescent="0.35">
      <c r="A30" s="9" t="s">
        <v>458</v>
      </c>
      <c r="B30" s="13">
        <v>78454.7</v>
      </c>
      <c r="C30" s="12">
        <v>0.33333333333333331</v>
      </c>
    </row>
    <row r="31" spans="1:3" x14ac:dyDescent="0.35">
      <c r="A31" s="9" t="s">
        <v>456</v>
      </c>
      <c r="B31" s="13">
        <v>148124.5</v>
      </c>
      <c r="C31" s="12">
        <v>0.375</v>
      </c>
    </row>
    <row r="32" spans="1:3" x14ac:dyDescent="0.35">
      <c r="A32" s="9" t="s">
        <v>455</v>
      </c>
      <c r="B32" s="13">
        <v>54355.05</v>
      </c>
      <c r="C32" s="12">
        <v>0.61538461538461542</v>
      </c>
    </row>
    <row r="33" spans="1:3" x14ac:dyDescent="0.35">
      <c r="A33" s="8" t="s">
        <v>491</v>
      </c>
      <c r="B33" s="13">
        <v>616380.79999999981</v>
      </c>
      <c r="C33" s="12">
        <v>0.50413223140495866</v>
      </c>
    </row>
    <row r="34" spans="1:3" x14ac:dyDescent="0.35">
      <c r="A34" s="9" t="s">
        <v>457</v>
      </c>
      <c r="B34" s="13">
        <v>140506.60000000003</v>
      </c>
      <c r="C34" s="12">
        <v>0.45161290322580644</v>
      </c>
    </row>
    <row r="35" spans="1:3" x14ac:dyDescent="0.35">
      <c r="A35" s="9" t="s">
        <v>459</v>
      </c>
      <c r="B35" s="13">
        <v>179404.35000000006</v>
      </c>
      <c r="C35" s="12">
        <v>0.5714285714285714</v>
      </c>
    </row>
    <row r="36" spans="1:3" x14ac:dyDescent="0.35">
      <c r="A36" s="9" t="s">
        <v>458</v>
      </c>
      <c r="B36" s="13">
        <v>115381.74999999999</v>
      </c>
      <c r="C36" s="12">
        <v>0.65217391304347827</v>
      </c>
    </row>
    <row r="37" spans="1:3" x14ac:dyDescent="0.35">
      <c r="A37" s="9" t="s">
        <v>456</v>
      </c>
      <c r="B37" s="13">
        <v>102086.6</v>
      </c>
      <c r="C37" s="12">
        <v>0.31818181818181818</v>
      </c>
    </row>
    <row r="38" spans="1:3" x14ac:dyDescent="0.35">
      <c r="A38" s="9" t="s">
        <v>455</v>
      </c>
      <c r="B38" s="13">
        <v>79001.500000000015</v>
      </c>
      <c r="C38" s="12">
        <v>0.52941176470588236</v>
      </c>
    </row>
    <row r="39" spans="1:3" x14ac:dyDescent="0.35">
      <c r="A39" s="8" t="s">
        <v>493</v>
      </c>
      <c r="B39" s="13">
        <v>1983613.9500000004</v>
      </c>
      <c r="C39" s="12">
        <v>0.5714285714285714</v>
      </c>
    </row>
    <row r="40" spans="1:3" x14ac:dyDescent="0.35">
      <c r="A40" s="9" t="s">
        <v>457</v>
      </c>
      <c r="B40" s="13">
        <v>357285.89999999997</v>
      </c>
      <c r="C40" s="12">
        <v>0.44444444444444442</v>
      </c>
    </row>
    <row r="41" spans="1:3" x14ac:dyDescent="0.35">
      <c r="A41" s="9" t="s">
        <v>459</v>
      </c>
      <c r="B41" s="13">
        <v>512566.9</v>
      </c>
      <c r="C41" s="12">
        <v>0.5393258426966292</v>
      </c>
    </row>
    <row r="42" spans="1:3" x14ac:dyDescent="0.35">
      <c r="A42" s="9" t="s">
        <v>458</v>
      </c>
      <c r="B42" s="13">
        <v>347314.85000000003</v>
      </c>
      <c r="C42" s="12">
        <v>0.67307692307692313</v>
      </c>
    </row>
    <row r="43" spans="1:3" x14ac:dyDescent="0.35">
      <c r="A43" s="9" t="s">
        <v>456</v>
      </c>
      <c r="B43" s="13">
        <v>354560.19999999995</v>
      </c>
      <c r="C43" s="12">
        <v>0.57352941176470584</v>
      </c>
    </row>
    <row r="44" spans="1:3" x14ac:dyDescent="0.35">
      <c r="A44" s="9" t="s">
        <v>455</v>
      </c>
      <c r="B44" s="13">
        <v>411886.09999999986</v>
      </c>
      <c r="C44" s="12">
        <v>0.65625</v>
      </c>
    </row>
    <row r="45" spans="1:3" hidden="1" x14ac:dyDescent="0.35">
      <c r="A45" s="8" t="s">
        <v>3340</v>
      </c>
      <c r="B45" s="13"/>
      <c r="C45" s="12"/>
    </row>
    <row r="46" spans="1:3" hidden="1" x14ac:dyDescent="0.35">
      <c r="A46" s="9" t="s">
        <v>3340</v>
      </c>
      <c r="B46" s="13"/>
      <c r="C46" s="12"/>
    </row>
    <row r="47" spans="1:3" x14ac:dyDescent="0.35">
      <c r="A47" s="8" t="s">
        <v>3341</v>
      </c>
      <c r="B47" s="13">
        <v>6855885.1999999965</v>
      </c>
      <c r="C47" s="12">
        <v>0.53749999999999998</v>
      </c>
    </row>
  </sheetData>
  <mergeCells count="1">
    <mergeCell ref="N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Suppliers</vt:lpstr>
      <vt:lpstr>Products</vt:lpstr>
      <vt:lpstr>Locations</vt:lpstr>
      <vt:lpstr>Inventory</vt:lpstr>
      <vt:lpstr>Orders</vt:lpstr>
      <vt:lpstr>Shipments</vt:lpstr>
      <vt:lpstr>KPI_Targets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Cannarella</dc:creator>
  <cp:lastModifiedBy>Paul Cannarella</cp:lastModifiedBy>
  <dcterms:created xsi:type="dcterms:W3CDTF">2025-10-13T16:40:25Z</dcterms:created>
  <dcterms:modified xsi:type="dcterms:W3CDTF">2025-10-14T17:56:38Z</dcterms:modified>
</cp:coreProperties>
</file>