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nedrive_HDN\OneDrive - Groupe Cesi\MDI\EXIA\2015-2016\Conception\A3\Projet_PimpMyFridge\"/>
    </mc:Choice>
  </mc:AlternateContent>
  <bookViews>
    <workbookView xWindow="0" yWindow="0" windowWidth="28800" windowHeight="12435" tabRatio="182"/>
  </bookViews>
  <sheets>
    <sheet name="Calcul Steinhart-Hart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5" i="1"/>
  <c r="E12" i="1" l="1"/>
  <c r="B7" i="1"/>
  <c r="C7" i="1" s="1"/>
  <c r="A12" i="1" s="1"/>
  <c r="F6" i="1"/>
  <c r="G11" i="1" s="1"/>
  <c r="B6" i="1"/>
  <c r="C6" i="1" s="1"/>
  <c r="A11" i="1" s="1"/>
  <c r="E10" i="1"/>
  <c r="B5" i="1"/>
  <c r="C5" i="1" s="1"/>
  <c r="A10" i="1" s="1"/>
  <c r="A15" i="1" l="1"/>
  <c r="A18" i="1"/>
  <c r="A24" i="1" s="1"/>
  <c r="D18" i="1"/>
  <c r="H24" i="1" s="1"/>
  <c r="E11" i="1"/>
  <c r="D15" i="1" s="1"/>
  <c r="F5" i="1"/>
  <c r="G10" i="1" s="1"/>
  <c r="F15" i="1" s="1"/>
  <c r="F7" i="1"/>
  <c r="G12" i="1" s="1"/>
  <c r="F18" i="1" l="1"/>
  <c r="J24" i="1" s="1"/>
  <c r="D21" i="1"/>
  <c r="F24" i="1" s="1"/>
  <c r="B21" i="1"/>
  <c r="D24" i="1" s="1"/>
  <c r="B25" i="1" l="1"/>
  <c r="B27" i="1" s="1"/>
  <c r="B30" i="1" s="1"/>
  <c r="B33" i="1"/>
  <c r="B37" i="1" s="1"/>
  <c r="B38" i="1" s="1"/>
</calcChain>
</file>

<file path=xl/sharedStrings.xml><?xml version="1.0" encoding="utf-8"?>
<sst xmlns="http://schemas.openxmlformats.org/spreadsheetml/2006/main" count="61" uniqueCount="41">
  <si>
    <t>1/T=A + B*ln(R) + C*ln(R)³</t>
  </si>
  <si>
    <t>°C</t>
  </si>
  <si>
    <t>K</t>
  </si>
  <si>
    <t>1/T</t>
  </si>
  <si>
    <t>R (ohms)</t>
  </si>
  <si>
    <t>ln(R)</t>
  </si>
  <si>
    <t>ln(R)³</t>
  </si>
  <si>
    <t>Je pose les 3 équations à 3 inconnues :</t>
  </si>
  <si>
    <t>=</t>
  </si>
  <si>
    <t>A +</t>
  </si>
  <si>
    <t>B *</t>
  </si>
  <si>
    <t>+ C *</t>
  </si>
  <si>
    <t>(1)</t>
  </si>
  <si>
    <t>(2)</t>
  </si>
  <si>
    <t>(3)</t>
  </si>
  <si>
    <t>(4)</t>
  </si>
  <si>
    <t>(5)</t>
  </si>
  <si>
    <t>Je divise le tout par le coef de B dans (4)</t>
  </si>
  <si>
    <t>B =</t>
  </si>
  <si>
    <t>- C *</t>
  </si>
  <si>
    <t>(6)</t>
  </si>
  <si>
    <t>Je remplace B par (6) dans (5)</t>
  </si>
  <si>
    <t>(</t>
  </si>
  <si>
    <t>) *</t>
  </si>
  <si>
    <t>C =</t>
  </si>
  <si>
    <t>Je remplace C par sa valeur dans (4)</t>
  </si>
  <si>
    <t>Je remplace B et C par leurs valeurs dans (1)</t>
  </si>
  <si>
    <t>A=</t>
  </si>
  <si>
    <t>Pour tester pour un R donné :</t>
  </si>
  <si>
    <t>R=</t>
  </si>
  <si>
    <t>T (°C) =</t>
  </si>
  <si>
    <t>Formule de Steinhart-Hart:</t>
  </si>
  <si>
    <t>D'après (4)</t>
  </si>
  <si>
    <t>D'après (1)</t>
  </si>
  <si>
    <t>= valeurs à saisir</t>
  </si>
  <si>
    <t>(2) – (1)</t>
  </si>
  <si>
    <t>(3) – (1)</t>
  </si>
  <si>
    <t>D'après (5)</t>
  </si>
  <si>
    <t>T (K) =</t>
  </si>
  <si>
    <t>Soustraction pour supprimer le coef. A qui m'embête (Formule générale: C1 + C2*x + C3*x² + C4*x³ = 0 → ici C1 = A – 1/T donc dépend de T… C1 ne serait pas constant dans le système d'équations à résoudre).</t>
  </si>
  <si>
    <t>Idem : le Système est ainsi réduit à 2 équations à 2 inconnues.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</si>
</sst>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1" x14ac:knownFonts="1"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0" fillId="0" borderId="0" xfId="0" applyFont="1"/>
    <xf numFmtId="164" fontId="0" fillId="0" borderId="0" xfId="0" applyNumberFormat="1"/>
    <xf numFmtId="0" fontId="0" fillId="2" borderId="0" xfId="0" applyFill="1"/>
    <xf numFmtId="0" fontId="0" fillId="2" borderId="1" xfId="0" applyFont="1" applyFill="1" applyBorder="1"/>
    <xf numFmtId="0" fontId="0" fillId="0" borderId="0" xfId="0" quotePrefix="1"/>
    <xf numFmtId="0" fontId="0" fillId="3" borderId="0" xfId="0" applyFill="1"/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Normal="100" workbookViewId="0">
      <selection activeCell="D34" sqref="D34"/>
    </sheetView>
  </sheetViews>
  <sheetFormatPr baseColWidth="10" defaultColWidth="9.140625" defaultRowHeight="12.75" x14ac:dyDescent="0.2"/>
  <cols>
    <col min="1" max="1025" width="11.5703125"/>
  </cols>
  <sheetData>
    <row r="1" spans="1:9" x14ac:dyDescent="0.2">
      <c r="A1" t="s">
        <v>31</v>
      </c>
      <c r="D1" s="4"/>
      <c r="E1" s="6" t="s">
        <v>34</v>
      </c>
    </row>
    <row r="2" spans="1:9" x14ac:dyDescent="0.2">
      <c r="A2" t="s">
        <v>0</v>
      </c>
    </row>
    <row r="4" spans="1:9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8"/>
    </row>
    <row r="5" spans="1:9" x14ac:dyDescent="0.2">
      <c r="A5" s="5">
        <v>100</v>
      </c>
      <c r="B5" s="1">
        <f>A5+273.15</f>
        <v>373.15</v>
      </c>
      <c r="C5" s="1">
        <f>1/B5</f>
        <v>2.6798874447273215E-3</v>
      </c>
      <c r="D5" s="5">
        <v>683</v>
      </c>
      <c r="E5" s="1">
        <f>LN(D5)</f>
        <v>6.5264948595707901</v>
      </c>
      <c r="F5" s="1">
        <f>POWER(E5,3)</f>
        <v>277.99693061227686</v>
      </c>
    </row>
    <row r="6" spans="1:9" x14ac:dyDescent="0.2">
      <c r="A6" s="5">
        <v>25</v>
      </c>
      <c r="B6" s="1">
        <f>A6+273.15</f>
        <v>298.14999999999998</v>
      </c>
      <c r="C6" s="1">
        <f>1/B6</f>
        <v>3.3540164346805303E-3</v>
      </c>
      <c r="D6" s="5">
        <v>10000</v>
      </c>
      <c r="E6" s="1">
        <f t="shared" ref="E6:E7" si="0">LN(D6)</f>
        <v>9.2103403719761836</v>
      </c>
      <c r="F6" s="1">
        <f>POWER(E6,3)</f>
        <v>781.31657944069514</v>
      </c>
    </row>
    <row r="7" spans="1:9" x14ac:dyDescent="0.2">
      <c r="A7" s="5">
        <v>0</v>
      </c>
      <c r="B7" s="1">
        <f>A7+273.15</f>
        <v>273.14999999999998</v>
      </c>
      <c r="C7" s="1">
        <f>1/B7</f>
        <v>3.6609921288669233E-3</v>
      </c>
      <c r="D7" s="5">
        <v>32997</v>
      </c>
      <c r="E7" s="1">
        <f t="shared" si="0"/>
        <v>10.404171927225226</v>
      </c>
      <c r="F7" s="1">
        <f>POWER(E7,3)</f>
        <v>1126.2182500539288</v>
      </c>
    </row>
    <row r="9" spans="1:9" x14ac:dyDescent="0.2">
      <c r="A9" t="s">
        <v>7</v>
      </c>
    </row>
    <row r="10" spans="1:9" x14ac:dyDescent="0.2">
      <c r="A10">
        <f>C5</f>
        <v>2.6798874447273215E-3</v>
      </c>
      <c r="B10" t="s">
        <v>8</v>
      </c>
      <c r="C10" t="s">
        <v>9</v>
      </c>
      <c r="D10" t="s">
        <v>10</v>
      </c>
      <c r="E10">
        <f>E5</f>
        <v>6.5264948595707901</v>
      </c>
      <c r="F10" t="s">
        <v>11</v>
      </c>
      <c r="G10">
        <f>F5</f>
        <v>277.99693061227686</v>
      </c>
      <c r="I10" t="s">
        <v>12</v>
      </c>
    </row>
    <row r="11" spans="1:9" x14ac:dyDescent="0.2">
      <c r="A11">
        <f>C6</f>
        <v>3.3540164346805303E-3</v>
      </c>
      <c r="B11" t="s">
        <v>8</v>
      </c>
      <c r="C11" t="s">
        <v>9</v>
      </c>
      <c r="D11" t="s">
        <v>10</v>
      </c>
      <c r="E11">
        <f>E6</f>
        <v>9.2103403719761836</v>
      </c>
      <c r="F11" t="s">
        <v>11</v>
      </c>
      <c r="G11">
        <f>F6</f>
        <v>781.31657944069514</v>
      </c>
      <c r="I11" t="s">
        <v>13</v>
      </c>
    </row>
    <row r="12" spans="1:9" x14ac:dyDescent="0.2">
      <c r="A12">
        <f>C7</f>
        <v>3.6609921288669233E-3</v>
      </c>
      <c r="B12" t="s">
        <v>8</v>
      </c>
      <c r="C12" t="s">
        <v>9</v>
      </c>
      <c r="D12" t="s">
        <v>10</v>
      </c>
      <c r="E12">
        <f>E7</f>
        <v>10.404171927225226</v>
      </c>
      <c r="F12" t="s">
        <v>11</v>
      </c>
      <c r="G12">
        <f>F7</f>
        <v>1126.2182500539288</v>
      </c>
      <c r="I12" t="s">
        <v>14</v>
      </c>
    </row>
    <row r="14" spans="1:9" x14ac:dyDescent="0.2">
      <c r="A14" t="s">
        <v>35</v>
      </c>
      <c r="B14" t="s">
        <v>39</v>
      </c>
    </row>
    <row r="15" spans="1:9" x14ac:dyDescent="0.2">
      <c r="A15">
        <f>A11-A10</f>
        <v>6.7412898995320878E-4</v>
      </c>
      <c r="B15" t="s">
        <v>8</v>
      </c>
      <c r="C15" t="s">
        <v>10</v>
      </c>
      <c r="D15">
        <f>E11-E10</f>
        <v>2.6838455124053935</v>
      </c>
      <c r="E15" t="s">
        <v>11</v>
      </c>
      <c r="F15">
        <f>G11-G10</f>
        <v>503.31964882841828</v>
      </c>
      <c r="H15" t="s">
        <v>15</v>
      </c>
    </row>
    <row r="17" spans="1:15" x14ac:dyDescent="0.2">
      <c r="A17" s="2" t="s">
        <v>36</v>
      </c>
      <c r="B17" t="s">
        <v>40</v>
      </c>
    </row>
    <row r="18" spans="1:15" x14ac:dyDescent="0.2">
      <c r="A18">
        <f>A12-A10</f>
        <v>9.8110468413960174E-4</v>
      </c>
      <c r="B18" t="s">
        <v>8</v>
      </c>
      <c r="C18" t="s">
        <v>10</v>
      </c>
      <c r="D18">
        <f>E12-E10</f>
        <v>3.8776770676544361</v>
      </c>
      <c r="E18" t="s">
        <v>11</v>
      </c>
      <c r="F18">
        <f>G12-G10</f>
        <v>848.22131944165199</v>
      </c>
      <c r="H18" t="s">
        <v>16</v>
      </c>
    </row>
    <row r="20" spans="1:15" x14ac:dyDescent="0.2">
      <c r="A20" t="s">
        <v>32</v>
      </c>
      <c r="B20" t="s">
        <v>17</v>
      </c>
    </row>
    <row r="21" spans="1:15" x14ac:dyDescent="0.2">
      <c r="A21" t="s">
        <v>18</v>
      </c>
      <c r="B21">
        <f>A15/D15</f>
        <v>2.5118025118704446E-4</v>
      </c>
      <c r="C21" t="s">
        <v>19</v>
      </c>
      <c r="D21">
        <f>F15/D15</f>
        <v>187.53674401225823</v>
      </c>
      <c r="F21" t="s">
        <v>20</v>
      </c>
    </row>
    <row r="23" spans="1:15" x14ac:dyDescent="0.2">
      <c r="A23" t="s">
        <v>37</v>
      </c>
      <c r="B23" t="s">
        <v>21</v>
      </c>
    </row>
    <row r="24" spans="1:15" x14ac:dyDescent="0.2">
      <c r="A24">
        <f>A18</f>
        <v>9.8110468413960174E-4</v>
      </c>
      <c r="B24" t="s">
        <v>8</v>
      </c>
      <c r="C24" t="s">
        <v>22</v>
      </c>
      <c r="D24">
        <f>B21</f>
        <v>2.5118025118704446E-4</v>
      </c>
      <c r="E24" t="s">
        <v>19</v>
      </c>
      <c r="F24">
        <f>D21</f>
        <v>187.53674401225823</v>
      </c>
      <c r="G24" t="s">
        <v>23</v>
      </c>
      <c r="H24">
        <f>D18</f>
        <v>3.8776770676544361</v>
      </c>
      <c r="I24" t="s">
        <v>11</v>
      </c>
      <c r="J24">
        <f>F18</f>
        <v>848.22131944165199</v>
      </c>
      <c r="O24" s="2"/>
    </row>
    <row r="25" spans="1:15" x14ac:dyDescent="0.2">
      <c r="A25" t="s">
        <v>24</v>
      </c>
      <c r="B25">
        <f>(A24-D24*H24)/(J24-F24*H24)</f>
        <v>5.8743298137049462E-8</v>
      </c>
    </row>
    <row r="26" spans="1:15" x14ac:dyDescent="0.2">
      <c r="I26" s="2"/>
    </row>
    <row r="27" spans="1:15" x14ac:dyDescent="0.2">
      <c r="A27" s="7" t="s">
        <v>24</v>
      </c>
      <c r="B27" s="7">
        <f>B25</f>
        <v>5.8743298137049462E-8</v>
      </c>
    </row>
    <row r="29" spans="1:15" x14ac:dyDescent="0.2">
      <c r="A29" t="s">
        <v>32</v>
      </c>
      <c r="B29" t="s">
        <v>25</v>
      </c>
    </row>
    <row r="30" spans="1:15" x14ac:dyDescent="0.2">
      <c r="A30" s="7" t="s">
        <v>18</v>
      </c>
      <c r="B30" s="7">
        <f>(A15-F15*B27)/D15</f>
        <v>2.4016372432188085E-4</v>
      </c>
    </row>
    <row r="31" spans="1:15" x14ac:dyDescent="0.2">
      <c r="C31" s="3"/>
    </row>
    <row r="32" spans="1:15" x14ac:dyDescent="0.2">
      <c r="A32" t="s">
        <v>33</v>
      </c>
      <c r="B32" t="s">
        <v>26</v>
      </c>
    </row>
    <row r="33" spans="1:3" x14ac:dyDescent="0.2">
      <c r="A33" s="7" t="s">
        <v>27</v>
      </c>
      <c r="B33" s="7">
        <f>A10-$B$30*E10-$B$27*G10</f>
        <v>1.0961296759090483E-3</v>
      </c>
    </row>
    <row r="35" spans="1:3" x14ac:dyDescent="0.2">
      <c r="A35" t="s">
        <v>28</v>
      </c>
      <c r="C35" s="3"/>
    </row>
    <row r="36" spans="1:3" x14ac:dyDescent="0.2">
      <c r="A36" t="s">
        <v>29</v>
      </c>
      <c r="B36" s="4">
        <v>10000</v>
      </c>
    </row>
    <row r="37" spans="1:3" x14ac:dyDescent="0.2">
      <c r="A37" t="s">
        <v>38</v>
      </c>
      <c r="B37">
        <f>1/(B33+B30*LN(B36)+B27*POWER(LN(B36),3))</f>
        <v>298.14999999999998</v>
      </c>
    </row>
    <row r="38" spans="1:3" x14ac:dyDescent="0.2">
      <c r="A38" t="s">
        <v>30</v>
      </c>
      <c r="B38" s="7">
        <f>B37-273.15</f>
        <v>25</v>
      </c>
      <c r="C38" s="3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Calcul Steinhart-Hart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Delalin Hugues</cp:lastModifiedBy>
  <cp:revision>1</cp:revision>
  <dcterms:created xsi:type="dcterms:W3CDTF">2015-10-20T18:05:55Z</dcterms:created>
  <dcterms:modified xsi:type="dcterms:W3CDTF">2015-10-27T08:45:16Z</dcterms:modified>
  <dc:language>fr-FR</dc:language>
</cp:coreProperties>
</file>