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E7" i="1"/>
  <c r="E12" i="1"/>
  <c r="E9" i="1"/>
  <c r="E5" i="1"/>
  <c r="E4" i="1"/>
  <c r="E6" i="1"/>
  <c r="E2" i="1"/>
  <c r="E10" i="1"/>
  <c r="E13" i="1"/>
  <c r="E11" i="1"/>
  <c r="E8" i="1"/>
  <c r="E3" i="1"/>
  <c r="G3" i="1" s="1"/>
  <c r="F7" i="1"/>
  <c r="F12" i="1"/>
  <c r="F9" i="1"/>
  <c r="F5" i="1"/>
  <c r="F4" i="1"/>
  <c r="F6" i="1"/>
  <c r="F2" i="1"/>
  <c r="F10" i="1"/>
  <c r="F13" i="1"/>
  <c r="F11" i="1"/>
  <c r="F8" i="1"/>
  <c r="F3" i="1"/>
  <c r="G11" i="1" l="1"/>
  <c r="H11" i="1" s="1"/>
  <c r="I11" i="1" s="1"/>
  <c r="G10" i="1"/>
  <c r="H10" i="1" s="1"/>
  <c r="I10" i="1" s="1"/>
  <c r="G6" i="1"/>
  <c r="H6" i="1" s="1"/>
  <c r="I6" i="1" s="1"/>
  <c r="G5" i="1"/>
  <c r="H5" i="1" s="1"/>
  <c r="I5" i="1" s="1"/>
  <c r="G12" i="1"/>
  <c r="H12" i="1" s="1"/>
  <c r="I12" i="1" s="1"/>
  <c r="H3" i="1"/>
  <c r="I3" i="1" s="1"/>
  <c r="G8" i="1"/>
  <c r="H8" i="1" s="1"/>
  <c r="I8" i="1" s="1"/>
  <c r="G13" i="1"/>
  <c r="H13" i="1" s="1"/>
  <c r="I13" i="1" s="1"/>
  <c r="G2" i="1"/>
  <c r="H2" i="1" s="1"/>
  <c r="I2" i="1" s="1"/>
  <c r="G4" i="1"/>
  <c r="H4" i="1" s="1"/>
  <c r="I4" i="1" s="1"/>
  <c r="G9" i="1"/>
  <c r="H9" i="1" s="1"/>
  <c r="I9" i="1" s="1"/>
  <c r="G7" i="1"/>
  <c r="H7" i="1" s="1"/>
  <c r="I7" i="1" s="1"/>
</calcChain>
</file>

<file path=xl/sharedStrings.xml><?xml version="1.0" encoding="utf-8"?>
<sst xmlns="http://schemas.openxmlformats.org/spreadsheetml/2006/main" count="47" uniqueCount="27">
  <si>
    <t xml:space="preserve">Parish name </t>
  </si>
  <si>
    <t>Ballinteer</t>
  </si>
  <si>
    <t>Clifden</t>
  </si>
  <si>
    <t>Drumshambo</t>
  </si>
  <si>
    <t>Ennis</t>
  </si>
  <si>
    <t xml:space="preserve">Gorey </t>
  </si>
  <si>
    <t>Gort</t>
  </si>
  <si>
    <t>Killeshandra</t>
  </si>
  <si>
    <t>Kimmage</t>
  </si>
  <si>
    <t>Mostrim</t>
  </si>
  <si>
    <t>Navan</t>
  </si>
  <si>
    <t>Omagh</t>
  </si>
  <si>
    <t>Thurles</t>
  </si>
  <si>
    <t>Pilgrimage destination</t>
  </si>
  <si>
    <t>Medjugorie</t>
  </si>
  <si>
    <t>Fatima</t>
  </si>
  <si>
    <t>Rome</t>
  </si>
  <si>
    <t>Lourdes</t>
  </si>
  <si>
    <t>The Holy Land</t>
  </si>
  <si>
    <t>group size</t>
  </si>
  <si>
    <t xml:space="preserve">Ticket cost </t>
  </si>
  <si>
    <t>Group Cost</t>
  </si>
  <si>
    <t>Group Reduction</t>
  </si>
  <si>
    <t>Govt Tax</t>
  </si>
  <si>
    <t>Group Total</t>
  </si>
  <si>
    <t>Individual Cost</t>
  </si>
  <si>
    <t>Parish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</si>
</sst>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B1" zoomScale="84" zoomScaleNormal="84" workbookViewId="0">
      <selection activeCell="E2" sqref="E2:I13"/>
    </sheetView>
  </sheetViews>
  <sheetFormatPr defaultRowHeight="15" x14ac:dyDescent="0.25"/>
  <cols>
    <col min="1" max="1" width="13.85546875" customWidth="1"/>
    <col min="2" max="2" width="22.42578125" customWidth="1"/>
    <col min="3" max="3" width="11.140625" customWidth="1"/>
    <col min="4" max="4" width="11.42578125" customWidth="1"/>
    <col min="5" max="5" width="13.85546875" customWidth="1"/>
    <col min="6" max="6" width="17.28515625" customWidth="1"/>
    <col min="7" max="7" width="11.140625" customWidth="1"/>
    <col min="8" max="8" width="12" bestFit="1" customWidth="1"/>
    <col min="9" max="9" width="16.28515625" customWidth="1"/>
    <col min="12" max="12" width="14.7109375" customWidth="1"/>
    <col min="13" max="13" width="17.7109375" customWidth="1"/>
  </cols>
  <sheetData>
    <row r="1" spans="1:13" x14ac:dyDescent="0.25">
      <c r="A1" s="1" t="s">
        <v>0</v>
      </c>
      <c r="B1" s="1" t="s">
        <v>13</v>
      </c>
      <c r="C1" s="1" t="s">
        <v>19</v>
      </c>
      <c r="D1" s="1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L1" s="4" t="s">
        <v>26</v>
      </c>
      <c r="M1" s="4" t="s">
        <v>25</v>
      </c>
    </row>
    <row r="2" spans="1:13" x14ac:dyDescent="0.25">
      <c r="A2" s="2" t="s">
        <v>8</v>
      </c>
      <c r="B2" s="2" t="s">
        <v>17</v>
      </c>
      <c r="C2" s="1">
        <v>85</v>
      </c>
      <c r="D2" s="3">
        <v>315</v>
      </c>
      <c r="E2" s="5">
        <f>(C2*D2)</f>
        <v>26775</v>
      </c>
      <c r="F2" s="5">
        <f>IF(AND(C2&gt;30,NOT(B2="Lourdes")),(E3*0.2),(E3*0.1))</f>
        <v>1792.8000000000002</v>
      </c>
      <c r="G2" s="5">
        <f>E2*0.05</f>
        <v>1338.75</v>
      </c>
      <c r="H2" s="5">
        <f>E2-F2+G2</f>
        <v>26320.95</v>
      </c>
      <c r="I2" s="5">
        <f>H2/C2</f>
        <v>309.65823529411767</v>
      </c>
      <c r="L2" s="2" t="s">
        <v>8</v>
      </c>
      <c r="M2" s="5">
        <f>I2</f>
        <v>309.65823529411767</v>
      </c>
    </row>
    <row r="3" spans="1:13" x14ac:dyDescent="0.25">
      <c r="A3" s="2" t="s">
        <v>1</v>
      </c>
      <c r="B3" s="2" t="s">
        <v>14</v>
      </c>
      <c r="C3" s="1">
        <v>72</v>
      </c>
      <c r="D3" s="3">
        <v>249</v>
      </c>
      <c r="E3" s="5">
        <f>(C3*D3)</f>
        <v>17928</v>
      </c>
      <c r="F3" s="5">
        <f>IF(AND(C3&gt;30,NOT(B3="Lourdes")),(E4*0.2),(E4*0.1))</f>
        <v>2490</v>
      </c>
      <c r="G3" s="5">
        <f>E3*0.05</f>
        <v>896.40000000000009</v>
      </c>
      <c r="H3" s="5">
        <f>E3-F3+G3</f>
        <v>16334.4</v>
      </c>
      <c r="I3" s="5">
        <f>H3/C3</f>
        <v>226.86666666666667</v>
      </c>
      <c r="L3" s="2" t="s">
        <v>1</v>
      </c>
      <c r="M3" s="5">
        <f t="shared" ref="M3:M13" si="0">I3</f>
        <v>226.86666666666667</v>
      </c>
    </row>
    <row r="4" spans="1:13" x14ac:dyDescent="0.25">
      <c r="A4" s="2" t="s">
        <v>6</v>
      </c>
      <c r="B4" s="2" t="s">
        <v>14</v>
      </c>
      <c r="C4" s="1">
        <v>50</v>
      </c>
      <c r="D4" s="3">
        <v>249</v>
      </c>
      <c r="E4" s="5">
        <f>(C4*D4)</f>
        <v>12450</v>
      </c>
      <c r="F4" s="5">
        <f>IF(AND(C4&gt;30,NOT(B4="Lourdes")),(E5*0.2),(E5*0.1))</f>
        <v>2394</v>
      </c>
      <c r="G4" s="5">
        <f>E4*0.05</f>
        <v>622.5</v>
      </c>
      <c r="H4" s="5">
        <f>E4-F4+G4</f>
        <v>10678.5</v>
      </c>
      <c r="I4" s="5">
        <f>H4/C4</f>
        <v>213.57</v>
      </c>
      <c r="L4" s="2" t="s">
        <v>6</v>
      </c>
      <c r="M4" s="5">
        <f t="shared" si="0"/>
        <v>213.57</v>
      </c>
    </row>
    <row r="5" spans="1:13" x14ac:dyDescent="0.25">
      <c r="A5" s="2" t="s">
        <v>5</v>
      </c>
      <c r="B5" s="2" t="s">
        <v>17</v>
      </c>
      <c r="C5" s="1">
        <v>38</v>
      </c>
      <c r="D5" s="3">
        <v>315</v>
      </c>
      <c r="E5" s="5">
        <f>(C5*D5)</f>
        <v>11970</v>
      </c>
      <c r="F5" s="5">
        <f>IF(AND(C5&gt;30,NOT(B5="Lourdes")),(E6*0.2),(E6*0.1))</f>
        <v>1039.5</v>
      </c>
      <c r="G5" s="5">
        <f>E5*0.05</f>
        <v>598.5</v>
      </c>
      <c r="H5" s="5">
        <f>E5-F5+G5</f>
        <v>11529</v>
      </c>
      <c r="I5" s="5">
        <f>H5/C5</f>
        <v>303.39473684210526</v>
      </c>
      <c r="L5" s="2" t="s">
        <v>5</v>
      </c>
      <c r="M5" s="5">
        <f t="shared" si="0"/>
        <v>303.39473684210526</v>
      </c>
    </row>
    <row r="6" spans="1:13" x14ac:dyDescent="0.25">
      <c r="A6" s="2" t="s">
        <v>7</v>
      </c>
      <c r="B6" s="2" t="s">
        <v>17</v>
      </c>
      <c r="C6" s="1">
        <v>33</v>
      </c>
      <c r="D6" s="3">
        <v>315</v>
      </c>
      <c r="E6" s="5">
        <f>(C6*D6)</f>
        <v>10395</v>
      </c>
      <c r="F6" s="5">
        <f>IF(AND(C6&gt;30,NOT(B6="Lourdes")),(E7*0.2),(E7*0.1))</f>
        <v>820.7</v>
      </c>
      <c r="G6" s="5">
        <f>E6*0.05</f>
        <v>519.75</v>
      </c>
      <c r="H6" s="5">
        <f>E6-F6+G6</f>
        <v>10094.049999999999</v>
      </c>
      <c r="I6" s="5">
        <f>H6/C6</f>
        <v>305.88030303030303</v>
      </c>
      <c r="L6" s="2" t="s">
        <v>7</v>
      </c>
      <c r="M6" s="5">
        <f t="shared" si="0"/>
        <v>305.88030303030303</v>
      </c>
    </row>
    <row r="7" spans="1:13" x14ac:dyDescent="0.25">
      <c r="A7" s="2" t="s">
        <v>2</v>
      </c>
      <c r="B7" s="2" t="s">
        <v>15</v>
      </c>
      <c r="C7" s="1">
        <v>29</v>
      </c>
      <c r="D7" s="3">
        <v>283</v>
      </c>
      <c r="E7" s="5">
        <f>(C7*D7)</f>
        <v>8207</v>
      </c>
      <c r="F7" s="5">
        <f>IF(AND(C7&gt;30,NOT(B7="Lourdes")),(E8*0.2),(E8*0.1))</f>
        <v>850.5</v>
      </c>
      <c r="G7" s="5">
        <f>E7*0.05</f>
        <v>410.35</v>
      </c>
      <c r="H7" s="5">
        <f>E7-F7+G7</f>
        <v>7766.85</v>
      </c>
      <c r="I7" s="5">
        <f>H7/C7</f>
        <v>267.82241379310346</v>
      </c>
      <c r="L7" s="2" t="s">
        <v>2</v>
      </c>
      <c r="M7" s="5">
        <f t="shared" si="0"/>
        <v>267.82241379310346</v>
      </c>
    </row>
    <row r="8" spans="1:13" x14ac:dyDescent="0.25">
      <c r="A8" s="2" t="s">
        <v>12</v>
      </c>
      <c r="B8" s="2" t="s">
        <v>17</v>
      </c>
      <c r="C8" s="1">
        <v>27</v>
      </c>
      <c r="D8" s="3">
        <v>315</v>
      </c>
      <c r="E8" s="5">
        <f>(C8*D8)</f>
        <v>8505</v>
      </c>
      <c r="F8" s="5">
        <f>IF(AND(C8&gt;30,NOT(B8="Lourdes")),(E9*0.2),(E9*0.1))</f>
        <v>950</v>
      </c>
      <c r="G8" s="5">
        <f>E8*0.05</f>
        <v>425.25</v>
      </c>
      <c r="H8" s="5">
        <f>E8-F8+G8</f>
        <v>7980.25</v>
      </c>
      <c r="I8" s="5">
        <f>H8/C8</f>
        <v>295.56481481481484</v>
      </c>
      <c r="L8" s="2" t="s">
        <v>12</v>
      </c>
      <c r="M8" s="5">
        <f t="shared" si="0"/>
        <v>295.56481481481484</v>
      </c>
    </row>
    <row r="9" spans="1:13" x14ac:dyDescent="0.25">
      <c r="A9" s="2" t="s">
        <v>4</v>
      </c>
      <c r="B9" s="2" t="s">
        <v>16</v>
      </c>
      <c r="C9" s="1">
        <v>25</v>
      </c>
      <c r="D9" s="3">
        <v>380</v>
      </c>
      <c r="E9" s="5">
        <f>(C9*D9)</f>
        <v>9500</v>
      </c>
      <c r="F9" s="5">
        <f>IF(AND(C9&gt;30,NOT(B9="Lourdes")),(E10*0.2),(E10*0.1))</f>
        <v>566</v>
      </c>
      <c r="G9" s="5">
        <f>E9*0.05</f>
        <v>475</v>
      </c>
      <c r="H9" s="5">
        <f>E9-F9+G9</f>
        <v>9409</v>
      </c>
      <c r="I9" s="5">
        <f>H9/C9</f>
        <v>376.36</v>
      </c>
      <c r="L9" s="2" t="s">
        <v>4</v>
      </c>
      <c r="M9" s="5">
        <f t="shared" si="0"/>
        <v>376.36</v>
      </c>
    </row>
    <row r="10" spans="1:13" x14ac:dyDescent="0.25">
      <c r="A10" s="2" t="s">
        <v>9</v>
      </c>
      <c r="B10" s="2" t="s">
        <v>15</v>
      </c>
      <c r="C10" s="1">
        <v>20</v>
      </c>
      <c r="D10" s="3">
        <v>283</v>
      </c>
      <c r="E10" s="5">
        <f>(C10*D10)</f>
        <v>5660</v>
      </c>
      <c r="F10" s="5">
        <f>IF(AND(C10&gt;30,NOT(B10="Lourdes")),(E11*0.2),(E11*0.1))</f>
        <v>722</v>
      </c>
      <c r="G10" s="5">
        <f>E10*0.05</f>
        <v>283</v>
      </c>
      <c r="H10" s="5">
        <f>E10-F10+G10</f>
        <v>5221</v>
      </c>
      <c r="I10" s="5">
        <f>H10/C10</f>
        <v>261.05</v>
      </c>
      <c r="L10" s="2" t="s">
        <v>9</v>
      </c>
      <c r="M10" s="5">
        <f t="shared" si="0"/>
        <v>261.05</v>
      </c>
    </row>
    <row r="11" spans="1:13" x14ac:dyDescent="0.25">
      <c r="A11" s="2" t="s">
        <v>11</v>
      </c>
      <c r="B11" s="2" t="s">
        <v>18</v>
      </c>
      <c r="C11" s="1">
        <v>19</v>
      </c>
      <c r="D11" s="3">
        <v>380</v>
      </c>
      <c r="E11" s="5">
        <f>(C11*D11)</f>
        <v>7220</v>
      </c>
      <c r="F11" s="5">
        <f>IF(AND(C11&gt;30,NOT(B11="Lourdes")),(E12*0.2),(E12*0.1))</f>
        <v>452.8</v>
      </c>
      <c r="G11" s="5">
        <f>E11*0.05</f>
        <v>361</v>
      </c>
      <c r="H11" s="5">
        <f>E11-F11+G11</f>
        <v>7128.2</v>
      </c>
      <c r="I11" s="5">
        <f>H11/C11</f>
        <v>375.16842105263157</v>
      </c>
      <c r="L11" s="2" t="s">
        <v>11</v>
      </c>
      <c r="M11" s="5">
        <f t="shared" si="0"/>
        <v>375.16842105263157</v>
      </c>
    </row>
    <row r="12" spans="1:13" x14ac:dyDescent="0.25">
      <c r="A12" s="2" t="s">
        <v>3</v>
      </c>
      <c r="B12" s="2" t="s">
        <v>15</v>
      </c>
      <c r="C12" s="1">
        <v>16</v>
      </c>
      <c r="D12" s="3">
        <v>283</v>
      </c>
      <c r="E12" s="5">
        <f>(C12*D12)</f>
        <v>4528</v>
      </c>
      <c r="F12" s="5">
        <f>IF(AND(C12&gt;30,NOT(B12="Lourdes")),(E13*0.2),(E13*0.1))</f>
        <v>339.6</v>
      </c>
      <c r="G12" s="5">
        <f>E12*0.05</f>
        <v>226.4</v>
      </c>
      <c r="H12" s="5">
        <f>E12-F12+G12</f>
        <v>4414.7999999999993</v>
      </c>
      <c r="I12" s="5">
        <f>H12/C12</f>
        <v>275.92499999999995</v>
      </c>
      <c r="L12" s="2" t="s">
        <v>3</v>
      </c>
      <c r="M12" s="5">
        <f t="shared" si="0"/>
        <v>275.92499999999995</v>
      </c>
    </row>
    <row r="13" spans="1:13" x14ac:dyDescent="0.25">
      <c r="A13" s="2" t="s">
        <v>10</v>
      </c>
      <c r="B13" s="2" t="s">
        <v>15</v>
      </c>
      <c r="C13" s="1">
        <v>12</v>
      </c>
      <c r="D13" s="3">
        <v>283</v>
      </c>
      <c r="E13" s="5">
        <f>(C13*D13)</f>
        <v>3396</v>
      </c>
      <c r="F13" s="5">
        <f>IF(AND(C13&gt;30,NOT(B13="Lourdes")),(E14*0.2),(E14*0.1))</f>
        <v>0</v>
      </c>
      <c r="G13" s="5">
        <f>E13*0.05</f>
        <v>169.8</v>
      </c>
      <c r="H13" s="5">
        <f>E13-F13+G13</f>
        <v>3565.8</v>
      </c>
      <c r="I13" s="5">
        <f>H13/C13</f>
        <v>297.15000000000003</v>
      </c>
      <c r="L13" s="2" t="s">
        <v>10</v>
      </c>
      <c r="M13" s="5">
        <f t="shared" si="0"/>
        <v>297.15000000000003</v>
      </c>
    </row>
  </sheetData>
  <sheetProtection sheet="1" objects="1" scenarios="1"/>
  <sortState ref="A2:I13">
    <sortCondition descending="1" ref="C1"/>
  </sortState>
  <pageMargins left="0.7" right="0.7" top="0.75" bottom="0.75" header="0.3" footer="0.3"/>
  <pageSetup paperSize="257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Waterford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20058208</dc:creator>
  <cp:lastModifiedBy>20058208</cp:lastModifiedBy>
  <dcterms:created xsi:type="dcterms:W3CDTF">2012-11-19T12:19:16Z</dcterms:created>
  <dcterms:modified xsi:type="dcterms:W3CDTF">2012-11-26T12:53:17Z</dcterms:modified>
</cp:coreProperties>
</file>