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miller/MOLBAR/Supplement.DataIntegrity/"/>
    </mc:Choice>
  </mc:AlternateContent>
  <xr:revisionPtr revIDLastSave="0" documentId="13_ncr:1_{5989A47D-3D1A-9B4E-BB7D-1DF077C83907}" xr6:coauthVersionLast="28" xr6:coauthVersionMax="28" xr10:uidLastSave="{00000000-0000-0000-0000-000000000000}"/>
  <bookViews>
    <workbookView xWindow="1140" yWindow="800" windowWidth="25480" windowHeight="16340" activeTab="3" xr2:uid="{00000000-000D-0000-FFFF-FFFF00000000}"/>
  </bookViews>
  <sheets>
    <sheet name="S1" sheetId="2" r:id="rId1"/>
    <sheet name="S2" sheetId="1" r:id="rId2"/>
    <sheet name="S3" sheetId="3" r:id="rId3"/>
    <sheet name="S4" sheetId="4" r:id="rId4"/>
  </sheets>
  <calcPr calcId="171027"/>
</workbook>
</file>

<file path=xl/calcChain.xml><?xml version="1.0" encoding="utf-8"?>
<calcChain xmlns="http://schemas.openxmlformats.org/spreadsheetml/2006/main">
  <c r="G57" i="4" l="1"/>
  <c r="K57" i="4" s="1"/>
  <c r="G56" i="4"/>
  <c r="K56" i="4" s="1"/>
  <c r="G55" i="4"/>
  <c r="G54" i="4"/>
  <c r="K54" i="4" s="1"/>
  <c r="G53" i="4"/>
  <c r="K53" i="4" s="1"/>
  <c r="G52" i="4"/>
  <c r="G51" i="4"/>
  <c r="K51" i="4" s="1"/>
  <c r="G50" i="4"/>
  <c r="K50" i="4" s="1"/>
  <c r="G49" i="4"/>
  <c r="G48" i="4"/>
  <c r="K48" i="4" s="1"/>
  <c r="G47" i="4"/>
  <c r="K47" i="4" s="1"/>
  <c r="G46" i="4"/>
  <c r="K46" i="4" s="1"/>
  <c r="G45" i="4"/>
  <c r="K45" i="4" s="1"/>
  <c r="G44" i="4"/>
  <c r="K44" i="4" s="1"/>
  <c r="G43" i="4"/>
  <c r="G42" i="4"/>
  <c r="K42" i="4" s="1"/>
  <c r="G41" i="4"/>
  <c r="K41" i="4" s="1"/>
  <c r="G40" i="4"/>
  <c r="G39" i="4"/>
  <c r="K39" i="4" s="1"/>
  <c r="G38" i="4"/>
  <c r="K38" i="4" s="1"/>
  <c r="G37" i="4"/>
  <c r="G36" i="4"/>
  <c r="K36" i="4" s="1"/>
  <c r="G35" i="4"/>
  <c r="K35" i="4" s="1"/>
  <c r="G34" i="4"/>
  <c r="G33" i="4"/>
  <c r="K33" i="4" s="1"/>
  <c r="G32" i="4"/>
  <c r="K32" i="4" s="1"/>
  <c r="G31" i="4"/>
  <c r="G30" i="4"/>
  <c r="K30" i="4" s="1"/>
  <c r="G29" i="4"/>
  <c r="K29" i="4" s="1"/>
  <c r="G28" i="4"/>
  <c r="G27" i="4"/>
  <c r="K27" i="4" s="1"/>
  <c r="G26" i="4"/>
  <c r="K26" i="4" s="1"/>
  <c r="G25" i="4"/>
  <c r="G24" i="4"/>
  <c r="K24" i="4" s="1"/>
  <c r="G23" i="4"/>
  <c r="K23" i="4" s="1"/>
  <c r="G22" i="4"/>
  <c r="G21" i="4"/>
  <c r="K21" i="4" s="1"/>
  <c r="G20" i="4"/>
  <c r="K20" i="4" s="1"/>
  <c r="G19" i="4"/>
  <c r="G18" i="4"/>
  <c r="K18" i="4" s="1"/>
  <c r="G17" i="4"/>
  <c r="K17" i="4" s="1"/>
  <c r="G16" i="4"/>
  <c r="G15" i="4"/>
  <c r="K15" i="4" s="1"/>
  <c r="G14" i="4"/>
  <c r="K14" i="4" s="1"/>
  <c r="G13" i="4"/>
  <c r="G12" i="4"/>
  <c r="K12" i="4" s="1"/>
  <c r="G11" i="4"/>
  <c r="K11" i="4" s="1"/>
  <c r="G10" i="4"/>
  <c r="G9" i="4"/>
  <c r="K9" i="4" s="1"/>
  <c r="G8" i="4"/>
  <c r="K8" i="4" s="1"/>
  <c r="G7" i="4"/>
  <c r="G6" i="4"/>
  <c r="K6" i="4" s="1"/>
  <c r="G5" i="4"/>
  <c r="K5" i="4" s="1"/>
  <c r="G4" i="4"/>
  <c r="H19" i="3"/>
  <c r="G19" i="3"/>
  <c r="I19" i="3" s="1"/>
  <c r="F19" i="3"/>
  <c r="E19" i="3"/>
  <c r="H14" i="3"/>
  <c r="G14" i="3"/>
  <c r="I14" i="3" s="1"/>
  <c r="F14" i="3"/>
  <c r="E14" i="3"/>
  <c r="I9" i="3"/>
  <c r="H9" i="3"/>
  <c r="G9" i="3"/>
  <c r="F9" i="3"/>
  <c r="E9" i="3"/>
  <c r="K34" i="4" l="1"/>
  <c r="K40" i="4"/>
  <c r="K52" i="4"/>
  <c r="K28" i="4"/>
  <c r="K4" i="4"/>
  <c r="K10" i="4"/>
  <c r="K16" i="4"/>
  <c r="K22" i="4"/>
  <c r="K7" i="4"/>
  <c r="K13" i="4"/>
  <c r="K19" i="4"/>
  <c r="K25" i="4"/>
  <c r="K31" i="4"/>
  <c r="K37" i="4"/>
  <c r="K43" i="4"/>
  <c r="K49" i="4"/>
  <c r="K55" i="4"/>
  <c r="H8" i="1"/>
  <c r="H7" i="1"/>
  <c r="H6" i="1"/>
  <c r="H5" i="1"/>
  <c r="G8" i="1"/>
  <c r="G7" i="1"/>
  <c r="G6" i="1"/>
  <c r="G5" i="1"/>
  <c r="I10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3" i="1"/>
  <c r="G72" i="1"/>
  <c r="G71" i="1"/>
  <c r="G70" i="1"/>
  <c r="G69" i="1"/>
  <c r="G68" i="1"/>
  <c r="G79" i="1"/>
  <c r="G78" i="1"/>
  <c r="G77" i="1"/>
  <c r="G76" i="1"/>
  <c r="G75" i="1"/>
  <c r="G74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1" i="1"/>
  <c r="G30" i="1"/>
  <c r="G29" i="1"/>
  <c r="G28" i="1"/>
  <c r="G25" i="1"/>
  <c r="G24" i="1"/>
  <c r="G37" i="1"/>
  <c r="G36" i="1"/>
  <c r="G35" i="1"/>
  <c r="G34" i="1"/>
  <c r="G33" i="1"/>
  <c r="G32" i="1"/>
  <c r="G27" i="1"/>
  <c r="G26" i="1"/>
  <c r="G23" i="1"/>
  <c r="G22" i="1"/>
  <c r="G21" i="1"/>
  <c r="G20" i="1"/>
  <c r="G11" i="1" l="1"/>
  <c r="H79" i="1"/>
  <c r="H121" i="1"/>
  <c r="H31" i="1"/>
  <c r="H49" i="1"/>
  <c r="H97" i="1"/>
  <c r="G15" i="1"/>
  <c r="G10" i="1"/>
  <c r="H61" i="1"/>
  <c r="H85" i="1"/>
  <c r="H115" i="1"/>
  <c r="H37" i="1"/>
  <c r="H43" i="1"/>
  <c r="H55" i="1"/>
  <c r="H67" i="1"/>
  <c r="H73" i="1"/>
  <c r="H91" i="1"/>
  <c r="H103" i="1"/>
  <c r="H109" i="1"/>
  <c r="H127" i="1"/>
  <c r="G12" i="1"/>
  <c r="G13" i="1"/>
  <c r="H25" i="1"/>
  <c r="H15" i="1" l="1"/>
  <c r="H13" i="1"/>
  <c r="H11" i="1"/>
  <c r="H10" i="1"/>
  <c r="H12" i="1"/>
</calcChain>
</file>

<file path=xl/sharedStrings.xml><?xml version="1.0" encoding="utf-8"?>
<sst xmlns="http://schemas.openxmlformats.org/spreadsheetml/2006/main" count="512" uniqueCount="252">
  <si>
    <t>Col0_x_Col0_BR1_CAGATC_L007_R1_001</t>
  </si>
  <si>
    <t>Col0_x_Col0_BR1_CAGATC_L007_R2_001</t>
  </si>
  <si>
    <t>Col0_x_Col0_BR3_CTTGTA_L007_R1_001</t>
  </si>
  <si>
    <t>Col0_x_Col0_BR3_CTTGTA_L007_R2_001</t>
  </si>
  <si>
    <t>Col0_x_Ler_BR2_TGACCA_L007_R1_001</t>
  </si>
  <si>
    <t>Col0_x_Ler_BR2_TGACCA_L007_R2_001</t>
  </si>
  <si>
    <t>Col0_x_Tsu_BR1_ATGTCA_L008_R1_001</t>
  </si>
  <si>
    <t>Col0_x_Tsu_BR1_ATGTCA_L008_R2_001</t>
  </si>
  <si>
    <t>Col0_x_Tsu_BR2_AGTTCC_L001_R1_001</t>
  </si>
  <si>
    <t>Col0_x_Tsu_BR2_AGTTCC_L001_R2_001</t>
  </si>
  <si>
    <t>Col0_x_Tsu_BR3_CCGTCC_L008_R1_001</t>
  </si>
  <si>
    <t>Col0_x_Tsu_BR3_CCGTCC_L008_R2_001</t>
  </si>
  <si>
    <t>ColxColBR2_S5_L008_R1_001</t>
  </si>
  <si>
    <t>ColxColBR2_S5_L008_R2_001</t>
  </si>
  <si>
    <t>ColxLerBR3_S3_L008_R1_001</t>
  </si>
  <si>
    <t>ColxLerBR3_S3_L008_R2_001</t>
  </si>
  <si>
    <t>ColxLerBR4_S4_L008_R1_001</t>
  </si>
  <si>
    <t>ColxLerBR4_S4_L008_R2_001</t>
  </si>
  <si>
    <t>drm1_x_Ler_BR1_GCCAAT_L006_R1_001</t>
  </si>
  <si>
    <t>drm1_x_Ler_BR1_GCCAAT_L006_R2_001</t>
  </si>
  <si>
    <t>drm1_x_Ler_BR2_CAGATC_L006_R1_001</t>
  </si>
  <si>
    <t>drm1_x_Ler_BR2_CAGATC_L006_R2_001</t>
  </si>
  <si>
    <t>drm1_x_Ler_BR4_AGTCAA_L007_R1_001</t>
  </si>
  <si>
    <t>drm1_x_Ler_BR4_AGTCAA_L007_R2_001</t>
  </si>
  <si>
    <t>Ler_x_Col_BR1_CGATGT_L007_R1_001</t>
  </si>
  <si>
    <t>Ler_x_Col_BR1_CGATGT_L007_R2_001</t>
  </si>
  <si>
    <t>LerxColBR2_S1_L008_R1_001</t>
  </si>
  <si>
    <t>LerxColBR2_S1_L008_R2_001</t>
  </si>
  <si>
    <t>LerxColBR3_S2_L008_R1_001</t>
  </si>
  <si>
    <t>LerxColBR3_S2_L008_R2_001</t>
  </si>
  <si>
    <t>Ler_x_drm1_BR1_AGTTCC_L007_R1_001</t>
  </si>
  <si>
    <t>Ler_x_drm1_BR1_AGTTCC_L007_R2_001</t>
  </si>
  <si>
    <t>Ler_x_drm1_BR2_CTTGTA_L006_R1_001</t>
  </si>
  <si>
    <t>Ler_x_drm1_BR2_CTTGTA_L006_R2_001</t>
  </si>
  <si>
    <t>Ler_x_drm1_BR3_ATGTCA_L007_R1_001</t>
  </si>
  <si>
    <t>Ler_x_drm1_BR3_ATGTCA_L007_R2_001</t>
  </si>
  <si>
    <t>Ler_x_Ler_BR1_ACAGTG_L007_R1_001</t>
  </si>
  <si>
    <t>Ler_x_Ler_BR1_ACAGTG_L007_R2_001</t>
  </si>
  <si>
    <t>LerxLerBR2_S6_L008_R1_001</t>
  </si>
  <si>
    <t>LerxLerBR2_S6_L008_R2_001</t>
  </si>
  <si>
    <t>Ler_x_Ler_BR3_GCCAAT_L007_R1_001</t>
  </si>
  <si>
    <t>Ler_x_Ler_BR3_GCCAAT_L007_R2_001</t>
  </si>
  <si>
    <t>Ler_x_mea9_BR1_GTCCGC_L002_R1_001</t>
  </si>
  <si>
    <t>Ler_x_mea9_BR1_GTCCGC_L002_R2_001</t>
  </si>
  <si>
    <t>Ler_x_mea9_BR2_GTGAAA_L002_R1_001</t>
  </si>
  <si>
    <t>Ler_x_mea9_BR2_GTGAAA_L002_R2_001</t>
  </si>
  <si>
    <t>Ler_x_mea9_BR3_ACAGTG_L003_R1_001</t>
  </si>
  <si>
    <t>Ler_x_mea9_BR3_ACAGTG_L003_R2_001</t>
  </si>
  <si>
    <t>Ler_x_met1-3_BR1_ATGTCA_L001_R1_001</t>
  </si>
  <si>
    <t>Ler_x_met1-3_BR1_ATGTCA_L001_R2_001</t>
  </si>
  <si>
    <t>Ler_x_met1-3_BR3_GTCCGC_L008_R1_001</t>
  </si>
  <si>
    <t>Ler_x_met1-3_BR3_GTCCGC_L008_R2_001</t>
  </si>
  <si>
    <t>Ler_x_met1-3_BR4_GTGAAA_L008_R1_001</t>
  </si>
  <si>
    <t>Ler_x_met1-3_BR4_GTGAAA_L008_R2_001</t>
  </si>
  <si>
    <t>Ler_x_met179_BR1_GCCAAT_L008_R1_001</t>
  </si>
  <si>
    <t>Ler_x_met179_BR1_GCCAAT_L008_R2_001</t>
  </si>
  <si>
    <t>Ler_x_met179_BR2_CAGATC_L008_R1_001</t>
  </si>
  <si>
    <t>Ler_x_met179_BR2_CAGATC_L008_R2_001</t>
  </si>
  <si>
    <t>Ler_x_met179_BR3_CTTGTA_L008_R1_001</t>
  </si>
  <si>
    <t>Ler_x_met179_BR3_CTTGTA_L008_R2_001</t>
  </si>
  <si>
    <t>Ler_x_nrpE1_BR1_AGTCAA_L002_R1_001</t>
  </si>
  <si>
    <t>Ler_x_nrpE1_BR1_AGTCAA_L002_R2_001</t>
  </si>
  <si>
    <t>Ler_x_nrpE1_BR2_AGTTCC_L002_R1_001</t>
  </si>
  <si>
    <t>Ler_x_nrpE1_BR2_AGTTCC_L002_R2_001</t>
  </si>
  <si>
    <t>Ler_x_nrpE1_BR4_CGATGT_L003_R1_001</t>
  </si>
  <si>
    <t>Ler_x_nrpE1_BR4_CGATGT_L003_R2_001</t>
  </si>
  <si>
    <t>Ler_x_rdr6_BR1_CTTGTA_L003_R1_001</t>
  </si>
  <si>
    <t>Ler_x_rdr6_BR1_CTTGTA_L003_R2_001</t>
  </si>
  <si>
    <t>Ler_x_rdr6_BR2_TGACCA_L006_R1_001</t>
  </si>
  <si>
    <t>Ler_x_rdr6_BR2_TGACCA_L006_R2_001</t>
  </si>
  <si>
    <t>Ler_x_rdr6_BR4_ACAGTG_L006_R1_001</t>
  </si>
  <si>
    <t>Ler_x_rdr6_BR4_ACAGTG_L006_R2_001</t>
  </si>
  <si>
    <t>mea9_x_Ler_BR1_ATGTCA_L002_R1_001</t>
  </si>
  <si>
    <t>mea9_x_Ler_BR1_ATGTCA_L002_R2_001</t>
  </si>
  <si>
    <t>mea9_x_Ler_BR2_CCGTCC_L002_R1_001</t>
  </si>
  <si>
    <t>mea9_x_Ler_BR2_CCGTCC_L002_R2_001</t>
  </si>
  <si>
    <t>mea9_x_Ler_BR3_TGACCA_L003_R1_001</t>
  </si>
  <si>
    <t>mea9_x_Ler_BR3_TGACCA_L003_R2_001</t>
  </si>
  <si>
    <t>nrpE1_x_Ler_BR1_CCGTCC_L001_R1_001</t>
  </si>
  <si>
    <t>nrpE1_x_Ler_BR1_CCGTCC_L001_R2_001</t>
  </si>
  <si>
    <t>nrpE1_x_Ler_BR2_GTCCGC_L001_R1_001</t>
  </si>
  <si>
    <t>nrpE1_x_Ler_BR2_GTCCGC_L001_R2_001</t>
  </si>
  <si>
    <t>nrpE1_x_Ler_BR4_GTGAAA_L001_R1_001</t>
  </si>
  <si>
    <t>nrpE1_x_Ler_BR4_GTGAAA_L001_R2_001</t>
  </si>
  <si>
    <t>rdr6_x_Ler_BR1_GCCAAT_L003_R1_001</t>
  </si>
  <si>
    <t>rdr6_x_Ler_BR1_GCCAAT_L003_R2_001</t>
  </si>
  <si>
    <t>rdr6_x_Ler_BR2_CAGATC_L003_R1_001</t>
  </si>
  <si>
    <t>rdr6_x_Ler_BR2_CAGATC_L003_R2_001</t>
  </si>
  <si>
    <t>rdr6_x_Ler_BR3_CGATGT_L006_R1_001</t>
  </si>
  <si>
    <t>rdr6_x_Ler_BR3_CGATGT_L006_R2_001</t>
  </si>
  <si>
    <t>Tsu_x_Col0_BR1_AGTCAA_L008_R1_001</t>
  </si>
  <si>
    <t>Tsu_x_Col0_BR1_AGTCAA_L008_R2_001</t>
  </si>
  <si>
    <t>Tsu_x_Col0_BR3_AGTTCC_L008_R1_001</t>
  </si>
  <si>
    <t>Tsu_x_Col0_BR3_AGTTCC_L008_R2_001</t>
  </si>
  <si>
    <t>Tsu_x_Col0_BR4_AGTCAA_L001_R1_001</t>
  </si>
  <si>
    <t>Tsu_x_Col0_BR4_AGTCAA_L001_R2_001</t>
  </si>
  <si>
    <t>Tsu_x_met179_BR1_CGATGT_L008_R1_001</t>
  </si>
  <si>
    <t>Tsu_x_met179_BR1_CGATGT_L008_R2_001</t>
  </si>
  <si>
    <t>Tsu_x_met179_BR2_TGACCA_L008_R1_001</t>
  </si>
  <si>
    <t>Tsu_x_met179_BR2_TGACCA_L008_R2_001</t>
  </si>
  <si>
    <t>Tsu_x_met179_BR3_ACAGTG_L008_R1_001</t>
  </si>
  <si>
    <t>Tsu_x_met179_BR3_ACAGTG_L008_R2_001</t>
  </si>
  <si>
    <t>Tsu_x_Tsu_BR1_CCGTCC_L007_R1_001</t>
  </si>
  <si>
    <t>Tsu_x_Tsu_BR1_CCGTCC_L007_R2_001</t>
  </si>
  <si>
    <t>Tsu_x_Tsu_BR2_GTCCGC_L007_R1_001</t>
  </si>
  <si>
    <t>Tsu_x_Tsu_BR2_GTCCGC_L007_R2_001</t>
  </si>
  <si>
    <t>Tsu_x_Tsu_BR3_GTGAAA_L007_R1_001</t>
  </si>
  <si>
    <t>Tsu_x_Tsu_BR3_GTGAAA_L007_R2_001</t>
  </si>
  <si>
    <t>FASTQ</t>
  </si>
  <si>
    <t>R</t>
  </si>
  <si>
    <t>Cross</t>
  </si>
  <si>
    <t>Col_x_Col</t>
  </si>
  <si>
    <t>Col_x_Ler</t>
  </si>
  <si>
    <t>Col_x_Tsu</t>
  </si>
  <si>
    <t>drm1_x_Ler</t>
  </si>
  <si>
    <t>Ler_x_Col</t>
  </si>
  <si>
    <t>Ler_x_drm1</t>
  </si>
  <si>
    <t>Ler_x_Ler</t>
  </si>
  <si>
    <t>Ler_x_mea9</t>
  </si>
  <si>
    <t>Ler_x_met179</t>
  </si>
  <si>
    <t>Ler_x_nrpE1</t>
  </si>
  <si>
    <t>Ler_x_rdr6</t>
  </si>
  <si>
    <t>mea9_x_Ler</t>
  </si>
  <si>
    <t>nrpE1_x_Ler</t>
  </si>
  <si>
    <t>rdr6_x_Ler</t>
  </si>
  <si>
    <t>Tsu_x_Col</t>
  </si>
  <si>
    <t>Tsu_x_met179</t>
  </si>
  <si>
    <t>Tsu_x_Tsu</t>
  </si>
  <si>
    <t>Ler_x_met1-3</t>
  </si>
  <si>
    <t>READS/FILE</t>
  </si>
  <si>
    <t>BR</t>
  </si>
  <si>
    <t>LINES/FILE</t>
  </si>
  <si>
    <t>BASES</t>
  </si>
  <si>
    <t>READ LENGTH</t>
  </si>
  <si>
    <t>Col</t>
  </si>
  <si>
    <t>Ler</t>
  </si>
  <si>
    <t>Tsu</t>
  </si>
  <si>
    <t>drm1</t>
  </si>
  <si>
    <t>mea9</t>
  </si>
  <si>
    <t>met1-3</t>
  </si>
  <si>
    <t>nrpE1</t>
  </si>
  <si>
    <t>rdr6</t>
  </si>
  <si>
    <t>met179</t>
  </si>
  <si>
    <t>Mat</t>
  </si>
  <si>
    <t>Pat</t>
  </si>
  <si>
    <t>Experimental design</t>
  </si>
  <si>
    <t>TOTAL READS</t>
  </si>
  <si>
    <t>AVERAGE READS</t>
  </si>
  <si>
    <t>MINIMUM READS</t>
  </si>
  <si>
    <t>MAXIMUM READS</t>
  </si>
  <si>
    <t>COUNT FILES</t>
  </si>
  <si>
    <t>TOTAL PAIRS</t>
  </si>
  <si>
    <t>AVERAGE PAIRS</t>
  </si>
  <si>
    <t>MINIMUM PAIRS</t>
  </si>
  <si>
    <t>MAXIMUM PAIRS</t>
  </si>
  <si>
    <t>Col0_x_Ler_BR2_TGACCA_L007_PAIR_001</t>
  </si>
  <si>
    <t>Col0_x_Tsu_BR1_ATGTCA_L008_PAIR_001</t>
  </si>
  <si>
    <t>Col0_x_Tsu_BR2_AGTTCC_L001_PAIR_001</t>
  </si>
  <si>
    <t>Col0_x_Tsu_BR3_CCGTCC_L008_PAIR_001</t>
  </si>
  <si>
    <t>ColxLerBR3_S3_L008_PAIR_001</t>
  </si>
  <si>
    <t>ColxLerBR4_S4_L008_PAIR_001</t>
  </si>
  <si>
    <t>drm1_x_Ler_BR1_GCCAAT_L006_PAIR_001</t>
  </si>
  <si>
    <t>drm1_x_Ler_BR2_CAGATC_L006_PAIR_001</t>
  </si>
  <si>
    <t>drm1_x_Ler_BR4_AGTCAA_L007_PAIR_001</t>
  </si>
  <si>
    <t>Ler_x_Col_BR1_CGATGT_L007_PAIR_001</t>
  </si>
  <si>
    <t>LerxColBR2_S1_L008_PAIR_001</t>
  </si>
  <si>
    <t>LerxColBR3_S2_L008_PAIR_001</t>
  </si>
  <si>
    <t>Ler_x_drm1_BR1_AGTTCC_L007_PAIR_001</t>
  </si>
  <si>
    <t>Ler_x_drm1_BR2_CTTGTA_L006_PAIR_001</t>
  </si>
  <si>
    <t>Ler_x_drm1_BR3_ATGTCA_L007_PAIR_001</t>
  </si>
  <si>
    <t>Ler_x_mea9_BR1_GTCCGC_L002_PAIR_001</t>
  </si>
  <si>
    <t>Ler_x_mea9_BR2_GTGAAA_L002_PAIR_001</t>
  </si>
  <si>
    <t>Ler_x_mea9_BR3_ACAGTG_L003_PAIR_001</t>
  </si>
  <si>
    <t>Ler_x_met1-3_BR1_ATGTCA_L001_PAIR_001</t>
  </si>
  <si>
    <t>Ler_x_met1-3_BR3_GTCCGC_L008_PAIR_001</t>
  </si>
  <si>
    <t>Ler_x_met1-3_BR4_GTGAAA_L008_PAIR_001</t>
  </si>
  <si>
    <t>Ler_x_met179_BR1_GCCAAT_L008_PAIR_001</t>
  </si>
  <si>
    <t>Ler_x_met179_BR2_CAGATC_L008_PAIR_001</t>
  </si>
  <si>
    <t>Ler_x_met179_BR3_CTTGTA_L008_PAIR_001</t>
  </si>
  <si>
    <t>Ler_x_nrpE1_BR1_AGTCAA_L002_PAIR_001</t>
  </si>
  <si>
    <t>Ler_x_nrpE1_BR2_AGTTCC_L002_PAIR_001</t>
  </si>
  <si>
    <t>Ler_x_nrpE1_BR4_CGATGT_L003_PAIR_001</t>
  </si>
  <si>
    <t>Ler_x_rdr6_BR1_CTTGTA_L003_PAIR_001</t>
  </si>
  <si>
    <t>Ler_x_rdr6_BR2_TGACCA_L006_PAIR_001</t>
  </si>
  <si>
    <t>Ler_x_rdr6_BR4_ACAGTG_L006_PAIR_001</t>
  </si>
  <si>
    <t>mea9_x_Ler_BR1_ATGTCA_L002_PAIR_001</t>
  </si>
  <si>
    <t>mea9_x_Ler_BR2_CCGTCC_L002_PAIR_001</t>
  </si>
  <si>
    <t>mea9_x_Ler_BR3_TGACCA_L003_PAIR_001</t>
  </si>
  <si>
    <t>nrpE1_x_Ler_BR1_CCGTCC_L001_PAIR_001</t>
  </si>
  <si>
    <t>nrpE1_x_Ler_BR2_GTCCGC_L001_PAIR_001</t>
  </si>
  <si>
    <t>nrpE1_x_Ler_BR4_GTGAAA_L001_PAIR_001</t>
  </si>
  <si>
    <t>rdr6_x_Ler_BR1_GCCAAT_L003_PAIR_001</t>
  </si>
  <si>
    <t>rdr6_x_Ler_BR2_CAGATC_L003_PAIR_001</t>
  </si>
  <si>
    <t>rdr6_x_Ler_BR3_CGATGT_L006_PAIR_001</t>
  </si>
  <si>
    <t>Tsu_x_Col0_BR1_AGTCAA_L008_PAIR_001</t>
  </si>
  <si>
    <t>Tsu_x_Col0_BR3_AGTTCC_L008_PAIR_001</t>
  </si>
  <si>
    <t>Tsu_x_Col0_BR4_AGTCAA_L001_PAIR_001</t>
  </si>
  <si>
    <t>Tsu_x_met179_BR1_CGATGT_L008_PAIR_001</t>
  </si>
  <si>
    <t>Tsu_x_met179_BR2_TGACCA_L008_PAIR_001</t>
  </si>
  <si>
    <t>Tsu_x_met179_BR3_ACAGTG_L008_PAIR_001</t>
  </si>
  <si>
    <t>Col0_x_Col0_BR1_CAGATC_L007_PAIR_001</t>
  </si>
  <si>
    <t>Col0_x_Col0_BR3_CTTGTA_L007_PAIR_001</t>
  </si>
  <si>
    <t>ColxColBR2_S5_L008_PAIR_001</t>
  </si>
  <si>
    <t>Ler_x_Ler_BR1_ACAGTG_L007_PAIR_001</t>
  </si>
  <si>
    <t>LerxLerBR2_S6_L008_PAIR_001</t>
  </si>
  <si>
    <t>Ler_x_Ler_BR3_GCCAAT_L007_PAIR_001</t>
  </si>
  <si>
    <t>Tsu_x_Tsu_BR1_CCGTCC_L007_PAIR_001</t>
  </si>
  <si>
    <t>Tsu_x_Tsu_BR2_GTCCGC_L007_PAIR_001</t>
  </si>
  <si>
    <t>Tsu_x_Tsu_BR3_GTGAAA_L007_PAIR_001</t>
  </si>
  <si>
    <t>MAPPED</t>
  </si>
  <si>
    <t>MAP RATE</t>
  </si>
  <si>
    <t>PAIR MAPPED TO CONSENSUS</t>
  </si>
  <si>
    <t>CONSENSUS</t>
  </si>
  <si>
    <t>P4_Col</t>
  </si>
  <si>
    <t>Col0_x_Col0_BR1_CAGATC_L007</t>
  </si>
  <si>
    <t>Pairs</t>
  </si>
  <si>
    <t>ColxColBR2_S5_L008</t>
  </si>
  <si>
    <t>Col0_x_Col0_BR3_CTTGTA_L007</t>
  </si>
  <si>
    <t>Concordant</t>
  </si>
  <si>
    <t>aligns=0</t>
  </si>
  <si>
    <t>aligns=1</t>
  </si>
  <si>
    <t>aligns&gt;1</t>
  </si>
  <si>
    <t>Overall</t>
  </si>
  <si>
    <t>map rate</t>
  </si>
  <si>
    <t>Ler_x_Ler_BR1_ACAGTG_L007</t>
  </si>
  <si>
    <t>LerxLerBR2_S6_L008_</t>
  </si>
  <si>
    <t>Ler_x_Ler_BR3_GCCAAT_L007</t>
  </si>
  <si>
    <t>HH2FHBBXX_MG8_Sample4_CCGTCC_L007</t>
  </si>
  <si>
    <t>HH2FHBBXX_MG8_Sample5_GTCCGC_L007</t>
  </si>
  <si>
    <t>HH2FHBBXX_MG8_Sample6_GTGAAA_L007</t>
  </si>
  <si>
    <t>Tsu_x_Tsu_BR1_CCGTCC_L007</t>
  </si>
  <si>
    <t>Tsu_x_Tsu_BR2_GTCCGC_L007</t>
  </si>
  <si>
    <t>Tsu_x_Tsu_BR3_GTGAAA_L007</t>
  </si>
  <si>
    <t>Sequence filename (prefix)</t>
  </si>
  <si>
    <t>Original filename (if different)</t>
  </si>
  <si>
    <t>Col-0 CDS</t>
  </si>
  <si>
    <t>* Imprinted_Transcripts1.fasta</t>
  </si>
  <si>
    <t>Map to *</t>
  </si>
  <si>
    <t>Homozygous map rates</t>
  </si>
  <si>
    <t>Total</t>
  </si>
  <si>
    <t>Sequencing results (raw read counts)</t>
  </si>
  <si>
    <t>SUMMARY STATISTIC</t>
  </si>
  <si>
    <t>PER SAMPLE</t>
  </si>
  <si>
    <t>PER CROSS</t>
  </si>
  <si>
    <t>FASTQ FILE</t>
  </si>
  <si>
    <t>CROSS</t>
  </si>
  <si>
    <t>READS PER</t>
  </si>
  <si>
    <t>FILE</t>
  </si>
  <si>
    <t>*BR = biological replicate</t>
  </si>
  <si>
    <t>*R = read 1 or 2 of pair</t>
  </si>
  <si>
    <t>*</t>
  </si>
  <si>
    <t>Number of reads mapping to P4 consensus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</si>
</sst>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33" borderId="0" xfId="0" applyFill="1"/>
    <xf numFmtId="3" fontId="0" fillId="33" borderId="0" xfId="0" applyNumberFormat="1" applyFill="1"/>
    <xf numFmtId="0" fontId="16" fillId="0" borderId="0" xfId="0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9" fontId="0" fillId="0" borderId="0" xfId="0" applyNumberFormat="1"/>
    <xf numFmtId="9" fontId="16" fillId="0" borderId="0" xfId="0" applyNumberFormat="1" applyFont="1" applyAlignment="1">
      <alignment horizontal="right"/>
    </xf>
    <xf numFmtId="10" fontId="0" fillId="0" borderId="0" xfId="0" applyNumberFormat="1"/>
    <xf numFmtId="3" fontId="0" fillId="36" borderId="0" xfId="0" applyNumberFormat="1" applyFill="1"/>
    <xf numFmtId="3" fontId="16" fillId="0" borderId="0" xfId="0" applyNumberFormat="1" applyFont="1"/>
    <xf numFmtId="10" fontId="16" fillId="0" borderId="0" xfId="0" applyNumberFormat="1" applyFont="1"/>
    <xf numFmtId="9" fontId="0" fillId="36" borderId="0" xfId="0" applyNumberFormat="1" applyFill="1"/>
    <xf numFmtId="0" fontId="0" fillId="0" borderId="0" xfId="0" applyBorder="1"/>
    <xf numFmtId="3" fontId="0" fillId="0" borderId="0" xfId="0" applyNumberFormat="1" applyBorder="1"/>
    <xf numFmtId="0" fontId="0" fillId="0" borderId="14" xfId="0" applyBorder="1"/>
    <xf numFmtId="3" fontId="0" fillId="0" borderId="14" xfId="0" applyNumberFormat="1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3" fontId="0" fillId="0" borderId="17" xfId="0" applyNumberFormat="1" applyBorder="1"/>
    <xf numFmtId="0" fontId="0" fillId="0" borderId="12" xfId="0" applyBorder="1"/>
    <xf numFmtId="3" fontId="0" fillId="0" borderId="13" xfId="0" applyNumberFormat="1" applyBorder="1"/>
    <xf numFmtId="0" fontId="16" fillId="0" borderId="10" xfId="0" applyFont="1" applyBorder="1"/>
    <xf numFmtId="0" fontId="16" fillId="0" borderId="15" xfId="0" applyFont="1" applyBorder="1"/>
    <xf numFmtId="0" fontId="16" fillId="0" borderId="15" xfId="0" applyFont="1" applyBorder="1" applyAlignment="1">
      <alignment horizontal="right"/>
    </xf>
    <xf numFmtId="3" fontId="16" fillId="0" borderId="15" xfId="0" applyNumberFormat="1" applyFont="1" applyBorder="1" applyAlignment="1">
      <alignment horizontal="right"/>
    </xf>
    <xf numFmtId="3" fontId="16" fillId="0" borderId="11" xfId="0" applyNumberFormat="1" applyFont="1" applyBorder="1" applyAlignment="1">
      <alignment horizontal="right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0" fontId="0" fillId="33" borderId="16" xfId="0" applyFill="1" applyBorder="1"/>
    <xf numFmtId="0" fontId="0" fillId="33" borderId="0" xfId="0" applyFill="1" applyBorder="1"/>
    <xf numFmtId="3" fontId="0" fillId="33" borderId="0" xfId="0" applyNumberFormat="1" applyFill="1" applyBorder="1"/>
    <xf numFmtId="3" fontId="0" fillId="33" borderId="17" xfId="0" applyNumberFormat="1" applyFill="1" applyBorder="1"/>
    <xf numFmtId="0" fontId="16" fillId="0" borderId="16" xfId="0" applyFont="1" applyBorder="1"/>
    <xf numFmtId="3" fontId="16" fillId="0" borderId="17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C11" sqref="C11"/>
    </sheetView>
  </sheetViews>
  <sheetFormatPr baseColWidth="10" defaultRowHeight="16" x14ac:dyDescent="0.2"/>
  <cols>
    <col min="2" max="9" width="7.6640625" customWidth="1"/>
  </cols>
  <sheetData>
    <row r="1" spans="1:9" s="9" customFormat="1" x14ac:dyDescent="0.2">
      <c r="A1" s="9" t="s">
        <v>145</v>
      </c>
    </row>
    <row r="3" spans="1:9" s="2" customFormat="1" x14ac:dyDescent="0.2">
      <c r="B3" s="2" t="s">
        <v>143</v>
      </c>
      <c r="C3" s="2" t="s">
        <v>144</v>
      </c>
      <c r="E3" s="2" t="s">
        <v>143</v>
      </c>
      <c r="F3" s="2" t="s">
        <v>144</v>
      </c>
      <c r="H3" s="2" t="s">
        <v>143</v>
      </c>
      <c r="I3" s="2" t="s">
        <v>144</v>
      </c>
    </row>
    <row r="4" spans="1:9" x14ac:dyDescent="0.2">
      <c r="B4" s="7" t="s">
        <v>134</v>
      </c>
      <c r="C4" s="7" t="s">
        <v>134</v>
      </c>
      <c r="E4" s="9" t="s">
        <v>135</v>
      </c>
      <c r="F4" s="9" t="s">
        <v>135</v>
      </c>
      <c r="H4" s="8" t="s">
        <v>136</v>
      </c>
      <c r="I4" s="8" t="s">
        <v>136</v>
      </c>
    </row>
    <row r="5" spans="1:9" x14ac:dyDescent="0.2">
      <c r="B5" s="10" t="s">
        <v>134</v>
      </c>
      <c r="C5" s="11" t="s">
        <v>135</v>
      </c>
      <c r="E5" s="14" t="s">
        <v>135</v>
      </c>
      <c r="F5" s="15" t="s">
        <v>137</v>
      </c>
      <c r="H5" s="18" t="s">
        <v>134</v>
      </c>
      <c r="I5" s="19" t="s">
        <v>136</v>
      </c>
    </row>
    <row r="6" spans="1:9" x14ac:dyDescent="0.2">
      <c r="B6" s="12" t="s">
        <v>135</v>
      </c>
      <c r="C6" s="13" t="s">
        <v>134</v>
      </c>
      <c r="E6" s="16" t="s">
        <v>137</v>
      </c>
      <c r="F6" s="17" t="s">
        <v>135</v>
      </c>
      <c r="H6" s="20" t="s">
        <v>136</v>
      </c>
      <c r="I6" s="21" t="s">
        <v>134</v>
      </c>
    </row>
    <row r="7" spans="1:9" x14ac:dyDescent="0.2">
      <c r="E7" s="14" t="s">
        <v>135</v>
      </c>
      <c r="F7" s="15" t="s">
        <v>138</v>
      </c>
      <c r="H7" s="8" t="s">
        <v>136</v>
      </c>
      <c r="I7" s="8" t="s">
        <v>142</v>
      </c>
    </row>
    <row r="8" spans="1:9" x14ac:dyDescent="0.2">
      <c r="E8" s="16" t="s">
        <v>138</v>
      </c>
      <c r="F8" s="17" t="s">
        <v>135</v>
      </c>
    </row>
    <row r="9" spans="1:9" x14ac:dyDescent="0.2">
      <c r="E9" s="14" t="s">
        <v>135</v>
      </c>
      <c r="F9" s="15" t="s">
        <v>139</v>
      </c>
    </row>
    <row r="10" spans="1:9" x14ac:dyDescent="0.2">
      <c r="E10" s="16" t="s">
        <v>139</v>
      </c>
      <c r="F10" s="17" t="s">
        <v>135</v>
      </c>
    </row>
    <row r="11" spans="1:9" x14ac:dyDescent="0.2">
      <c r="E11" s="14" t="s">
        <v>135</v>
      </c>
      <c r="F11" s="15" t="s">
        <v>140</v>
      </c>
    </row>
    <row r="12" spans="1:9" x14ac:dyDescent="0.2">
      <c r="E12" s="16" t="s">
        <v>140</v>
      </c>
      <c r="F12" s="17" t="s">
        <v>135</v>
      </c>
    </row>
    <row r="13" spans="1:9" x14ac:dyDescent="0.2">
      <c r="E13" s="14" t="s">
        <v>135</v>
      </c>
      <c r="F13" s="15" t="s">
        <v>141</v>
      </c>
    </row>
    <row r="14" spans="1:9" x14ac:dyDescent="0.2">
      <c r="E14" s="16" t="s">
        <v>141</v>
      </c>
      <c r="F14" s="17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7"/>
  <sheetViews>
    <sheetView workbookViewId="0">
      <selection activeCell="J25" sqref="J25"/>
    </sheetView>
  </sheetViews>
  <sheetFormatPr baseColWidth="10" defaultRowHeight="16" x14ac:dyDescent="0.2"/>
  <cols>
    <col min="2" max="2" width="36.83203125" customWidth="1"/>
    <col min="3" max="3" width="12.5" customWidth="1"/>
    <col min="4" max="5" width="3.33203125" customWidth="1"/>
    <col min="6" max="6" width="11.33203125" style="1" customWidth="1"/>
    <col min="7" max="8" width="13.33203125" style="1" customWidth="1"/>
    <col min="9" max="9" width="17.5" style="1" customWidth="1"/>
    <col min="10" max="10" width="39.1640625" customWidth="1"/>
    <col min="11" max="11" width="11.83203125" customWidth="1"/>
    <col min="12" max="12" width="10.83203125" style="1"/>
    <col min="13" max="13" width="9.5" style="22" customWidth="1"/>
  </cols>
  <sheetData>
    <row r="1" spans="1:13" s="9" customFormat="1" x14ac:dyDescent="0.2">
      <c r="A1" s="9" t="s">
        <v>240</v>
      </c>
      <c r="F1" s="25"/>
      <c r="G1" s="25"/>
      <c r="H1" s="25"/>
      <c r="I1" s="25"/>
      <c r="L1" s="25"/>
      <c r="M1" s="28"/>
    </row>
    <row r="3" spans="1:13" x14ac:dyDescent="0.2">
      <c r="B3" s="39" t="s">
        <v>241</v>
      </c>
      <c r="C3" s="40"/>
      <c r="D3" s="41"/>
      <c r="E3" s="41"/>
      <c r="F3" s="42"/>
      <c r="G3" s="42" t="s">
        <v>242</v>
      </c>
      <c r="H3" s="42" t="s">
        <v>243</v>
      </c>
      <c r="I3" s="43" t="s">
        <v>132</v>
      </c>
    </row>
    <row r="4" spans="1:13" x14ac:dyDescent="0.2">
      <c r="B4" s="35"/>
      <c r="C4" s="29"/>
      <c r="D4" s="29"/>
      <c r="E4" s="29"/>
      <c r="F4" s="30"/>
      <c r="G4" s="30"/>
      <c r="H4" s="30"/>
      <c r="I4" s="36"/>
    </row>
    <row r="5" spans="1:13" x14ac:dyDescent="0.2">
      <c r="B5" s="35" t="s">
        <v>151</v>
      </c>
      <c r="C5" s="29"/>
      <c r="D5" s="29"/>
      <c r="E5" s="29"/>
      <c r="F5" s="30"/>
      <c r="G5" s="30">
        <f t="shared" ref="G5:H8" si="0">G10/2</f>
        <v>3533663740</v>
      </c>
      <c r="H5" s="30">
        <f t="shared" si="0"/>
        <v>3533663740</v>
      </c>
      <c r="I5" s="36"/>
    </row>
    <row r="6" spans="1:13" x14ac:dyDescent="0.2">
      <c r="B6" s="35" t="s">
        <v>152</v>
      </c>
      <c r="C6" s="29"/>
      <c r="D6" s="29"/>
      <c r="E6" s="29"/>
      <c r="F6" s="30"/>
      <c r="G6" s="30">
        <f t="shared" si="0"/>
        <v>32719108.703703705</v>
      </c>
      <c r="H6" s="30">
        <f t="shared" si="0"/>
        <v>196314652.22222221</v>
      </c>
      <c r="I6" s="36"/>
    </row>
    <row r="7" spans="1:13" x14ac:dyDescent="0.2">
      <c r="B7" s="35" t="s">
        <v>153</v>
      </c>
      <c r="C7" s="29"/>
      <c r="D7" s="29"/>
      <c r="E7" s="29"/>
      <c r="F7" s="30"/>
      <c r="G7" s="30">
        <f t="shared" si="0"/>
        <v>24627937</v>
      </c>
      <c r="H7" s="30">
        <f t="shared" si="0"/>
        <v>151391707</v>
      </c>
      <c r="I7" s="36"/>
    </row>
    <row r="8" spans="1:13" x14ac:dyDescent="0.2">
      <c r="B8" s="35" t="s">
        <v>154</v>
      </c>
      <c r="C8" s="29"/>
      <c r="D8" s="29"/>
      <c r="E8" s="29"/>
      <c r="F8" s="30"/>
      <c r="G8" s="30">
        <f t="shared" si="0"/>
        <v>42077732.5</v>
      </c>
      <c r="H8" s="30">
        <f t="shared" si="0"/>
        <v>224051329</v>
      </c>
      <c r="I8" s="36"/>
    </row>
    <row r="9" spans="1:13" x14ac:dyDescent="0.2">
      <c r="B9" s="35"/>
      <c r="C9" s="29"/>
      <c r="D9" s="29"/>
      <c r="E9" s="29"/>
      <c r="F9" s="30"/>
      <c r="G9" s="30"/>
      <c r="H9" s="30"/>
      <c r="I9" s="36"/>
    </row>
    <row r="10" spans="1:13" x14ac:dyDescent="0.2">
      <c r="B10" s="35" t="s">
        <v>146</v>
      </c>
      <c r="C10" s="29"/>
      <c r="D10" s="29"/>
      <c r="E10" s="29"/>
      <c r="F10" s="30"/>
      <c r="G10" s="30">
        <f>SUM(G20:G127)</f>
        <v>7067327480</v>
      </c>
      <c r="H10" s="30">
        <f>SUM(H20:H127)</f>
        <v>7067327480</v>
      </c>
      <c r="I10" s="36">
        <f>H10*I16</f>
        <v>1060099122000</v>
      </c>
    </row>
    <row r="11" spans="1:13" x14ac:dyDescent="0.2">
      <c r="B11" s="35" t="s">
        <v>147</v>
      </c>
      <c r="C11" s="29"/>
      <c r="D11" s="29"/>
      <c r="E11" s="29"/>
      <c r="F11" s="30"/>
      <c r="G11" s="30">
        <f>AVERAGE(G20:G127)</f>
        <v>65438217.40740741</v>
      </c>
      <c r="H11" s="30">
        <f>AVERAGE(H20:H127)</f>
        <v>392629304.44444442</v>
      </c>
      <c r="I11" s="36"/>
    </row>
    <row r="12" spans="1:13" x14ac:dyDescent="0.2">
      <c r="B12" s="35" t="s">
        <v>148</v>
      </c>
      <c r="C12" s="29"/>
      <c r="D12" s="29"/>
      <c r="E12" s="29"/>
      <c r="F12" s="30"/>
      <c r="G12" s="30">
        <f>MIN(G20:G127)</f>
        <v>49255874</v>
      </c>
      <c r="H12" s="30">
        <f>MIN(H20:H127)</f>
        <v>302783414</v>
      </c>
      <c r="I12" s="36"/>
    </row>
    <row r="13" spans="1:13" x14ac:dyDescent="0.2">
      <c r="B13" s="35" t="s">
        <v>149</v>
      </c>
      <c r="C13" s="29"/>
      <c r="D13" s="29"/>
      <c r="E13" s="29"/>
      <c r="F13" s="30"/>
      <c r="G13" s="30">
        <f>MAX(G20:G127)</f>
        <v>84155465</v>
      </c>
      <c r="H13" s="30">
        <f>MAX(H20:H127)</f>
        <v>448102658</v>
      </c>
      <c r="I13" s="36"/>
    </row>
    <row r="14" spans="1:13" x14ac:dyDescent="0.2">
      <c r="B14" s="35"/>
      <c r="C14" s="29"/>
      <c r="D14" s="29"/>
      <c r="E14" s="29"/>
      <c r="F14" s="30"/>
      <c r="G14" s="30"/>
      <c r="H14" s="30"/>
      <c r="I14" s="36"/>
    </row>
    <row r="15" spans="1:13" x14ac:dyDescent="0.2">
      <c r="B15" s="35" t="s">
        <v>150</v>
      </c>
      <c r="C15" s="29"/>
      <c r="D15" s="29"/>
      <c r="E15" s="29"/>
      <c r="F15" s="30"/>
      <c r="G15" s="30">
        <f>COUNT(G20:G127)</f>
        <v>108</v>
      </c>
      <c r="H15" s="30">
        <f>COUNT(H20:H127)</f>
        <v>18</v>
      </c>
      <c r="I15" s="36"/>
    </row>
    <row r="16" spans="1:13" x14ac:dyDescent="0.2">
      <c r="B16" s="37" t="s">
        <v>133</v>
      </c>
      <c r="C16" s="31"/>
      <c r="D16" s="31"/>
      <c r="E16" s="31"/>
      <c r="F16" s="32"/>
      <c r="G16" s="32"/>
      <c r="H16" s="32"/>
      <c r="I16" s="38">
        <v>150</v>
      </c>
    </row>
    <row r="18" spans="2:13" x14ac:dyDescent="0.2">
      <c r="B18" s="33"/>
      <c r="C18" s="34"/>
      <c r="D18" s="41" t="s">
        <v>250</v>
      </c>
      <c r="E18" s="41" t="s">
        <v>250</v>
      </c>
      <c r="F18" s="42"/>
      <c r="G18" s="42" t="s">
        <v>246</v>
      </c>
      <c r="H18" s="43" t="s">
        <v>246</v>
      </c>
      <c r="J18" s="53" t="s">
        <v>248</v>
      </c>
    </row>
    <row r="19" spans="2:13" x14ac:dyDescent="0.2">
      <c r="B19" s="51" t="s">
        <v>244</v>
      </c>
      <c r="C19" s="44" t="s">
        <v>245</v>
      </c>
      <c r="D19" s="45" t="s">
        <v>130</v>
      </c>
      <c r="E19" s="45" t="s">
        <v>109</v>
      </c>
      <c r="F19" s="46" t="s">
        <v>131</v>
      </c>
      <c r="G19" s="46" t="s">
        <v>247</v>
      </c>
      <c r="H19" s="52" t="s">
        <v>245</v>
      </c>
      <c r="J19" s="53" t="s">
        <v>249</v>
      </c>
      <c r="K19" s="6"/>
      <c r="L19" s="6"/>
      <c r="M19" s="23"/>
    </row>
    <row r="20" spans="2:13" x14ac:dyDescent="0.2">
      <c r="B20" s="47" t="s">
        <v>0</v>
      </c>
      <c r="C20" s="48" t="s">
        <v>111</v>
      </c>
      <c r="D20" s="48">
        <v>1</v>
      </c>
      <c r="E20" s="48">
        <v>1</v>
      </c>
      <c r="F20" s="49">
        <v>282344840</v>
      </c>
      <c r="G20" s="49">
        <f t="shared" ref="G20:G51" si="1">F20/4</f>
        <v>70586210</v>
      </c>
      <c r="H20" s="50"/>
    </row>
    <row r="21" spans="2:13" x14ac:dyDescent="0.2">
      <c r="B21" s="47" t="s">
        <v>1</v>
      </c>
      <c r="C21" s="48" t="s">
        <v>111</v>
      </c>
      <c r="D21" s="48">
        <v>1</v>
      </c>
      <c r="E21" s="48">
        <v>2</v>
      </c>
      <c r="F21" s="49">
        <v>282344840</v>
      </c>
      <c r="G21" s="49">
        <f t="shared" si="1"/>
        <v>70586210</v>
      </c>
      <c r="H21" s="50"/>
    </row>
    <row r="22" spans="2:13" x14ac:dyDescent="0.2">
      <c r="B22" s="47" t="s">
        <v>2</v>
      </c>
      <c r="C22" s="48" t="s">
        <v>111</v>
      </c>
      <c r="D22" s="48">
        <v>3</v>
      </c>
      <c r="E22" s="48">
        <v>1</v>
      </c>
      <c r="F22" s="49">
        <v>260491288</v>
      </c>
      <c r="G22" s="49">
        <f t="shared" si="1"/>
        <v>65122822</v>
      </c>
      <c r="H22" s="50"/>
    </row>
    <row r="23" spans="2:13" x14ac:dyDescent="0.2">
      <c r="B23" s="47" t="s">
        <v>3</v>
      </c>
      <c r="C23" s="48" t="s">
        <v>111</v>
      </c>
      <c r="D23" s="48">
        <v>3</v>
      </c>
      <c r="E23" s="48">
        <v>2</v>
      </c>
      <c r="F23" s="49">
        <v>260491288</v>
      </c>
      <c r="G23" s="49">
        <f t="shared" si="1"/>
        <v>65122822</v>
      </c>
      <c r="H23" s="50"/>
    </row>
    <row r="24" spans="2:13" x14ac:dyDescent="0.2">
      <c r="B24" s="47" t="s">
        <v>12</v>
      </c>
      <c r="C24" s="48" t="s">
        <v>111</v>
      </c>
      <c r="D24" s="48">
        <v>2</v>
      </c>
      <c r="E24" s="48">
        <v>1</v>
      </c>
      <c r="F24" s="49">
        <v>239361356</v>
      </c>
      <c r="G24" s="49">
        <f t="shared" si="1"/>
        <v>59840339</v>
      </c>
      <c r="H24" s="50"/>
    </row>
    <row r="25" spans="2:13" x14ac:dyDescent="0.2">
      <c r="B25" s="47" t="s">
        <v>13</v>
      </c>
      <c r="C25" s="48" t="s">
        <v>111</v>
      </c>
      <c r="D25" s="48">
        <v>2</v>
      </c>
      <c r="E25" s="48">
        <v>2</v>
      </c>
      <c r="F25" s="49">
        <v>239361356</v>
      </c>
      <c r="G25" s="49">
        <f t="shared" si="1"/>
        <v>59840339</v>
      </c>
      <c r="H25" s="50">
        <f>SUM(G20:G25)</f>
        <v>391098742</v>
      </c>
    </row>
    <row r="26" spans="2:13" x14ac:dyDescent="0.2">
      <c r="B26" s="35" t="s">
        <v>4</v>
      </c>
      <c r="C26" s="29" t="s">
        <v>112</v>
      </c>
      <c r="D26" s="29">
        <v>2</v>
      </c>
      <c r="E26" s="29">
        <v>1</v>
      </c>
      <c r="F26" s="30">
        <v>284277780</v>
      </c>
      <c r="G26" s="30">
        <f t="shared" si="1"/>
        <v>71069445</v>
      </c>
      <c r="H26" s="36"/>
    </row>
    <row r="27" spans="2:13" x14ac:dyDescent="0.2">
      <c r="B27" s="35" t="s">
        <v>5</v>
      </c>
      <c r="C27" s="29" t="s">
        <v>112</v>
      </c>
      <c r="D27" s="29">
        <v>2</v>
      </c>
      <c r="E27" s="29">
        <v>2</v>
      </c>
      <c r="F27" s="30">
        <v>284277780</v>
      </c>
      <c r="G27" s="30">
        <f t="shared" si="1"/>
        <v>71069445</v>
      </c>
      <c r="H27" s="36"/>
    </row>
    <row r="28" spans="2:13" x14ac:dyDescent="0.2">
      <c r="B28" s="35" t="s">
        <v>14</v>
      </c>
      <c r="C28" s="29" t="s">
        <v>112</v>
      </c>
      <c r="D28" s="29">
        <v>3</v>
      </c>
      <c r="E28" s="29">
        <v>1</v>
      </c>
      <c r="F28" s="30">
        <v>244735720</v>
      </c>
      <c r="G28" s="30">
        <f t="shared" si="1"/>
        <v>61183930</v>
      </c>
      <c r="H28" s="36"/>
    </row>
    <row r="29" spans="2:13" x14ac:dyDescent="0.2">
      <c r="B29" s="35" t="s">
        <v>15</v>
      </c>
      <c r="C29" s="29" t="s">
        <v>112</v>
      </c>
      <c r="D29" s="29">
        <v>3</v>
      </c>
      <c r="E29" s="29">
        <v>2</v>
      </c>
      <c r="F29" s="30">
        <v>244735720</v>
      </c>
      <c r="G29" s="30">
        <f t="shared" si="1"/>
        <v>61183930</v>
      </c>
      <c r="H29" s="36"/>
    </row>
    <row r="30" spans="2:13" x14ac:dyDescent="0.2">
      <c r="B30" s="35" t="s">
        <v>16</v>
      </c>
      <c r="C30" s="29" t="s">
        <v>112</v>
      </c>
      <c r="D30" s="29">
        <v>4</v>
      </c>
      <c r="E30" s="29">
        <v>1</v>
      </c>
      <c r="F30" s="30">
        <v>271494112</v>
      </c>
      <c r="G30" s="30">
        <f t="shared" si="1"/>
        <v>67873528</v>
      </c>
      <c r="H30" s="36"/>
    </row>
    <row r="31" spans="2:13" x14ac:dyDescent="0.2">
      <c r="B31" s="35" t="s">
        <v>17</v>
      </c>
      <c r="C31" s="29" t="s">
        <v>112</v>
      </c>
      <c r="D31" s="29">
        <v>4</v>
      </c>
      <c r="E31" s="29">
        <v>2</v>
      </c>
      <c r="F31" s="30">
        <v>271494112</v>
      </c>
      <c r="G31" s="30">
        <f t="shared" si="1"/>
        <v>67873528</v>
      </c>
      <c r="H31" s="36">
        <f>SUM(G26:G31)</f>
        <v>400253806</v>
      </c>
    </row>
    <row r="32" spans="2:13" x14ac:dyDescent="0.2">
      <c r="B32" s="47" t="s">
        <v>6</v>
      </c>
      <c r="C32" s="48" t="s">
        <v>113</v>
      </c>
      <c r="D32" s="48">
        <v>1</v>
      </c>
      <c r="E32" s="48">
        <v>1</v>
      </c>
      <c r="F32" s="49">
        <v>276206788</v>
      </c>
      <c r="G32" s="49">
        <f t="shared" si="1"/>
        <v>69051697</v>
      </c>
      <c r="H32" s="50"/>
    </row>
    <row r="33" spans="2:8" x14ac:dyDescent="0.2">
      <c r="B33" s="47" t="s">
        <v>7</v>
      </c>
      <c r="C33" s="48" t="s">
        <v>113</v>
      </c>
      <c r="D33" s="48">
        <v>1</v>
      </c>
      <c r="E33" s="48">
        <v>2</v>
      </c>
      <c r="F33" s="49">
        <v>276206788</v>
      </c>
      <c r="G33" s="49">
        <f t="shared" si="1"/>
        <v>69051697</v>
      </c>
      <c r="H33" s="50"/>
    </row>
    <row r="34" spans="2:8" x14ac:dyDescent="0.2">
      <c r="B34" s="47" t="s">
        <v>8</v>
      </c>
      <c r="C34" s="48" t="s">
        <v>113</v>
      </c>
      <c r="D34" s="48">
        <v>2</v>
      </c>
      <c r="E34" s="48">
        <v>1</v>
      </c>
      <c r="F34" s="49">
        <v>336621860</v>
      </c>
      <c r="G34" s="49">
        <f t="shared" si="1"/>
        <v>84155465</v>
      </c>
      <c r="H34" s="50"/>
    </row>
    <row r="35" spans="2:8" x14ac:dyDescent="0.2">
      <c r="B35" s="47" t="s">
        <v>9</v>
      </c>
      <c r="C35" s="48" t="s">
        <v>113</v>
      </c>
      <c r="D35" s="48">
        <v>2</v>
      </c>
      <c r="E35" s="48">
        <v>2</v>
      </c>
      <c r="F35" s="49">
        <v>336621860</v>
      </c>
      <c r="G35" s="49">
        <f t="shared" si="1"/>
        <v>84155465</v>
      </c>
      <c r="H35" s="50"/>
    </row>
    <row r="36" spans="2:8" x14ac:dyDescent="0.2">
      <c r="B36" s="47" t="s">
        <v>10</v>
      </c>
      <c r="C36" s="48" t="s">
        <v>113</v>
      </c>
      <c r="D36" s="48">
        <v>3</v>
      </c>
      <c r="E36" s="48">
        <v>1</v>
      </c>
      <c r="F36" s="49">
        <v>283376668</v>
      </c>
      <c r="G36" s="49">
        <f t="shared" si="1"/>
        <v>70844167</v>
      </c>
      <c r="H36" s="50"/>
    </row>
    <row r="37" spans="2:8" x14ac:dyDescent="0.2">
      <c r="B37" s="47" t="s">
        <v>11</v>
      </c>
      <c r="C37" s="48" t="s">
        <v>113</v>
      </c>
      <c r="D37" s="48">
        <v>3</v>
      </c>
      <c r="E37" s="48">
        <v>2</v>
      </c>
      <c r="F37" s="49">
        <v>283376668</v>
      </c>
      <c r="G37" s="49">
        <f t="shared" si="1"/>
        <v>70844167</v>
      </c>
      <c r="H37" s="50">
        <f>SUM(G32:G37)</f>
        <v>448102658</v>
      </c>
    </row>
    <row r="38" spans="2:8" x14ac:dyDescent="0.2">
      <c r="B38" s="35" t="s">
        <v>18</v>
      </c>
      <c r="C38" s="29" t="s">
        <v>114</v>
      </c>
      <c r="D38" s="29">
        <v>1</v>
      </c>
      <c r="E38" s="29">
        <v>1</v>
      </c>
      <c r="F38" s="30">
        <v>310870432</v>
      </c>
      <c r="G38" s="30">
        <f t="shared" si="1"/>
        <v>77717608</v>
      </c>
      <c r="H38" s="36"/>
    </row>
    <row r="39" spans="2:8" x14ac:dyDescent="0.2">
      <c r="B39" s="35" t="s">
        <v>19</v>
      </c>
      <c r="C39" s="29" t="s">
        <v>114</v>
      </c>
      <c r="D39" s="29">
        <v>1</v>
      </c>
      <c r="E39" s="29">
        <v>2</v>
      </c>
      <c r="F39" s="30">
        <v>310870432</v>
      </c>
      <c r="G39" s="30">
        <f t="shared" si="1"/>
        <v>77717608</v>
      </c>
      <c r="H39" s="36"/>
    </row>
    <row r="40" spans="2:8" x14ac:dyDescent="0.2">
      <c r="B40" s="35" t="s">
        <v>20</v>
      </c>
      <c r="C40" s="29" t="s">
        <v>114</v>
      </c>
      <c r="D40" s="29">
        <v>2</v>
      </c>
      <c r="E40" s="29">
        <v>1</v>
      </c>
      <c r="F40" s="30">
        <v>291144092</v>
      </c>
      <c r="G40" s="30">
        <f t="shared" si="1"/>
        <v>72786023</v>
      </c>
      <c r="H40" s="36"/>
    </row>
    <row r="41" spans="2:8" x14ac:dyDescent="0.2">
      <c r="B41" s="35" t="s">
        <v>21</v>
      </c>
      <c r="C41" s="29" t="s">
        <v>114</v>
      </c>
      <c r="D41" s="29">
        <v>2</v>
      </c>
      <c r="E41" s="29">
        <v>2</v>
      </c>
      <c r="F41" s="30">
        <v>291144092</v>
      </c>
      <c r="G41" s="30">
        <f t="shared" si="1"/>
        <v>72786023</v>
      </c>
      <c r="H41" s="36"/>
    </row>
    <row r="42" spans="2:8" x14ac:dyDescent="0.2">
      <c r="B42" s="35" t="s">
        <v>22</v>
      </c>
      <c r="C42" s="29" t="s">
        <v>114</v>
      </c>
      <c r="D42" s="29">
        <v>4</v>
      </c>
      <c r="E42" s="29">
        <v>1</v>
      </c>
      <c r="F42" s="30">
        <v>255511876</v>
      </c>
      <c r="G42" s="30">
        <f t="shared" si="1"/>
        <v>63877969</v>
      </c>
      <c r="H42" s="36"/>
    </row>
    <row r="43" spans="2:8" x14ac:dyDescent="0.2">
      <c r="B43" s="35" t="s">
        <v>23</v>
      </c>
      <c r="C43" s="29" t="s">
        <v>114</v>
      </c>
      <c r="D43" s="29">
        <v>4</v>
      </c>
      <c r="E43" s="29">
        <v>2</v>
      </c>
      <c r="F43" s="30">
        <v>255511876</v>
      </c>
      <c r="G43" s="30">
        <f t="shared" si="1"/>
        <v>63877969</v>
      </c>
      <c r="H43" s="36">
        <f>SUM(G38:G43)</f>
        <v>428763200</v>
      </c>
    </row>
    <row r="44" spans="2:8" x14ac:dyDescent="0.2">
      <c r="B44" s="47" t="s">
        <v>24</v>
      </c>
      <c r="C44" s="48" t="s">
        <v>115</v>
      </c>
      <c r="D44" s="48">
        <v>1</v>
      </c>
      <c r="E44" s="48">
        <v>1</v>
      </c>
      <c r="F44" s="49">
        <v>263043928</v>
      </c>
      <c r="G44" s="49">
        <f t="shared" si="1"/>
        <v>65760982</v>
      </c>
      <c r="H44" s="50"/>
    </row>
    <row r="45" spans="2:8" x14ac:dyDescent="0.2">
      <c r="B45" s="47" t="s">
        <v>25</v>
      </c>
      <c r="C45" s="48" t="s">
        <v>115</v>
      </c>
      <c r="D45" s="48">
        <v>1</v>
      </c>
      <c r="E45" s="48">
        <v>2</v>
      </c>
      <c r="F45" s="49">
        <v>263043928</v>
      </c>
      <c r="G45" s="49">
        <f t="shared" si="1"/>
        <v>65760982</v>
      </c>
      <c r="H45" s="50"/>
    </row>
    <row r="46" spans="2:8" x14ac:dyDescent="0.2">
      <c r="B46" s="47" t="s">
        <v>26</v>
      </c>
      <c r="C46" s="48" t="s">
        <v>115</v>
      </c>
      <c r="D46" s="48">
        <v>2</v>
      </c>
      <c r="E46" s="48">
        <v>1</v>
      </c>
      <c r="F46" s="49">
        <v>220589332</v>
      </c>
      <c r="G46" s="49">
        <f t="shared" si="1"/>
        <v>55147333</v>
      </c>
      <c r="H46" s="50"/>
    </row>
    <row r="47" spans="2:8" x14ac:dyDescent="0.2">
      <c r="B47" s="47" t="s">
        <v>27</v>
      </c>
      <c r="C47" s="48" t="s">
        <v>115</v>
      </c>
      <c r="D47" s="48">
        <v>2</v>
      </c>
      <c r="E47" s="48">
        <v>2</v>
      </c>
      <c r="F47" s="49">
        <v>220589332</v>
      </c>
      <c r="G47" s="49">
        <f t="shared" si="1"/>
        <v>55147333</v>
      </c>
      <c r="H47" s="50"/>
    </row>
    <row r="48" spans="2:8" x14ac:dyDescent="0.2">
      <c r="B48" s="47" t="s">
        <v>28</v>
      </c>
      <c r="C48" s="48" t="s">
        <v>115</v>
      </c>
      <c r="D48" s="48">
        <v>3</v>
      </c>
      <c r="E48" s="48">
        <v>1</v>
      </c>
      <c r="F48" s="49">
        <v>210321676</v>
      </c>
      <c r="G48" s="49">
        <f t="shared" si="1"/>
        <v>52580419</v>
      </c>
      <c r="H48" s="50"/>
    </row>
    <row r="49" spans="2:8" x14ac:dyDescent="0.2">
      <c r="B49" s="47" t="s">
        <v>29</v>
      </c>
      <c r="C49" s="48" t="s">
        <v>115</v>
      </c>
      <c r="D49" s="48">
        <v>3</v>
      </c>
      <c r="E49" s="48">
        <v>2</v>
      </c>
      <c r="F49" s="49">
        <v>210321676</v>
      </c>
      <c r="G49" s="49">
        <f t="shared" si="1"/>
        <v>52580419</v>
      </c>
      <c r="H49" s="50">
        <f>SUM(G44:G49)</f>
        <v>346977468</v>
      </c>
    </row>
    <row r="50" spans="2:8" x14ac:dyDescent="0.2">
      <c r="B50" s="35" t="s">
        <v>30</v>
      </c>
      <c r="C50" s="29" t="s">
        <v>116</v>
      </c>
      <c r="D50" s="29">
        <v>1</v>
      </c>
      <c r="E50" s="29">
        <v>1</v>
      </c>
      <c r="F50" s="30">
        <v>271344948</v>
      </c>
      <c r="G50" s="30">
        <f t="shared" si="1"/>
        <v>67836237</v>
      </c>
      <c r="H50" s="36"/>
    </row>
    <row r="51" spans="2:8" x14ac:dyDescent="0.2">
      <c r="B51" s="35" t="s">
        <v>31</v>
      </c>
      <c r="C51" s="29" t="s">
        <v>116</v>
      </c>
      <c r="D51" s="29">
        <v>1</v>
      </c>
      <c r="E51" s="29">
        <v>2</v>
      </c>
      <c r="F51" s="30">
        <v>271344948</v>
      </c>
      <c r="G51" s="30">
        <f t="shared" si="1"/>
        <v>67836237</v>
      </c>
      <c r="H51" s="36"/>
    </row>
    <row r="52" spans="2:8" x14ac:dyDescent="0.2">
      <c r="B52" s="35" t="s">
        <v>32</v>
      </c>
      <c r="C52" s="29" t="s">
        <v>116</v>
      </c>
      <c r="D52" s="29">
        <v>2</v>
      </c>
      <c r="E52" s="29">
        <v>1</v>
      </c>
      <c r="F52" s="30">
        <v>238629832</v>
      </c>
      <c r="G52" s="30">
        <f t="shared" ref="G52:G83" si="2">F52/4</f>
        <v>59657458</v>
      </c>
      <c r="H52" s="36"/>
    </row>
    <row r="53" spans="2:8" x14ac:dyDescent="0.2">
      <c r="B53" s="35" t="s">
        <v>33</v>
      </c>
      <c r="C53" s="29" t="s">
        <v>116</v>
      </c>
      <c r="D53" s="29">
        <v>2</v>
      </c>
      <c r="E53" s="29">
        <v>2</v>
      </c>
      <c r="F53" s="30">
        <v>238629832</v>
      </c>
      <c r="G53" s="30">
        <f t="shared" si="2"/>
        <v>59657458</v>
      </c>
      <c r="H53" s="36"/>
    </row>
    <row r="54" spans="2:8" x14ac:dyDescent="0.2">
      <c r="B54" s="35" t="s">
        <v>34</v>
      </c>
      <c r="C54" s="29" t="s">
        <v>116</v>
      </c>
      <c r="D54" s="29">
        <v>3</v>
      </c>
      <c r="E54" s="29">
        <v>1</v>
      </c>
      <c r="F54" s="30">
        <v>247761976</v>
      </c>
      <c r="G54" s="30">
        <f t="shared" si="2"/>
        <v>61940494</v>
      </c>
      <c r="H54" s="36"/>
    </row>
    <row r="55" spans="2:8" x14ac:dyDescent="0.2">
      <c r="B55" s="35" t="s">
        <v>35</v>
      </c>
      <c r="C55" s="29" t="s">
        <v>116</v>
      </c>
      <c r="D55" s="29">
        <v>3</v>
      </c>
      <c r="E55" s="29">
        <v>2</v>
      </c>
      <c r="F55" s="30">
        <v>247761976</v>
      </c>
      <c r="G55" s="30">
        <f t="shared" si="2"/>
        <v>61940494</v>
      </c>
      <c r="H55" s="36">
        <f>SUM(G50:G55)</f>
        <v>378868378</v>
      </c>
    </row>
    <row r="56" spans="2:8" x14ac:dyDescent="0.2">
      <c r="B56" s="47" t="s">
        <v>36</v>
      </c>
      <c r="C56" s="48" t="s">
        <v>117</v>
      </c>
      <c r="D56" s="48">
        <v>1</v>
      </c>
      <c r="E56" s="48">
        <v>1</v>
      </c>
      <c r="F56" s="49">
        <v>258345040</v>
      </c>
      <c r="G56" s="49">
        <f t="shared" si="2"/>
        <v>64586260</v>
      </c>
      <c r="H56" s="50"/>
    </row>
    <row r="57" spans="2:8" x14ac:dyDescent="0.2">
      <c r="B57" s="47" t="s">
        <v>37</v>
      </c>
      <c r="C57" s="48" t="s">
        <v>117</v>
      </c>
      <c r="D57" s="48">
        <v>1</v>
      </c>
      <c r="E57" s="48">
        <v>2</v>
      </c>
      <c r="F57" s="49">
        <v>258345040</v>
      </c>
      <c r="G57" s="49">
        <f t="shared" si="2"/>
        <v>64586260</v>
      </c>
      <c r="H57" s="50"/>
    </row>
    <row r="58" spans="2:8" x14ac:dyDescent="0.2">
      <c r="B58" s="47" t="s">
        <v>38</v>
      </c>
      <c r="C58" s="48" t="s">
        <v>117</v>
      </c>
      <c r="D58" s="48">
        <v>2</v>
      </c>
      <c r="E58" s="48">
        <v>1</v>
      </c>
      <c r="F58" s="49">
        <v>197880424</v>
      </c>
      <c r="G58" s="49">
        <f t="shared" si="2"/>
        <v>49470106</v>
      </c>
      <c r="H58" s="50"/>
    </row>
    <row r="59" spans="2:8" x14ac:dyDescent="0.2">
      <c r="B59" s="47" t="s">
        <v>39</v>
      </c>
      <c r="C59" s="48" t="s">
        <v>117</v>
      </c>
      <c r="D59" s="48">
        <v>2</v>
      </c>
      <c r="E59" s="48">
        <v>2</v>
      </c>
      <c r="F59" s="49">
        <v>197880424</v>
      </c>
      <c r="G59" s="49">
        <f t="shared" si="2"/>
        <v>49470106</v>
      </c>
      <c r="H59" s="50"/>
    </row>
    <row r="60" spans="2:8" x14ac:dyDescent="0.2">
      <c r="B60" s="47" t="s">
        <v>40</v>
      </c>
      <c r="C60" s="48" t="s">
        <v>117</v>
      </c>
      <c r="D60" s="48">
        <v>3</v>
      </c>
      <c r="E60" s="48">
        <v>1</v>
      </c>
      <c r="F60" s="49">
        <v>245777624</v>
      </c>
      <c r="G60" s="49">
        <f t="shared" si="2"/>
        <v>61444406</v>
      </c>
      <c r="H60" s="50"/>
    </row>
    <row r="61" spans="2:8" x14ac:dyDescent="0.2">
      <c r="B61" s="47" t="s">
        <v>41</v>
      </c>
      <c r="C61" s="48" t="s">
        <v>117</v>
      </c>
      <c r="D61" s="48">
        <v>3</v>
      </c>
      <c r="E61" s="48">
        <v>2</v>
      </c>
      <c r="F61" s="49">
        <v>245777624</v>
      </c>
      <c r="G61" s="49">
        <f t="shared" si="2"/>
        <v>61444406</v>
      </c>
      <c r="H61" s="50">
        <f>SUM(G56:G61)</f>
        <v>351001544</v>
      </c>
    </row>
    <row r="62" spans="2:8" x14ac:dyDescent="0.2">
      <c r="B62" s="35" t="s">
        <v>42</v>
      </c>
      <c r="C62" s="29" t="s">
        <v>118</v>
      </c>
      <c r="D62" s="29">
        <v>1</v>
      </c>
      <c r="E62" s="29">
        <v>1</v>
      </c>
      <c r="F62" s="30">
        <v>288327984</v>
      </c>
      <c r="G62" s="30">
        <f t="shared" si="2"/>
        <v>72081996</v>
      </c>
      <c r="H62" s="36"/>
    </row>
    <row r="63" spans="2:8" x14ac:dyDescent="0.2">
      <c r="B63" s="35" t="s">
        <v>43</v>
      </c>
      <c r="C63" s="29" t="s">
        <v>118</v>
      </c>
      <c r="D63" s="29">
        <v>1</v>
      </c>
      <c r="E63" s="29">
        <v>2</v>
      </c>
      <c r="F63" s="30">
        <v>288327984</v>
      </c>
      <c r="G63" s="30">
        <f t="shared" si="2"/>
        <v>72081996</v>
      </c>
      <c r="H63" s="36"/>
    </row>
    <row r="64" spans="2:8" x14ac:dyDescent="0.2">
      <c r="B64" s="35" t="s">
        <v>44</v>
      </c>
      <c r="C64" s="29" t="s">
        <v>118</v>
      </c>
      <c r="D64" s="29">
        <v>2</v>
      </c>
      <c r="E64" s="29">
        <v>1</v>
      </c>
      <c r="F64" s="30">
        <v>259549588</v>
      </c>
      <c r="G64" s="30">
        <f t="shared" si="2"/>
        <v>64887397</v>
      </c>
      <c r="H64" s="36"/>
    </row>
    <row r="65" spans="2:8" x14ac:dyDescent="0.2">
      <c r="B65" s="35" t="s">
        <v>45</v>
      </c>
      <c r="C65" s="29" t="s">
        <v>118</v>
      </c>
      <c r="D65" s="29">
        <v>2</v>
      </c>
      <c r="E65" s="29">
        <v>2</v>
      </c>
      <c r="F65" s="30">
        <v>259549588</v>
      </c>
      <c r="G65" s="30">
        <f t="shared" si="2"/>
        <v>64887397</v>
      </c>
      <c r="H65" s="36"/>
    </row>
    <row r="66" spans="2:8" x14ac:dyDescent="0.2">
      <c r="B66" s="35" t="s">
        <v>46</v>
      </c>
      <c r="C66" s="29" t="s">
        <v>118</v>
      </c>
      <c r="D66" s="29">
        <v>3</v>
      </c>
      <c r="E66" s="29">
        <v>1</v>
      </c>
      <c r="F66" s="30">
        <v>257405856</v>
      </c>
      <c r="G66" s="30">
        <f t="shared" si="2"/>
        <v>64351464</v>
      </c>
      <c r="H66" s="36"/>
    </row>
    <row r="67" spans="2:8" x14ac:dyDescent="0.2">
      <c r="B67" s="35" t="s">
        <v>47</v>
      </c>
      <c r="C67" s="29" t="s">
        <v>118</v>
      </c>
      <c r="D67" s="29">
        <v>3</v>
      </c>
      <c r="E67" s="29">
        <v>2</v>
      </c>
      <c r="F67" s="30">
        <v>257405856</v>
      </c>
      <c r="G67" s="30">
        <f t="shared" si="2"/>
        <v>64351464</v>
      </c>
      <c r="H67" s="36">
        <f>SUM(G62:G67)</f>
        <v>402641714</v>
      </c>
    </row>
    <row r="68" spans="2:8" x14ac:dyDescent="0.2">
      <c r="B68" s="47" t="s">
        <v>54</v>
      </c>
      <c r="C68" s="48" t="s">
        <v>119</v>
      </c>
      <c r="D68" s="48">
        <v>1</v>
      </c>
      <c r="E68" s="48">
        <v>1</v>
      </c>
      <c r="F68" s="49">
        <v>283004420</v>
      </c>
      <c r="G68" s="49">
        <f t="shared" si="2"/>
        <v>70751105</v>
      </c>
      <c r="H68" s="50"/>
    </row>
    <row r="69" spans="2:8" x14ac:dyDescent="0.2">
      <c r="B69" s="47" t="s">
        <v>55</v>
      </c>
      <c r="C69" s="48" t="s">
        <v>119</v>
      </c>
      <c r="D69" s="48">
        <v>1</v>
      </c>
      <c r="E69" s="48">
        <v>2</v>
      </c>
      <c r="F69" s="49">
        <v>283004420</v>
      </c>
      <c r="G69" s="49">
        <f t="shared" si="2"/>
        <v>70751105</v>
      </c>
      <c r="H69" s="50"/>
    </row>
    <row r="70" spans="2:8" x14ac:dyDescent="0.2">
      <c r="B70" s="47" t="s">
        <v>56</v>
      </c>
      <c r="C70" s="48" t="s">
        <v>119</v>
      </c>
      <c r="D70" s="48">
        <v>2</v>
      </c>
      <c r="E70" s="48">
        <v>1</v>
      </c>
      <c r="F70" s="49">
        <v>249014368</v>
      </c>
      <c r="G70" s="49">
        <f t="shared" si="2"/>
        <v>62253592</v>
      </c>
      <c r="H70" s="50"/>
    </row>
    <row r="71" spans="2:8" x14ac:dyDescent="0.2">
      <c r="B71" s="47" t="s">
        <v>57</v>
      </c>
      <c r="C71" s="48" t="s">
        <v>119</v>
      </c>
      <c r="D71" s="48">
        <v>2</v>
      </c>
      <c r="E71" s="48">
        <v>2</v>
      </c>
      <c r="F71" s="49">
        <v>249014368</v>
      </c>
      <c r="G71" s="49">
        <f t="shared" si="2"/>
        <v>62253592</v>
      </c>
      <c r="H71" s="50"/>
    </row>
    <row r="72" spans="2:8" x14ac:dyDescent="0.2">
      <c r="B72" s="47" t="s">
        <v>58</v>
      </c>
      <c r="C72" s="48" t="s">
        <v>119</v>
      </c>
      <c r="D72" s="48">
        <v>3</v>
      </c>
      <c r="E72" s="48">
        <v>1</v>
      </c>
      <c r="F72" s="49">
        <v>252456512</v>
      </c>
      <c r="G72" s="49">
        <f t="shared" si="2"/>
        <v>63114128</v>
      </c>
      <c r="H72" s="50"/>
    </row>
    <row r="73" spans="2:8" x14ac:dyDescent="0.2">
      <c r="B73" s="47" t="s">
        <v>59</v>
      </c>
      <c r="C73" s="48" t="s">
        <v>119</v>
      </c>
      <c r="D73" s="48">
        <v>3</v>
      </c>
      <c r="E73" s="48">
        <v>2</v>
      </c>
      <c r="F73" s="49">
        <v>252456512</v>
      </c>
      <c r="G73" s="49">
        <f t="shared" si="2"/>
        <v>63114128</v>
      </c>
      <c r="H73" s="50">
        <f>SUM(G68:G73)</f>
        <v>392237650</v>
      </c>
    </row>
    <row r="74" spans="2:8" x14ac:dyDescent="0.2">
      <c r="B74" s="35" t="s">
        <v>48</v>
      </c>
      <c r="C74" s="29" t="s">
        <v>128</v>
      </c>
      <c r="D74" s="29">
        <v>1</v>
      </c>
      <c r="E74" s="29">
        <v>1</v>
      </c>
      <c r="F74" s="30">
        <v>197023496</v>
      </c>
      <c r="G74" s="30">
        <f t="shared" si="2"/>
        <v>49255874</v>
      </c>
      <c r="H74" s="36"/>
    </row>
    <row r="75" spans="2:8" x14ac:dyDescent="0.2">
      <c r="B75" s="35" t="s">
        <v>49</v>
      </c>
      <c r="C75" s="29" t="s">
        <v>128</v>
      </c>
      <c r="D75" s="29">
        <v>1</v>
      </c>
      <c r="E75" s="29">
        <v>2</v>
      </c>
      <c r="F75" s="30">
        <v>197023496</v>
      </c>
      <c r="G75" s="30">
        <f t="shared" si="2"/>
        <v>49255874</v>
      </c>
      <c r="H75" s="36"/>
    </row>
    <row r="76" spans="2:8" x14ac:dyDescent="0.2">
      <c r="B76" s="35" t="s">
        <v>50</v>
      </c>
      <c r="C76" s="29" t="s">
        <v>128</v>
      </c>
      <c r="D76" s="29">
        <v>3</v>
      </c>
      <c r="E76" s="29">
        <v>1</v>
      </c>
      <c r="F76" s="30">
        <v>210662136</v>
      </c>
      <c r="G76" s="30">
        <f t="shared" si="2"/>
        <v>52665534</v>
      </c>
      <c r="H76" s="36"/>
    </row>
    <row r="77" spans="2:8" x14ac:dyDescent="0.2">
      <c r="B77" s="35" t="s">
        <v>51</v>
      </c>
      <c r="C77" s="29" t="s">
        <v>128</v>
      </c>
      <c r="D77" s="29">
        <v>3</v>
      </c>
      <c r="E77" s="29">
        <v>2</v>
      </c>
      <c r="F77" s="30">
        <v>210662136</v>
      </c>
      <c r="G77" s="30">
        <f t="shared" si="2"/>
        <v>52665534</v>
      </c>
      <c r="H77" s="36"/>
    </row>
    <row r="78" spans="2:8" x14ac:dyDescent="0.2">
      <c r="B78" s="35" t="s">
        <v>52</v>
      </c>
      <c r="C78" s="29" t="s">
        <v>128</v>
      </c>
      <c r="D78" s="29">
        <v>4</v>
      </c>
      <c r="E78" s="29">
        <v>1</v>
      </c>
      <c r="F78" s="30">
        <v>197881196</v>
      </c>
      <c r="G78" s="30">
        <f t="shared" si="2"/>
        <v>49470299</v>
      </c>
      <c r="H78" s="36"/>
    </row>
    <row r="79" spans="2:8" x14ac:dyDescent="0.2">
      <c r="B79" s="35" t="s">
        <v>53</v>
      </c>
      <c r="C79" s="29" t="s">
        <v>128</v>
      </c>
      <c r="D79" s="29">
        <v>4</v>
      </c>
      <c r="E79" s="29">
        <v>2</v>
      </c>
      <c r="F79" s="30">
        <v>197881196</v>
      </c>
      <c r="G79" s="30">
        <f t="shared" si="2"/>
        <v>49470299</v>
      </c>
      <c r="H79" s="36">
        <f>SUM(G74:G79)</f>
        <v>302783414</v>
      </c>
    </row>
    <row r="80" spans="2:8" x14ac:dyDescent="0.2">
      <c r="B80" s="47" t="s">
        <v>60</v>
      </c>
      <c r="C80" s="48" t="s">
        <v>120</v>
      </c>
      <c r="D80" s="48">
        <v>1</v>
      </c>
      <c r="E80" s="48">
        <v>1</v>
      </c>
      <c r="F80" s="49">
        <v>256285300</v>
      </c>
      <c r="G80" s="49">
        <f t="shared" si="2"/>
        <v>64071325</v>
      </c>
      <c r="H80" s="50"/>
    </row>
    <row r="81" spans="2:8" x14ac:dyDescent="0.2">
      <c r="B81" s="47" t="s">
        <v>61</v>
      </c>
      <c r="C81" s="48" t="s">
        <v>120</v>
      </c>
      <c r="D81" s="48">
        <v>1</v>
      </c>
      <c r="E81" s="48">
        <v>2</v>
      </c>
      <c r="F81" s="49">
        <v>256285300</v>
      </c>
      <c r="G81" s="49">
        <f t="shared" si="2"/>
        <v>64071325</v>
      </c>
      <c r="H81" s="50"/>
    </row>
    <row r="82" spans="2:8" x14ac:dyDescent="0.2">
      <c r="B82" s="47" t="s">
        <v>62</v>
      </c>
      <c r="C82" s="48" t="s">
        <v>120</v>
      </c>
      <c r="D82" s="48">
        <v>2</v>
      </c>
      <c r="E82" s="48">
        <v>1</v>
      </c>
      <c r="F82" s="49">
        <v>280894020</v>
      </c>
      <c r="G82" s="49">
        <f t="shared" si="2"/>
        <v>70223505</v>
      </c>
      <c r="H82" s="50"/>
    </row>
    <row r="83" spans="2:8" x14ac:dyDescent="0.2">
      <c r="B83" s="47" t="s">
        <v>63</v>
      </c>
      <c r="C83" s="48" t="s">
        <v>120</v>
      </c>
      <c r="D83" s="48">
        <v>2</v>
      </c>
      <c r="E83" s="48">
        <v>2</v>
      </c>
      <c r="F83" s="49">
        <v>280894020</v>
      </c>
      <c r="G83" s="49">
        <f t="shared" si="2"/>
        <v>70223505</v>
      </c>
      <c r="H83" s="50"/>
    </row>
    <row r="84" spans="2:8" x14ac:dyDescent="0.2">
      <c r="B84" s="47" t="s">
        <v>64</v>
      </c>
      <c r="C84" s="48" t="s">
        <v>120</v>
      </c>
      <c r="D84" s="48">
        <v>4</v>
      </c>
      <c r="E84" s="48">
        <v>1</v>
      </c>
      <c r="F84" s="49">
        <v>293662428</v>
      </c>
      <c r="G84" s="49">
        <f t="shared" ref="G84:G115" si="3">F84/4</f>
        <v>73415607</v>
      </c>
      <c r="H84" s="50"/>
    </row>
    <row r="85" spans="2:8" x14ac:dyDescent="0.2">
      <c r="B85" s="47" t="s">
        <v>65</v>
      </c>
      <c r="C85" s="48" t="s">
        <v>120</v>
      </c>
      <c r="D85" s="48">
        <v>4</v>
      </c>
      <c r="E85" s="48">
        <v>2</v>
      </c>
      <c r="F85" s="49">
        <v>293662428</v>
      </c>
      <c r="G85" s="49">
        <f t="shared" si="3"/>
        <v>73415607</v>
      </c>
      <c r="H85" s="50">
        <f>SUM(G80:G85)</f>
        <v>415420874</v>
      </c>
    </row>
    <row r="86" spans="2:8" x14ac:dyDescent="0.2">
      <c r="B86" s="35" t="s">
        <v>66</v>
      </c>
      <c r="C86" s="29" t="s">
        <v>121</v>
      </c>
      <c r="D86" s="29">
        <v>1</v>
      </c>
      <c r="E86" s="29">
        <v>1</v>
      </c>
      <c r="F86" s="30">
        <v>261382568</v>
      </c>
      <c r="G86" s="30">
        <f t="shared" si="3"/>
        <v>65345642</v>
      </c>
      <c r="H86" s="36"/>
    </row>
    <row r="87" spans="2:8" x14ac:dyDescent="0.2">
      <c r="B87" s="35" t="s">
        <v>67</v>
      </c>
      <c r="C87" s="29" t="s">
        <v>121</v>
      </c>
      <c r="D87" s="29">
        <v>1</v>
      </c>
      <c r="E87" s="29">
        <v>2</v>
      </c>
      <c r="F87" s="30">
        <v>261382568</v>
      </c>
      <c r="G87" s="30">
        <f t="shared" si="3"/>
        <v>65345642</v>
      </c>
      <c r="H87" s="36"/>
    </row>
    <row r="88" spans="2:8" x14ac:dyDescent="0.2">
      <c r="B88" s="35" t="s">
        <v>68</v>
      </c>
      <c r="C88" s="29" t="s">
        <v>121</v>
      </c>
      <c r="D88" s="29">
        <v>2</v>
      </c>
      <c r="E88" s="29">
        <v>1</v>
      </c>
      <c r="F88" s="30">
        <v>238852000</v>
      </c>
      <c r="G88" s="30">
        <f t="shared" si="3"/>
        <v>59713000</v>
      </c>
      <c r="H88" s="36"/>
    </row>
    <row r="89" spans="2:8" x14ac:dyDescent="0.2">
      <c r="B89" s="35" t="s">
        <v>69</v>
      </c>
      <c r="C89" s="29" t="s">
        <v>121</v>
      </c>
      <c r="D89" s="29">
        <v>2</v>
      </c>
      <c r="E89" s="29">
        <v>2</v>
      </c>
      <c r="F89" s="30">
        <v>238852000</v>
      </c>
      <c r="G89" s="30">
        <f t="shared" si="3"/>
        <v>59713000</v>
      </c>
      <c r="H89" s="36"/>
    </row>
    <row r="90" spans="2:8" x14ac:dyDescent="0.2">
      <c r="B90" s="35" t="s">
        <v>70</v>
      </c>
      <c r="C90" s="29" t="s">
        <v>121</v>
      </c>
      <c r="D90" s="29">
        <v>4</v>
      </c>
      <c r="E90" s="29">
        <v>1</v>
      </c>
      <c r="F90" s="30">
        <v>223111708</v>
      </c>
      <c r="G90" s="30">
        <f t="shared" si="3"/>
        <v>55777927</v>
      </c>
      <c r="H90" s="36"/>
    </row>
    <row r="91" spans="2:8" x14ac:dyDescent="0.2">
      <c r="B91" s="35" t="s">
        <v>71</v>
      </c>
      <c r="C91" s="29" t="s">
        <v>121</v>
      </c>
      <c r="D91" s="29">
        <v>4</v>
      </c>
      <c r="E91" s="29">
        <v>2</v>
      </c>
      <c r="F91" s="30">
        <v>223111708</v>
      </c>
      <c r="G91" s="30">
        <f t="shared" si="3"/>
        <v>55777927</v>
      </c>
      <c r="H91" s="36">
        <f>SUM(G86:G91)</f>
        <v>361673138</v>
      </c>
    </row>
    <row r="92" spans="2:8" x14ac:dyDescent="0.2">
      <c r="B92" s="47" t="s">
        <v>72</v>
      </c>
      <c r="C92" s="48" t="s">
        <v>122</v>
      </c>
      <c r="D92" s="48">
        <v>1</v>
      </c>
      <c r="E92" s="48">
        <v>1</v>
      </c>
      <c r="F92" s="49">
        <v>271166840</v>
      </c>
      <c r="G92" s="49">
        <f t="shared" si="3"/>
        <v>67791710</v>
      </c>
      <c r="H92" s="50"/>
    </row>
    <row r="93" spans="2:8" x14ac:dyDescent="0.2">
      <c r="B93" s="47" t="s">
        <v>73</v>
      </c>
      <c r="C93" s="48" t="s">
        <v>122</v>
      </c>
      <c r="D93" s="48">
        <v>1</v>
      </c>
      <c r="E93" s="48">
        <v>2</v>
      </c>
      <c r="F93" s="49">
        <v>271166840</v>
      </c>
      <c r="G93" s="49">
        <f t="shared" si="3"/>
        <v>67791710</v>
      </c>
      <c r="H93" s="50"/>
    </row>
    <row r="94" spans="2:8" x14ac:dyDescent="0.2">
      <c r="B94" s="47" t="s">
        <v>74</v>
      </c>
      <c r="C94" s="48" t="s">
        <v>122</v>
      </c>
      <c r="D94" s="48">
        <v>2</v>
      </c>
      <c r="E94" s="48">
        <v>1</v>
      </c>
      <c r="F94" s="49">
        <v>271320980</v>
      </c>
      <c r="G94" s="49">
        <f t="shared" si="3"/>
        <v>67830245</v>
      </c>
      <c r="H94" s="50"/>
    </row>
    <row r="95" spans="2:8" x14ac:dyDescent="0.2">
      <c r="B95" s="47" t="s">
        <v>75</v>
      </c>
      <c r="C95" s="48" t="s">
        <v>122</v>
      </c>
      <c r="D95" s="48">
        <v>2</v>
      </c>
      <c r="E95" s="48">
        <v>2</v>
      </c>
      <c r="F95" s="49">
        <v>271320980</v>
      </c>
      <c r="G95" s="49">
        <f t="shared" si="3"/>
        <v>67830245</v>
      </c>
      <c r="H95" s="50"/>
    </row>
    <row r="96" spans="2:8" x14ac:dyDescent="0.2">
      <c r="B96" s="47" t="s">
        <v>76</v>
      </c>
      <c r="C96" s="48" t="s">
        <v>122</v>
      </c>
      <c r="D96" s="48">
        <v>3</v>
      </c>
      <c r="E96" s="48">
        <v>1</v>
      </c>
      <c r="F96" s="49">
        <v>259552596</v>
      </c>
      <c r="G96" s="49">
        <f t="shared" si="3"/>
        <v>64888149</v>
      </c>
      <c r="H96" s="50"/>
    </row>
    <row r="97" spans="2:8" x14ac:dyDescent="0.2">
      <c r="B97" s="47" t="s">
        <v>77</v>
      </c>
      <c r="C97" s="48" t="s">
        <v>122</v>
      </c>
      <c r="D97" s="48">
        <v>3</v>
      </c>
      <c r="E97" s="48">
        <v>2</v>
      </c>
      <c r="F97" s="49">
        <v>259552596</v>
      </c>
      <c r="G97" s="49">
        <f t="shared" si="3"/>
        <v>64888149</v>
      </c>
      <c r="H97" s="50">
        <f>SUM(G92:G97)</f>
        <v>401020208</v>
      </c>
    </row>
    <row r="98" spans="2:8" x14ac:dyDescent="0.2">
      <c r="B98" s="35" t="s">
        <v>78</v>
      </c>
      <c r="C98" s="29" t="s">
        <v>123</v>
      </c>
      <c r="D98" s="29">
        <v>1</v>
      </c>
      <c r="E98" s="29">
        <v>1</v>
      </c>
      <c r="F98" s="30">
        <v>260164984</v>
      </c>
      <c r="G98" s="30">
        <f t="shared" si="3"/>
        <v>65041246</v>
      </c>
      <c r="H98" s="36"/>
    </row>
    <row r="99" spans="2:8" x14ac:dyDescent="0.2">
      <c r="B99" s="35" t="s">
        <v>79</v>
      </c>
      <c r="C99" s="29" t="s">
        <v>123</v>
      </c>
      <c r="D99" s="29">
        <v>1</v>
      </c>
      <c r="E99" s="29">
        <v>2</v>
      </c>
      <c r="F99" s="30">
        <v>260164984</v>
      </c>
      <c r="G99" s="30">
        <f t="shared" si="3"/>
        <v>65041246</v>
      </c>
      <c r="H99" s="36"/>
    </row>
    <row r="100" spans="2:8" x14ac:dyDescent="0.2">
      <c r="B100" s="35" t="s">
        <v>80</v>
      </c>
      <c r="C100" s="29" t="s">
        <v>123</v>
      </c>
      <c r="D100" s="29">
        <v>2</v>
      </c>
      <c r="E100" s="29">
        <v>1</v>
      </c>
      <c r="F100" s="30">
        <v>308842800</v>
      </c>
      <c r="G100" s="30">
        <f t="shared" si="3"/>
        <v>77210700</v>
      </c>
      <c r="H100" s="36"/>
    </row>
    <row r="101" spans="2:8" x14ac:dyDescent="0.2">
      <c r="B101" s="35" t="s">
        <v>81</v>
      </c>
      <c r="C101" s="29" t="s">
        <v>123</v>
      </c>
      <c r="D101" s="29">
        <v>2</v>
      </c>
      <c r="E101" s="29">
        <v>2</v>
      </c>
      <c r="F101" s="30">
        <v>308842800</v>
      </c>
      <c r="G101" s="30">
        <f t="shared" si="3"/>
        <v>77210700</v>
      </c>
      <c r="H101" s="36"/>
    </row>
    <row r="102" spans="2:8" x14ac:dyDescent="0.2">
      <c r="B102" s="35" t="s">
        <v>82</v>
      </c>
      <c r="C102" s="29" t="s">
        <v>123</v>
      </c>
      <c r="D102" s="29">
        <v>4</v>
      </c>
      <c r="E102" s="29">
        <v>1</v>
      </c>
      <c r="F102" s="30">
        <v>247326688</v>
      </c>
      <c r="G102" s="30">
        <f t="shared" si="3"/>
        <v>61831672</v>
      </c>
      <c r="H102" s="36"/>
    </row>
    <row r="103" spans="2:8" x14ac:dyDescent="0.2">
      <c r="B103" s="35" t="s">
        <v>83</v>
      </c>
      <c r="C103" s="29" t="s">
        <v>123</v>
      </c>
      <c r="D103" s="29">
        <v>4</v>
      </c>
      <c r="E103" s="29">
        <v>2</v>
      </c>
      <c r="F103" s="30">
        <v>247326688</v>
      </c>
      <c r="G103" s="30">
        <f t="shared" si="3"/>
        <v>61831672</v>
      </c>
      <c r="H103" s="36">
        <f>SUM(G98:G103)</f>
        <v>408167236</v>
      </c>
    </row>
    <row r="104" spans="2:8" x14ac:dyDescent="0.2">
      <c r="B104" s="47" t="s">
        <v>84</v>
      </c>
      <c r="C104" s="48" t="s">
        <v>124</v>
      </c>
      <c r="D104" s="48">
        <v>1</v>
      </c>
      <c r="E104" s="48">
        <v>1</v>
      </c>
      <c r="F104" s="49">
        <v>289022068</v>
      </c>
      <c r="G104" s="49">
        <f t="shared" si="3"/>
        <v>72255517</v>
      </c>
      <c r="H104" s="50"/>
    </row>
    <row r="105" spans="2:8" x14ac:dyDescent="0.2">
      <c r="B105" s="47" t="s">
        <v>85</v>
      </c>
      <c r="C105" s="48" t="s">
        <v>124</v>
      </c>
      <c r="D105" s="48">
        <v>1</v>
      </c>
      <c r="E105" s="48">
        <v>2</v>
      </c>
      <c r="F105" s="49">
        <v>289022068</v>
      </c>
      <c r="G105" s="49">
        <f t="shared" si="3"/>
        <v>72255517</v>
      </c>
      <c r="H105" s="50"/>
    </row>
    <row r="106" spans="2:8" x14ac:dyDescent="0.2">
      <c r="B106" s="47" t="s">
        <v>86</v>
      </c>
      <c r="C106" s="48" t="s">
        <v>124</v>
      </c>
      <c r="D106" s="48">
        <v>2</v>
      </c>
      <c r="E106" s="48">
        <v>1</v>
      </c>
      <c r="F106" s="49">
        <v>271628624</v>
      </c>
      <c r="G106" s="49">
        <f t="shared" si="3"/>
        <v>67907156</v>
      </c>
      <c r="H106" s="50"/>
    </row>
    <row r="107" spans="2:8" x14ac:dyDescent="0.2">
      <c r="B107" s="47" t="s">
        <v>87</v>
      </c>
      <c r="C107" s="48" t="s">
        <v>124</v>
      </c>
      <c r="D107" s="48">
        <v>2</v>
      </c>
      <c r="E107" s="48">
        <v>2</v>
      </c>
      <c r="F107" s="49">
        <v>271628624</v>
      </c>
      <c r="G107" s="49">
        <f t="shared" si="3"/>
        <v>67907156</v>
      </c>
      <c r="H107" s="50"/>
    </row>
    <row r="108" spans="2:8" x14ac:dyDescent="0.2">
      <c r="B108" s="47" t="s">
        <v>88</v>
      </c>
      <c r="C108" s="48" t="s">
        <v>124</v>
      </c>
      <c r="D108" s="48">
        <v>3</v>
      </c>
      <c r="E108" s="48">
        <v>1</v>
      </c>
      <c r="F108" s="49">
        <v>274730660</v>
      </c>
      <c r="G108" s="49">
        <f t="shared" si="3"/>
        <v>68682665</v>
      </c>
      <c r="H108" s="50"/>
    </row>
    <row r="109" spans="2:8" x14ac:dyDescent="0.2">
      <c r="B109" s="47" t="s">
        <v>89</v>
      </c>
      <c r="C109" s="48" t="s">
        <v>124</v>
      </c>
      <c r="D109" s="48">
        <v>3</v>
      </c>
      <c r="E109" s="48">
        <v>2</v>
      </c>
      <c r="F109" s="49">
        <v>274730660</v>
      </c>
      <c r="G109" s="49">
        <f t="shared" si="3"/>
        <v>68682665</v>
      </c>
      <c r="H109" s="50">
        <f>SUM(G104:G109)</f>
        <v>417690676</v>
      </c>
    </row>
    <row r="110" spans="2:8" x14ac:dyDescent="0.2">
      <c r="B110" s="35" t="s">
        <v>90</v>
      </c>
      <c r="C110" s="29" t="s">
        <v>125</v>
      </c>
      <c r="D110" s="29">
        <v>1</v>
      </c>
      <c r="E110" s="29">
        <v>1</v>
      </c>
      <c r="F110" s="30">
        <v>275650980</v>
      </c>
      <c r="G110" s="30">
        <f t="shared" si="3"/>
        <v>68912745</v>
      </c>
      <c r="H110" s="36"/>
    </row>
    <row r="111" spans="2:8" x14ac:dyDescent="0.2">
      <c r="B111" s="35" t="s">
        <v>91</v>
      </c>
      <c r="C111" s="29" t="s">
        <v>125</v>
      </c>
      <c r="D111" s="29">
        <v>1</v>
      </c>
      <c r="E111" s="29">
        <v>2</v>
      </c>
      <c r="F111" s="30">
        <v>275650980</v>
      </c>
      <c r="G111" s="30">
        <f t="shared" si="3"/>
        <v>68912745</v>
      </c>
      <c r="H111" s="36"/>
    </row>
    <row r="112" spans="2:8" x14ac:dyDescent="0.2">
      <c r="B112" s="35" t="s">
        <v>92</v>
      </c>
      <c r="C112" s="29" t="s">
        <v>125</v>
      </c>
      <c r="D112" s="29">
        <v>3</v>
      </c>
      <c r="E112" s="29">
        <v>1</v>
      </c>
      <c r="F112" s="30">
        <v>316065076</v>
      </c>
      <c r="G112" s="30">
        <f t="shared" si="3"/>
        <v>79016269</v>
      </c>
      <c r="H112" s="36"/>
    </row>
    <row r="113" spans="2:8" x14ac:dyDescent="0.2">
      <c r="B113" s="35" t="s">
        <v>93</v>
      </c>
      <c r="C113" s="29" t="s">
        <v>125</v>
      </c>
      <c r="D113" s="29">
        <v>3</v>
      </c>
      <c r="E113" s="29">
        <v>2</v>
      </c>
      <c r="F113" s="30">
        <v>316065076</v>
      </c>
      <c r="G113" s="30">
        <f t="shared" si="3"/>
        <v>79016269</v>
      </c>
      <c r="H113" s="36"/>
    </row>
    <row r="114" spans="2:8" x14ac:dyDescent="0.2">
      <c r="B114" s="35" t="s">
        <v>94</v>
      </c>
      <c r="C114" s="29" t="s">
        <v>125</v>
      </c>
      <c r="D114" s="29">
        <v>4</v>
      </c>
      <c r="E114" s="29">
        <v>1</v>
      </c>
      <c r="F114" s="30">
        <v>261048408</v>
      </c>
      <c r="G114" s="30">
        <f t="shared" si="3"/>
        <v>65262102</v>
      </c>
      <c r="H114" s="36"/>
    </row>
    <row r="115" spans="2:8" x14ac:dyDescent="0.2">
      <c r="B115" s="35" t="s">
        <v>95</v>
      </c>
      <c r="C115" s="29" t="s">
        <v>125</v>
      </c>
      <c r="D115" s="29">
        <v>4</v>
      </c>
      <c r="E115" s="29">
        <v>2</v>
      </c>
      <c r="F115" s="30">
        <v>261048408</v>
      </c>
      <c r="G115" s="30">
        <f t="shared" si="3"/>
        <v>65262102</v>
      </c>
      <c r="H115" s="36">
        <f>SUM(G110:G115)</f>
        <v>426382232</v>
      </c>
    </row>
    <row r="116" spans="2:8" x14ac:dyDescent="0.2">
      <c r="B116" s="47" t="s">
        <v>96</v>
      </c>
      <c r="C116" s="48" t="s">
        <v>126</v>
      </c>
      <c r="D116" s="48">
        <v>1</v>
      </c>
      <c r="E116" s="48">
        <v>1</v>
      </c>
      <c r="F116" s="49">
        <v>284280520</v>
      </c>
      <c r="G116" s="49">
        <f t="shared" ref="G116:G147" si="4">F116/4</f>
        <v>71070130</v>
      </c>
      <c r="H116" s="50"/>
    </row>
    <row r="117" spans="2:8" x14ac:dyDescent="0.2">
      <c r="B117" s="47" t="s">
        <v>97</v>
      </c>
      <c r="C117" s="48" t="s">
        <v>126</v>
      </c>
      <c r="D117" s="48">
        <v>1</v>
      </c>
      <c r="E117" s="48">
        <v>2</v>
      </c>
      <c r="F117" s="49">
        <v>284280520</v>
      </c>
      <c r="G117" s="49">
        <f t="shared" si="4"/>
        <v>71070130</v>
      </c>
      <c r="H117" s="50"/>
    </row>
    <row r="118" spans="2:8" x14ac:dyDescent="0.2">
      <c r="B118" s="47" t="s">
        <v>98</v>
      </c>
      <c r="C118" s="48" t="s">
        <v>126</v>
      </c>
      <c r="D118" s="48">
        <v>2</v>
      </c>
      <c r="E118" s="48">
        <v>1</v>
      </c>
      <c r="F118" s="49">
        <v>264700936</v>
      </c>
      <c r="G118" s="49">
        <f t="shared" si="4"/>
        <v>66175234</v>
      </c>
      <c r="H118" s="50"/>
    </row>
    <row r="119" spans="2:8" x14ac:dyDescent="0.2">
      <c r="B119" s="47" t="s">
        <v>99</v>
      </c>
      <c r="C119" s="48" t="s">
        <v>126</v>
      </c>
      <c r="D119" s="48">
        <v>2</v>
      </c>
      <c r="E119" s="48">
        <v>2</v>
      </c>
      <c r="F119" s="49">
        <v>264700936</v>
      </c>
      <c r="G119" s="49">
        <f t="shared" si="4"/>
        <v>66175234</v>
      </c>
      <c r="H119" s="50"/>
    </row>
    <row r="120" spans="2:8" x14ac:dyDescent="0.2">
      <c r="B120" s="47" t="s">
        <v>100</v>
      </c>
      <c r="C120" s="48" t="s">
        <v>126</v>
      </c>
      <c r="D120" s="48">
        <v>3</v>
      </c>
      <c r="E120" s="48">
        <v>1</v>
      </c>
      <c r="F120" s="49">
        <v>254143188</v>
      </c>
      <c r="G120" s="49">
        <f t="shared" si="4"/>
        <v>63535797</v>
      </c>
      <c r="H120" s="50"/>
    </row>
    <row r="121" spans="2:8" x14ac:dyDescent="0.2">
      <c r="B121" s="47" t="s">
        <v>101</v>
      </c>
      <c r="C121" s="48" t="s">
        <v>126</v>
      </c>
      <c r="D121" s="48">
        <v>3</v>
      </c>
      <c r="E121" s="48">
        <v>2</v>
      </c>
      <c r="F121" s="49">
        <v>254143188</v>
      </c>
      <c r="G121" s="49">
        <f t="shared" si="4"/>
        <v>63535797</v>
      </c>
      <c r="H121" s="50">
        <f>SUM(G116:G121)</f>
        <v>401562322</v>
      </c>
    </row>
    <row r="122" spans="2:8" x14ac:dyDescent="0.2">
      <c r="B122" s="35" t="s">
        <v>102</v>
      </c>
      <c r="C122" s="29" t="s">
        <v>127</v>
      </c>
      <c r="D122" s="29">
        <v>1</v>
      </c>
      <c r="E122" s="29">
        <v>1</v>
      </c>
      <c r="F122" s="30">
        <v>242019272</v>
      </c>
      <c r="G122" s="30">
        <f t="shared" si="4"/>
        <v>60504818</v>
      </c>
      <c r="H122" s="36"/>
    </row>
    <row r="123" spans="2:8" x14ac:dyDescent="0.2">
      <c r="B123" s="35" t="s">
        <v>103</v>
      </c>
      <c r="C123" s="29" t="s">
        <v>127</v>
      </c>
      <c r="D123" s="29">
        <v>1</v>
      </c>
      <c r="E123" s="29">
        <v>2</v>
      </c>
      <c r="F123" s="30">
        <v>242019272</v>
      </c>
      <c r="G123" s="30">
        <f t="shared" si="4"/>
        <v>60504818</v>
      </c>
      <c r="H123" s="36"/>
    </row>
    <row r="124" spans="2:8" x14ac:dyDescent="0.2">
      <c r="B124" s="35" t="s">
        <v>104</v>
      </c>
      <c r="C124" s="29" t="s">
        <v>127</v>
      </c>
      <c r="D124" s="29">
        <v>2</v>
      </c>
      <c r="E124" s="29">
        <v>1</v>
      </c>
      <c r="F124" s="30">
        <v>284310304</v>
      </c>
      <c r="G124" s="30">
        <f t="shared" si="4"/>
        <v>71077576</v>
      </c>
      <c r="H124" s="36"/>
    </row>
    <row r="125" spans="2:8" x14ac:dyDescent="0.2">
      <c r="B125" s="35" t="s">
        <v>105</v>
      </c>
      <c r="C125" s="29" t="s">
        <v>127</v>
      </c>
      <c r="D125" s="29">
        <v>2</v>
      </c>
      <c r="E125" s="29">
        <v>2</v>
      </c>
      <c r="F125" s="30">
        <v>284310304</v>
      </c>
      <c r="G125" s="30">
        <f t="shared" si="4"/>
        <v>71077576</v>
      </c>
      <c r="H125" s="36"/>
    </row>
    <row r="126" spans="2:8" x14ac:dyDescent="0.2">
      <c r="B126" s="35" t="s">
        <v>106</v>
      </c>
      <c r="C126" s="29" t="s">
        <v>127</v>
      </c>
      <c r="D126" s="29">
        <v>3</v>
      </c>
      <c r="E126" s="29">
        <v>1</v>
      </c>
      <c r="F126" s="30">
        <v>259034864</v>
      </c>
      <c r="G126" s="30">
        <f t="shared" si="4"/>
        <v>64758716</v>
      </c>
      <c r="H126" s="36"/>
    </row>
    <row r="127" spans="2:8" x14ac:dyDescent="0.2">
      <c r="B127" s="37" t="s">
        <v>107</v>
      </c>
      <c r="C127" s="31" t="s">
        <v>127</v>
      </c>
      <c r="D127" s="31">
        <v>3</v>
      </c>
      <c r="E127" s="31">
        <v>2</v>
      </c>
      <c r="F127" s="32">
        <v>259034864</v>
      </c>
      <c r="G127" s="32">
        <f t="shared" si="4"/>
        <v>64758716</v>
      </c>
      <c r="H127" s="38">
        <f>SUM(G122:G127)</f>
        <v>392682220</v>
      </c>
    </row>
  </sheetData>
  <sortState ref="J20:L73">
    <sortCondition ref="J20:J73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BACE-A92A-4E4E-A354-134137C68154}">
  <dimension ref="A1:K21"/>
  <sheetViews>
    <sheetView workbookViewId="0">
      <selection activeCell="I23" sqref="I23"/>
    </sheetView>
  </sheetViews>
  <sheetFormatPr baseColWidth="10" defaultRowHeight="16" x14ac:dyDescent="0.2"/>
  <cols>
    <col min="3" max="3" width="3" customWidth="1"/>
    <col min="4" max="4" width="9.33203125" customWidth="1"/>
    <col min="5" max="5" width="11.1640625" style="1" bestFit="1" customWidth="1"/>
    <col min="6" max="8" width="10.83203125" style="1"/>
    <col min="9" max="9" width="9.1640625" customWidth="1"/>
    <col min="10" max="10" width="28.1640625" customWidth="1"/>
    <col min="11" max="11" width="38.83203125" customWidth="1"/>
  </cols>
  <sheetData>
    <row r="1" spans="1:11" s="9" customFormat="1" x14ac:dyDescent="0.2">
      <c r="A1" s="9" t="s">
        <v>238</v>
      </c>
      <c r="E1" s="25"/>
      <c r="F1" s="25"/>
      <c r="G1" s="25"/>
      <c r="H1" s="25"/>
    </row>
    <row r="3" spans="1:11" s="2" customFormat="1" x14ac:dyDescent="0.2">
      <c r="E3" s="6"/>
      <c r="F3" s="6" t="s">
        <v>218</v>
      </c>
      <c r="G3" s="6" t="s">
        <v>218</v>
      </c>
      <c r="H3" s="6" t="s">
        <v>218</v>
      </c>
      <c r="I3" s="5" t="s">
        <v>222</v>
      </c>
      <c r="J3" s="2" t="s">
        <v>233</v>
      </c>
      <c r="K3" s="2" t="s">
        <v>234</v>
      </c>
    </row>
    <row r="4" spans="1:11" s="2" customFormat="1" x14ac:dyDescent="0.2">
      <c r="B4" s="2" t="s">
        <v>110</v>
      </c>
      <c r="C4" s="2" t="s">
        <v>130</v>
      </c>
      <c r="D4" s="2" t="s">
        <v>237</v>
      </c>
      <c r="E4" s="6" t="s">
        <v>215</v>
      </c>
      <c r="F4" s="6" t="s">
        <v>219</v>
      </c>
      <c r="G4" s="6" t="s">
        <v>220</v>
      </c>
      <c r="H4" s="6" t="s">
        <v>221</v>
      </c>
      <c r="I4" s="5" t="s">
        <v>223</v>
      </c>
    </row>
    <row r="5" spans="1:11" x14ac:dyDescent="0.2">
      <c r="I5" s="24"/>
    </row>
    <row r="6" spans="1:11" x14ac:dyDescent="0.2">
      <c r="B6" t="s">
        <v>111</v>
      </c>
      <c r="C6">
        <v>1</v>
      </c>
      <c r="D6" t="s">
        <v>235</v>
      </c>
      <c r="E6" s="1">
        <v>70586210</v>
      </c>
      <c r="F6" s="1">
        <v>33660946</v>
      </c>
      <c r="G6" s="1">
        <v>36238044</v>
      </c>
      <c r="H6" s="1">
        <v>687220</v>
      </c>
      <c r="I6" s="24">
        <v>0.52310000000000001</v>
      </c>
      <c r="J6" t="s">
        <v>214</v>
      </c>
    </row>
    <row r="7" spans="1:11" x14ac:dyDescent="0.2">
      <c r="B7" t="s">
        <v>111</v>
      </c>
      <c r="C7">
        <v>2</v>
      </c>
      <c r="D7" t="s">
        <v>235</v>
      </c>
      <c r="E7" s="1">
        <v>59840339</v>
      </c>
      <c r="F7" s="1">
        <v>22187231</v>
      </c>
      <c r="G7" s="1">
        <v>37099439</v>
      </c>
      <c r="H7" s="1">
        <v>553669</v>
      </c>
      <c r="I7" s="24">
        <v>0.62919999999999998</v>
      </c>
      <c r="J7" t="s">
        <v>216</v>
      </c>
    </row>
    <row r="8" spans="1:11" x14ac:dyDescent="0.2">
      <c r="B8" t="s">
        <v>111</v>
      </c>
      <c r="C8">
        <v>3</v>
      </c>
      <c r="D8" t="s">
        <v>235</v>
      </c>
      <c r="E8" s="1">
        <v>65122822</v>
      </c>
      <c r="F8" s="1">
        <v>31894122</v>
      </c>
      <c r="G8" s="1">
        <v>32599650</v>
      </c>
      <c r="H8" s="1">
        <v>629050</v>
      </c>
      <c r="I8" s="24">
        <v>0.51019999999999999</v>
      </c>
      <c r="J8" t="s">
        <v>217</v>
      </c>
    </row>
    <row r="9" spans="1:11" x14ac:dyDescent="0.2">
      <c r="C9" s="2" t="s">
        <v>239</v>
      </c>
      <c r="D9" s="2"/>
      <c r="E9" s="26">
        <f>SUM(E6:E8)</f>
        <v>195549371</v>
      </c>
      <c r="F9" s="26">
        <f>SUM(F6:F8)</f>
        <v>87742299</v>
      </c>
      <c r="G9" s="26">
        <f>SUM(G6:G8)</f>
        <v>105937133</v>
      </c>
      <c r="H9" s="26">
        <f>SUM(H6:H8)</f>
        <v>1869939</v>
      </c>
      <c r="I9" s="27">
        <f>(G9+H9)/E9</f>
        <v>0.5513035989259204</v>
      </c>
    </row>
    <row r="11" spans="1:11" x14ac:dyDescent="0.2">
      <c r="B11" t="s">
        <v>117</v>
      </c>
      <c r="C11">
        <v>1</v>
      </c>
      <c r="D11" t="s">
        <v>235</v>
      </c>
      <c r="E11" s="1">
        <v>63676577</v>
      </c>
      <c r="F11" s="1">
        <v>30629208</v>
      </c>
      <c r="G11" s="1">
        <v>32198804</v>
      </c>
      <c r="H11" s="1">
        <v>848565</v>
      </c>
      <c r="I11" s="24">
        <v>0.51900000000000002</v>
      </c>
      <c r="J11" t="s">
        <v>224</v>
      </c>
    </row>
    <row r="12" spans="1:11" x14ac:dyDescent="0.2">
      <c r="B12" t="s">
        <v>117</v>
      </c>
      <c r="C12">
        <v>2</v>
      </c>
      <c r="D12" t="s">
        <v>235</v>
      </c>
      <c r="E12" s="1">
        <v>47835992</v>
      </c>
      <c r="F12" s="1">
        <v>21864835</v>
      </c>
      <c r="G12" s="1">
        <v>25277968</v>
      </c>
      <c r="H12" s="1">
        <v>693189</v>
      </c>
      <c r="I12" s="24">
        <v>0.54290000000000005</v>
      </c>
      <c r="J12" t="s">
        <v>225</v>
      </c>
    </row>
    <row r="13" spans="1:11" x14ac:dyDescent="0.2">
      <c r="B13" t="s">
        <v>117</v>
      </c>
      <c r="C13">
        <v>3</v>
      </c>
      <c r="D13" t="s">
        <v>235</v>
      </c>
      <c r="E13" s="1">
        <v>60578227</v>
      </c>
      <c r="F13" s="1">
        <v>28576391</v>
      </c>
      <c r="G13" s="1">
        <v>31106343</v>
      </c>
      <c r="H13" s="1">
        <v>895493</v>
      </c>
      <c r="I13" s="24">
        <v>0.52829999999999999</v>
      </c>
      <c r="J13" t="s">
        <v>226</v>
      </c>
    </row>
    <row r="14" spans="1:11" x14ac:dyDescent="0.2">
      <c r="C14" s="2" t="s">
        <v>239</v>
      </c>
      <c r="D14" s="2"/>
      <c r="E14" s="26">
        <f>SUM(E11:E13)</f>
        <v>172090796</v>
      </c>
      <c r="F14" s="26">
        <f>SUM(F11:F13)</f>
        <v>81070434</v>
      </c>
      <c r="G14" s="26">
        <f>SUM(G11:G13)</f>
        <v>88583115</v>
      </c>
      <c r="H14" s="26">
        <f>SUM(H11:H13)</f>
        <v>2437247</v>
      </c>
      <c r="I14" s="27">
        <f>(G14+H14)/E14</f>
        <v>0.52890894873889716</v>
      </c>
    </row>
    <row r="16" spans="1:11" x14ac:dyDescent="0.2">
      <c r="B16" t="s">
        <v>127</v>
      </c>
      <c r="C16">
        <v>1</v>
      </c>
      <c r="D16" t="s">
        <v>235</v>
      </c>
      <c r="E16" s="1">
        <v>58843183</v>
      </c>
      <c r="F16" s="1">
        <v>29655993</v>
      </c>
      <c r="G16" s="1">
        <v>28357426</v>
      </c>
      <c r="H16" s="1">
        <v>829764</v>
      </c>
      <c r="I16" s="24">
        <v>0.496</v>
      </c>
      <c r="J16" t="s">
        <v>230</v>
      </c>
      <c r="K16" t="s">
        <v>227</v>
      </c>
    </row>
    <row r="17" spans="2:11" x14ac:dyDescent="0.2">
      <c r="B17" t="s">
        <v>127</v>
      </c>
      <c r="C17">
        <v>2</v>
      </c>
      <c r="D17" t="s">
        <v>235</v>
      </c>
      <c r="E17" s="1">
        <v>69476834</v>
      </c>
      <c r="F17" s="1">
        <v>38007409</v>
      </c>
      <c r="G17" s="1">
        <v>30621091</v>
      </c>
      <c r="H17" s="1">
        <v>848334</v>
      </c>
      <c r="I17" s="24">
        <v>0.45290000000000002</v>
      </c>
      <c r="J17" t="s">
        <v>231</v>
      </c>
      <c r="K17" t="s">
        <v>228</v>
      </c>
    </row>
    <row r="18" spans="2:11" x14ac:dyDescent="0.2">
      <c r="B18" t="s">
        <v>127</v>
      </c>
      <c r="C18">
        <v>3</v>
      </c>
      <c r="D18" t="s">
        <v>235</v>
      </c>
      <c r="E18" s="1">
        <v>62956070</v>
      </c>
      <c r="F18" s="1">
        <v>32313440</v>
      </c>
      <c r="G18" s="1">
        <v>29776955</v>
      </c>
      <c r="H18" s="1">
        <v>865675</v>
      </c>
      <c r="I18" s="24">
        <v>0.48670000000000002</v>
      </c>
      <c r="J18" t="s">
        <v>232</v>
      </c>
      <c r="K18" t="s">
        <v>229</v>
      </c>
    </row>
    <row r="19" spans="2:11" x14ac:dyDescent="0.2">
      <c r="C19" s="2" t="s">
        <v>239</v>
      </c>
      <c r="D19" s="2"/>
      <c r="E19" s="26">
        <f>SUM(E16:E18)</f>
        <v>191276087</v>
      </c>
      <c r="F19" s="26">
        <f>SUM(F16:F18)</f>
        <v>99976842</v>
      </c>
      <c r="G19" s="26">
        <f>SUM(G16:G18)</f>
        <v>88755472</v>
      </c>
      <c r="H19" s="26">
        <f>SUM(H16:H18)</f>
        <v>2543773</v>
      </c>
      <c r="I19" s="27">
        <f>(G19+H19)/E19</f>
        <v>0.47731656597512895</v>
      </c>
    </row>
    <row r="20" spans="2:11" x14ac:dyDescent="0.2">
      <c r="I20" s="24"/>
    </row>
    <row r="21" spans="2:11" x14ac:dyDescent="0.2">
      <c r="D21" s="2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F554-26F8-2047-9E47-B3C7F4DD6D12}">
  <dimension ref="A1:L57"/>
  <sheetViews>
    <sheetView tabSelected="1" topLeftCell="A36" workbookViewId="0">
      <selection activeCell="A58" sqref="A58:XFD58"/>
    </sheetView>
  </sheetViews>
  <sheetFormatPr baseColWidth="10" defaultRowHeight="16" x14ac:dyDescent="0.2"/>
  <cols>
    <col min="2" max="2" width="36.83203125" customWidth="1"/>
    <col min="3" max="3" width="12.5" customWidth="1"/>
    <col min="4" max="5" width="3.33203125" customWidth="1"/>
    <col min="6" max="6" width="11.33203125" style="1" customWidth="1"/>
    <col min="7" max="7" width="13.33203125" style="1" customWidth="1"/>
    <col min="8" max="8" width="39.1640625" customWidth="1"/>
    <col min="9" max="9" width="11.83203125" customWidth="1"/>
    <col min="10" max="10" width="10.83203125" style="1"/>
    <col min="11" max="11" width="9.5" style="22" customWidth="1"/>
  </cols>
  <sheetData>
    <row r="1" spans="1:12" x14ac:dyDescent="0.2">
      <c r="A1" s="9" t="s">
        <v>251</v>
      </c>
      <c r="B1" s="9"/>
      <c r="C1" s="9"/>
      <c r="D1" s="9"/>
      <c r="E1" s="9"/>
      <c r="F1" s="25"/>
      <c r="G1" s="25"/>
      <c r="H1" s="9"/>
      <c r="I1" s="9"/>
      <c r="J1" s="25"/>
      <c r="K1" s="28"/>
      <c r="L1" s="9"/>
    </row>
    <row r="3" spans="1:12" x14ac:dyDescent="0.2">
      <c r="B3" s="2" t="s">
        <v>108</v>
      </c>
      <c r="C3" s="2" t="s">
        <v>110</v>
      </c>
      <c r="D3" s="5" t="s">
        <v>130</v>
      </c>
      <c r="E3" s="5" t="s">
        <v>109</v>
      </c>
      <c r="F3" s="6" t="s">
        <v>131</v>
      </c>
      <c r="G3" s="6" t="s">
        <v>129</v>
      </c>
      <c r="H3" s="6" t="s">
        <v>211</v>
      </c>
      <c r="I3" s="6" t="s">
        <v>212</v>
      </c>
      <c r="J3" s="6" t="s">
        <v>209</v>
      </c>
      <c r="K3" s="23" t="s">
        <v>210</v>
      </c>
    </row>
    <row r="4" spans="1:12" x14ac:dyDescent="0.2">
      <c r="B4" s="3" t="s">
        <v>0</v>
      </c>
      <c r="C4" s="3" t="s">
        <v>111</v>
      </c>
      <c r="D4" s="3">
        <v>1</v>
      </c>
      <c r="E4" s="3">
        <v>1</v>
      </c>
      <c r="F4" s="4">
        <v>282344840</v>
      </c>
      <c r="G4" s="4">
        <f t="shared" ref="G4:G35" si="0">F4/4</f>
        <v>70586210</v>
      </c>
      <c r="H4" t="s">
        <v>200</v>
      </c>
      <c r="I4" t="s">
        <v>213</v>
      </c>
      <c r="J4" s="1">
        <v>73947162</v>
      </c>
      <c r="K4" s="22">
        <f>J4/(2*G4)</f>
        <v>0.52380742640807598</v>
      </c>
    </row>
    <row r="5" spans="1:12" x14ac:dyDescent="0.2">
      <c r="B5" s="3" t="s">
        <v>2</v>
      </c>
      <c r="C5" s="3" t="s">
        <v>111</v>
      </c>
      <c r="D5" s="3">
        <v>3</v>
      </c>
      <c r="E5" s="3">
        <v>1</v>
      </c>
      <c r="F5" s="4">
        <v>260491288</v>
      </c>
      <c r="G5" s="4">
        <f t="shared" si="0"/>
        <v>65122822</v>
      </c>
      <c r="H5" t="s">
        <v>201</v>
      </c>
      <c r="I5" t="s">
        <v>213</v>
      </c>
      <c r="J5" s="1">
        <v>66546172</v>
      </c>
      <c r="K5" s="22">
        <f>J5/(2*G5)</f>
        <v>0.51092819656985999</v>
      </c>
    </row>
    <row r="6" spans="1:12" x14ac:dyDescent="0.2">
      <c r="B6" s="3" t="s">
        <v>12</v>
      </c>
      <c r="C6" s="3" t="s">
        <v>111</v>
      </c>
      <c r="D6" s="3">
        <v>2</v>
      </c>
      <c r="E6" s="3">
        <v>1</v>
      </c>
      <c r="F6" s="4">
        <v>239361356</v>
      </c>
      <c r="G6" s="4">
        <f t="shared" si="0"/>
        <v>59840339</v>
      </c>
      <c r="H6" t="s">
        <v>202</v>
      </c>
      <c r="I6" t="s">
        <v>213</v>
      </c>
      <c r="J6" s="1">
        <v>75386292</v>
      </c>
      <c r="K6" s="22">
        <f>J6/(2*G6)</f>
        <v>0.6298952617898772</v>
      </c>
    </row>
    <row r="7" spans="1:12" x14ac:dyDescent="0.2">
      <c r="B7" t="s">
        <v>4</v>
      </c>
      <c r="C7" t="s">
        <v>112</v>
      </c>
      <c r="D7">
        <v>2</v>
      </c>
      <c r="E7">
        <v>1</v>
      </c>
      <c r="F7" s="1">
        <v>284277780</v>
      </c>
      <c r="G7" s="1">
        <f t="shared" si="0"/>
        <v>71069445</v>
      </c>
      <c r="H7" t="s">
        <v>155</v>
      </c>
      <c r="J7" s="1">
        <v>76231592</v>
      </c>
      <c r="K7" s="22">
        <f>J7/(2*G7)</f>
        <v>0.53631762566880892</v>
      </c>
    </row>
    <row r="8" spans="1:12" x14ac:dyDescent="0.2">
      <c r="B8" t="s">
        <v>14</v>
      </c>
      <c r="C8" t="s">
        <v>112</v>
      </c>
      <c r="D8">
        <v>3</v>
      </c>
      <c r="E8">
        <v>1</v>
      </c>
      <c r="F8" s="1">
        <v>244735720</v>
      </c>
      <c r="G8" s="1">
        <f t="shared" si="0"/>
        <v>61183930</v>
      </c>
      <c r="H8" t="s">
        <v>159</v>
      </c>
      <c r="J8" s="1">
        <v>71785900</v>
      </c>
      <c r="K8" s="22">
        <f>J8/(2*G8)</f>
        <v>0.58664015207914888</v>
      </c>
    </row>
    <row r="9" spans="1:12" x14ac:dyDescent="0.2">
      <c r="B9" t="s">
        <v>16</v>
      </c>
      <c r="C9" t="s">
        <v>112</v>
      </c>
      <c r="D9">
        <v>4</v>
      </c>
      <c r="E9">
        <v>1</v>
      </c>
      <c r="F9" s="1">
        <v>271494112</v>
      </c>
      <c r="G9" s="1">
        <f t="shared" si="0"/>
        <v>67873528</v>
      </c>
      <c r="H9" t="s">
        <v>160</v>
      </c>
      <c r="J9" s="1">
        <v>80738480</v>
      </c>
      <c r="K9" s="22">
        <f>J9/(2*G9)</f>
        <v>0.59477149913291671</v>
      </c>
    </row>
    <row r="10" spans="1:12" x14ac:dyDescent="0.2">
      <c r="B10" s="3" t="s">
        <v>6</v>
      </c>
      <c r="C10" s="3" t="s">
        <v>113</v>
      </c>
      <c r="D10" s="3">
        <v>1</v>
      </c>
      <c r="E10" s="3">
        <v>1</v>
      </c>
      <c r="F10" s="4">
        <v>276206788</v>
      </c>
      <c r="G10" s="4">
        <f t="shared" si="0"/>
        <v>69051697</v>
      </c>
      <c r="H10" t="s">
        <v>156</v>
      </c>
      <c r="J10" s="1">
        <v>62249180</v>
      </c>
      <c r="K10" s="22">
        <f>J10/(2*G10)</f>
        <v>0.45074330323844175</v>
      </c>
    </row>
    <row r="11" spans="1:12" x14ac:dyDescent="0.2">
      <c r="B11" s="3" t="s">
        <v>8</v>
      </c>
      <c r="C11" s="3" t="s">
        <v>113</v>
      </c>
      <c r="D11" s="3">
        <v>2</v>
      </c>
      <c r="E11" s="3">
        <v>1</v>
      </c>
      <c r="F11" s="4">
        <v>336621860</v>
      </c>
      <c r="G11" s="4">
        <f t="shared" si="0"/>
        <v>84155465</v>
      </c>
      <c r="H11" t="s">
        <v>157</v>
      </c>
      <c r="J11" s="1">
        <v>82115556</v>
      </c>
      <c r="K11" s="22">
        <f>J11/(2*G11)</f>
        <v>0.48788011568826811</v>
      </c>
    </row>
    <row r="12" spans="1:12" x14ac:dyDescent="0.2">
      <c r="B12" s="3" t="s">
        <v>10</v>
      </c>
      <c r="C12" s="3" t="s">
        <v>113</v>
      </c>
      <c r="D12" s="3">
        <v>3</v>
      </c>
      <c r="E12" s="3">
        <v>1</v>
      </c>
      <c r="F12" s="4">
        <v>283376668</v>
      </c>
      <c r="G12" s="4">
        <f t="shared" si="0"/>
        <v>70844167</v>
      </c>
      <c r="H12" t="s">
        <v>158</v>
      </c>
      <c r="J12" s="1">
        <v>69388506</v>
      </c>
      <c r="K12" s="22">
        <f>J12/(2*G12)</f>
        <v>0.48972631719983384</v>
      </c>
    </row>
    <row r="13" spans="1:12" x14ac:dyDescent="0.2">
      <c r="B13" t="s">
        <v>18</v>
      </c>
      <c r="C13" t="s">
        <v>114</v>
      </c>
      <c r="D13">
        <v>1</v>
      </c>
      <c r="E13">
        <v>1</v>
      </c>
      <c r="F13" s="1">
        <v>310870432</v>
      </c>
      <c r="G13" s="1">
        <f t="shared" si="0"/>
        <v>77717608</v>
      </c>
      <c r="H13" t="s">
        <v>161</v>
      </c>
      <c r="J13" s="1">
        <v>76697306</v>
      </c>
      <c r="K13" s="22">
        <f>J13/(2*G13)</f>
        <v>0.49343583760323656</v>
      </c>
    </row>
    <row r="14" spans="1:12" x14ac:dyDescent="0.2">
      <c r="B14" t="s">
        <v>20</v>
      </c>
      <c r="C14" t="s">
        <v>114</v>
      </c>
      <c r="D14">
        <v>2</v>
      </c>
      <c r="E14">
        <v>1</v>
      </c>
      <c r="F14" s="1">
        <v>291144092</v>
      </c>
      <c r="G14" s="1">
        <f t="shared" si="0"/>
        <v>72786023</v>
      </c>
      <c r="H14" t="s">
        <v>162</v>
      </c>
      <c r="J14" s="1">
        <v>72128872</v>
      </c>
      <c r="K14" s="22">
        <f>J14/(2*G14)</f>
        <v>0.49548573357277675</v>
      </c>
    </row>
    <row r="15" spans="1:12" x14ac:dyDescent="0.2">
      <c r="B15" t="s">
        <v>22</v>
      </c>
      <c r="C15" t="s">
        <v>114</v>
      </c>
      <c r="D15">
        <v>4</v>
      </c>
      <c r="E15">
        <v>1</v>
      </c>
      <c r="F15" s="1">
        <v>255511876</v>
      </c>
      <c r="G15" s="1">
        <f t="shared" si="0"/>
        <v>63877969</v>
      </c>
      <c r="H15" t="s">
        <v>163</v>
      </c>
      <c r="J15" s="1">
        <v>64388484</v>
      </c>
      <c r="K15" s="22">
        <f>J15/(2*G15)</f>
        <v>0.50399601778196801</v>
      </c>
    </row>
    <row r="16" spans="1:12" x14ac:dyDescent="0.2">
      <c r="B16" s="3" t="s">
        <v>24</v>
      </c>
      <c r="C16" s="3" t="s">
        <v>115</v>
      </c>
      <c r="D16" s="3">
        <v>1</v>
      </c>
      <c r="E16" s="3">
        <v>1</v>
      </c>
      <c r="F16" s="4">
        <v>263043928</v>
      </c>
      <c r="G16" s="4">
        <f t="shared" si="0"/>
        <v>65760982</v>
      </c>
      <c r="H16" t="s">
        <v>164</v>
      </c>
      <c r="J16" s="1">
        <v>67868328</v>
      </c>
      <c r="K16" s="22">
        <f>J16/(2*G16)</f>
        <v>0.51602276863809604</v>
      </c>
    </row>
    <row r="17" spans="2:11" x14ac:dyDescent="0.2">
      <c r="B17" s="3" t="s">
        <v>26</v>
      </c>
      <c r="C17" s="3" t="s">
        <v>115</v>
      </c>
      <c r="D17" s="3">
        <v>2</v>
      </c>
      <c r="E17" s="3">
        <v>1</v>
      </c>
      <c r="F17" s="4">
        <v>220589332</v>
      </c>
      <c r="G17" s="4">
        <f t="shared" si="0"/>
        <v>55147333</v>
      </c>
      <c r="H17" t="s">
        <v>165</v>
      </c>
      <c r="J17" s="1">
        <v>58051794</v>
      </c>
      <c r="K17" s="22">
        <f>J17/(2*G17)</f>
        <v>0.52633364880945377</v>
      </c>
    </row>
    <row r="18" spans="2:11" x14ac:dyDescent="0.2">
      <c r="B18" s="3" t="s">
        <v>28</v>
      </c>
      <c r="C18" s="3" t="s">
        <v>115</v>
      </c>
      <c r="D18" s="3">
        <v>3</v>
      </c>
      <c r="E18" s="3">
        <v>1</v>
      </c>
      <c r="F18" s="4">
        <v>210321676</v>
      </c>
      <c r="G18" s="4">
        <f t="shared" si="0"/>
        <v>52580419</v>
      </c>
      <c r="H18" t="s">
        <v>166</v>
      </c>
      <c r="J18" s="1">
        <v>55915746</v>
      </c>
      <c r="K18" s="22">
        <f>J18/(2*G18)</f>
        <v>0.53171643611284269</v>
      </c>
    </row>
    <row r="19" spans="2:11" x14ac:dyDescent="0.2">
      <c r="B19" t="s">
        <v>30</v>
      </c>
      <c r="C19" t="s">
        <v>116</v>
      </c>
      <c r="D19">
        <v>1</v>
      </c>
      <c r="E19">
        <v>1</v>
      </c>
      <c r="F19" s="1">
        <v>271344948</v>
      </c>
      <c r="G19" s="1">
        <f t="shared" si="0"/>
        <v>67836237</v>
      </c>
      <c r="H19" t="s">
        <v>167</v>
      </c>
      <c r="J19" s="1">
        <v>67266056</v>
      </c>
      <c r="K19" s="22">
        <f>J19/(2*G19)</f>
        <v>0.49579737154347164</v>
      </c>
    </row>
    <row r="20" spans="2:11" x14ac:dyDescent="0.2">
      <c r="B20" t="s">
        <v>32</v>
      </c>
      <c r="C20" t="s">
        <v>116</v>
      </c>
      <c r="D20">
        <v>2</v>
      </c>
      <c r="E20">
        <v>1</v>
      </c>
      <c r="F20" s="1">
        <v>238629832</v>
      </c>
      <c r="G20" s="1">
        <f t="shared" si="0"/>
        <v>59657458</v>
      </c>
      <c r="H20" t="s">
        <v>168</v>
      </c>
      <c r="J20" s="1">
        <v>59296650</v>
      </c>
      <c r="K20" s="22">
        <f>J20/(2*G20)</f>
        <v>0.49697600256450752</v>
      </c>
    </row>
    <row r="21" spans="2:11" x14ac:dyDescent="0.2">
      <c r="B21" t="s">
        <v>34</v>
      </c>
      <c r="C21" t="s">
        <v>116</v>
      </c>
      <c r="D21">
        <v>3</v>
      </c>
      <c r="E21">
        <v>1</v>
      </c>
      <c r="F21" s="1">
        <v>247761976</v>
      </c>
      <c r="G21" s="1">
        <f t="shared" si="0"/>
        <v>61940494</v>
      </c>
      <c r="H21" t="s">
        <v>169</v>
      </c>
      <c r="J21" s="1">
        <v>60955456</v>
      </c>
      <c r="K21" s="22">
        <f>J21/(2*G21)</f>
        <v>0.49204851352977585</v>
      </c>
    </row>
    <row r="22" spans="2:11" x14ac:dyDescent="0.2">
      <c r="B22" s="3" t="s">
        <v>36</v>
      </c>
      <c r="C22" s="3" t="s">
        <v>117</v>
      </c>
      <c r="D22" s="3">
        <v>1</v>
      </c>
      <c r="E22" s="3">
        <v>1</v>
      </c>
      <c r="F22" s="4">
        <v>258345040</v>
      </c>
      <c r="G22" s="4">
        <f t="shared" si="0"/>
        <v>64586260</v>
      </c>
      <c r="H22" t="s">
        <v>203</v>
      </c>
      <c r="J22" s="1">
        <v>66922882</v>
      </c>
      <c r="K22" s="22">
        <f>J22/(2*G22)</f>
        <v>0.51808915704361891</v>
      </c>
    </row>
    <row r="23" spans="2:11" x14ac:dyDescent="0.2">
      <c r="B23" s="3" t="s">
        <v>38</v>
      </c>
      <c r="C23" s="3" t="s">
        <v>117</v>
      </c>
      <c r="D23" s="3">
        <v>2</v>
      </c>
      <c r="E23" s="3">
        <v>1</v>
      </c>
      <c r="F23" s="4">
        <v>197880424</v>
      </c>
      <c r="G23" s="4">
        <f t="shared" si="0"/>
        <v>49470106</v>
      </c>
      <c r="H23" t="s">
        <v>204</v>
      </c>
      <c r="J23" s="1">
        <v>53340760</v>
      </c>
      <c r="K23" s="22">
        <f>J23/(2*G23)</f>
        <v>0.53912114115947118</v>
      </c>
    </row>
    <row r="24" spans="2:11" x14ac:dyDescent="0.2">
      <c r="B24" s="3" t="s">
        <v>40</v>
      </c>
      <c r="C24" s="3" t="s">
        <v>117</v>
      </c>
      <c r="D24" s="3">
        <v>3</v>
      </c>
      <c r="E24" s="3">
        <v>1</v>
      </c>
      <c r="F24" s="4">
        <v>245777624</v>
      </c>
      <c r="G24" s="4">
        <f t="shared" si="0"/>
        <v>61444406</v>
      </c>
      <c r="H24" t="s">
        <v>205</v>
      </c>
      <c r="J24" s="1">
        <v>64824544</v>
      </c>
      <c r="K24" s="22">
        <f>J24/(2*G24)</f>
        <v>0.52750566097099216</v>
      </c>
    </row>
    <row r="25" spans="2:11" x14ac:dyDescent="0.2">
      <c r="B25" t="s">
        <v>42</v>
      </c>
      <c r="C25" t="s">
        <v>118</v>
      </c>
      <c r="D25">
        <v>1</v>
      </c>
      <c r="E25">
        <v>1</v>
      </c>
      <c r="F25" s="1">
        <v>288327984</v>
      </c>
      <c r="G25" s="1">
        <f t="shared" si="0"/>
        <v>72081996</v>
      </c>
      <c r="H25" t="s">
        <v>170</v>
      </c>
      <c r="J25" s="1">
        <v>82286080</v>
      </c>
      <c r="K25" s="22">
        <f>J25/(2*G25)</f>
        <v>0.57078108658367344</v>
      </c>
    </row>
    <row r="26" spans="2:11" x14ac:dyDescent="0.2">
      <c r="B26" t="s">
        <v>44</v>
      </c>
      <c r="C26" t="s">
        <v>118</v>
      </c>
      <c r="D26">
        <v>2</v>
      </c>
      <c r="E26">
        <v>1</v>
      </c>
      <c r="F26" s="1">
        <v>259549588</v>
      </c>
      <c r="G26" s="1">
        <f t="shared" si="0"/>
        <v>64887397</v>
      </c>
      <c r="H26" t="s">
        <v>171</v>
      </c>
      <c r="J26" s="1">
        <v>66382268</v>
      </c>
      <c r="K26" s="22">
        <f>J26/(2*G26)</f>
        <v>0.51151896261149143</v>
      </c>
    </row>
    <row r="27" spans="2:11" x14ac:dyDescent="0.2">
      <c r="B27" t="s">
        <v>46</v>
      </c>
      <c r="C27" t="s">
        <v>118</v>
      </c>
      <c r="D27">
        <v>3</v>
      </c>
      <c r="E27">
        <v>1</v>
      </c>
      <c r="F27" s="1">
        <v>257405856</v>
      </c>
      <c r="G27" s="1">
        <f t="shared" si="0"/>
        <v>64351464</v>
      </c>
      <c r="H27" t="s">
        <v>172</v>
      </c>
      <c r="J27" s="1">
        <v>60533900</v>
      </c>
      <c r="K27" s="22">
        <f>J27/(2*G27)</f>
        <v>0.47033817288135044</v>
      </c>
    </row>
    <row r="28" spans="2:11" x14ac:dyDescent="0.2">
      <c r="B28" s="3" t="s">
        <v>54</v>
      </c>
      <c r="C28" s="3" t="s">
        <v>119</v>
      </c>
      <c r="D28" s="3">
        <v>1</v>
      </c>
      <c r="E28" s="3">
        <v>1</v>
      </c>
      <c r="F28" s="4">
        <v>283004420</v>
      </c>
      <c r="G28" s="4">
        <f t="shared" si="0"/>
        <v>70751105</v>
      </c>
      <c r="H28" t="s">
        <v>176</v>
      </c>
      <c r="J28" s="1">
        <v>59511634</v>
      </c>
      <c r="K28" s="22">
        <f>J28/(2*G28)</f>
        <v>0.4205703501026592</v>
      </c>
    </row>
    <row r="29" spans="2:11" x14ac:dyDescent="0.2">
      <c r="B29" s="3" t="s">
        <v>56</v>
      </c>
      <c r="C29" s="3" t="s">
        <v>119</v>
      </c>
      <c r="D29" s="3">
        <v>2</v>
      </c>
      <c r="E29" s="3">
        <v>1</v>
      </c>
      <c r="F29" s="4">
        <v>249014368</v>
      </c>
      <c r="G29" s="4">
        <f t="shared" si="0"/>
        <v>62253592</v>
      </c>
      <c r="H29" t="s">
        <v>177</v>
      </c>
      <c r="J29" s="1">
        <v>54172558</v>
      </c>
      <c r="K29" s="22">
        <f>J29/(2*G29)</f>
        <v>0.43509584153794689</v>
      </c>
    </row>
    <row r="30" spans="2:11" x14ac:dyDescent="0.2">
      <c r="B30" s="3" t="s">
        <v>58</v>
      </c>
      <c r="C30" s="3" t="s">
        <v>119</v>
      </c>
      <c r="D30" s="3">
        <v>3</v>
      </c>
      <c r="E30" s="3">
        <v>1</v>
      </c>
      <c r="F30" s="4">
        <v>252456512</v>
      </c>
      <c r="G30" s="4">
        <f t="shared" si="0"/>
        <v>63114128</v>
      </c>
      <c r="H30" t="s">
        <v>178</v>
      </c>
      <c r="J30" s="1">
        <v>58577668</v>
      </c>
      <c r="K30" s="22">
        <f>J30/(2*G30)</f>
        <v>0.46406145387923287</v>
      </c>
    </row>
    <row r="31" spans="2:11" x14ac:dyDescent="0.2">
      <c r="B31" t="s">
        <v>48</v>
      </c>
      <c r="C31" t="s">
        <v>128</v>
      </c>
      <c r="D31">
        <v>1</v>
      </c>
      <c r="E31">
        <v>1</v>
      </c>
      <c r="F31" s="1">
        <v>197023496</v>
      </c>
      <c r="G31" s="1">
        <f t="shared" si="0"/>
        <v>49255874</v>
      </c>
      <c r="H31" t="s">
        <v>173</v>
      </c>
      <c r="J31" s="1">
        <v>43109860</v>
      </c>
      <c r="K31" s="22">
        <f>J31/(2*G31)</f>
        <v>0.43761135981466903</v>
      </c>
    </row>
    <row r="32" spans="2:11" x14ac:dyDescent="0.2">
      <c r="B32" t="s">
        <v>50</v>
      </c>
      <c r="C32" t="s">
        <v>128</v>
      </c>
      <c r="D32">
        <v>3</v>
      </c>
      <c r="E32">
        <v>1</v>
      </c>
      <c r="F32" s="1">
        <v>210662136</v>
      </c>
      <c r="G32" s="1">
        <f t="shared" si="0"/>
        <v>52665534</v>
      </c>
      <c r="H32" t="s">
        <v>174</v>
      </c>
      <c r="J32" s="1">
        <v>53317024</v>
      </c>
      <c r="K32" s="22">
        <f>J32/(2*G32)</f>
        <v>0.50618516466575658</v>
      </c>
    </row>
    <row r="33" spans="2:11" x14ac:dyDescent="0.2">
      <c r="B33" t="s">
        <v>52</v>
      </c>
      <c r="C33" t="s">
        <v>128</v>
      </c>
      <c r="D33">
        <v>4</v>
      </c>
      <c r="E33">
        <v>1</v>
      </c>
      <c r="F33" s="1">
        <v>197881196</v>
      </c>
      <c r="G33" s="1">
        <f t="shared" si="0"/>
        <v>49470299</v>
      </c>
      <c r="H33" t="s">
        <v>175</v>
      </c>
      <c r="J33" s="1">
        <v>49065468</v>
      </c>
      <c r="K33" s="22">
        <f>J33/(2*G33)</f>
        <v>0.49590834290287999</v>
      </c>
    </row>
    <row r="34" spans="2:11" x14ac:dyDescent="0.2">
      <c r="B34" s="3" t="s">
        <v>60</v>
      </c>
      <c r="C34" s="3" t="s">
        <v>120</v>
      </c>
      <c r="D34" s="3">
        <v>1</v>
      </c>
      <c r="E34" s="3">
        <v>1</v>
      </c>
      <c r="F34" s="4">
        <v>256285300</v>
      </c>
      <c r="G34" s="4">
        <f t="shared" si="0"/>
        <v>64071325</v>
      </c>
      <c r="H34" t="s">
        <v>179</v>
      </c>
      <c r="J34" s="1">
        <v>67151130</v>
      </c>
      <c r="K34" s="22">
        <f>J34/(2*G34)</f>
        <v>0.52403419158258391</v>
      </c>
    </row>
    <row r="35" spans="2:11" x14ac:dyDescent="0.2">
      <c r="B35" s="3" t="s">
        <v>62</v>
      </c>
      <c r="C35" s="3" t="s">
        <v>120</v>
      </c>
      <c r="D35" s="3">
        <v>2</v>
      </c>
      <c r="E35" s="3">
        <v>1</v>
      </c>
      <c r="F35" s="4">
        <v>280894020</v>
      </c>
      <c r="G35" s="4">
        <f t="shared" si="0"/>
        <v>70223505</v>
      </c>
      <c r="H35" t="s">
        <v>180</v>
      </c>
      <c r="J35" s="1">
        <v>72900060</v>
      </c>
      <c r="K35" s="22">
        <f>J35/(2*G35)</f>
        <v>0.51905740107959575</v>
      </c>
    </row>
    <row r="36" spans="2:11" x14ac:dyDescent="0.2">
      <c r="B36" s="3" t="s">
        <v>64</v>
      </c>
      <c r="C36" s="3" t="s">
        <v>120</v>
      </c>
      <c r="D36" s="3">
        <v>4</v>
      </c>
      <c r="E36" s="3">
        <v>1</v>
      </c>
      <c r="F36" s="4">
        <v>293662428</v>
      </c>
      <c r="G36" s="4">
        <f t="shared" ref="G36:G57" si="1">F36/4</f>
        <v>73415607</v>
      </c>
      <c r="H36" t="s">
        <v>181</v>
      </c>
      <c r="J36" s="1">
        <v>71238272</v>
      </c>
      <c r="K36" s="22">
        <f>J36/(2*G36)</f>
        <v>0.48517117075664851</v>
      </c>
    </row>
    <row r="37" spans="2:11" x14ac:dyDescent="0.2">
      <c r="B37" t="s">
        <v>66</v>
      </c>
      <c r="C37" t="s">
        <v>121</v>
      </c>
      <c r="D37">
        <v>1</v>
      </c>
      <c r="E37">
        <v>1</v>
      </c>
      <c r="F37" s="1">
        <v>261382568</v>
      </c>
      <c r="G37" s="1">
        <f t="shared" si="1"/>
        <v>65345642</v>
      </c>
      <c r="H37" t="s">
        <v>182</v>
      </c>
      <c r="J37" s="1">
        <v>62131050</v>
      </c>
      <c r="K37" s="22">
        <f>J37/(2*G37)</f>
        <v>0.47540316460583554</v>
      </c>
    </row>
    <row r="38" spans="2:11" x14ac:dyDescent="0.2">
      <c r="B38" t="s">
        <v>68</v>
      </c>
      <c r="C38" t="s">
        <v>121</v>
      </c>
      <c r="D38">
        <v>2</v>
      </c>
      <c r="E38">
        <v>1</v>
      </c>
      <c r="F38" s="1">
        <v>238852000</v>
      </c>
      <c r="G38" s="1">
        <f t="shared" si="1"/>
        <v>59713000</v>
      </c>
      <c r="H38" t="s">
        <v>183</v>
      </c>
      <c r="J38" s="1">
        <v>24759209</v>
      </c>
      <c r="K38" s="22">
        <f>J38/(2*G38)</f>
        <v>0.20731841475055682</v>
      </c>
    </row>
    <row r="39" spans="2:11" x14ac:dyDescent="0.2">
      <c r="B39" t="s">
        <v>70</v>
      </c>
      <c r="C39" t="s">
        <v>121</v>
      </c>
      <c r="D39">
        <v>4</v>
      </c>
      <c r="E39">
        <v>1</v>
      </c>
      <c r="F39" s="1">
        <v>223111708</v>
      </c>
      <c r="G39" s="1">
        <f t="shared" si="1"/>
        <v>55777927</v>
      </c>
      <c r="H39" t="s">
        <v>184</v>
      </c>
      <c r="J39" s="1">
        <v>54988390</v>
      </c>
      <c r="K39" s="22">
        <f>J39/(2*G39)</f>
        <v>0.49292249602607141</v>
      </c>
    </row>
    <row r="40" spans="2:11" x14ac:dyDescent="0.2">
      <c r="B40" s="3" t="s">
        <v>72</v>
      </c>
      <c r="C40" s="3" t="s">
        <v>122</v>
      </c>
      <c r="D40" s="3">
        <v>1</v>
      </c>
      <c r="E40" s="3">
        <v>1</v>
      </c>
      <c r="F40" s="4">
        <v>271166840</v>
      </c>
      <c r="G40" s="4">
        <f t="shared" si="1"/>
        <v>67791710</v>
      </c>
      <c r="H40" t="s">
        <v>185</v>
      </c>
      <c r="J40" s="1">
        <v>70443878</v>
      </c>
      <c r="K40" s="22">
        <f>J40/(2*G40)</f>
        <v>0.51956115283122373</v>
      </c>
    </row>
    <row r="41" spans="2:11" x14ac:dyDescent="0.2">
      <c r="B41" s="3" t="s">
        <v>74</v>
      </c>
      <c r="C41" s="3" t="s">
        <v>122</v>
      </c>
      <c r="D41" s="3">
        <v>2</v>
      </c>
      <c r="E41" s="3">
        <v>1</v>
      </c>
      <c r="F41" s="4">
        <v>271320980</v>
      </c>
      <c r="G41" s="4">
        <f t="shared" si="1"/>
        <v>67830245</v>
      </c>
      <c r="H41" t="s">
        <v>186</v>
      </c>
      <c r="J41" s="1">
        <v>80521268</v>
      </c>
      <c r="K41" s="22">
        <f>J41/(2*G41)</f>
        <v>0.59354988324161295</v>
      </c>
    </row>
    <row r="42" spans="2:11" x14ac:dyDescent="0.2">
      <c r="B42" s="3" t="s">
        <v>76</v>
      </c>
      <c r="C42" s="3" t="s">
        <v>122</v>
      </c>
      <c r="D42" s="3">
        <v>3</v>
      </c>
      <c r="E42" s="3">
        <v>1</v>
      </c>
      <c r="F42" s="4">
        <v>259552596</v>
      </c>
      <c r="G42" s="4">
        <f t="shared" si="1"/>
        <v>64888149</v>
      </c>
      <c r="H42" t="s">
        <v>187</v>
      </c>
      <c r="J42" s="1">
        <v>58915038</v>
      </c>
      <c r="K42" s="22">
        <f>J42/(2*G42)</f>
        <v>0.45397379111553943</v>
      </c>
    </row>
    <row r="43" spans="2:11" x14ac:dyDescent="0.2">
      <c r="B43" t="s">
        <v>78</v>
      </c>
      <c r="C43" t="s">
        <v>123</v>
      </c>
      <c r="D43">
        <v>1</v>
      </c>
      <c r="E43">
        <v>1</v>
      </c>
      <c r="F43" s="1">
        <v>260164984</v>
      </c>
      <c r="G43" s="1">
        <f t="shared" si="1"/>
        <v>65041246</v>
      </c>
      <c r="H43" t="s">
        <v>188</v>
      </c>
      <c r="J43" s="1">
        <v>62686104</v>
      </c>
      <c r="K43" s="22">
        <f>J43/(2*G43)</f>
        <v>0.4818950116669044</v>
      </c>
    </row>
    <row r="44" spans="2:11" x14ac:dyDescent="0.2">
      <c r="B44" t="s">
        <v>80</v>
      </c>
      <c r="C44" t="s">
        <v>123</v>
      </c>
      <c r="D44">
        <v>2</v>
      </c>
      <c r="E44">
        <v>1</v>
      </c>
      <c r="F44" s="1">
        <v>308842800</v>
      </c>
      <c r="G44" s="1">
        <f t="shared" si="1"/>
        <v>77210700</v>
      </c>
      <c r="H44" t="s">
        <v>189</v>
      </c>
      <c r="J44" s="1">
        <v>78235368</v>
      </c>
      <c r="K44" s="22">
        <f>J44/(2*G44)</f>
        <v>0.50663553108571735</v>
      </c>
    </row>
    <row r="45" spans="2:11" x14ac:dyDescent="0.2">
      <c r="B45" t="s">
        <v>82</v>
      </c>
      <c r="C45" t="s">
        <v>123</v>
      </c>
      <c r="D45">
        <v>4</v>
      </c>
      <c r="E45">
        <v>1</v>
      </c>
      <c r="F45" s="1">
        <v>247326688</v>
      </c>
      <c r="G45" s="1">
        <f t="shared" si="1"/>
        <v>61831672</v>
      </c>
      <c r="H45" t="s">
        <v>190</v>
      </c>
      <c r="J45" s="1">
        <v>56048502</v>
      </c>
      <c r="K45" s="22">
        <f>J45/(2*G45)</f>
        <v>0.45323456561226422</v>
      </c>
    </row>
    <row r="46" spans="2:11" x14ac:dyDescent="0.2">
      <c r="B46" s="3" t="s">
        <v>84</v>
      </c>
      <c r="C46" s="3" t="s">
        <v>124</v>
      </c>
      <c r="D46" s="3">
        <v>1</v>
      </c>
      <c r="E46" s="3">
        <v>1</v>
      </c>
      <c r="F46" s="4">
        <v>289022068</v>
      </c>
      <c r="G46" s="4">
        <f t="shared" si="1"/>
        <v>72255517</v>
      </c>
      <c r="H46" t="s">
        <v>191</v>
      </c>
      <c r="J46" s="1">
        <v>69859658</v>
      </c>
      <c r="K46" s="22">
        <f>J46/(2*G46)</f>
        <v>0.48342092687538307</v>
      </c>
    </row>
    <row r="47" spans="2:11" x14ac:dyDescent="0.2">
      <c r="B47" s="3" t="s">
        <v>86</v>
      </c>
      <c r="C47" s="3" t="s">
        <v>124</v>
      </c>
      <c r="D47" s="3">
        <v>2</v>
      </c>
      <c r="E47" s="3">
        <v>1</v>
      </c>
      <c r="F47" s="4">
        <v>271628624</v>
      </c>
      <c r="G47" s="4">
        <f t="shared" si="1"/>
        <v>67907156</v>
      </c>
      <c r="H47" t="s">
        <v>192</v>
      </c>
      <c r="J47" s="1">
        <v>62009682</v>
      </c>
      <c r="K47" s="22">
        <f>J47/(2*G47)</f>
        <v>0.45657693277568567</v>
      </c>
    </row>
    <row r="48" spans="2:11" x14ac:dyDescent="0.2">
      <c r="B48" s="3" t="s">
        <v>88</v>
      </c>
      <c r="C48" s="3" t="s">
        <v>124</v>
      </c>
      <c r="D48" s="3">
        <v>3</v>
      </c>
      <c r="E48" s="3">
        <v>1</v>
      </c>
      <c r="F48" s="4">
        <v>274730660</v>
      </c>
      <c r="G48" s="4">
        <f t="shared" si="1"/>
        <v>68682665</v>
      </c>
      <c r="H48" t="s">
        <v>193</v>
      </c>
      <c r="J48" s="1">
        <v>66290958</v>
      </c>
      <c r="K48" s="22">
        <f>J48/(2*G48)</f>
        <v>0.48258871434298595</v>
      </c>
    </row>
    <row r="49" spans="2:11" x14ac:dyDescent="0.2">
      <c r="B49" t="s">
        <v>90</v>
      </c>
      <c r="C49" t="s">
        <v>125</v>
      </c>
      <c r="D49">
        <v>1</v>
      </c>
      <c r="E49">
        <v>1</v>
      </c>
      <c r="F49" s="1">
        <v>275650980</v>
      </c>
      <c r="G49" s="1">
        <f t="shared" si="1"/>
        <v>68912745</v>
      </c>
      <c r="H49" t="s">
        <v>194</v>
      </c>
      <c r="J49" s="1">
        <v>65807506</v>
      </c>
      <c r="K49" s="22">
        <f>J49/(2*G49)</f>
        <v>0.47746977717982358</v>
      </c>
    </row>
    <row r="50" spans="2:11" x14ac:dyDescent="0.2">
      <c r="B50" t="s">
        <v>92</v>
      </c>
      <c r="C50" t="s">
        <v>125</v>
      </c>
      <c r="D50">
        <v>3</v>
      </c>
      <c r="E50">
        <v>1</v>
      </c>
      <c r="F50" s="1">
        <v>316065076</v>
      </c>
      <c r="G50" s="1">
        <f t="shared" si="1"/>
        <v>79016269</v>
      </c>
      <c r="H50" t="s">
        <v>195</v>
      </c>
      <c r="J50" s="1">
        <v>76770666</v>
      </c>
      <c r="K50" s="22">
        <f>J50/(2*G50)</f>
        <v>0.48579024909414542</v>
      </c>
    </row>
    <row r="51" spans="2:11" x14ac:dyDescent="0.2">
      <c r="B51" t="s">
        <v>94</v>
      </c>
      <c r="C51" t="s">
        <v>125</v>
      </c>
      <c r="D51">
        <v>4</v>
      </c>
      <c r="E51">
        <v>1</v>
      </c>
      <c r="F51" s="1">
        <v>261048408</v>
      </c>
      <c r="G51" s="1">
        <f t="shared" si="1"/>
        <v>65262102</v>
      </c>
      <c r="H51" t="s">
        <v>196</v>
      </c>
      <c r="J51" s="1">
        <v>62522002</v>
      </c>
      <c r="K51" s="22">
        <f>J51/(2*G51)</f>
        <v>0.47900695874000504</v>
      </c>
    </row>
    <row r="52" spans="2:11" x14ac:dyDescent="0.2">
      <c r="B52" s="3" t="s">
        <v>96</v>
      </c>
      <c r="C52" s="3" t="s">
        <v>126</v>
      </c>
      <c r="D52" s="3">
        <v>1</v>
      </c>
      <c r="E52" s="3">
        <v>1</v>
      </c>
      <c r="F52" s="4">
        <v>284280520</v>
      </c>
      <c r="G52" s="4">
        <f t="shared" si="1"/>
        <v>71070130</v>
      </c>
      <c r="H52" t="s">
        <v>197</v>
      </c>
      <c r="J52" s="1">
        <v>64498688</v>
      </c>
      <c r="K52" s="22">
        <f>J52/(2*G52)</f>
        <v>0.45376790502564157</v>
      </c>
    </row>
    <row r="53" spans="2:11" x14ac:dyDescent="0.2">
      <c r="B53" s="3" t="s">
        <v>98</v>
      </c>
      <c r="C53" s="3" t="s">
        <v>126</v>
      </c>
      <c r="D53" s="3">
        <v>2</v>
      </c>
      <c r="E53" s="3">
        <v>1</v>
      </c>
      <c r="F53" s="4">
        <v>264700936</v>
      </c>
      <c r="G53" s="4">
        <f t="shared" si="1"/>
        <v>66175234</v>
      </c>
      <c r="H53" t="s">
        <v>198</v>
      </c>
      <c r="J53" s="1">
        <v>59724594</v>
      </c>
      <c r="K53" s="22">
        <f>J53/(2*G53)</f>
        <v>0.45126092036183807</v>
      </c>
    </row>
    <row r="54" spans="2:11" x14ac:dyDescent="0.2">
      <c r="B54" s="3" t="s">
        <v>100</v>
      </c>
      <c r="C54" s="3" t="s">
        <v>126</v>
      </c>
      <c r="D54" s="3">
        <v>3</v>
      </c>
      <c r="E54" s="3">
        <v>1</v>
      </c>
      <c r="F54" s="4">
        <v>254143188</v>
      </c>
      <c r="G54" s="4">
        <f t="shared" si="1"/>
        <v>63535797</v>
      </c>
      <c r="H54" t="s">
        <v>199</v>
      </c>
      <c r="J54" s="1">
        <v>56566570</v>
      </c>
      <c r="K54" s="22">
        <f>J54/(2*G54)</f>
        <v>0.44515511468282992</v>
      </c>
    </row>
    <row r="55" spans="2:11" x14ac:dyDescent="0.2">
      <c r="B55" t="s">
        <v>102</v>
      </c>
      <c r="C55" t="s">
        <v>127</v>
      </c>
      <c r="D55">
        <v>1</v>
      </c>
      <c r="E55">
        <v>1</v>
      </c>
      <c r="F55" s="1">
        <v>242019272</v>
      </c>
      <c r="G55" s="1">
        <f t="shared" si="1"/>
        <v>60504818</v>
      </c>
      <c r="H55" t="s">
        <v>206</v>
      </c>
      <c r="J55" s="1">
        <v>59276608</v>
      </c>
      <c r="K55" s="22">
        <f>J55/(2*G55)</f>
        <v>0.48985031241644261</v>
      </c>
    </row>
    <row r="56" spans="2:11" x14ac:dyDescent="0.2">
      <c r="B56" t="s">
        <v>104</v>
      </c>
      <c r="C56" t="s">
        <v>127</v>
      </c>
      <c r="D56">
        <v>2</v>
      </c>
      <c r="E56">
        <v>1</v>
      </c>
      <c r="F56" s="1">
        <v>284310304</v>
      </c>
      <c r="G56" s="1">
        <f t="shared" si="1"/>
        <v>71077576</v>
      </c>
      <c r="H56" t="s">
        <v>207</v>
      </c>
      <c r="J56" s="1">
        <v>63723332</v>
      </c>
      <c r="K56" s="22">
        <f>J56/(2*G56)</f>
        <v>0.44826607480255093</v>
      </c>
    </row>
    <row r="57" spans="2:11" x14ac:dyDescent="0.2">
      <c r="B57" t="s">
        <v>106</v>
      </c>
      <c r="C57" t="s">
        <v>127</v>
      </c>
      <c r="D57">
        <v>3</v>
      </c>
      <c r="E57">
        <v>1</v>
      </c>
      <c r="F57" s="1">
        <v>259034864</v>
      </c>
      <c r="G57" s="1">
        <f t="shared" si="1"/>
        <v>64758716</v>
      </c>
      <c r="H57" t="s">
        <v>208</v>
      </c>
      <c r="J57" s="1">
        <v>62251454</v>
      </c>
      <c r="K57" s="22">
        <f>J57/(2*G57)</f>
        <v>0.48064150932208105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Jason R.</dc:creator>
  <cp:lastModifiedBy>Miller, Jason R.</cp:lastModifiedBy>
  <dcterms:created xsi:type="dcterms:W3CDTF">2018-02-24T14:16:36Z</dcterms:created>
  <dcterms:modified xsi:type="dcterms:W3CDTF">2018-02-24T21:32:45Z</dcterms:modified>
</cp:coreProperties>
</file>