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34" i="1" l="1"/>
  <c r="O28" i="1"/>
  <c r="O8" i="1"/>
  <c r="O22" i="1"/>
  <c r="O21" i="1"/>
  <c r="N20" i="1"/>
  <c r="T2" i="1"/>
  <c r="S2" i="1"/>
  <c r="Q2" i="1"/>
  <c r="P2" i="1"/>
  <c r="R48" i="1" s="1"/>
  <c r="O51" i="1"/>
  <c r="N2" i="1"/>
  <c r="AE2" i="1" s="1"/>
  <c r="U24" i="1" l="1"/>
  <c r="U8" i="1"/>
  <c r="R13" i="1"/>
  <c r="R24" i="1"/>
  <c r="U54" i="1"/>
  <c r="U7" i="1"/>
  <c r="U57" i="1"/>
  <c r="U6" i="1"/>
  <c r="O11" i="1"/>
  <c r="O23" i="1"/>
  <c r="N35" i="1"/>
  <c r="O43" i="1"/>
  <c r="O55" i="1"/>
  <c r="Q9" i="1"/>
  <c r="U10" i="1"/>
  <c r="U14" i="1"/>
  <c r="U22" i="1"/>
  <c r="U26" i="1"/>
  <c r="U34" i="1"/>
  <c r="U38" i="1"/>
  <c r="U42" i="1"/>
  <c r="U50" i="1"/>
  <c r="O7" i="1"/>
  <c r="O15" i="1"/>
  <c r="O27" i="1"/>
  <c r="O39" i="1"/>
  <c r="U12" i="1"/>
  <c r="T20" i="1"/>
  <c r="T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Q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Q11" i="1"/>
  <c r="T9" i="1"/>
  <c r="U11" i="1"/>
  <c r="T13" i="1"/>
  <c r="U15" i="1"/>
  <c r="U21" i="1"/>
  <c r="U23" i="1"/>
  <c r="U25" i="1"/>
  <c r="U27" i="1"/>
  <c r="U29" i="1"/>
  <c r="U35" i="1"/>
  <c r="U37" i="1"/>
  <c r="U39" i="1"/>
  <c r="U41" i="1"/>
  <c r="T43" i="1"/>
  <c r="U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<sst xmlns="http://schemas.openxmlformats.org/spreadsheetml/2006/main" count="281" uniqueCount="104">
  <si>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</si>
  <si>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</si>
  <si>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</si>
  <si>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</si>
  <si>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</si>
  <si>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</si>
  <si>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</si>
  <si>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</si>
  <si>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</si>
  <si>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</si>
  <si>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</si>
  <si>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</si>
  <si>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</si>
  <si>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</si>
  <si>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</si>
  <si>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</si>
  <si>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</si>
  <si>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</si>
  <si>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</si>
  <si>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</si>
  <si>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</si>
  <si>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</si>
  <si>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</si>
  <si>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</si>
  <si>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</si>
  <si>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</si>
  <si>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</si>
  <si>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</si>
  <si>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</si>
  <si>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</si>
  <si>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</si>
  <si>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</si>
  <si>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</si>
  <si>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</si>
  <si>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</si>
  <si>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</si>
  <si>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</si>
  <si>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</si>
  <si>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</si>
  <si>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</si>
  <si>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</si>
  <si>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CH4</t>
  </si>
  <si>
    <t>CO2</t>
  </si>
  <si>
    <t>N2O</t>
  </si>
  <si>
    <t>FID_57.CHR</t>
  </si>
  <si>
    <t>FID_58.CHR</t>
  </si>
  <si>
    <t>FID_59.CHR</t>
  </si>
  <si>
    <t>FID_60.CHR</t>
  </si>
  <si>
    <t>FID_61.CHR</t>
  </si>
  <si>
    <t>FID_62.CHR</t>
  </si>
  <si>
    <t>FID_63.CHR</t>
  </si>
  <si>
    <t>FID_64.CHR</t>
  </si>
  <si>
    <t>FID_65.CHR</t>
  </si>
  <si>
    <t>FID_66.CHR</t>
  </si>
  <si>
    <t>FID_67.CHR</t>
  </si>
  <si>
    <t>FID_68.CHR</t>
  </si>
  <si>
    <t>FID_69.CHR</t>
  </si>
  <si>
    <t>FID_70.CHR</t>
  </si>
  <si>
    <t>FID_71.CHR</t>
  </si>
  <si>
    <t>FID_72.CHR</t>
  </si>
  <si>
    <t>FID_73.CHR</t>
  </si>
  <si>
    <t>FID_74.CHR</t>
  </si>
  <si>
    <t>FID_75.CHR</t>
  </si>
  <si>
    <t>FID_76.CHR</t>
  </si>
  <si>
    <t>FID_77.CHR</t>
  </si>
  <si>
    <t>FID_78.CHR</t>
  </si>
  <si>
    <t>FID_79.CHR</t>
  </si>
  <si>
    <t>FID_80.CHR</t>
  </si>
  <si>
    <t>FID_81.CHR</t>
  </si>
  <si>
    <t>FID_82.CHR</t>
  </si>
  <si>
    <t>FID_83.CHR</t>
  </si>
  <si>
    <t>FID_84.CHR</t>
  </si>
  <si>
    <t>FID_85.CHR</t>
  </si>
  <si>
    <t>FID_86.CHR</t>
  </si>
  <si>
    <t>FID_87.CHR</t>
  </si>
  <si>
    <t>FID_88.CHR</t>
  </si>
  <si>
    <t>FID_89.CHR</t>
  </si>
  <si>
    <t>FID_90.CHR</t>
  </si>
  <si>
    <t>FID_91.CHR</t>
  </si>
  <si>
    <t>FID_92.CHR</t>
  </si>
  <si>
    <t>FID_93.CHR</t>
  </si>
  <si>
    <t>FID_94.CHR</t>
  </si>
  <si>
    <t>FID_95.CHR</t>
  </si>
  <si>
    <t>FID_96.CHR</t>
  </si>
  <si>
    <t>FID_97.CHR</t>
  </si>
  <si>
    <t>FID_98.CHR</t>
  </si>
  <si>
    <t>FID_99.CHR</t>
  </si>
  <si>
    <t>FID_100.CHR</t>
  </si>
  <si>
    <t>FID_101.CHR</t>
  </si>
  <si>
    <t>FID_102.CHR</t>
  </si>
  <si>
    <t>FID_103.CHR</t>
  </si>
  <si>
    <t>FID_104.CHR</t>
  </si>
  <si>
    <t>FID_105.CHR</t>
  </si>
  <si>
    <t>FID_106.CHR</t>
  </si>
  <si>
    <t>FID_107.CHR</t>
  </si>
  <si>
    <t>FID_108.CHR</t>
  </si>
  <si>
    <t>FID_109.CHR</t>
  </si>
  <si>
    <t>FID_110.CHR</t>
  </si>
  <si>
    <t>FID_111.CHR</t>
  </si>
  <si>
    <t>FID_112.CHR</t>
  </si>
  <si>
    <t>FID_113.CHR</t>
  </si>
  <si>
    <t>FID_114.CHR</t>
  </si>
  <si>
    <t>FID_115.CHR</t>
  </si>
  <si>
    <t>FID_116.CHR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</si>
</sst>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zoomScale="70" zoomScaleNormal="70" workbookViewId="0">
      <selection activeCell="N35" sqref="N35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44</v>
      </c>
      <c r="B2" s="7">
        <v>43045</v>
      </c>
      <c r="C2" s="8">
        <v>0.85166666666666668</v>
      </c>
      <c r="D2" s="8" t="s">
        <v>41</v>
      </c>
      <c r="E2" s="5">
        <v>2.4460000000000002</v>
      </c>
      <c r="F2" s="9">
        <v>38.9358</v>
      </c>
      <c r="G2" s="9" t="s">
        <v>42</v>
      </c>
      <c r="H2" s="9">
        <v>3.3559999999999999</v>
      </c>
      <c r="I2" s="9">
        <v>3784.6939000000002</v>
      </c>
      <c r="J2" s="9" t="s">
        <v>43</v>
      </c>
      <c r="K2" s="9">
        <v>3.5760000000000001</v>
      </c>
      <c r="L2" s="9">
        <v>723.15269999999998</v>
      </c>
      <c r="M2" s="4">
        <f>AVERAGE(F2:F5,F16:F19,F30:F33,F44:F47,F58:F61)</f>
        <v>38.834289999999996</v>
      </c>
      <c r="N2" s="4">
        <f>STDEV(F2:F5,F16:F19,F30:F33,F44:F47,G58:G61)</f>
        <v>1.6698449417910031</v>
      </c>
      <c r="O2" s="4">
        <v>4.08</v>
      </c>
      <c r="P2" s="4">
        <f>AVERAGE(I2:I5,I16:I19,I30:I33,I44:I47,I58:I61)</f>
        <v>3751.9499500000006</v>
      </c>
      <c r="Q2" s="4">
        <f>STDEV(I2:I5,I16:I19,I30:I33,I44:I47,I58:I61)</f>
        <v>143.46691749957182</v>
      </c>
      <c r="R2" s="4">
        <v>399</v>
      </c>
      <c r="S2" s="4">
        <f>AVERAGE(L2:L5,L16:L19,L30:L33,L44:L47,L58:L61)</f>
        <v>719.32431500000007</v>
      </c>
      <c r="T2" s="4">
        <f>STDEV(L2:L5,L16:L19,L30:L33,L44:L47,L58:L61)</f>
        <v>23.194736953416495</v>
      </c>
      <c r="U2" s="4">
        <v>399</v>
      </c>
      <c r="AD2" s="7">
        <v>42972</v>
      </c>
      <c r="AE2" s="6">
        <f>(N2/M2)^2</f>
        <v>1.8489346092455529E-3</v>
      </c>
      <c r="AF2" s="6">
        <f>(T2/S2)^2</f>
        <v>1.0397511793913724E-3</v>
      </c>
      <c r="AG2" s="6">
        <f>(T2/S2)^2</f>
        <v>1.0397511793913724E-3</v>
      </c>
    </row>
    <row r="3" spans="1:33" x14ac:dyDescent="0.25">
      <c r="A3" s="5" t="s">
        <v>45</v>
      </c>
      <c r="B3" s="7">
        <v>43045</v>
      </c>
      <c r="C3" s="8">
        <v>0.85576388888888888</v>
      </c>
      <c r="D3" s="8" t="s">
        <v>41</v>
      </c>
      <c r="E3" s="5">
        <v>2.44</v>
      </c>
      <c r="F3" s="9">
        <v>38.998600000000003</v>
      </c>
      <c r="G3" s="9" t="s">
        <v>42</v>
      </c>
      <c r="H3" s="9">
        <v>3.3530000000000002</v>
      </c>
      <c r="I3" s="9">
        <v>3783.2159999999999</v>
      </c>
      <c r="J3" s="9" t="s">
        <v>43</v>
      </c>
      <c r="K3" s="9">
        <v>3.57</v>
      </c>
      <c r="L3" s="9">
        <v>724.28300000000002</v>
      </c>
      <c r="M3" s="5"/>
      <c r="N3" s="4"/>
      <c r="O3" s="5"/>
      <c r="P3" s="5"/>
      <c r="Q3" s="4"/>
      <c r="R3" s="4"/>
      <c r="S3" s="5"/>
      <c r="T3" s="4"/>
      <c r="U3" s="4"/>
      <c r="AD3" s="7">
        <v>42972</v>
      </c>
    </row>
    <row r="4" spans="1:33" x14ac:dyDescent="0.25">
      <c r="A4" s="5" t="s">
        <v>46</v>
      </c>
      <c r="B4" s="7">
        <v>43045</v>
      </c>
      <c r="C4" s="8">
        <v>0.85984953703703704</v>
      </c>
      <c r="D4" s="8" t="s">
        <v>41</v>
      </c>
      <c r="E4" s="5">
        <v>2.4460000000000002</v>
      </c>
      <c r="F4" s="9">
        <v>39.132800000000003</v>
      </c>
      <c r="G4" s="9" t="s">
        <v>42</v>
      </c>
      <c r="H4" s="9">
        <v>3.3559999999999999</v>
      </c>
      <c r="I4" s="9">
        <v>3791.2970999999998</v>
      </c>
      <c r="J4" s="9" t="s">
        <v>43</v>
      </c>
      <c r="K4" s="9">
        <v>3.573</v>
      </c>
      <c r="L4" s="9">
        <v>726.01570000000004</v>
      </c>
      <c r="M4" s="5"/>
      <c r="N4" s="4"/>
      <c r="O4" s="5"/>
      <c r="P4" s="5"/>
      <c r="Q4" s="4"/>
      <c r="R4" s="4"/>
      <c r="S4" s="5"/>
      <c r="T4" s="4"/>
      <c r="U4" s="4"/>
      <c r="AD4" s="7">
        <v>42972</v>
      </c>
    </row>
    <row r="5" spans="1:33" x14ac:dyDescent="0.25">
      <c r="A5" s="5" t="s">
        <v>47</v>
      </c>
      <c r="B5" s="7">
        <v>43045</v>
      </c>
      <c r="C5" s="8">
        <v>0.86393518518518519</v>
      </c>
      <c r="D5" s="8" t="s">
        <v>41</v>
      </c>
      <c r="E5" s="5">
        <v>2.44</v>
      </c>
      <c r="F5" s="9">
        <v>39.0548</v>
      </c>
      <c r="G5" s="9" t="s">
        <v>42</v>
      </c>
      <c r="H5" s="9">
        <v>3.3530000000000002</v>
      </c>
      <c r="I5" s="9">
        <v>3760.6561999999999</v>
      </c>
      <c r="J5" s="9" t="s">
        <v>43</v>
      </c>
      <c r="K5" s="9">
        <v>3.57</v>
      </c>
      <c r="L5" s="9">
        <v>724.84159999999997</v>
      </c>
      <c r="M5" s="5"/>
      <c r="N5" s="4"/>
      <c r="O5" s="5"/>
      <c r="P5" s="5"/>
      <c r="Q5" s="4"/>
      <c r="R5" s="4"/>
      <c r="S5" s="5"/>
      <c r="T5" s="4"/>
      <c r="U5" s="4"/>
      <c r="AD5" s="7">
        <v>42972</v>
      </c>
    </row>
    <row r="6" spans="1:33" x14ac:dyDescent="0.25">
      <c r="A6" s="27" t="s">
        <v>48</v>
      </c>
      <c r="B6" s="28">
        <v>43045</v>
      </c>
      <c r="C6" s="29">
        <v>0.86759259259259258</v>
      </c>
      <c r="D6" s="29" t="s">
        <v>41</v>
      </c>
      <c r="E6" s="27">
        <v>2.4430000000000001</v>
      </c>
      <c r="F6" s="30">
        <v>19.8508</v>
      </c>
      <c r="G6" s="30" t="s">
        <v>42</v>
      </c>
      <c r="H6" s="30">
        <v>3.3559999999999999</v>
      </c>
      <c r="I6" s="30">
        <v>7013.1124</v>
      </c>
      <c r="J6" s="30" t="s">
        <v>43</v>
      </c>
      <c r="K6" s="30">
        <v>3.573</v>
      </c>
      <c r="L6" s="30">
        <v>501.8098</v>
      </c>
      <c r="O6" s="10">
        <f>($O$2/$M$2)*F6</f>
        <v>2.0855605703104141</v>
      </c>
      <c r="R6" s="10">
        <f>($R$2/$P$2)*I6</f>
        <v>745.80734948236704</v>
      </c>
      <c r="U6" s="10">
        <f>($S$2/$U$2)*L6</f>
        <v>904.67165575259901</v>
      </c>
      <c r="V6" s="3">
        <v>0</v>
      </c>
      <c r="W6" s="11" t="s">
        <v>33</v>
      </c>
      <c r="X6" s="2">
        <f>SLOPE(O6:O10,$V$6:$V$10)</f>
        <v>4.5176569469909111E-5</v>
      </c>
      <c r="Y6" s="2">
        <f>RSQ(O6:O10,$V$6:$V$10)</f>
        <v>2.2518624205340267E-3</v>
      </c>
      <c r="Z6" s="2">
        <f>SLOPE($R6:$R10,$V$6:$V$10)</f>
        <v>25.306251058066483</v>
      </c>
      <c r="AA6" s="2">
        <f>RSQ(R6:R10,$V$6:$V$10)</f>
        <v>0.96690669714036848</v>
      </c>
      <c r="AB6" s="2">
        <f>SLOPE(U6:U10,$V$6:$V$10)</f>
        <v>1.8791862256287371</v>
      </c>
      <c r="AC6" s="2">
        <f>RSQ(U6:U10,$V$6:$V$10)</f>
        <v>0.80407290292445954</v>
      </c>
      <c r="AD6" s="7">
        <v>42972</v>
      </c>
      <c r="AE6" s="2"/>
    </row>
    <row r="7" spans="1:33" x14ac:dyDescent="0.25">
      <c r="A7" s="27" t="s">
        <v>49</v>
      </c>
      <c r="B7" s="28">
        <v>43045</v>
      </c>
      <c r="C7" s="29">
        <v>0.87167824074074074</v>
      </c>
      <c r="D7" s="29" t="s">
        <v>41</v>
      </c>
      <c r="E7" s="27">
        <v>2.4460000000000002</v>
      </c>
      <c r="F7" s="30">
        <v>19.848500000000001</v>
      </c>
      <c r="G7" s="30" t="s">
        <v>42</v>
      </c>
      <c r="H7" s="30">
        <v>3.3559999999999999</v>
      </c>
      <c r="I7" s="30">
        <v>9920.7360000000008</v>
      </c>
      <c r="J7" s="30" t="s">
        <v>43</v>
      </c>
      <c r="K7" s="30">
        <v>3.5760000000000001</v>
      </c>
      <c r="L7" s="30">
        <v>533.02260000000001</v>
      </c>
      <c r="O7" s="10">
        <f>($O$2/$M$2)*F7</f>
        <v>2.0853189281946447</v>
      </c>
      <c r="R7" s="10">
        <f>($R$2/$P$2)*I7</f>
        <v>1055.0177152549702</v>
      </c>
      <c r="U7" s="10">
        <f>($S$2/$U$2)*L7</f>
        <v>960.94264818175202</v>
      </c>
      <c r="V7" s="3">
        <v>10</v>
      </c>
      <c r="W7" s="13" t="s">
        <v>34</v>
      </c>
      <c r="X7" s="2">
        <f>SLOPE($O11:$O15,$V$6:$V$10)</f>
        <v>9.959857641276049E-5</v>
      </c>
      <c r="Y7" s="2">
        <f>RSQ(O11:O15,$V$6:$V$10)</f>
        <v>7.716341309318679E-3</v>
      </c>
      <c r="Z7" s="2">
        <f>SLOPE($R11:$R15,$V$6:$V$10)</f>
        <v>7.3359135275778495</v>
      </c>
      <c r="AA7" s="2">
        <f>RSQ(R11:R15,$V$6:$V$10)</f>
        <v>0.71901035982991501</v>
      </c>
      <c r="AB7" s="2">
        <f>SLOPE(U11:U15,$V$6:$V$10)</f>
        <v>1.7551044553363635</v>
      </c>
      <c r="AC7" s="2">
        <f>RSQ(U11:U15,$V$6:$V$10)</f>
        <v>0.77770522418236587</v>
      </c>
      <c r="AD7" s="7">
        <v>42972</v>
      </c>
      <c r="AE7" s="2"/>
    </row>
    <row r="8" spans="1:33" x14ac:dyDescent="0.25">
      <c r="A8" s="27" t="s">
        <v>50</v>
      </c>
      <c r="B8" s="28">
        <v>43045</v>
      </c>
      <c r="C8" s="29">
        <v>0.87577546296296294</v>
      </c>
      <c r="D8" s="29" t="s">
        <v>41</v>
      </c>
      <c r="E8" s="27">
        <v>2.4460000000000002</v>
      </c>
      <c r="F8" s="30">
        <v>19.535399999999999</v>
      </c>
      <c r="G8" s="30" t="s">
        <v>42</v>
      </c>
      <c r="H8" s="30">
        <v>3.3559999999999999</v>
      </c>
      <c r="I8" s="30">
        <v>10610.0432</v>
      </c>
      <c r="J8" s="30" t="s">
        <v>43</v>
      </c>
      <c r="K8" s="30">
        <v>3.573</v>
      </c>
      <c r="L8" s="30">
        <v>529.42280000000005</v>
      </c>
      <c r="O8" s="10">
        <f>($O$2/$M$2)*F8</f>
        <v>2.0524240819131752</v>
      </c>
      <c r="R8" s="10">
        <f>($R$2/$P$2)*I8</f>
        <v>1128.3218841445364</v>
      </c>
      <c r="U8" s="10">
        <f>($S$2/$U$2)*L8</f>
        <v>954.45286454982977</v>
      </c>
      <c r="V8" s="3">
        <v>20</v>
      </c>
      <c r="W8" s="15" t="s">
        <v>35</v>
      </c>
      <c r="X8" s="2">
        <f>SLOPE($O20:$O24,$V$6:$V$10)</f>
        <v>1.5346375587142092E-3</v>
      </c>
      <c r="Y8" s="2">
        <f>RSQ(O20:O24,$V$6:$V$10)</f>
        <v>0.79591726012763198</v>
      </c>
      <c r="Z8" s="2">
        <f>SLOPE($R20:$R24,$V$6:$V$10)</f>
        <v>54.244416601825925</v>
      </c>
      <c r="AA8" s="2">
        <f>RSQ(R20:R24,$V$6:$V$10)</f>
        <v>0.71684729356382559</v>
      </c>
      <c r="AB8" s="2">
        <f>SLOPE($U20:$U24,$V$6:$V$10)</f>
        <v>8.555964304184112</v>
      </c>
      <c r="AC8" s="2">
        <f>RSQ(U20:U24,$V$6:$V$10)</f>
        <v>0.98764366541587034</v>
      </c>
      <c r="AD8" s="7">
        <v>42972</v>
      </c>
      <c r="AE8" s="2"/>
    </row>
    <row r="9" spans="1:33" x14ac:dyDescent="0.25">
      <c r="A9" s="27" t="s">
        <v>51</v>
      </c>
      <c r="B9" s="28">
        <v>43045</v>
      </c>
      <c r="C9" s="29">
        <v>0.87986111111111109</v>
      </c>
      <c r="D9" s="29" t="s">
        <v>41</v>
      </c>
      <c r="E9" s="27">
        <v>2.44</v>
      </c>
      <c r="F9" s="30">
        <v>19.847899999999999</v>
      </c>
      <c r="G9" s="30" t="s">
        <v>42</v>
      </c>
      <c r="H9" s="30">
        <v>3.3530000000000002</v>
      </c>
      <c r="I9" s="30">
        <v>22268.025799999999</v>
      </c>
      <c r="J9" s="30" t="s">
        <v>43</v>
      </c>
      <c r="K9" s="30">
        <v>3.57</v>
      </c>
      <c r="L9" s="30">
        <v>597.72699999999998</v>
      </c>
      <c r="O9" s="10">
        <f>($O$2/$M$2)*F9</f>
        <v>2.0852558911209655</v>
      </c>
      <c r="Q9" s="10">
        <f>($R$2/$P$2)*I9</f>
        <v>2368.086571677215</v>
      </c>
      <c r="T9" s="10">
        <f>($S$2/$U$2)*L9</f>
        <v>1077.5928943158021</v>
      </c>
      <c r="V9" s="3">
        <v>30</v>
      </c>
      <c r="W9" s="18" t="s">
        <v>36</v>
      </c>
      <c r="X9" s="2">
        <f>SLOPE($O25:$O29,$V$6:$V$10)</f>
        <v>5.8015120142533409E-4</v>
      </c>
      <c r="Y9" s="2">
        <f>RSQ(O25:O29,$V$6:$V$10)</f>
        <v>0.20047544773585402</v>
      </c>
      <c r="Z9" s="2">
        <f>SLOPE($R25:$R29,$V$6:$V$10)</f>
        <v>17.175449758331663</v>
      </c>
      <c r="AA9" s="2">
        <f>RSQ(R25:R29,$V$6:$V$10)</f>
        <v>0.93474005979611086</v>
      </c>
      <c r="AB9" s="2">
        <f>SLOPE(U25:U29,$V$6:$V$10)</f>
        <v>1.840724394908327</v>
      </c>
      <c r="AC9" s="2">
        <f>RSQ(U25:U29,$V$6:$V$10)</f>
        <v>0.81940557236906197</v>
      </c>
      <c r="AD9" s="7">
        <v>42972</v>
      </c>
      <c r="AE9" s="2"/>
    </row>
    <row r="10" spans="1:33" x14ac:dyDescent="0.25">
      <c r="A10" s="27" t="s">
        <v>52</v>
      </c>
      <c r="B10" s="28">
        <v>43045</v>
      </c>
      <c r="C10" s="29">
        <v>0.88394675925925925</v>
      </c>
      <c r="D10" s="29" t="s">
        <v>41</v>
      </c>
      <c r="E10" s="27">
        <v>2.44</v>
      </c>
      <c r="F10" s="30">
        <v>19.872599999999998</v>
      </c>
      <c r="G10" s="30" t="s">
        <v>42</v>
      </c>
      <c r="H10" s="30">
        <v>3.35</v>
      </c>
      <c r="I10" s="30">
        <v>16836.831600000001</v>
      </c>
      <c r="J10" s="30" t="s">
        <v>43</v>
      </c>
      <c r="K10" s="30">
        <v>3.57</v>
      </c>
      <c r="L10" s="30">
        <v>549.68219999999997</v>
      </c>
      <c r="O10" s="10">
        <f>($O$2/$M$2)*F10</f>
        <v>2.0878509173207491</v>
      </c>
      <c r="R10" s="10">
        <f t="shared" ref="R9:R15" si="0">($R$2/$P$2)*I10</f>
        <v>1790.5078420355792</v>
      </c>
      <c r="U10" s="10">
        <f>($S$2/$U$2)*L10</f>
        <v>990.97687213707525</v>
      </c>
      <c r="V10" s="3">
        <v>40</v>
      </c>
      <c r="W10" s="20" t="s">
        <v>37</v>
      </c>
      <c r="X10" s="2">
        <f>SLOPE($O34:$O38,$V$6:$V$10)</f>
        <v>-3.0315729438375881E-3</v>
      </c>
      <c r="Y10" s="2">
        <f>RSQ(O34:O38,$V$6:$V$10)</f>
        <v>0.71590841984293374</v>
      </c>
      <c r="Z10" s="2">
        <f>SLOPE($R34:$R38,$V$6:$V$10)</f>
        <v>22.323922843373744</v>
      </c>
      <c r="AA10" s="2">
        <f>RSQ(R34:R38,$V$6:$V$10)</f>
        <v>0.8893205111453788</v>
      </c>
      <c r="AB10" s="2">
        <f>SLOPE(U34:U38,$V$6:$V$10)</f>
        <v>-0.22198636811753089</v>
      </c>
      <c r="AC10" s="2">
        <f>RSQ(U34:U38,$V$6:$V$10)</f>
        <v>5.4374782734186673E-2</v>
      </c>
      <c r="AD10" s="7">
        <v>42972</v>
      </c>
      <c r="AE10" s="2"/>
    </row>
    <row r="11" spans="1:33" x14ac:dyDescent="0.25">
      <c r="A11" s="27" t="s">
        <v>53</v>
      </c>
      <c r="B11" s="28">
        <v>43045</v>
      </c>
      <c r="C11" s="29">
        <v>0.88760416666666664</v>
      </c>
      <c r="D11" s="29" t="s">
        <v>41</v>
      </c>
      <c r="E11" s="27">
        <v>2.4430000000000001</v>
      </c>
      <c r="F11" s="30">
        <v>19.538</v>
      </c>
      <c r="G11" s="30" t="s">
        <v>42</v>
      </c>
      <c r="H11" s="30">
        <v>3.3530000000000002</v>
      </c>
      <c r="I11" s="30">
        <v>13680.0054</v>
      </c>
      <c r="J11" s="30" t="s">
        <v>43</v>
      </c>
      <c r="K11" s="30">
        <v>3.57</v>
      </c>
      <c r="L11" s="30">
        <v>558.98360000000002</v>
      </c>
      <c r="O11" s="12">
        <f>($O$2/$M$2)*F11</f>
        <v>2.0526972425657841</v>
      </c>
      <c r="Q11" s="12">
        <f>($R$2/$P$2)*I11</f>
        <v>1454.7960999852887</v>
      </c>
      <c r="U11" s="12">
        <f>($S$2/$U$2)*L11</f>
        <v>1007.7456019203861</v>
      </c>
      <c r="V11" s="3"/>
      <c r="W11" s="21" t="s">
        <v>38</v>
      </c>
      <c r="X11" s="2">
        <f>SLOPE($O39:$O43,$V$6:$V$10)</f>
        <v>-5.0575694830522176E-3</v>
      </c>
      <c r="Y11" s="2">
        <f>RSQ(O39:O43,$V$6:$V$10)</f>
        <v>0.91619791348630686</v>
      </c>
      <c r="Z11" s="2">
        <f>SLOPE($R39:$R43,$V$6:$V$10)</f>
        <v>13.109826498618405</v>
      </c>
      <c r="AA11" s="2">
        <f>RSQ(R39:R43,$V$6:$V$10)</f>
        <v>0.98603348655450651</v>
      </c>
      <c r="AB11" s="2">
        <f>SLOPE($U39:$U43,$V$6:$V$10)</f>
        <v>1.7215576211170185</v>
      </c>
      <c r="AC11" s="2">
        <f>RSQ(U39:U43,$V$6:$V$10)</f>
        <v>0.72776351475048351</v>
      </c>
      <c r="AD11" s="7">
        <v>42972</v>
      </c>
      <c r="AE11" s="2"/>
    </row>
    <row r="12" spans="1:33" x14ac:dyDescent="0.25">
      <c r="A12" s="27" t="s">
        <v>54</v>
      </c>
      <c r="B12" s="28">
        <v>43045</v>
      </c>
      <c r="C12" s="29">
        <v>0.89126157407407414</v>
      </c>
      <c r="D12" s="29" t="s">
        <v>41</v>
      </c>
      <c r="E12" s="27">
        <v>2.4460000000000002</v>
      </c>
      <c r="F12" s="30">
        <v>19.5686</v>
      </c>
      <c r="G12" s="30" t="s">
        <v>42</v>
      </c>
      <c r="H12" s="30">
        <v>3.3559999999999999</v>
      </c>
      <c r="I12" s="30">
        <v>12747.633599999999</v>
      </c>
      <c r="J12" s="30" t="s">
        <v>43</v>
      </c>
      <c r="K12" s="30">
        <v>3.5760000000000001</v>
      </c>
      <c r="L12" s="30">
        <v>549.84619999999995</v>
      </c>
      <c r="O12" s="12">
        <f>($O$2/$M$2)*F12</f>
        <v>2.0559121333234112</v>
      </c>
      <c r="R12" s="12">
        <f>($R$2/$P$2)*I12</f>
        <v>1355.6432985999716</v>
      </c>
      <c r="U12" s="12">
        <f>($S$2/$U$2)*L12</f>
        <v>991.27253426153629</v>
      </c>
      <c r="V12" s="3"/>
      <c r="W12" s="23" t="s">
        <v>39</v>
      </c>
      <c r="X12" s="2">
        <f>SLOPE($O48:$O52,$V$6:$V$10)</f>
        <v>-3.9690242824060888E-3</v>
      </c>
      <c r="Y12" s="2">
        <f>RSQ(O48:O52,$V$6:$V$10)</f>
        <v>0.84575046814266142</v>
      </c>
      <c r="Z12" s="2">
        <f>SLOPE($R48:$R52,$V$6:$V$10)</f>
        <v>10.713009608243834</v>
      </c>
      <c r="AA12" s="2">
        <f>RSQ(R48:R52,$V$6:$V$10)</f>
        <v>0.95967577796290837</v>
      </c>
      <c r="AB12" s="2">
        <f>SLOPE(U48:U52,$V$6:$V$10)</f>
        <v>0.66989465568002293</v>
      </c>
      <c r="AC12" s="2">
        <f>RSQ(U48:U52,$V$6:$V$10)</f>
        <v>0.82925809655106386</v>
      </c>
      <c r="AD12" s="7">
        <v>42972</v>
      </c>
      <c r="AE12" s="2"/>
    </row>
    <row r="13" spans="1:33" x14ac:dyDescent="0.25">
      <c r="A13" s="27" t="s">
        <v>55</v>
      </c>
      <c r="B13" s="28">
        <v>43045</v>
      </c>
      <c r="C13" s="29">
        <v>0.89535879629629633</v>
      </c>
      <c r="D13" s="29" t="s">
        <v>41</v>
      </c>
      <c r="E13" s="27">
        <v>2.4460000000000002</v>
      </c>
      <c r="F13" s="30">
        <v>19.288399999999999</v>
      </c>
      <c r="G13" s="30" t="s">
        <v>42</v>
      </c>
      <c r="H13" s="30">
        <v>3.3559999999999999</v>
      </c>
      <c r="I13" s="30">
        <v>14536.9512</v>
      </c>
      <c r="J13" s="30" t="s">
        <v>43</v>
      </c>
      <c r="K13" s="30">
        <v>3.5760000000000001</v>
      </c>
      <c r="L13" s="30">
        <v>584.92219999999998</v>
      </c>
      <c r="O13" s="12">
        <f>($O$2/$M$2)*F13</f>
        <v>2.0264738199153376</v>
      </c>
      <c r="R13" s="12">
        <f>($R$2/$P$2)*I13</f>
        <v>1545.9277458645199</v>
      </c>
      <c r="T13" s="12">
        <f>($S$2/$U$2)*L13</f>
        <v>1054.5081725395814</v>
      </c>
      <c r="V13" s="3"/>
      <c r="W13" s="25" t="s">
        <v>40</v>
      </c>
      <c r="X13" s="2">
        <f>SLOPE($O53:$O57,$V$6:$V$10)</f>
        <v>-1.0359722811978788E-2</v>
      </c>
      <c r="Y13" s="2">
        <f>RSQ(O53:O57,$V$6:$V$10)</f>
        <v>0.97421914883418881</v>
      </c>
      <c r="Z13" s="2">
        <f>SLOPE($R53:$R57,$V$6:$V$10)</f>
        <v>9.1166048390384287</v>
      </c>
      <c r="AA13" s="2">
        <f>RSQ(R53:R57,$V$6:$V$10)</f>
        <v>0.95768194106906612</v>
      </c>
      <c r="AB13" s="2">
        <f>SLOPE(U53:U57,$V$6:$V$10)</f>
        <v>0.43141250439895884</v>
      </c>
      <c r="AC13" s="2">
        <f>RSQ(U53:U57,$V$6:$V$10)</f>
        <v>0.14713416493995085</v>
      </c>
      <c r="AD13" s="7">
        <v>42972</v>
      </c>
      <c r="AE13" s="2"/>
    </row>
    <row r="14" spans="1:33" x14ac:dyDescent="0.25">
      <c r="A14" s="27" t="s">
        <v>56</v>
      </c>
      <c r="B14" s="28">
        <v>43045</v>
      </c>
      <c r="C14" s="29">
        <v>0.89944444444444438</v>
      </c>
      <c r="D14" s="29" t="s">
        <v>41</v>
      </c>
      <c r="E14" s="27">
        <v>2.44</v>
      </c>
      <c r="F14" s="30">
        <v>19.338200000000001</v>
      </c>
      <c r="G14" s="30" t="s">
        <v>42</v>
      </c>
      <c r="H14" s="30">
        <v>3.35</v>
      </c>
      <c r="I14" s="30">
        <v>13985.623100000001</v>
      </c>
      <c r="J14" s="30" t="s">
        <v>43</v>
      </c>
      <c r="K14" s="30">
        <v>3.57</v>
      </c>
      <c r="L14" s="30">
        <v>572.85400000000004</v>
      </c>
      <c r="O14" s="12">
        <f>($O$2/$M$2)*F14</f>
        <v>2.0317058970306916</v>
      </c>
      <c r="R14" s="12">
        <f>($R$2/$P$2)*I14</f>
        <v>1487.2969232705248</v>
      </c>
      <c r="U14" s="12">
        <f>($S$2/$U$2)*L14</f>
        <v>1032.7514063784713</v>
      </c>
      <c r="AD14" s="7">
        <v>42972</v>
      </c>
    </row>
    <row r="15" spans="1:33" x14ac:dyDescent="0.25">
      <c r="A15" s="27" t="s">
        <v>57</v>
      </c>
      <c r="B15" s="28">
        <v>43045</v>
      </c>
      <c r="C15" s="29">
        <v>0.90310185185185177</v>
      </c>
      <c r="D15" s="29" t="s">
        <v>41</v>
      </c>
      <c r="E15" s="27">
        <v>2.44</v>
      </c>
      <c r="F15" s="30">
        <v>19.700600000000001</v>
      </c>
      <c r="G15" s="30" t="s">
        <v>42</v>
      </c>
      <c r="H15" s="30">
        <v>3.3530000000000002</v>
      </c>
      <c r="I15" s="30">
        <v>15230.823200000001</v>
      </c>
      <c r="J15" s="30" t="s">
        <v>43</v>
      </c>
      <c r="K15" s="30">
        <v>3.57</v>
      </c>
      <c r="L15" s="30">
        <v>596.15639999999996</v>
      </c>
      <c r="O15" s="12">
        <f>($O$2/$M$2)*F15</f>
        <v>2.0697802895327819</v>
      </c>
      <c r="R15" s="12">
        <f>($R$2/$P$2)*I15</f>
        <v>1619.7173570505649</v>
      </c>
      <c r="U15" s="12">
        <f>($S$2/$U$2)*L15</f>
        <v>1074.7613886287368</v>
      </c>
      <c r="AD15" s="7">
        <v>42972</v>
      </c>
    </row>
    <row r="16" spans="1:33" x14ac:dyDescent="0.25">
      <c r="A16" s="5" t="s">
        <v>58</v>
      </c>
      <c r="B16" s="7">
        <v>43045</v>
      </c>
      <c r="C16" s="8">
        <v>0.90718750000000004</v>
      </c>
      <c r="D16" s="8" t="s">
        <v>41</v>
      </c>
      <c r="E16" s="5">
        <v>2.4460000000000002</v>
      </c>
      <c r="F16" s="9">
        <v>39.280200000000001</v>
      </c>
      <c r="G16" s="9" t="s">
        <v>42</v>
      </c>
      <c r="H16" s="9">
        <v>3.3559999999999999</v>
      </c>
      <c r="I16" s="9">
        <v>3803.3449999999998</v>
      </c>
      <c r="J16" s="9" t="s">
        <v>43</v>
      </c>
      <c r="K16" s="9">
        <v>3.573</v>
      </c>
      <c r="L16" s="9">
        <v>728.71889999999996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42972</v>
      </c>
    </row>
    <row r="17" spans="1:30" x14ac:dyDescent="0.25">
      <c r="A17" s="5" t="s">
        <v>59</v>
      </c>
      <c r="B17" s="7">
        <v>43045</v>
      </c>
      <c r="C17" s="8">
        <v>0.91128472222222223</v>
      </c>
      <c r="D17" s="8" t="s">
        <v>41</v>
      </c>
      <c r="E17" s="5">
        <v>2.4460000000000002</v>
      </c>
      <c r="F17" s="9">
        <v>39.130400000000002</v>
      </c>
      <c r="G17" s="9" t="s">
        <v>42</v>
      </c>
      <c r="H17" s="9">
        <v>3.3559999999999999</v>
      </c>
      <c r="I17" s="9">
        <v>3790.9191999999998</v>
      </c>
      <c r="J17" s="9" t="s">
        <v>43</v>
      </c>
      <c r="K17" s="9">
        <v>3.5760000000000001</v>
      </c>
      <c r="L17" s="9">
        <v>725.59659999999997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42972</v>
      </c>
    </row>
    <row r="18" spans="1:30" x14ac:dyDescent="0.25">
      <c r="A18" s="5" t="s">
        <v>60</v>
      </c>
      <c r="B18" s="7">
        <v>43045</v>
      </c>
      <c r="C18" s="8">
        <v>0.91537037037037028</v>
      </c>
      <c r="D18" s="8" t="s">
        <v>41</v>
      </c>
      <c r="E18" s="5">
        <v>2.4430000000000001</v>
      </c>
      <c r="F18" s="9">
        <v>38.81</v>
      </c>
      <c r="G18" s="9" t="s">
        <v>42</v>
      </c>
      <c r="H18" s="9">
        <v>3.3559999999999999</v>
      </c>
      <c r="I18" s="9">
        <v>3755.87</v>
      </c>
      <c r="J18" s="9" t="s">
        <v>43</v>
      </c>
      <c r="K18" s="9">
        <v>3.5760000000000001</v>
      </c>
      <c r="L18" s="9">
        <v>722.18910000000005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42972</v>
      </c>
    </row>
    <row r="19" spans="1:30" x14ac:dyDescent="0.25">
      <c r="A19" s="5" t="s">
        <v>61</v>
      </c>
      <c r="B19" s="7">
        <v>43045</v>
      </c>
      <c r="C19" s="8">
        <v>0.91945601851851855</v>
      </c>
      <c r="D19" s="8" t="s">
        <v>41</v>
      </c>
      <c r="E19" s="5">
        <v>2.44</v>
      </c>
      <c r="F19" s="9">
        <v>39.259700000000002</v>
      </c>
      <c r="G19" s="9" t="s">
        <v>42</v>
      </c>
      <c r="H19" s="9">
        <v>3.3530000000000002</v>
      </c>
      <c r="I19" s="9">
        <v>3787.3321999999998</v>
      </c>
      <c r="J19" s="9" t="s">
        <v>43</v>
      </c>
      <c r="K19" s="9">
        <v>3.57</v>
      </c>
      <c r="L19" s="9">
        <v>726.02080000000001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42972</v>
      </c>
    </row>
    <row r="20" spans="1:30" x14ac:dyDescent="0.25">
      <c r="A20" s="27" t="s">
        <v>62</v>
      </c>
      <c r="B20" s="28">
        <v>43045</v>
      </c>
      <c r="C20" s="29">
        <v>0.92355324074074074</v>
      </c>
      <c r="D20" s="29" t="s">
        <v>41</v>
      </c>
      <c r="E20" s="27">
        <v>2.4460000000000002</v>
      </c>
      <c r="F20" s="30">
        <v>19.910399999999999</v>
      </c>
      <c r="G20" s="30" t="s">
        <v>42</v>
      </c>
      <c r="H20" s="30">
        <v>3.3559999999999999</v>
      </c>
      <c r="I20" s="30">
        <v>31281.809600000001</v>
      </c>
      <c r="J20" s="30" t="s">
        <v>43</v>
      </c>
      <c r="K20" s="30">
        <v>3.5760000000000001</v>
      </c>
      <c r="L20" s="30">
        <v>731.84760000000006</v>
      </c>
      <c r="N20" s="14">
        <f>($O$2/$M$2)*F20</f>
        <v>2.0918222529625239</v>
      </c>
      <c r="P20" s="3"/>
      <c r="Q20" s="14">
        <f>($R$2/$P$2)*I20</f>
        <v>3326.6547253382196</v>
      </c>
      <c r="S20" s="3"/>
      <c r="T20" s="14">
        <f>($S$2/$U$2)*L20</f>
        <v>1319.387903645098</v>
      </c>
      <c r="AD20" s="7">
        <v>42972</v>
      </c>
    </row>
    <row r="21" spans="1:30" x14ac:dyDescent="0.25">
      <c r="A21" s="27" t="s">
        <v>63</v>
      </c>
      <c r="B21" s="28">
        <v>43045</v>
      </c>
      <c r="C21" s="29">
        <v>0.92763888888888879</v>
      </c>
      <c r="D21" s="29" t="s">
        <v>41</v>
      </c>
      <c r="E21" s="27">
        <v>2.4460000000000002</v>
      </c>
      <c r="F21" s="30">
        <v>19.4666</v>
      </c>
      <c r="G21" s="30" t="s">
        <v>42</v>
      </c>
      <c r="H21" s="30">
        <v>3.36</v>
      </c>
      <c r="I21" s="30">
        <v>17939.456399999999</v>
      </c>
      <c r="J21" s="30" t="s">
        <v>43</v>
      </c>
      <c r="K21" s="30">
        <v>3.5760000000000001</v>
      </c>
      <c r="L21" s="30">
        <v>607.49540000000002</v>
      </c>
      <c r="O21" s="14">
        <f>($O$2/$M$2)*F21</f>
        <v>2.0451958307979883</v>
      </c>
      <c r="P21" s="3"/>
      <c r="R21" s="14">
        <f>($R$2/$P$2)*I21</f>
        <v>1907.7661479999215</v>
      </c>
      <c r="S21" s="3"/>
      <c r="U21" s="14">
        <f>($S$2/$U$2)*L21</f>
        <v>1095.2035400266943</v>
      </c>
      <c r="AD21" s="7">
        <v>42972</v>
      </c>
    </row>
    <row r="22" spans="1:30" x14ac:dyDescent="0.25">
      <c r="A22" s="27" t="s">
        <v>64</v>
      </c>
      <c r="B22" s="28">
        <v>43045</v>
      </c>
      <c r="C22" s="29">
        <v>0.93130787037037033</v>
      </c>
      <c r="D22" s="29" t="s">
        <v>41</v>
      </c>
      <c r="E22" s="27">
        <v>2.44</v>
      </c>
      <c r="F22" s="30">
        <v>19.726099999999999</v>
      </c>
      <c r="G22" s="30" t="s">
        <v>42</v>
      </c>
      <c r="H22" s="30">
        <v>3.3530000000000002</v>
      </c>
      <c r="I22" s="30">
        <v>15317.6572</v>
      </c>
      <c r="J22" s="30" t="s">
        <v>43</v>
      </c>
      <c r="K22" s="30">
        <v>3.57</v>
      </c>
      <c r="L22" s="30">
        <v>642.14800000000002</v>
      </c>
      <c r="O22" s="14">
        <f>($O$2/$M$2)*F22</f>
        <v>2.0724593651641374</v>
      </c>
      <c r="P22" s="3"/>
      <c r="R22" s="14">
        <f>($R$2/$P$2)*I22</f>
        <v>1628.9516929190377</v>
      </c>
      <c r="S22" s="3"/>
      <c r="U22" s="14">
        <f>($S$2/$U$2)*L22</f>
        <v>1157.6758652346368</v>
      </c>
      <c r="AD22" s="7">
        <v>42972</v>
      </c>
    </row>
    <row r="23" spans="1:30" x14ac:dyDescent="0.25">
      <c r="A23" s="27" t="s">
        <v>65</v>
      </c>
      <c r="B23" s="28">
        <v>43045</v>
      </c>
      <c r="C23" s="29">
        <v>0.9353935185185186</v>
      </c>
      <c r="D23" s="29" t="s">
        <v>41</v>
      </c>
      <c r="E23" s="27">
        <v>2.4460000000000002</v>
      </c>
      <c r="F23" s="30">
        <v>19.654399999999999</v>
      </c>
      <c r="G23" s="30" t="s">
        <v>42</v>
      </c>
      <c r="H23" s="30">
        <v>3.3559999999999999</v>
      </c>
      <c r="I23" s="30">
        <v>21294.508399999999</v>
      </c>
      <c r="J23" s="30" t="s">
        <v>43</v>
      </c>
      <c r="K23" s="30">
        <v>3.5760000000000001</v>
      </c>
      <c r="L23" s="30">
        <v>691.08860000000004</v>
      </c>
      <c r="O23" s="14">
        <f>($O$2/$M$2)*F23</f>
        <v>2.064926434859502</v>
      </c>
      <c r="P23" s="3"/>
      <c r="R23" s="14">
        <f>($R$2/$P$2)*I23</f>
        <v>2264.5581537141766</v>
      </c>
      <c r="S23" s="3"/>
      <c r="U23" s="14">
        <f>($S$2/$U$2)*L23</f>
        <v>1245.906851627341</v>
      </c>
      <c r="AD23" s="7">
        <v>42972</v>
      </c>
    </row>
    <row r="24" spans="1:30" x14ac:dyDescent="0.25">
      <c r="A24" s="27" t="s">
        <v>66</v>
      </c>
      <c r="B24" s="28">
        <v>43045</v>
      </c>
      <c r="C24" s="29">
        <v>0.93947916666666664</v>
      </c>
      <c r="D24" s="29" t="s">
        <v>41</v>
      </c>
      <c r="E24" s="27">
        <v>2.44</v>
      </c>
      <c r="F24" s="30">
        <v>19.977399999999999</v>
      </c>
      <c r="G24" s="30" t="s">
        <v>42</v>
      </c>
      <c r="H24" s="30">
        <v>3.35</v>
      </c>
      <c r="I24" s="30">
        <v>32949.874100000001</v>
      </c>
      <c r="J24" s="30" t="s">
        <v>43</v>
      </c>
      <c r="K24" s="30">
        <v>3.5659999999999998</v>
      </c>
      <c r="L24" s="30">
        <v>749.37800000000004</v>
      </c>
      <c r="O24" s="14">
        <f>($O$2/$M$2)*F24</f>
        <v>2.0988613928566737</v>
      </c>
      <c r="P24" s="3"/>
      <c r="R24" s="14">
        <f>($R$2/$P$2)*I24</f>
        <v>3504.0445477957396</v>
      </c>
      <c r="S24" s="3"/>
      <c r="U24" s="14">
        <f>($S$2/$U$2)*L24</f>
        <v>1350.9920213685966</v>
      </c>
      <c r="AD24" s="7">
        <v>42972</v>
      </c>
    </row>
    <row r="25" spans="1:30" x14ac:dyDescent="0.25">
      <c r="A25" s="27" t="s">
        <v>67</v>
      </c>
      <c r="B25" s="28">
        <v>43045</v>
      </c>
      <c r="C25" s="29">
        <v>0.94357638888888884</v>
      </c>
      <c r="D25" s="29" t="s">
        <v>41</v>
      </c>
      <c r="E25" s="27">
        <v>2.4460000000000002</v>
      </c>
      <c r="F25" s="30">
        <v>19.671199999999999</v>
      </c>
      <c r="G25" s="30" t="s">
        <v>42</v>
      </c>
      <c r="H25" s="30">
        <v>3.36</v>
      </c>
      <c r="I25" s="30">
        <v>5077.2434000000003</v>
      </c>
      <c r="J25" s="30" t="s">
        <v>43</v>
      </c>
      <c r="K25" s="30">
        <v>3.5760000000000001</v>
      </c>
      <c r="L25" s="30">
        <v>483.29689999999999</v>
      </c>
      <c r="O25" s="17">
        <f>($O$2/$M$2)*F25</f>
        <v>2.0666914729225128</v>
      </c>
      <c r="P25" s="3"/>
      <c r="R25" s="17">
        <f>($R$2/$P$2)*I25</f>
        <v>539.93793723181182</v>
      </c>
      <c r="S25" s="3"/>
      <c r="U25" s="17">
        <f>($S$2/$U$2)*L25</f>
        <v>871.29626950908153</v>
      </c>
      <c r="AD25" s="7">
        <v>42972</v>
      </c>
    </row>
    <row r="26" spans="1:30" x14ac:dyDescent="0.25">
      <c r="A26" s="27" t="s">
        <v>68</v>
      </c>
      <c r="B26" s="28">
        <v>43045</v>
      </c>
      <c r="C26" s="29">
        <v>0.94765046296296296</v>
      </c>
      <c r="D26" s="29" t="s">
        <v>41</v>
      </c>
      <c r="E26" s="27">
        <v>2.44</v>
      </c>
      <c r="F26" s="30">
        <v>20.159400000000002</v>
      </c>
      <c r="G26" s="30" t="s">
        <v>42</v>
      </c>
      <c r="H26" s="30">
        <v>3.35</v>
      </c>
      <c r="I26" s="30">
        <v>8085.8085000000001</v>
      </c>
      <c r="J26" s="30" t="s">
        <v>43</v>
      </c>
      <c r="K26" s="30">
        <v>3.5659999999999998</v>
      </c>
      <c r="L26" s="30">
        <v>509.82889999999998</v>
      </c>
      <c r="O26" s="17">
        <f>($O$2/$M$2)*F26</f>
        <v>2.1179826385392913</v>
      </c>
      <c r="P26" s="3"/>
      <c r="R26" s="17">
        <f>($R$2/$P$2)*I26</f>
        <v>859.88289675879048</v>
      </c>
      <c r="S26" s="3"/>
      <c r="U26" s="17">
        <f>($S$2/$U$2)*L26</f>
        <v>919.12863222983333</v>
      </c>
      <c r="AD26" s="7">
        <v>42972</v>
      </c>
    </row>
    <row r="27" spans="1:30" x14ac:dyDescent="0.25">
      <c r="A27" s="27" t="s">
        <v>69</v>
      </c>
      <c r="B27" s="28">
        <v>43045</v>
      </c>
      <c r="C27" s="29">
        <v>0.95174768518518515</v>
      </c>
      <c r="D27" s="29" t="s">
        <v>41</v>
      </c>
      <c r="E27" s="27">
        <v>2.4460000000000002</v>
      </c>
      <c r="F27" s="30">
        <v>20.0688</v>
      </c>
      <c r="G27" s="30" t="s">
        <v>42</v>
      </c>
      <c r="H27" s="30">
        <v>3.3559999999999999</v>
      </c>
      <c r="I27" s="30">
        <v>9355.5861999999997</v>
      </c>
      <c r="J27" s="30" t="s">
        <v>43</v>
      </c>
      <c r="K27" s="30">
        <v>3.5760000000000001</v>
      </c>
      <c r="L27" s="30">
        <v>518.95920000000001</v>
      </c>
      <c r="O27" s="17">
        <f>($O$2/$M$2)*F27</f>
        <v>2.1084640404137684</v>
      </c>
      <c r="P27" s="3"/>
      <c r="R27" s="17">
        <f>($R$2/$P$2)*I27</f>
        <v>994.91702809095284</v>
      </c>
      <c r="S27" s="3"/>
      <c r="U27" s="17">
        <f>($S$2/$U$2)*L27</f>
        <v>935.58889988207522</v>
      </c>
      <c r="AD27" s="7">
        <v>42972</v>
      </c>
    </row>
    <row r="28" spans="1:30" x14ac:dyDescent="0.25">
      <c r="A28" s="27" t="s">
        <v>70</v>
      </c>
      <c r="B28" s="28">
        <v>43045</v>
      </c>
      <c r="C28" s="29">
        <v>0.95583333333333342</v>
      </c>
      <c r="D28" s="29" t="s">
        <v>41</v>
      </c>
      <c r="E28" s="27">
        <v>2.4460000000000002</v>
      </c>
      <c r="F28" s="30">
        <v>19.8962</v>
      </c>
      <c r="G28" s="30" t="s">
        <v>42</v>
      </c>
      <c r="H28" s="30">
        <v>3.3559999999999999</v>
      </c>
      <c r="I28" s="30">
        <v>11199.186100000001</v>
      </c>
      <c r="J28" s="30" t="s">
        <v>43</v>
      </c>
      <c r="K28" s="30">
        <v>3.5760000000000001</v>
      </c>
      <c r="L28" s="30">
        <v>551.49120000000005</v>
      </c>
      <c r="O28" s="17">
        <f>($O$2/$M$2)*F28</f>
        <v>2.0903303755521216</v>
      </c>
      <c r="P28" s="3"/>
      <c r="R28" s="17">
        <f>($R$2/$P$2)*I28</f>
        <v>1190.974110382256</v>
      </c>
      <c r="S28" s="3"/>
      <c r="T28" s="17">
        <f>($S$2/$U$2)*L28</f>
        <v>994.23816959530848</v>
      </c>
      <c r="AD28" s="7">
        <v>42972</v>
      </c>
    </row>
    <row r="29" spans="1:30" x14ac:dyDescent="0.25">
      <c r="A29" s="27" t="s">
        <v>71</v>
      </c>
      <c r="B29" s="28">
        <v>43045</v>
      </c>
      <c r="C29" s="29">
        <v>0.95949074074074081</v>
      </c>
      <c r="D29" s="29" t="s">
        <v>41</v>
      </c>
      <c r="E29" s="27">
        <v>2.4430000000000001</v>
      </c>
      <c r="F29" s="30">
        <v>20.078900000000001</v>
      </c>
      <c r="G29" s="30" t="s">
        <v>42</v>
      </c>
      <c r="H29" s="30">
        <v>3.3559999999999999</v>
      </c>
      <c r="I29" s="30">
        <v>11595.9215</v>
      </c>
      <c r="J29" s="30" t="s">
        <v>43</v>
      </c>
      <c r="K29" s="30">
        <v>3.573</v>
      </c>
      <c r="L29" s="30">
        <v>527.88499999999999</v>
      </c>
      <c r="O29" s="17">
        <f>($O$2/$M$2)*F29</f>
        <v>2.1095251644873643</v>
      </c>
      <c r="P29" s="3"/>
      <c r="R29" s="17">
        <f>($R$2/$P$2)*I29</f>
        <v>1233.1648183366622</v>
      </c>
      <c r="S29" s="3"/>
      <c r="U29" s="17">
        <f>($S$2/$U$2)*L29</f>
        <v>951.68049128765665</v>
      </c>
      <c r="AD29" s="7">
        <v>42972</v>
      </c>
    </row>
    <row r="30" spans="1:30" x14ac:dyDescent="0.25">
      <c r="A30" s="5" t="s">
        <v>72</v>
      </c>
      <c r="B30" s="7">
        <v>43045</v>
      </c>
      <c r="C30" s="8">
        <v>0.96315972222222224</v>
      </c>
      <c r="D30" s="8" t="s">
        <v>41</v>
      </c>
      <c r="E30" s="5">
        <v>2.4460000000000002</v>
      </c>
      <c r="F30" s="9">
        <v>39.059199999999997</v>
      </c>
      <c r="G30" s="9" t="s">
        <v>42</v>
      </c>
      <c r="H30" s="9">
        <v>3.36</v>
      </c>
      <c r="I30" s="9">
        <v>3803.395</v>
      </c>
      <c r="J30" s="9" t="s">
        <v>43</v>
      </c>
      <c r="K30" s="9">
        <v>3.58</v>
      </c>
      <c r="L30" s="9">
        <v>721.36900000000003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42972</v>
      </c>
    </row>
    <row r="31" spans="1:30" x14ac:dyDescent="0.25">
      <c r="A31" s="5" t="s">
        <v>73</v>
      </c>
      <c r="B31" s="7">
        <v>43045</v>
      </c>
      <c r="C31" s="8">
        <v>0.96681712962962962</v>
      </c>
      <c r="D31" s="8" t="s">
        <v>41</v>
      </c>
      <c r="E31" s="5">
        <v>2.4460000000000002</v>
      </c>
      <c r="F31" s="9">
        <v>39.378100000000003</v>
      </c>
      <c r="G31" s="9" t="s">
        <v>42</v>
      </c>
      <c r="H31" s="9">
        <v>3.3559999999999999</v>
      </c>
      <c r="I31" s="9">
        <v>3809.0844000000002</v>
      </c>
      <c r="J31" s="9" t="s">
        <v>43</v>
      </c>
      <c r="K31" s="9">
        <v>3.5760000000000001</v>
      </c>
      <c r="L31" s="9">
        <v>726.44820000000004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42972</v>
      </c>
    </row>
    <row r="32" spans="1:30" x14ac:dyDescent="0.25">
      <c r="A32" s="5" t="s">
        <v>74</v>
      </c>
      <c r="B32" s="7">
        <v>43045</v>
      </c>
      <c r="C32" s="8">
        <v>0.97090277777777778</v>
      </c>
      <c r="D32" s="8" t="s">
        <v>41</v>
      </c>
      <c r="E32" s="5">
        <v>2.4460000000000002</v>
      </c>
      <c r="F32" s="9">
        <v>39.217599999999997</v>
      </c>
      <c r="G32" s="9" t="s">
        <v>42</v>
      </c>
      <c r="H32" s="9">
        <v>3.3559999999999999</v>
      </c>
      <c r="I32" s="9">
        <v>3768.2123000000001</v>
      </c>
      <c r="J32" s="9" t="s">
        <v>43</v>
      </c>
      <c r="K32" s="9">
        <v>3.5760000000000001</v>
      </c>
      <c r="L32" s="9">
        <v>724.65679999999998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42972</v>
      </c>
    </row>
    <row r="33" spans="1:30" x14ac:dyDescent="0.25">
      <c r="A33" s="5" t="s">
        <v>75</v>
      </c>
      <c r="B33" s="7">
        <v>43045</v>
      </c>
      <c r="C33" s="8">
        <v>0.97456018518518517</v>
      </c>
      <c r="D33" s="8" t="s">
        <v>41</v>
      </c>
      <c r="E33" s="5">
        <v>2.44</v>
      </c>
      <c r="F33" s="9">
        <v>39.349899999999998</v>
      </c>
      <c r="G33" s="9" t="s">
        <v>42</v>
      </c>
      <c r="H33" s="9">
        <v>3.35</v>
      </c>
      <c r="I33" s="9">
        <v>3788.0115999999998</v>
      </c>
      <c r="J33" s="9" t="s">
        <v>43</v>
      </c>
      <c r="K33" s="9">
        <v>3.57</v>
      </c>
      <c r="L33" s="9">
        <v>724.14819999999997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42972</v>
      </c>
    </row>
    <row r="34" spans="1:30" x14ac:dyDescent="0.25">
      <c r="A34" s="27" t="s">
        <v>76</v>
      </c>
      <c r="B34" s="28">
        <v>43045</v>
      </c>
      <c r="C34" s="29">
        <v>0.97822916666666659</v>
      </c>
      <c r="D34" s="29" t="s">
        <v>41</v>
      </c>
      <c r="E34" s="27">
        <v>2.4430000000000001</v>
      </c>
      <c r="F34" s="30">
        <v>20.4192</v>
      </c>
      <c r="G34" s="30" t="s">
        <v>42</v>
      </c>
      <c r="H34" s="30">
        <v>3.3530000000000002</v>
      </c>
      <c r="I34" s="30">
        <v>6154.7385999999997</v>
      </c>
      <c r="J34" s="30" t="s">
        <v>43</v>
      </c>
      <c r="K34" s="30">
        <v>3.573</v>
      </c>
      <c r="L34" s="30">
        <v>479.16129999999998</v>
      </c>
      <c r="O34" s="19">
        <f>($O$2/$M$2)*F34</f>
        <v>2.1452776914422795</v>
      </c>
      <c r="R34" s="19">
        <f>($R$2/$P$2)*I34</f>
        <v>654.52384336843284</v>
      </c>
      <c r="U34" s="19">
        <f>($S$2/$U$2)*L34</f>
        <v>863.84053608273064</v>
      </c>
      <c r="AD34" s="7">
        <v>42972</v>
      </c>
    </row>
    <row r="35" spans="1:30" x14ac:dyDescent="0.25">
      <c r="A35" s="27" t="s">
        <v>77</v>
      </c>
      <c r="B35" s="28">
        <v>43045</v>
      </c>
      <c r="C35" s="29">
        <v>0.98231481481481486</v>
      </c>
      <c r="D35" s="29" t="s">
        <v>41</v>
      </c>
      <c r="E35" s="27">
        <v>2.4460000000000002</v>
      </c>
      <c r="F35" s="30">
        <v>19.579699999999999</v>
      </c>
      <c r="G35" s="30" t="s">
        <v>42</v>
      </c>
      <c r="H35" s="30">
        <v>3.3559999999999999</v>
      </c>
      <c r="I35" s="30">
        <v>9656.5614000000005</v>
      </c>
      <c r="J35" s="30" t="s">
        <v>43</v>
      </c>
      <c r="K35" s="30">
        <v>3.5760000000000001</v>
      </c>
      <c r="L35" s="30">
        <v>487.77319999999997</v>
      </c>
      <c r="N35" s="19">
        <f>($O$2/$M$2)*F35</f>
        <v>2.0570783191864717</v>
      </c>
      <c r="R35" s="19">
        <f>($R$2/$P$2)*I35</f>
        <v>1026.9241460963517</v>
      </c>
      <c r="U35" s="19">
        <f>($S$2/$U$2)*L35</f>
        <v>879.36622297082204</v>
      </c>
      <c r="AD35" s="7">
        <v>42972</v>
      </c>
    </row>
    <row r="36" spans="1:30" x14ac:dyDescent="0.25">
      <c r="A36" s="27" t="s">
        <v>78</v>
      </c>
      <c r="B36" s="28">
        <v>43045</v>
      </c>
      <c r="C36" s="29">
        <v>0.98597222222222225</v>
      </c>
      <c r="D36" s="29" t="s">
        <v>41</v>
      </c>
      <c r="E36" s="27">
        <v>2.4460000000000002</v>
      </c>
      <c r="F36" s="30">
        <v>19.205400000000001</v>
      </c>
      <c r="G36" s="30" t="s">
        <v>42</v>
      </c>
      <c r="H36" s="30">
        <v>3.3559999999999999</v>
      </c>
      <c r="I36" s="30">
        <v>12732.391799999999</v>
      </c>
      <c r="J36" s="30" t="s">
        <v>43</v>
      </c>
      <c r="K36" s="30">
        <v>3.5760000000000001</v>
      </c>
      <c r="L36" s="30">
        <v>479.25310000000002</v>
      </c>
      <c r="O36" s="19">
        <f>($O$2/$M$2)*F36</f>
        <v>2.0177536913897489</v>
      </c>
      <c r="R36" s="19">
        <f>($R$2/$P$2)*I36</f>
        <v>1354.0224139183942</v>
      </c>
      <c r="U36" s="19">
        <f>($S$2/$U$2)*L36</f>
        <v>864.00603475971559</v>
      </c>
      <c r="AD36" s="7">
        <v>42972</v>
      </c>
    </row>
    <row r="37" spans="1:30" x14ac:dyDescent="0.25">
      <c r="A37" s="27" t="s">
        <v>79</v>
      </c>
      <c r="B37" s="28">
        <v>43045</v>
      </c>
      <c r="C37" s="29">
        <v>0.99006944444444445</v>
      </c>
      <c r="D37" s="29" t="s">
        <v>41</v>
      </c>
      <c r="E37" s="27">
        <v>2.4460000000000002</v>
      </c>
      <c r="F37" s="30">
        <v>19.269200000000001</v>
      </c>
      <c r="G37" s="30" t="s">
        <v>42</v>
      </c>
      <c r="H37" s="30">
        <v>3.3559999999999999</v>
      </c>
      <c r="I37" s="30">
        <v>14381.7574</v>
      </c>
      <c r="J37" s="30" t="s">
        <v>43</v>
      </c>
      <c r="K37" s="30">
        <v>3.5760000000000001</v>
      </c>
      <c r="L37" s="30">
        <v>465.71109999999999</v>
      </c>
      <c r="O37" s="19">
        <f>($O$2/$M$2)*F37</f>
        <v>2.0244566335576115</v>
      </c>
      <c r="R37" s="19">
        <f>($R$2/$P$2)*I37</f>
        <v>1529.4237074244552</v>
      </c>
      <c r="U37" s="19">
        <f>($S$2/$U$2)*L37</f>
        <v>839.59227567768551</v>
      </c>
      <c r="AD37" s="7">
        <v>42972</v>
      </c>
    </row>
    <row r="38" spans="1:30" x14ac:dyDescent="0.25">
      <c r="A38" s="27" t="s">
        <v>80</v>
      </c>
      <c r="B38" s="28">
        <v>43045</v>
      </c>
      <c r="C38" s="29">
        <v>0.99415509259259249</v>
      </c>
      <c r="D38" s="29" t="s">
        <v>41</v>
      </c>
      <c r="E38" s="27">
        <v>2.4460000000000002</v>
      </c>
      <c r="F38" s="30">
        <v>19.2959</v>
      </c>
      <c r="G38" s="30" t="s">
        <v>42</v>
      </c>
      <c r="H38" s="30">
        <v>3.36</v>
      </c>
      <c r="I38" s="30">
        <v>14288.1608</v>
      </c>
      <c r="J38" s="30" t="s">
        <v>43</v>
      </c>
      <c r="K38" s="30">
        <v>3.5760000000000001</v>
      </c>
      <c r="L38" s="30">
        <v>484.03570000000002</v>
      </c>
      <c r="O38" s="19">
        <f>($O$2/$M$2)*F38</f>
        <v>2.0272617833363249</v>
      </c>
      <c r="R38" s="19">
        <f>($R$2/$P$2)*I38</f>
        <v>1519.4702048730683</v>
      </c>
      <c r="U38" s="19">
        <f>($S$2/$U$2)*L38</f>
        <v>872.62819132342236</v>
      </c>
      <c r="AD38" s="7">
        <v>42972</v>
      </c>
    </row>
    <row r="39" spans="1:30" x14ac:dyDescent="0.25">
      <c r="A39" s="27" t="s">
        <v>81</v>
      </c>
      <c r="B39" s="28">
        <v>43045</v>
      </c>
      <c r="C39" s="29">
        <v>0.99782407407407403</v>
      </c>
      <c r="D39" s="29" t="s">
        <v>41</v>
      </c>
      <c r="E39" s="27">
        <v>2.4430000000000001</v>
      </c>
      <c r="F39" s="30">
        <v>19.903600000000001</v>
      </c>
      <c r="G39" s="30" t="s">
        <v>42</v>
      </c>
      <c r="H39" s="30">
        <v>3.3559999999999999</v>
      </c>
      <c r="I39" s="30">
        <v>6369.6148999999996</v>
      </c>
      <c r="J39" s="30" t="s">
        <v>43</v>
      </c>
      <c r="K39" s="30">
        <v>3.5760000000000001</v>
      </c>
      <c r="L39" s="30">
        <v>479.52</v>
      </c>
      <c r="O39" s="26">
        <f>($O$2/$M$2)*F39</f>
        <v>2.0911078327941621</v>
      </c>
      <c r="R39" s="16">
        <f>($R$2/$P$2)*I39</f>
        <v>677.37479949592591</v>
      </c>
      <c r="U39" s="16">
        <f>($S$2/$U$2)*L39</f>
        <v>864.48720683909778</v>
      </c>
      <c r="AD39" s="7">
        <v>42972</v>
      </c>
    </row>
    <row r="40" spans="1:30" x14ac:dyDescent="0.25">
      <c r="A40" s="27" t="s">
        <v>82</v>
      </c>
      <c r="B40" s="28">
        <v>43046</v>
      </c>
      <c r="C40" s="29">
        <v>1.9097222222222222E-3</v>
      </c>
      <c r="D40" s="29" t="s">
        <v>41</v>
      </c>
      <c r="E40" s="27">
        <v>2.44</v>
      </c>
      <c r="F40" s="30">
        <v>18.809699999999999</v>
      </c>
      <c r="G40" s="30" t="s">
        <v>42</v>
      </c>
      <c r="H40" s="30">
        <v>3.35</v>
      </c>
      <c r="I40" s="30">
        <v>8079.7745999999997</v>
      </c>
      <c r="J40" s="30" t="s">
        <v>43</v>
      </c>
      <c r="K40" s="30">
        <v>3.5659999999999998</v>
      </c>
      <c r="L40" s="30">
        <v>471.9957</v>
      </c>
      <c r="O40" s="16">
        <f>($O$2/$M$2)*F40</f>
        <v>1.9761807412984762</v>
      </c>
      <c r="R40" s="16">
        <f>($R$2/$P$2)*I40</f>
        <v>859.24122346035006</v>
      </c>
      <c r="U40" s="16">
        <f>($S$2/$U$2)*L40</f>
        <v>850.92226462517681</v>
      </c>
      <c r="AD40" s="7">
        <v>42972</v>
      </c>
    </row>
    <row r="41" spans="1:30" x14ac:dyDescent="0.25">
      <c r="A41" s="27" t="s">
        <v>83</v>
      </c>
      <c r="B41" s="28">
        <v>43046</v>
      </c>
      <c r="C41" s="29">
        <v>5.9953703703703697E-3</v>
      </c>
      <c r="D41" s="29" t="s">
        <v>41</v>
      </c>
      <c r="E41" s="27">
        <v>2.44</v>
      </c>
      <c r="F41" s="30">
        <v>18.8078</v>
      </c>
      <c r="G41" s="30" t="s">
        <v>42</v>
      </c>
      <c r="H41" s="30">
        <v>3.35</v>
      </c>
      <c r="I41" s="30">
        <v>9237.3374000000003</v>
      </c>
      <c r="J41" s="30" t="s">
        <v>43</v>
      </c>
      <c r="K41" s="30">
        <v>3.57</v>
      </c>
      <c r="L41" s="30">
        <v>489.99349999999998</v>
      </c>
      <c r="O41" s="16">
        <f t="shared" ref="O39:O43" si="1">($O$2/$M$2)*F41</f>
        <v>1.975981123898493</v>
      </c>
      <c r="R41" s="16">
        <f>($R$2/$P$2)*I41</f>
        <v>982.34189467266197</v>
      </c>
      <c r="U41" s="16">
        <f>($S$2/$U$2)*L41</f>
        <v>883.36901940338976</v>
      </c>
      <c r="AD41" s="7">
        <v>42972</v>
      </c>
    </row>
    <row r="42" spans="1:30" x14ac:dyDescent="0.25">
      <c r="A42" s="27" t="s">
        <v>84</v>
      </c>
      <c r="B42" s="28">
        <v>43046</v>
      </c>
      <c r="C42" s="29">
        <v>9.6643518518518511E-3</v>
      </c>
      <c r="D42" s="29" t="s">
        <v>41</v>
      </c>
      <c r="E42" s="27">
        <v>2.44</v>
      </c>
      <c r="F42" s="30">
        <v>18.2866</v>
      </c>
      <c r="G42" s="30" t="s">
        <v>42</v>
      </c>
      <c r="H42" s="30">
        <v>3.3530000000000002</v>
      </c>
      <c r="I42" s="30">
        <v>10490.1764</v>
      </c>
      <c r="J42" s="30" t="s">
        <v>43</v>
      </c>
      <c r="K42" s="30">
        <v>3.57</v>
      </c>
      <c r="L42" s="30">
        <v>505.35160000000002</v>
      </c>
      <c r="O42" s="16">
        <f t="shared" si="1"/>
        <v>1.9212229192293719</v>
      </c>
      <c r="R42" s="16">
        <f>($R$2/$P$2)*I42</f>
        <v>1115.5746849981299</v>
      </c>
      <c r="U42" s="16">
        <f>($S$2/$U$2)*L42</f>
        <v>911.05687595026075</v>
      </c>
      <c r="AD42" s="7">
        <v>42972</v>
      </c>
    </row>
    <row r="43" spans="1:30" x14ac:dyDescent="0.25">
      <c r="A43" s="27" t="s">
        <v>85</v>
      </c>
      <c r="B43" s="28">
        <v>43046</v>
      </c>
      <c r="C43" s="29">
        <v>1.3761574074074074E-2</v>
      </c>
      <c r="D43" s="29" t="s">
        <v>41</v>
      </c>
      <c r="E43" s="27">
        <v>2.44</v>
      </c>
      <c r="F43" s="30">
        <v>17.758199999999999</v>
      </c>
      <c r="G43" s="30" t="s">
        <v>42</v>
      </c>
      <c r="H43" s="30">
        <v>3.35</v>
      </c>
      <c r="I43" s="30">
        <v>11328.2502</v>
      </c>
      <c r="J43" s="30" t="s">
        <v>43</v>
      </c>
      <c r="K43" s="30">
        <v>3.5659999999999998</v>
      </c>
      <c r="L43" s="30">
        <v>481.45639999999997</v>
      </c>
      <c r="O43" s="16">
        <f t="shared" si="1"/>
        <v>1.8657082696761034</v>
      </c>
      <c r="R43" s="16">
        <f>($R$2/$P$2)*I43</f>
        <v>1204.6993936579563</v>
      </c>
      <c r="T43" s="16">
        <f>($S$2/$U$2)*L43</f>
        <v>867.97818328913786</v>
      </c>
      <c r="AD43" s="7">
        <v>42972</v>
      </c>
    </row>
    <row r="44" spans="1:30" x14ac:dyDescent="0.25">
      <c r="A44" s="5" t="s">
        <v>86</v>
      </c>
      <c r="B44" s="7">
        <v>43046</v>
      </c>
      <c r="C44" s="8">
        <v>1.7835648148148149E-2</v>
      </c>
      <c r="D44" s="8" t="s">
        <v>41</v>
      </c>
      <c r="E44" s="5">
        <v>2.4430000000000001</v>
      </c>
      <c r="F44" s="9">
        <v>39.139000000000003</v>
      </c>
      <c r="G44" s="9" t="s">
        <v>42</v>
      </c>
      <c r="H44" s="9">
        <v>3.3530000000000002</v>
      </c>
      <c r="I44" s="9">
        <v>3785.5214000000001</v>
      </c>
      <c r="J44" s="9" t="s">
        <v>43</v>
      </c>
      <c r="K44" s="9">
        <v>3.573</v>
      </c>
      <c r="L44" s="9">
        <v>725.80100000000004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42972</v>
      </c>
    </row>
    <row r="45" spans="1:30" x14ac:dyDescent="0.25">
      <c r="A45" s="5" t="s">
        <v>87</v>
      </c>
      <c r="B45" s="7">
        <v>43046</v>
      </c>
      <c r="C45" s="8">
        <v>2.193287037037037E-2</v>
      </c>
      <c r="D45" s="8" t="s">
        <v>41</v>
      </c>
      <c r="E45" s="5">
        <v>2.44</v>
      </c>
      <c r="F45" s="9">
        <v>39.858400000000003</v>
      </c>
      <c r="G45" s="9" t="s">
        <v>42</v>
      </c>
      <c r="H45" s="9">
        <v>3.3530000000000002</v>
      </c>
      <c r="I45" s="9">
        <v>3788.4908</v>
      </c>
      <c r="J45" s="9" t="s">
        <v>43</v>
      </c>
      <c r="K45" s="9">
        <v>3.57</v>
      </c>
      <c r="L45" s="9">
        <v>725.08770000000004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42972</v>
      </c>
    </row>
    <row r="46" spans="1:30" x14ac:dyDescent="0.25">
      <c r="A46" s="5" t="s">
        <v>88</v>
      </c>
      <c r="B46" s="7">
        <v>43046</v>
      </c>
      <c r="C46" s="8">
        <v>2.5590277777777778E-2</v>
      </c>
      <c r="D46" s="8" t="s">
        <v>41</v>
      </c>
      <c r="E46" s="5">
        <v>2.44</v>
      </c>
      <c r="F46" s="9">
        <v>39.464599999999997</v>
      </c>
      <c r="G46" s="9" t="s">
        <v>42</v>
      </c>
      <c r="H46" s="9">
        <v>3.3530000000000002</v>
      </c>
      <c r="I46" s="9">
        <v>3800.2048</v>
      </c>
      <c r="J46" s="9" t="s">
        <v>43</v>
      </c>
      <c r="K46" s="9">
        <v>3.573</v>
      </c>
      <c r="L46" s="9">
        <v>726.23659999999995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42972</v>
      </c>
    </row>
    <row r="47" spans="1:30" x14ac:dyDescent="0.25">
      <c r="A47" s="5" t="s">
        <v>89</v>
      </c>
      <c r="B47" s="7">
        <v>43046</v>
      </c>
      <c r="C47" s="8">
        <v>2.9456018518518517E-2</v>
      </c>
      <c r="D47" s="8" t="s">
        <v>41</v>
      </c>
      <c r="E47" s="5">
        <v>2.4460000000000002</v>
      </c>
      <c r="F47" s="9">
        <v>32.596200000000003</v>
      </c>
      <c r="G47" s="9" t="s">
        <v>42</v>
      </c>
      <c r="H47" s="9">
        <v>3.3559999999999999</v>
      </c>
      <c r="I47" s="9">
        <v>3145.7847999999999</v>
      </c>
      <c r="J47" s="9" t="s">
        <v>43</v>
      </c>
      <c r="K47" s="9">
        <v>3.573</v>
      </c>
      <c r="L47" s="9">
        <v>621.44899999999996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42972</v>
      </c>
    </row>
    <row r="48" spans="1:30" x14ac:dyDescent="0.25">
      <c r="A48" s="27" t="s">
        <v>90</v>
      </c>
      <c r="B48" s="28">
        <v>43046</v>
      </c>
      <c r="C48" s="29">
        <v>3.3541666666666664E-2</v>
      </c>
      <c r="D48" s="29" t="s">
        <v>41</v>
      </c>
      <c r="E48" s="27">
        <v>2.4460000000000002</v>
      </c>
      <c r="F48" s="30">
        <v>19.863399999999999</v>
      </c>
      <c r="G48" s="30" t="s">
        <v>42</v>
      </c>
      <c r="H48" s="30">
        <v>3.3559999999999999</v>
      </c>
      <c r="I48" s="30">
        <v>5769.8540000000003</v>
      </c>
      <c r="J48" s="30" t="s">
        <v>43</v>
      </c>
      <c r="K48" s="30">
        <v>3.573</v>
      </c>
      <c r="L48" s="30">
        <v>499.68990000000002</v>
      </c>
      <c r="O48" s="22">
        <f>($O$2/$M$2)*F48</f>
        <v>2.086884348857672</v>
      </c>
      <c r="R48" s="22">
        <f>($R$2/$P$2)*I48</f>
        <v>613.59340521053582</v>
      </c>
      <c r="T48" s="22">
        <f>($S$2/$U$2)*L48</f>
        <v>900.84986223037231</v>
      </c>
      <c r="AD48" s="7">
        <v>42972</v>
      </c>
    </row>
    <row r="49" spans="1:30" x14ac:dyDescent="0.25">
      <c r="A49" s="27" t="s">
        <v>91</v>
      </c>
      <c r="B49" s="28">
        <v>43046</v>
      </c>
      <c r="C49" s="29">
        <v>3.7210648148148152E-2</v>
      </c>
      <c r="D49" s="29" t="s">
        <v>41</v>
      </c>
      <c r="E49" s="27">
        <v>2.4460000000000002</v>
      </c>
      <c r="F49" s="30">
        <v>19.068999999999999</v>
      </c>
      <c r="G49" s="30" t="s">
        <v>42</v>
      </c>
      <c r="H49" s="30">
        <v>3.36</v>
      </c>
      <c r="I49" s="30">
        <v>7545.8104000000003</v>
      </c>
      <c r="J49" s="30" t="s">
        <v>43</v>
      </c>
      <c r="K49" s="30">
        <v>3.5760000000000001</v>
      </c>
      <c r="L49" s="30">
        <v>474.49099999999999</v>
      </c>
      <c r="O49" s="22">
        <f>($O$2/$M$2)*F49</f>
        <v>2.0034232633067321</v>
      </c>
      <c r="R49" s="22">
        <f>($R$2/$P$2)*I49</f>
        <v>802.45695964041295</v>
      </c>
      <c r="U49" s="22">
        <f>($S$2/$U$2)*L49</f>
        <v>855.42083596156647</v>
      </c>
      <c r="AD49" s="7">
        <v>42972</v>
      </c>
    </row>
    <row r="50" spans="1:30" x14ac:dyDescent="0.25">
      <c r="A50" s="27" t="s">
        <v>92</v>
      </c>
      <c r="B50" s="28">
        <v>43046</v>
      </c>
      <c r="C50" s="29">
        <v>4.1296296296296296E-2</v>
      </c>
      <c r="D50" s="29" t="s">
        <v>41</v>
      </c>
      <c r="E50" s="27">
        <v>2.44</v>
      </c>
      <c r="F50" s="30">
        <v>18.583500000000001</v>
      </c>
      <c r="G50" s="30" t="s">
        <v>42</v>
      </c>
      <c r="H50" s="30">
        <v>3.3530000000000002</v>
      </c>
      <c r="I50" s="30">
        <v>8489.4308999999994</v>
      </c>
      <c r="J50" s="30" t="s">
        <v>43</v>
      </c>
      <c r="K50" s="30">
        <v>3.57</v>
      </c>
      <c r="L50" s="30">
        <v>480.61320000000001</v>
      </c>
      <c r="O50" s="22">
        <f>($O$2/$M$2)*F50</f>
        <v>1.9524157645215094</v>
      </c>
      <c r="R50" s="22">
        <f>($R$2/$P$2)*I50</f>
        <v>902.80600067706098</v>
      </c>
      <c r="U50" s="22">
        <f>($S$2/$U$2)*L50</f>
        <v>866.45804729312795</v>
      </c>
      <c r="AD50" s="7">
        <v>42972</v>
      </c>
    </row>
    <row r="51" spans="1:30" x14ac:dyDescent="0.25">
      <c r="A51" s="27" t="s">
        <v>93</v>
      </c>
      <c r="B51" s="28">
        <v>43046</v>
      </c>
      <c r="C51" s="29">
        <v>4.538194444444444E-2</v>
      </c>
      <c r="D51" s="29" t="s">
        <v>41</v>
      </c>
      <c r="E51" s="27">
        <v>2.4460000000000002</v>
      </c>
      <c r="F51" s="30">
        <v>18.301600000000001</v>
      </c>
      <c r="G51" s="30" t="s">
        <v>42</v>
      </c>
      <c r="H51" s="30">
        <v>3.3559999999999999</v>
      </c>
      <c r="I51" s="30">
        <v>9086.9015999999992</v>
      </c>
      <c r="J51" s="30" t="s">
        <v>43</v>
      </c>
      <c r="K51" s="30">
        <v>3.5760000000000001</v>
      </c>
      <c r="L51" s="30">
        <v>486.041</v>
      </c>
      <c r="O51" s="22">
        <f>($O$2/$M$2)*F51</f>
        <v>1.9227988460713459</v>
      </c>
      <c r="R51" s="22">
        <f>($R$2/$P$2)*I51</f>
        <v>966.34384432553497</v>
      </c>
      <c r="U51" s="22">
        <f>($S$2/$U$2)*L51</f>
        <v>876.24338192209279</v>
      </c>
      <c r="AD51" s="7">
        <v>42972</v>
      </c>
    </row>
    <row r="52" spans="1:30" x14ac:dyDescent="0.25">
      <c r="A52" s="27" t="s">
        <v>94</v>
      </c>
      <c r="B52" s="28">
        <v>43046</v>
      </c>
      <c r="C52" s="29">
        <v>4.9050925925925921E-2</v>
      </c>
      <c r="D52" s="29" t="s">
        <v>41</v>
      </c>
      <c r="E52" s="27">
        <v>2.4430000000000001</v>
      </c>
      <c r="F52" s="30">
        <v>18.3582</v>
      </c>
      <c r="G52" s="30" t="s">
        <v>42</v>
      </c>
      <c r="H52" s="30">
        <v>3.3530000000000002</v>
      </c>
      <c r="I52" s="30">
        <v>10036.235199999999</v>
      </c>
      <c r="J52" s="30" t="s">
        <v>43</v>
      </c>
      <c r="K52" s="30">
        <v>3.573</v>
      </c>
      <c r="L52" s="30">
        <v>485.06779999999998</v>
      </c>
      <c r="O52" s="22">
        <f>($O$2/$M$2)*F52</f>
        <v>1.9287453433550608</v>
      </c>
      <c r="R52" s="22">
        <f>($R$2/$P$2)*I52</f>
        <v>1067.3004432801665</v>
      </c>
      <c r="U52" s="22">
        <f>($S$2/$U$2)*L52</f>
        <v>874.48887960791228</v>
      </c>
      <c r="AD52" s="7">
        <v>42972</v>
      </c>
    </row>
    <row r="53" spans="1:30" x14ac:dyDescent="0.25">
      <c r="A53" s="27" t="s">
        <v>95</v>
      </c>
      <c r="B53" s="28">
        <v>43046</v>
      </c>
      <c r="C53" s="29">
        <v>5.3136574074074072E-2</v>
      </c>
      <c r="D53" s="29" t="s">
        <v>41</v>
      </c>
      <c r="E53" s="27">
        <v>2.44</v>
      </c>
      <c r="F53" s="30">
        <v>19.390899999999998</v>
      </c>
      <c r="G53" s="30" t="s">
        <v>42</v>
      </c>
      <c r="H53" s="30">
        <v>3.3530000000000002</v>
      </c>
      <c r="I53" s="30">
        <v>5196.0878000000002</v>
      </c>
      <c r="J53" s="30" t="s">
        <v>43</v>
      </c>
      <c r="K53" s="30">
        <v>3.57</v>
      </c>
      <c r="L53" s="30">
        <v>480.69720000000001</v>
      </c>
      <c r="O53" s="24">
        <f>($O$2/$M$2)*F53</f>
        <v>2.0372426533354928</v>
      </c>
      <c r="R53" s="24">
        <f t="shared" ref="R48:R53" si="2">($R$2/$P$2)*I53</f>
        <v>552.57640955471686</v>
      </c>
      <c r="U53" s="24">
        <f>($S$2/$U$2)*L53</f>
        <v>866.60948399102267</v>
      </c>
      <c r="AD53" s="7">
        <v>42972</v>
      </c>
    </row>
    <row r="54" spans="1:30" x14ac:dyDescent="0.25">
      <c r="A54" s="27" t="s">
        <v>96</v>
      </c>
      <c r="B54" s="28">
        <v>43046</v>
      </c>
      <c r="C54" s="29">
        <v>5.6805555555555554E-2</v>
      </c>
      <c r="D54" s="29" t="s">
        <v>41</v>
      </c>
      <c r="E54" s="27">
        <v>2.4460000000000002</v>
      </c>
      <c r="F54" s="30">
        <v>17.785399999999999</v>
      </c>
      <c r="G54" s="30" t="s">
        <v>42</v>
      </c>
      <c r="H54" s="30">
        <v>3.3559999999999999</v>
      </c>
      <c r="I54" s="30">
        <v>6573.8670000000002</v>
      </c>
      <c r="J54" s="30" t="s">
        <v>43</v>
      </c>
      <c r="K54" s="30">
        <v>3.573</v>
      </c>
      <c r="L54" s="30">
        <v>464.91079999999999</v>
      </c>
      <c r="O54" s="24">
        <f>($O$2/$M$2)*F54</f>
        <v>1.8685659503495493</v>
      </c>
      <c r="R54" s="24">
        <f t="shared" ref="R54:R57" si="3">($R$2/$P$2)*I54</f>
        <v>699.09592823859487</v>
      </c>
      <c r="U54" s="24">
        <f>($S$2/$U$2)*L54</f>
        <v>838.14948056667174</v>
      </c>
      <c r="AD54" s="7">
        <v>42972</v>
      </c>
    </row>
    <row r="55" spans="1:30" x14ac:dyDescent="0.25">
      <c r="A55" s="27" t="s">
        <v>97</v>
      </c>
      <c r="B55" s="28">
        <v>43046</v>
      </c>
      <c r="C55" s="29">
        <v>6.0891203703703704E-2</v>
      </c>
      <c r="D55" s="29" t="s">
        <v>41</v>
      </c>
      <c r="E55" s="27">
        <v>2.4460000000000002</v>
      </c>
      <c r="F55" s="30">
        <v>16.896999999999998</v>
      </c>
      <c r="G55" s="30" t="s">
        <v>42</v>
      </c>
      <c r="H55" s="30">
        <v>3.3559999999999999</v>
      </c>
      <c r="I55" s="30">
        <v>7576.5637999999999</v>
      </c>
      <c r="J55" s="30" t="s">
        <v>43</v>
      </c>
      <c r="K55" s="30">
        <v>3.573</v>
      </c>
      <c r="L55" s="30">
        <v>491.55180000000001</v>
      </c>
      <c r="O55" s="24">
        <f t="shared" ref="O55:O57" si="4">($O$2/$M$2)*F55</f>
        <v>1.7752290565889064</v>
      </c>
      <c r="R55" s="24">
        <f t="shared" si="3"/>
        <v>805.72742080421392</v>
      </c>
      <c r="U55" s="24">
        <f>($S$2/$U$2)*L55</f>
        <v>886.17835043112041</v>
      </c>
      <c r="AD55" s="7">
        <v>42972</v>
      </c>
    </row>
    <row r="56" spans="1:30" x14ac:dyDescent="0.25">
      <c r="A56" s="27" t="s">
        <v>98</v>
      </c>
      <c r="B56" s="28">
        <v>43046</v>
      </c>
      <c r="C56" s="29">
        <v>6.4560185185185193E-2</v>
      </c>
      <c r="D56" s="29" t="s">
        <v>41</v>
      </c>
      <c r="E56" s="27">
        <v>2.44</v>
      </c>
      <c r="F56" s="30">
        <v>16.217400000000001</v>
      </c>
      <c r="G56" s="30" t="s">
        <v>42</v>
      </c>
      <c r="H56" s="30">
        <v>3.35</v>
      </c>
      <c r="I56" s="30">
        <v>8138.6805999999997</v>
      </c>
      <c r="J56" s="30" t="s">
        <v>43</v>
      </c>
      <c r="K56" s="30">
        <v>3.57</v>
      </c>
      <c r="L56" s="30">
        <v>479.59870000000001</v>
      </c>
      <c r="O56" s="24">
        <f t="shared" si="4"/>
        <v>1.7038290644685408</v>
      </c>
      <c r="R56" s="24">
        <f t="shared" si="3"/>
        <v>865.50556448654095</v>
      </c>
      <c r="U56" s="24">
        <f>($S$2/$U$2)*L56</f>
        <v>864.62908860248251</v>
      </c>
      <c r="AD56" s="7">
        <v>42972</v>
      </c>
    </row>
    <row r="57" spans="1:30" x14ac:dyDescent="0.25">
      <c r="A57" s="27" t="s">
        <v>99</v>
      </c>
      <c r="B57" s="28">
        <v>43046</v>
      </c>
      <c r="C57" s="29">
        <v>6.8645833333333336E-2</v>
      </c>
      <c r="D57" s="29" t="s">
        <v>41</v>
      </c>
      <c r="E57" s="27">
        <v>2.44</v>
      </c>
      <c r="F57" s="30">
        <v>15.2446</v>
      </c>
      <c r="G57" s="30" t="s">
        <v>42</v>
      </c>
      <c r="H57" s="30">
        <v>3.35</v>
      </c>
      <c r="I57" s="30">
        <v>8700.0275000000001</v>
      </c>
      <c r="J57" s="30" t="s">
        <v>43</v>
      </c>
      <c r="K57" s="30">
        <v>3.57</v>
      </c>
      <c r="L57" s="30">
        <v>485.31819999999999</v>
      </c>
      <c r="M57" s="3"/>
      <c r="N57" s="2"/>
      <c r="O57" s="24">
        <f t="shared" si="4"/>
        <v>1.6016249556770576</v>
      </c>
      <c r="P57" s="3"/>
      <c r="Q57" s="2"/>
      <c r="R57" s="24">
        <f t="shared" si="3"/>
        <v>925.20183338266531</v>
      </c>
      <c r="S57" s="3"/>
      <c r="U57" s="24">
        <f>($S$2/$U$2)*L57</f>
        <v>874.94030519306523</v>
      </c>
      <c r="AD57" s="7">
        <v>42972</v>
      </c>
    </row>
    <row r="58" spans="1:30" x14ac:dyDescent="0.25">
      <c r="A58" s="5" t="s">
        <v>100</v>
      </c>
      <c r="B58" s="7">
        <v>43046</v>
      </c>
      <c r="C58" s="8">
        <v>7.273148148148148E-2</v>
      </c>
      <c r="D58" s="8" t="s">
        <v>41</v>
      </c>
      <c r="E58" s="5">
        <v>2.4460000000000002</v>
      </c>
      <c r="F58" s="9">
        <v>39.006900000000002</v>
      </c>
      <c r="G58" s="9" t="s">
        <v>42</v>
      </c>
      <c r="H58" s="9">
        <v>3.3559999999999999</v>
      </c>
      <c r="I58" s="9">
        <v>3776.6570000000002</v>
      </c>
      <c r="J58" s="9" t="s">
        <v>43</v>
      </c>
      <c r="K58" s="9">
        <v>3.573</v>
      </c>
      <c r="L58" s="9">
        <v>717.42380000000003</v>
      </c>
      <c r="AD58" s="7">
        <v>42972</v>
      </c>
    </row>
    <row r="59" spans="1:30" x14ac:dyDescent="0.25">
      <c r="A59" s="5" t="s">
        <v>101</v>
      </c>
      <c r="B59" s="7">
        <v>43046</v>
      </c>
      <c r="C59" s="8">
        <v>7.6817129629629624E-2</v>
      </c>
      <c r="D59" s="8" t="s">
        <v>41</v>
      </c>
      <c r="E59" s="5">
        <v>2.4430000000000001</v>
      </c>
      <c r="F59" s="9">
        <v>38.99</v>
      </c>
      <c r="G59" s="9" t="s">
        <v>42</v>
      </c>
      <c r="H59" s="9">
        <v>3.3559999999999999</v>
      </c>
      <c r="I59" s="9">
        <v>3772.3552</v>
      </c>
      <c r="J59" s="9" t="s">
        <v>43</v>
      </c>
      <c r="K59" s="9">
        <v>3.5760000000000001</v>
      </c>
      <c r="L59" s="9">
        <v>728.69460000000004</v>
      </c>
    </row>
    <row r="60" spans="1:30" x14ac:dyDescent="0.25">
      <c r="A60" s="5" t="s">
        <v>102</v>
      </c>
      <c r="B60" s="7">
        <v>43046</v>
      </c>
      <c r="C60" s="8">
        <v>8.0486111111111105E-2</v>
      </c>
      <c r="D60" s="8" t="s">
        <v>41</v>
      </c>
      <c r="E60" s="5">
        <v>2.44</v>
      </c>
      <c r="F60" s="9">
        <v>38.781399999999998</v>
      </c>
      <c r="G60" s="9" t="s">
        <v>42</v>
      </c>
      <c r="H60" s="9">
        <v>3.35</v>
      </c>
      <c r="I60" s="9">
        <v>3757.1507999999999</v>
      </c>
      <c r="J60" s="9" t="s">
        <v>43</v>
      </c>
      <c r="K60" s="9">
        <v>3.57</v>
      </c>
      <c r="L60" s="9">
        <v>719.94380000000001</v>
      </c>
    </row>
    <row r="61" spans="1:30" x14ac:dyDescent="0.25">
      <c r="A61" s="5" t="s">
        <v>103</v>
      </c>
      <c r="B61" s="7">
        <v>43046</v>
      </c>
      <c r="C61" s="8">
        <v>8.4340277777777764E-2</v>
      </c>
      <c r="D61" s="8" t="s">
        <v>41</v>
      </c>
      <c r="E61" s="5">
        <v>2.4460000000000002</v>
      </c>
      <c r="F61" s="9">
        <v>39.242199999999997</v>
      </c>
      <c r="G61" s="9" t="s">
        <v>42</v>
      </c>
      <c r="H61" s="9">
        <v>3.3559999999999999</v>
      </c>
      <c r="I61" s="9">
        <v>3786.8013000000001</v>
      </c>
      <c r="J61" s="9" t="s">
        <v>43</v>
      </c>
      <c r="K61" s="9">
        <v>3.5760000000000001</v>
      </c>
      <c r="L61" s="9">
        <v>724.40920000000006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2018-03-27T19:04:28Z</dcterms:modified>
</cp:coreProperties>
</file>