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Daten - Bearbeiten\trace_gas2018\slopecalculation_2018\Steigung berechnen\Done\"/>
    </mc:Choice>
  </mc:AlternateContent>
  <xr:revisionPtr revIDLastSave="0" documentId="13_ncr:1_{1A74A727-6027-4812-B91B-0E50CE4785B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25" i="1" l="1"/>
  <c r="O38" i="1"/>
  <c r="O43" i="1"/>
  <c r="O42" i="1"/>
  <c r="N27" i="1"/>
  <c r="O24" i="1"/>
  <c r="N13" i="1"/>
  <c r="O26" i="1"/>
  <c r="O14" i="1"/>
  <c r="O21" i="1"/>
  <c r="O20" i="1"/>
  <c r="O12" i="1"/>
  <c r="O34" i="1"/>
  <c r="O28" i="1"/>
  <c r="O8" i="1"/>
  <c r="O22" i="1"/>
  <c r="T2" i="1"/>
  <c r="S2" i="1"/>
  <c r="Q2" i="1"/>
  <c r="P2" i="1"/>
  <c r="O51" i="1"/>
  <c r="N2" i="1"/>
  <c r="AE2" i="1" s="1"/>
  <c r="U43" i="1" l="1"/>
  <c r="U24" i="1"/>
  <c r="R39" i="1"/>
  <c r="R43" i="1"/>
  <c r="T57" i="1"/>
  <c r="U49" i="1"/>
  <c r="R48" i="1"/>
  <c r="R25" i="1"/>
  <c r="U51" i="1"/>
  <c r="T35" i="1"/>
  <c r="U42" i="1"/>
  <c r="U41" i="1"/>
  <c r="T8" i="1"/>
  <c r="R13" i="1"/>
  <c r="R24" i="1"/>
  <c r="U54" i="1"/>
  <c r="U7" i="1"/>
  <c r="U6" i="1"/>
  <c r="O11" i="1"/>
  <c r="O23" i="1"/>
  <c r="O35" i="1"/>
  <c r="O55" i="1"/>
  <c r="R9" i="1"/>
  <c r="U10" i="1"/>
  <c r="U14" i="1"/>
  <c r="U22" i="1"/>
  <c r="U26" i="1"/>
  <c r="U34" i="1"/>
  <c r="U38" i="1"/>
  <c r="U50" i="1"/>
  <c r="O7" i="1"/>
  <c r="O15" i="1"/>
  <c r="O39" i="1"/>
  <c r="U12" i="1"/>
  <c r="U20" i="1"/>
  <c r="T28" i="1"/>
  <c r="U36" i="1"/>
  <c r="U40" i="1"/>
  <c r="U48" i="1"/>
  <c r="U52" i="1"/>
  <c r="U56" i="1"/>
  <c r="O56" i="1"/>
  <c r="O54" i="1"/>
  <c r="O52" i="1"/>
  <c r="O50" i="1"/>
  <c r="O48" i="1"/>
  <c r="O40" i="1"/>
  <c r="O36" i="1"/>
  <c r="O10" i="1"/>
  <c r="O6" i="1"/>
  <c r="N9" i="1"/>
  <c r="O29" i="1"/>
  <c r="O37" i="1"/>
  <c r="O41" i="1"/>
  <c r="O49" i="1"/>
  <c r="O53" i="1"/>
  <c r="N57" i="1"/>
  <c r="R6" i="1"/>
  <c r="R56" i="1"/>
  <c r="R54" i="1"/>
  <c r="Q52" i="1"/>
  <c r="R50" i="1"/>
  <c r="R42" i="1"/>
  <c r="R40" i="1"/>
  <c r="R38" i="1"/>
  <c r="R36" i="1"/>
  <c r="R34" i="1"/>
  <c r="R28" i="1"/>
  <c r="R26" i="1"/>
  <c r="R22" i="1"/>
  <c r="R20" i="1"/>
  <c r="R14" i="1"/>
  <c r="R12" i="1"/>
  <c r="R10" i="1"/>
  <c r="R8" i="1"/>
  <c r="Q57" i="1"/>
  <c r="R55" i="1"/>
  <c r="R53" i="1"/>
  <c r="R51" i="1"/>
  <c r="R49" i="1"/>
  <c r="Q41" i="1"/>
  <c r="R37" i="1"/>
  <c r="Q35" i="1"/>
  <c r="R29" i="1"/>
  <c r="R27" i="1"/>
  <c r="R23" i="1"/>
  <c r="R21" i="1"/>
  <c r="R15" i="1"/>
  <c r="R7" i="1"/>
  <c r="R11" i="1"/>
  <c r="U9" i="1"/>
  <c r="U11" i="1"/>
  <c r="U13" i="1"/>
  <c r="U15" i="1"/>
  <c r="U21" i="1"/>
  <c r="U23" i="1"/>
  <c r="U25" i="1"/>
  <c r="U27" i="1"/>
  <c r="U29" i="1"/>
  <c r="U37" i="1"/>
  <c r="U39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<sst xmlns="http://schemas.openxmlformats.org/spreadsheetml/2006/main" count="281" uniqueCount="85">
  <si>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</si>
  <si>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</si>
  <si>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</si>
  <si>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</si>
  <si>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</si>
  <si>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</si>
  <si>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</si>
  <si>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</si>
  <si>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</si>
  <si>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</si>
  <si>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</si>
  <si>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</si>
  <si>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</si>
  <si>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</si>
  <si>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</si>
  <si>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</si>
  <si>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</si>
  <si>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</si>
  <si>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</si>
  <si>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</si>
  <si>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</si>
  <si>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</si>
  <si>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</si>
  <si>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</si>
  <si>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</si>
  <si>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</si>
  <si>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</si>
  <si>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</si>
  <si>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</si>
  <si>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</si>
  <si>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</si>
  <si>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</si>
  <si>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</si>
  <si>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</si>
  <si>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</si>
  <si>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</si>
  <si>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</si>
  <si>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</si>
  <si>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</si>
  <si>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</si>
  <si>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</si>
  <si>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</si>
  <si>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</si>
  <si>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</si>
  <si>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</si>
  <si>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</si>
  <si>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</si>
  <si>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</si>
  <si>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</si>
  <si>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</si>
  <si>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</si>
  <si>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</si>
  <si>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</si>
  <si>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</si>
  <si>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</si>
  <si>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</si>
  <si>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</si>
  <si>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</si>
  <si>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</si>
  <si>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</si>
  <si>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</si>
  <si>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</si>
  <si>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</si>
  <si>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</si>
  <si>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</si>
  <si>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</si>
  <si>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</si>
  <si>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</si>
  <si>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</si>
  <si>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</si>
  <si>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</si>
  <si>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</si>
  <si>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</si>
  <si>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</si>
  <si>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</si>
  <si>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</si>
  <si>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</si>
  <si>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</si>
  <si>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</si>
  <si>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</si>
  <si>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</si>
  <si>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</si>
  <si>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</si>
  <si>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</si>
  <si>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W1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</si>
</sst>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O1" zoomScale="70" zoomScaleNormal="70" workbookViewId="0">
      <selection activeCell="Q57" sqref="Q57"/>
    </sheetView>
  </sheetViews>
  <sheetFormatPr baseColWidth="10" defaultRowHeight="14.5" x14ac:dyDescent="0.35"/>
  <cols>
    <col min="2" max="2" width="13.26953125" customWidth="1"/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27" t="s">
        <v>41</v>
      </c>
      <c r="B2" s="28">
        <v>43166</v>
      </c>
      <c r="C2" s="29">
        <v>0.32362268518518517</v>
      </c>
      <c r="D2" s="27" t="s">
        <v>42</v>
      </c>
      <c r="E2" s="30">
        <v>2.4500000000000002</v>
      </c>
      <c r="F2" s="30">
        <v>37.463999999999999</v>
      </c>
      <c r="G2" s="30" t="s">
        <v>43</v>
      </c>
      <c r="H2" s="30">
        <v>3.3730000000000002</v>
      </c>
      <c r="I2" s="30">
        <v>3808.1462000000001</v>
      </c>
      <c r="J2" s="30" t="s">
        <v>44</v>
      </c>
      <c r="K2" s="30">
        <v>3.6</v>
      </c>
      <c r="L2" s="30">
        <v>734.9203</v>
      </c>
      <c r="M2" s="4">
        <f>AVERAGE(F2:F5,F16:F19,F30:F33,F45:F48,F59:F62)</f>
        <v>37.089784210526325</v>
      </c>
      <c r="N2" s="4">
        <f>STDEV(F2:F5,F16:F19,F30:F33,F45:F48,G59:G62)</f>
        <v>4.7799812328082858</v>
      </c>
      <c r="O2" s="4">
        <v>4.08</v>
      </c>
      <c r="P2" s="4">
        <f>AVERAGE(I2:I5,I16:I19,I30:I33,I45:I48,I59:I62)</f>
        <v>3816.4942157894748</v>
      </c>
      <c r="Q2" s="4">
        <f>STDEV(I2:I5,I16:I19,I30:I33,I45:I48,I59:I62)</f>
        <v>181.71862606437966</v>
      </c>
      <c r="R2" s="4">
        <v>393.3</v>
      </c>
      <c r="S2" s="4">
        <f>AVERAGE(L2:L5,L16:L19,L30:L33,L45:L48,L59:L62)</f>
        <v>713.97696842105267</v>
      </c>
      <c r="T2" s="4">
        <f>STDEV(L2:L5,L16:L19,L30:L33,L45:L48,L59:L62)</f>
        <v>43.865033748547035</v>
      </c>
      <c r="U2" s="4">
        <v>399</v>
      </c>
      <c r="AD2" s="7">
        <v>43126</v>
      </c>
      <c r="AE2" s="6">
        <f>(N2/M2)^2</f>
        <v>1.6609010887171167E-2</v>
      </c>
      <c r="AF2" s="6">
        <f>(T2/S2)^2</f>
        <v>3.7745790987934445E-3</v>
      </c>
      <c r="AG2" s="6">
        <f>(T2/S2)^2</f>
        <v>3.7745790987934445E-3</v>
      </c>
    </row>
    <row r="3" spans="1:33" x14ac:dyDescent="0.35">
      <c r="A3" s="27" t="s">
        <v>41</v>
      </c>
      <c r="B3" s="28">
        <v>43166</v>
      </c>
      <c r="C3" s="29">
        <v>0.32770833333333332</v>
      </c>
      <c r="D3" s="27" t="s">
        <v>42</v>
      </c>
      <c r="E3" s="30">
        <v>2.4460000000000002</v>
      </c>
      <c r="F3" s="30">
        <v>37.600099999999998</v>
      </c>
      <c r="G3" s="30" t="s">
        <v>43</v>
      </c>
      <c r="H3" s="30">
        <v>3.37</v>
      </c>
      <c r="I3" s="30">
        <v>3818.3298</v>
      </c>
      <c r="J3" s="30" t="s">
        <v>44</v>
      </c>
      <c r="K3" s="30">
        <v>3.5960000000000001</v>
      </c>
      <c r="L3" s="30">
        <v>720.92420000000004</v>
      </c>
      <c r="M3" s="5"/>
      <c r="N3" s="4"/>
      <c r="O3" s="5"/>
      <c r="P3" s="5"/>
      <c r="Q3" s="4"/>
      <c r="R3" s="4"/>
      <c r="S3" s="5"/>
      <c r="T3" s="4"/>
      <c r="U3" s="4"/>
      <c r="AD3" s="7">
        <v>43126</v>
      </c>
    </row>
    <row r="4" spans="1:33" x14ac:dyDescent="0.35">
      <c r="A4" s="27" t="s">
        <v>41</v>
      </c>
      <c r="B4" s="28">
        <v>43166</v>
      </c>
      <c r="C4" s="29">
        <v>0.33178240740740739</v>
      </c>
      <c r="D4" s="27" t="s">
        <v>42</v>
      </c>
      <c r="E4" s="30">
        <v>2.4500000000000002</v>
      </c>
      <c r="F4" s="30">
        <v>37.663200000000003</v>
      </c>
      <c r="G4" s="30" t="s">
        <v>43</v>
      </c>
      <c r="H4" s="30">
        <v>3.3730000000000002</v>
      </c>
      <c r="I4" s="30">
        <v>3809.5614</v>
      </c>
      <c r="J4" s="30" t="s">
        <v>44</v>
      </c>
      <c r="K4" s="30">
        <v>3.6</v>
      </c>
      <c r="L4" s="30">
        <v>730.15639999999996</v>
      </c>
      <c r="M4" s="5"/>
      <c r="N4" s="4"/>
      <c r="O4" s="5"/>
      <c r="P4" s="5"/>
      <c r="Q4" s="4"/>
      <c r="R4" s="4"/>
      <c r="S4" s="5"/>
      <c r="T4" s="4"/>
      <c r="U4" s="4"/>
      <c r="AD4" s="7">
        <v>43126</v>
      </c>
    </row>
    <row r="5" spans="1:33" x14ac:dyDescent="0.35">
      <c r="A5" s="27" t="s">
        <v>41</v>
      </c>
      <c r="B5" s="28">
        <v>43166</v>
      </c>
      <c r="C5" s="29">
        <v>0.33586805555555554</v>
      </c>
      <c r="D5" s="27" t="s">
        <v>42</v>
      </c>
      <c r="E5" s="30">
        <v>2.4500000000000002</v>
      </c>
      <c r="F5" s="30">
        <v>38.029899999999998</v>
      </c>
      <c r="G5" s="30" t="s">
        <v>43</v>
      </c>
      <c r="H5" s="30">
        <v>3.3730000000000002</v>
      </c>
      <c r="I5" s="30">
        <v>3792.1545999999998</v>
      </c>
      <c r="J5" s="30" t="s">
        <v>44</v>
      </c>
      <c r="K5" s="30">
        <v>3.6</v>
      </c>
      <c r="L5" s="30">
        <v>724.13459999999998</v>
      </c>
      <c r="M5" s="5"/>
      <c r="N5" s="4"/>
      <c r="O5" s="5"/>
      <c r="P5" s="5"/>
      <c r="Q5" s="4"/>
      <c r="R5" s="4"/>
      <c r="S5" s="5"/>
      <c r="T5" s="4"/>
      <c r="U5" s="4"/>
      <c r="AD5" s="7">
        <v>43126</v>
      </c>
    </row>
    <row r="6" spans="1:33" x14ac:dyDescent="0.35">
      <c r="A6" s="31" t="s">
        <v>45</v>
      </c>
      <c r="B6" s="32">
        <v>43166</v>
      </c>
      <c r="C6" s="33">
        <v>0.33994212962962966</v>
      </c>
      <c r="D6" s="31" t="s">
        <v>42</v>
      </c>
      <c r="E6" s="34">
        <v>2.4430000000000001</v>
      </c>
      <c r="F6" s="34">
        <v>19.480399999999999</v>
      </c>
      <c r="G6" s="34" t="s">
        <v>43</v>
      </c>
      <c r="H6" s="34">
        <v>3.3660000000000001</v>
      </c>
      <c r="I6" s="34">
        <v>4320.4124000000002</v>
      </c>
      <c r="J6" s="34" t="s">
        <v>44</v>
      </c>
      <c r="K6" s="34">
        <v>3.593</v>
      </c>
      <c r="L6" s="34">
        <v>536.61429999999996</v>
      </c>
      <c r="O6" s="10">
        <f t="shared" ref="O6:O15" si="0">($O$2/$M$2)*F6</f>
        <v>2.1429089894096238</v>
      </c>
      <c r="R6" s="10">
        <f t="shared" ref="R6:R15" si="1">($R$2/$P$2)*I6</f>
        <v>445.23012504251943</v>
      </c>
      <c r="U6" s="10">
        <f>($S$2/$U$2)*L6</f>
        <v>960.22619329670499</v>
      </c>
      <c r="V6" s="3">
        <v>0</v>
      </c>
      <c r="W6" s="11" t="s">
        <v>33</v>
      </c>
      <c r="X6" s="2">
        <f>SLOPE(O6:O10,$V$6:$V$10)</f>
        <v>-1.2106652880706496E-4</v>
      </c>
      <c r="Y6" s="2">
        <f>RSQ(O6:O10,$V$6:$V$10)</f>
        <v>4.5006781089824262E-2</v>
      </c>
      <c r="Z6" s="2">
        <f>SLOPE($R6:$R10,$V$6:$V$10)</f>
        <v>1.9138336773789855</v>
      </c>
      <c r="AA6" s="2">
        <f>RSQ(R6:R10,$V$6:$V$10)</f>
        <v>0.97467704629928897</v>
      </c>
      <c r="AB6" s="2">
        <f>SLOPE(U6:U10,$V$6:$V$10)</f>
        <v>0.22015363509225835</v>
      </c>
      <c r="AC6" s="2">
        <f>RSQ(U6:U10,$V$6:$V$10)</f>
        <v>0.87359259757022456</v>
      </c>
      <c r="AD6" s="7">
        <v>43126</v>
      </c>
      <c r="AE6" s="2"/>
    </row>
    <row r="7" spans="1:33" x14ac:dyDescent="0.35">
      <c r="A7" s="31" t="s">
        <v>46</v>
      </c>
      <c r="B7" s="32">
        <v>43166</v>
      </c>
      <c r="C7" s="33">
        <v>0.34403935185185186</v>
      </c>
      <c r="D7" s="31" t="s">
        <v>42</v>
      </c>
      <c r="E7" s="34">
        <v>2.4430000000000001</v>
      </c>
      <c r="F7" s="34">
        <v>19.4648</v>
      </c>
      <c r="G7" s="34" t="s">
        <v>43</v>
      </c>
      <c r="H7" s="34">
        <v>3.3660000000000001</v>
      </c>
      <c r="I7" s="34">
        <v>4611.8851000000004</v>
      </c>
      <c r="J7" s="34" t="s">
        <v>44</v>
      </c>
      <c r="K7" s="34">
        <v>3.593</v>
      </c>
      <c r="L7" s="34">
        <v>538.82529999999997</v>
      </c>
      <c r="O7" s="10">
        <f t="shared" si="0"/>
        <v>2.1411929373657856</v>
      </c>
      <c r="R7" s="10">
        <f t="shared" si="1"/>
        <v>475.26717119753022</v>
      </c>
      <c r="U7" s="10">
        <f>($S$2/$U$2)*L7</f>
        <v>964.18259198637656</v>
      </c>
      <c r="V7" s="3">
        <v>10</v>
      </c>
      <c r="W7" s="13" t="s">
        <v>34</v>
      </c>
      <c r="X7" s="2">
        <f>SLOPE($O11:$O15,$V$6:$V$10)</f>
        <v>-2.8468863393934731E-4</v>
      </c>
      <c r="Y7" s="2">
        <f>RSQ(O11:O15,$V$6:$V$10)</f>
        <v>0.82085024609290813</v>
      </c>
      <c r="Z7" s="2">
        <f>SLOPE($R11:$R15,$V$6:$V$10)</f>
        <v>4.3769629316586034</v>
      </c>
      <c r="AA7" s="2">
        <f>RSQ(R11:R15,$V$6:$V$10)</f>
        <v>0.98351258742993519</v>
      </c>
      <c r="AB7" s="2">
        <f>SLOPE(U11:U15,$V$6:$V$10)</f>
        <v>0.49664882113115028</v>
      </c>
      <c r="AC7" s="2">
        <f>RSQ(U11:U15,$V$6:$V$10)</f>
        <v>0.61654966281183754</v>
      </c>
      <c r="AD7" s="7">
        <v>43126</v>
      </c>
      <c r="AE7" s="2"/>
    </row>
    <row r="8" spans="1:33" x14ac:dyDescent="0.35">
      <c r="A8" s="31" t="s">
        <v>47</v>
      </c>
      <c r="B8" s="32">
        <v>43166</v>
      </c>
      <c r="C8" s="33">
        <v>0.34768518518518521</v>
      </c>
      <c r="D8" s="31" t="s">
        <v>42</v>
      </c>
      <c r="E8" s="34">
        <v>2.4460000000000002</v>
      </c>
      <c r="F8" s="34">
        <v>19.622599999999998</v>
      </c>
      <c r="G8" s="34" t="s">
        <v>43</v>
      </c>
      <c r="H8" s="34">
        <v>3.3660000000000001</v>
      </c>
      <c r="I8" s="34">
        <v>4793.32</v>
      </c>
      <c r="J8" s="34" t="s">
        <v>44</v>
      </c>
      <c r="K8" s="34">
        <v>3.593</v>
      </c>
      <c r="L8" s="34">
        <v>544.80999999999995</v>
      </c>
      <c r="O8" s="10">
        <f t="shared" si="0"/>
        <v>2.158551463809228</v>
      </c>
      <c r="R8" s="10">
        <f t="shared" si="1"/>
        <v>493.96452592553641</v>
      </c>
      <c r="T8" s="10">
        <f>($S$2/$U$2)*L8</f>
        <v>974.89170968790393</v>
      </c>
      <c r="V8" s="3">
        <v>20</v>
      </c>
      <c r="W8" s="15" t="s">
        <v>35</v>
      </c>
      <c r="X8" s="2">
        <f>SLOPE($O20:$O24,$V$6:$V$10)</f>
        <v>-4.6113398511350213E-4</v>
      </c>
      <c r="Y8" s="2">
        <f>RSQ(O20:O24,$V$6:$V$10)</f>
        <v>9.2936771831873308E-2</v>
      </c>
      <c r="Z8" s="2">
        <f>SLOPE($R20:$R24,$V$6:$V$10)</f>
        <v>2.1115352159214518</v>
      </c>
      <c r="AA8" s="2">
        <f>RSQ(R20:R24,$V$6:$V$10)</f>
        <v>0.96757626702332356</v>
      </c>
      <c r="AB8" s="2">
        <f>SLOPE($U20:$U24,$V$6:$V$10)</f>
        <v>0.18975503674755259</v>
      </c>
      <c r="AC8" s="2">
        <f>RSQ(U20:U24,$V$6:$V$10)</f>
        <v>0.83341953637119504</v>
      </c>
      <c r="AD8" s="7">
        <v>43126</v>
      </c>
      <c r="AE8" s="2"/>
    </row>
    <row r="9" spans="1:33" x14ac:dyDescent="0.35">
      <c r="A9" s="31" t="s">
        <v>48</v>
      </c>
      <c r="B9" s="32">
        <v>43166</v>
      </c>
      <c r="C9" s="33">
        <v>0.35177083333333337</v>
      </c>
      <c r="D9" s="31" t="s">
        <v>42</v>
      </c>
      <c r="E9" s="34">
        <v>2.4500000000000002</v>
      </c>
      <c r="F9" s="34">
        <v>19.269200000000001</v>
      </c>
      <c r="G9" s="34" t="s">
        <v>43</v>
      </c>
      <c r="H9" s="34">
        <v>3.3730000000000002</v>
      </c>
      <c r="I9" s="34">
        <v>4941.8064000000004</v>
      </c>
      <c r="J9" s="34" t="s">
        <v>44</v>
      </c>
      <c r="K9" s="34">
        <v>3.6</v>
      </c>
      <c r="L9" s="34">
        <v>541.85739999999998</v>
      </c>
      <c r="N9" s="10">
        <f>($O$2/$M$2)*F9</f>
        <v>2.1196762848161192</v>
      </c>
      <c r="R9" s="10">
        <f t="shared" si="1"/>
        <v>509.26644905655832</v>
      </c>
      <c r="U9" s="10">
        <f t="shared" ref="U9:U15" si="2">($S$2/$U$2)*L9</f>
        <v>969.60828012158822</v>
      </c>
      <c r="V9" s="3">
        <v>30</v>
      </c>
      <c r="W9" s="18" t="s">
        <v>36</v>
      </c>
      <c r="X9" s="2">
        <f>SLOPE($O25:$O29,$V$6:$V$10)</f>
        <v>5.8499774161107525E-4</v>
      </c>
      <c r="Y9" s="2">
        <f>RSQ(O25:O29,$V$6:$V$10)</f>
        <v>0.74398108237580152</v>
      </c>
      <c r="Z9" s="2">
        <f>SLOPE($R25:$R29,$V$6:$V$10)</f>
        <v>5.7929361761201124</v>
      </c>
      <c r="AA9" s="2">
        <f>RSQ(R25:R29,$V$6:$V$10)</f>
        <v>0.92008021400317386</v>
      </c>
      <c r="AB9" s="2">
        <f>SLOPE(U25:U29,$V$6:$V$10)</f>
        <v>0.92549002509956046</v>
      </c>
      <c r="AC9" s="2">
        <f>RSQ(U25:U29,$V$6:$V$10)</f>
        <v>0.68883446816207716</v>
      </c>
      <c r="AD9" s="7">
        <v>43126</v>
      </c>
      <c r="AE9" s="2"/>
    </row>
    <row r="10" spans="1:33" x14ac:dyDescent="0.35">
      <c r="A10" s="31" t="s">
        <v>49</v>
      </c>
      <c r="B10" s="32">
        <v>43166</v>
      </c>
      <c r="C10" s="33">
        <v>0.35542824074074075</v>
      </c>
      <c r="D10" s="31" t="s">
        <v>42</v>
      </c>
      <c r="E10" s="34">
        <v>2.4500000000000002</v>
      </c>
      <c r="F10" s="34">
        <v>19.416599999999999</v>
      </c>
      <c r="G10" s="34" t="s">
        <v>43</v>
      </c>
      <c r="H10" s="34">
        <v>3.3730000000000002</v>
      </c>
      <c r="I10" s="34">
        <v>5084.0222000000003</v>
      </c>
      <c r="J10" s="34" t="s">
        <v>44</v>
      </c>
      <c r="K10" s="34">
        <v>3.6</v>
      </c>
      <c r="L10" s="34">
        <v>541.24980000000005</v>
      </c>
      <c r="O10" s="10">
        <f t="shared" si="0"/>
        <v>2.1358907765636692</v>
      </c>
      <c r="R10" s="10">
        <f t="shared" si="1"/>
        <v>523.92216998195465</v>
      </c>
      <c r="U10" s="10">
        <f t="shared" si="2"/>
        <v>968.52103098371208</v>
      </c>
      <c r="V10" s="3">
        <v>40</v>
      </c>
      <c r="W10" s="20" t="s">
        <v>37</v>
      </c>
      <c r="X10" s="2">
        <f>SLOPE($O34:$O38,$V$6:$V$10)</f>
        <v>-1.6697406393220238E-3</v>
      </c>
      <c r="Y10" s="2">
        <f>RSQ(O34:O38,$V$6:$V$10)</f>
        <v>0.86818008382385359</v>
      </c>
      <c r="Z10" s="2">
        <f>SLOPE($R34:$R38,$V$6:$V$10)</f>
        <v>0.61373436583936014</v>
      </c>
      <c r="AA10" s="2">
        <f>RSQ(R34:R38,$V$6:$V$10)</f>
        <v>0.59148916873408597</v>
      </c>
      <c r="AB10" s="2">
        <f>SLOPE(U34:U38,$V$6:$V$10)</f>
        <v>0.10774226879420927</v>
      </c>
      <c r="AC10" s="2">
        <f>RSQ(U34:U38,$V$6:$V$10)</f>
        <v>4.1680673428577807E-2</v>
      </c>
      <c r="AD10" s="7">
        <v>43126</v>
      </c>
      <c r="AE10" s="2"/>
    </row>
    <row r="11" spans="1:33" x14ac:dyDescent="0.35">
      <c r="A11" s="31" t="s">
        <v>50</v>
      </c>
      <c r="B11" s="32">
        <v>43166</v>
      </c>
      <c r="C11" s="33">
        <v>0.35908564814814814</v>
      </c>
      <c r="D11" s="31" t="s">
        <v>42</v>
      </c>
      <c r="E11" s="34">
        <v>2.4460000000000002</v>
      </c>
      <c r="F11" s="34">
        <v>19.526199999999999</v>
      </c>
      <c r="G11" s="34" t="s">
        <v>43</v>
      </c>
      <c r="H11" s="34">
        <v>3.3660000000000001</v>
      </c>
      <c r="I11" s="34">
        <v>4202.3450000000003</v>
      </c>
      <c r="J11" s="34" t="s">
        <v>44</v>
      </c>
      <c r="K11" s="34">
        <v>3.593</v>
      </c>
      <c r="L11" s="34">
        <v>534.16139999999996</v>
      </c>
      <c r="O11" s="12">
        <f t="shared" si="0"/>
        <v>2.1479471422049956</v>
      </c>
      <c r="R11" s="12">
        <f t="shared" si="1"/>
        <v>433.06296172601634</v>
      </c>
      <c r="U11" s="12">
        <f t="shared" si="2"/>
        <v>955.83693488607832</v>
      </c>
      <c r="V11" s="3"/>
      <c r="W11" s="21" t="s">
        <v>38</v>
      </c>
      <c r="X11" s="2">
        <f>SLOPE($O39:$O43,$V$6:$V$10)</f>
        <v>-6.3537926956478417E-4</v>
      </c>
      <c r="Y11" s="2">
        <f>RSQ(O39:O43,$V$6:$V$10)</f>
        <v>0.17886889743523907</v>
      </c>
      <c r="Z11" s="2">
        <f>SLOPE($R39:$R43,$V$6:$V$10)</f>
        <v>2.9327124409344076</v>
      </c>
      <c r="AA11" s="2">
        <f>RSQ(R39:R43,$V$6:$V$10)</f>
        <v>0.92827079467802343</v>
      </c>
      <c r="AB11" s="2">
        <f>SLOPE($U39:$U43,$V$6:$V$10)</f>
        <v>0.39414928547168077</v>
      </c>
      <c r="AC11" s="2">
        <f>RSQ(U39:U43,$V$6:$V$10)</f>
        <v>0.53717231398379539</v>
      </c>
      <c r="AD11" s="7">
        <v>43126</v>
      </c>
      <c r="AE11" s="2"/>
    </row>
    <row r="12" spans="1:33" x14ac:dyDescent="0.35">
      <c r="A12" s="31" t="s">
        <v>51</v>
      </c>
      <c r="B12" s="32">
        <v>43166</v>
      </c>
      <c r="C12" s="33">
        <v>0.36274305555555553</v>
      </c>
      <c r="D12" s="31" t="s">
        <v>42</v>
      </c>
      <c r="E12" s="34">
        <v>2.4460000000000002</v>
      </c>
      <c r="F12" s="34">
        <v>19.523800000000001</v>
      </c>
      <c r="G12" s="34" t="s">
        <v>43</v>
      </c>
      <c r="H12" s="34">
        <v>3.37</v>
      </c>
      <c r="I12" s="34">
        <v>4619.4081999999999</v>
      </c>
      <c r="J12" s="34" t="s">
        <v>44</v>
      </c>
      <c r="K12" s="34">
        <v>3.5960000000000001</v>
      </c>
      <c r="L12" s="34">
        <v>533.31079999999997</v>
      </c>
      <c r="O12" s="12">
        <f t="shared" si="0"/>
        <v>2.1476831341982514</v>
      </c>
      <c r="R12" s="12">
        <f t="shared" si="1"/>
        <v>476.0424468989209</v>
      </c>
      <c r="U12" s="12">
        <f t="shared" si="2"/>
        <v>954.31485766969001</v>
      </c>
      <c r="V12" s="3"/>
      <c r="W12" s="23" t="s">
        <v>39</v>
      </c>
      <c r="X12" s="2">
        <f>SLOPE($O48:$O52,$V$6:$V$10)</f>
        <v>8.4284556153142005E-4</v>
      </c>
      <c r="Y12" s="2">
        <f>RSQ(O48:O52,$V$6:$V$10)</f>
        <v>5.3120128714606481E-2</v>
      </c>
      <c r="Z12" s="2">
        <f>SLOPE($R48:$R52,$V$6:$V$10)</f>
        <v>2.3720163509084076</v>
      </c>
      <c r="AA12" s="2">
        <f>RSQ(R48:R52,$V$6:$V$10)</f>
        <v>0.74998374503256282</v>
      </c>
      <c r="AB12" s="2">
        <f>SLOPE(U48:U52,$V$6:$V$10)</f>
        <v>-0.40725317855375237</v>
      </c>
      <c r="AC12" s="2">
        <f>RSQ(U48:U52,$V$6:$V$10)</f>
        <v>0.26594621744733554</v>
      </c>
      <c r="AD12" s="7">
        <v>43126</v>
      </c>
      <c r="AE12" s="2"/>
    </row>
    <row r="13" spans="1:33" x14ac:dyDescent="0.35">
      <c r="A13" s="31" t="s">
        <v>52</v>
      </c>
      <c r="B13" s="32">
        <v>43166</v>
      </c>
      <c r="C13" s="33">
        <v>0.36682870370370368</v>
      </c>
      <c r="D13" s="31" t="s">
        <v>42</v>
      </c>
      <c r="E13" s="34">
        <v>2.4430000000000001</v>
      </c>
      <c r="F13" s="34">
        <v>19.27</v>
      </c>
      <c r="G13" s="34" t="s">
        <v>43</v>
      </c>
      <c r="H13" s="34">
        <v>3.3660000000000001</v>
      </c>
      <c r="I13" s="34">
        <v>5174.1260000000002</v>
      </c>
      <c r="J13" s="34" t="s">
        <v>44</v>
      </c>
      <c r="K13" s="34">
        <v>3.59</v>
      </c>
      <c r="L13" s="34">
        <v>539.48710000000005</v>
      </c>
      <c r="N13" s="12">
        <f>($O$2/$M$2)*F13</f>
        <v>2.119764287485034</v>
      </c>
      <c r="R13" s="12">
        <f t="shared" si="1"/>
        <v>533.20760906198473</v>
      </c>
      <c r="U13" s="12">
        <f t="shared" si="2"/>
        <v>965.36682746933673</v>
      </c>
      <c r="V13" s="3"/>
      <c r="W13" s="25" t="s">
        <v>40</v>
      </c>
      <c r="X13" s="2">
        <f>SLOPE($O53:$O57,$V$6:$V$10)</f>
        <v>-2.1368148045872726E-3</v>
      </c>
      <c r="Y13" s="2">
        <f>RSQ(O53:O57,$V$6:$V$10)</f>
        <v>0.73926331914143428</v>
      </c>
      <c r="Z13" s="2">
        <f>SLOPE($R53:$R57,$V$6:$V$10)</f>
        <v>0.62990978124741903</v>
      </c>
      <c r="AA13" s="2">
        <f>RSQ(R53:R57,$V$6:$V$10)</f>
        <v>0.68961519092848067</v>
      </c>
      <c r="AB13" s="2">
        <f>SLOPE(U53:U57,$V$6:$V$10)</f>
        <v>-0.41710212400284719</v>
      </c>
      <c r="AC13" s="2">
        <f>RSQ(U53:U57,$V$6:$V$10)</f>
        <v>0.66725676500705122</v>
      </c>
      <c r="AD13" s="7">
        <v>43126</v>
      </c>
      <c r="AE13" s="2"/>
    </row>
    <row r="14" spans="1:33" x14ac:dyDescent="0.35">
      <c r="A14" s="31" t="s">
        <v>53</v>
      </c>
      <c r="B14" s="32">
        <v>43166</v>
      </c>
      <c r="C14" s="33">
        <v>0.3709027777777778</v>
      </c>
      <c r="D14" s="31" t="s">
        <v>42</v>
      </c>
      <c r="E14" s="34">
        <v>2.4500000000000002</v>
      </c>
      <c r="F14" s="34">
        <v>19.425799999999999</v>
      </c>
      <c r="G14" s="34" t="s">
        <v>43</v>
      </c>
      <c r="H14" s="34">
        <v>3.3730000000000002</v>
      </c>
      <c r="I14" s="34">
        <v>5605.7327999999998</v>
      </c>
      <c r="J14" s="34" t="s">
        <v>44</v>
      </c>
      <c r="K14" s="34">
        <v>3.6</v>
      </c>
      <c r="L14" s="34">
        <v>547.00840000000005</v>
      </c>
      <c r="O14" s="12">
        <f t="shared" si="0"/>
        <v>2.1369028072561895</v>
      </c>
      <c r="R14" s="12">
        <f t="shared" si="1"/>
        <v>577.68585135505873</v>
      </c>
      <c r="U14" s="12">
        <f t="shared" si="2"/>
        <v>978.82556173646765</v>
      </c>
      <c r="AD14" s="7">
        <v>43126</v>
      </c>
    </row>
    <row r="15" spans="1:33" x14ac:dyDescent="0.35">
      <c r="A15" s="31" t="s">
        <v>54</v>
      </c>
      <c r="B15" s="32">
        <v>43166</v>
      </c>
      <c r="C15" s="33">
        <v>0.37456018518518519</v>
      </c>
      <c r="D15" s="31" t="s">
        <v>42</v>
      </c>
      <c r="E15" s="34">
        <v>2.4430000000000001</v>
      </c>
      <c r="F15" s="34">
        <v>19.445799999999998</v>
      </c>
      <c r="G15" s="34" t="s">
        <v>43</v>
      </c>
      <c r="H15" s="34">
        <v>3.3660000000000001</v>
      </c>
      <c r="I15" s="34">
        <v>5832.8356000000003</v>
      </c>
      <c r="J15" s="34" t="s">
        <v>44</v>
      </c>
      <c r="K15" s="34">
        <v>3.593</v>
      </c>
      <c r="L15" s="34">
        <v>541.19000000000005</v>
      </c>
      <c r="O15" s="12">
        <f t="shared" si="0"/>
        <v>2.1391028739790592</v>
      </c>
      <c r="R15" s="12">
        <f t="shared" si="1"/>
        <v>601.08940608087755</v>
      </c>
      <c r="U15" s="12">
        <f t="shared" si="2"/>
        <v>968.41402390924702</v>
      </c>
      <c r="AD15" s="7">
        <v>43126</v>
      </c>
    </row>
    <row r="16" spans="1:33" x14ac:dyDescent="0.35">
      <c r="A16" s="27" t="s">
        <v>41</v>
      </c>
      <c r="B16" s="28">
        <v>43166</v>
      </c>
      <c r="C16" s="29">
        <v>0.37862268518518521</v>
      </c>
      <c r="D16" s="27" t="s">
        <v>42</v>
      </c>
      <c r="E16" s="30">
        <v>2.4460000000000002</v>
      </c>
      <c r="F16" s="30">
        <v>37.938800000000001</v>
      </c>
      <c r="G16" s="30" t="s">
        <v>43</v>
      </c>
      <c r="H16" s="30">
        <v>3.37</v>
      </c>
      <c r="I16" s="30">
        <v>3753.9238999999998</v>
      </c>
      <c r="J16" s="30" t="s">
        <v>44</v>
      </c>
      <c r="K16" s="30">
        <v>3.5960000000000001</v>
      </c>
      <c r="L16" s="30">
        <v>724.95209999999997</v>
      </c>
      <c r="M16" s="5"/>
      <c r="N16" s="4"/>
      <c r="O16" s="5"/>
      <c r="P16" s="5"/>
      <c r="Q16" s="4"/>
      <c r="R16" s="4"/>
      <c r="S16" s="5"/>
      <c r="T16" s="4"/>
      <c r="U16" s="4"/>
      <c r="AD16" s="7">
        <v>43126</v>
      </c>
    </row>
    <row r="17" spans="1:30" x14ac:dyDescent="0.35">
      <c r="A17" s="27" t="s">
        <v>41</v>
      </c>
      <c r="B17" s="28">
        <v>43166</v>
      </c>
      <c r="C17" s="29">
        <v>0.38270833333333337</v>
      </c>
      <c r="D17" s="27" t="s">
        <v>42</v>
      </c>
      <c r="E17" s="30">
        <v>2.4460000000000002</v>
      </c>
      <c r="F17" s="30">
        <v>37.9298</v>
      </c>
      <c r="G17" s="30" t="s">
        <v>43</v>
      </c>
      <c r="H17" s="30">
        <v>3.37</v>
      </c>
      <c r="I17" s="30">
        <v>3774.5862000000002</v>
      </c>
      <c r="J17" s="30" t="s">
        <v>44</v>
      </c>
      <c r="K17" s="30">
        <v>3.5960000000000001</v>
      </c>
      <c r="L17" s="30">
        <v>726.74760000000003</v>
      </c>
      <c r="M17" s="5"/>
      <c r="N17" s="4"/>
      <c r="O17" s="5"/>
      <c r="P17" s="5"/>
      <c r="Q17" s="4"/>
      <c r="R17" s="4"/>
      <c r="S17" s="5"/>
      <c r="T17" s="4"/>
      <c r="U17" s="4"/>
      <c r="AD17" s="7">
        <v>43126</v>
      </c>
    </row>
    <row r="18" spans="1:30" x14ac:dyDescent="0.35">
      <c r="A18" s="27" t="s">
        <v>41</v>
      </c>
      <c r="B18" s="28">
        <v>43166</v>
      </c>
      <c r="C18" s="29">
        <v>0.38636574074074076</v>
      </c>
      <c r="D18" s="27" t="s">
        <v>42</v>
      </c>
      <c r="E18" s="30">
        <v>2.4500000000000002</v>
      </c>
      <c r="F18" s="30">
        <v>38.377400000000002</v>
      </c>
      <c r="G18" s="30" t="s">
        <v>43</v>
      </c>
      <c r="H18" s="30">
        <v>3.3730000000000002</v>
      </c>
      <c r="I18" s="30">
        <v>3790.8498</v>
      </c>
      <c r="J18" s="30" t="s">
        <v>44</v>
      </c>
      <c r="K18" s="30">
        <v>3.6</v>
      </c>
      <c r="L18" s="30">
        <v>721.97519999999997</v>
      </c>
      <c r="M18" s="5"/>
      <c r="N18" s="4"/>
      <c r="O18" s="5"/>
      <c r="P18" s="5"/>
      <c r="Q18" s="4"/>
      <c r="R18" s="4"/>
      <c r="S18" s="5"/>
      <c r="T18" s="4"/>
      <c r="U18" s="4"/>
      <c r="AD18" s="7">
        <v>43126</v>
      </c>
    </row>
    <row r="19" spans="1:30" x14ac:dyDescent="0.35">
      <c r="A19" s="27" t="s">
        <v>41</v>
      </c>
      <c r="B19" s="28">
        <v>43166</v>
      </c>
      <c r="C19" s="29">
        <v>0.39043981481481477</v>
      </c>
      <c r="D19" s="27" t="s">
        <v>42</v>
      </c>
      <c r="E19" s="30">
        <v>2.4460000000000002</v>
      </c>
      <c r="F19" s="30">
        <v>37.761400000000002</v>
      </c>
      <c r="G19" s="30" t="s">
        <v>43</v>
      </c>
      <c r="H19" s="30">
        <v>3.37</v>
      </c>
      <c r="I19" s="30">
        <v>3783.7959999999998</v>
      </c>
      <c r="J19" s="30" t="s">
        <v>44</v>
      </c>
      <c r="K19" s="30">
        <v>3.593</v>
      </c>
      <c r="L19" s="30">
        <v>722.32280000000003</v>
      </c>
      <c r="M19" s="5"/>
      <c r="N19" s="4"/>
      <c r="O19" s="5"/>
      <c r="P19" s="5"/>
      <c r="Q19" s="4"/>
      <c r="R19" s="4"/>
      <c r="S19" s="5"/>
      <c r="T19" s="4"/>
      <c r="U19" s="4"/>
      <c r="AD19" s="7">
        <v>43126</v>
      </c>
    </row>
    <row r="20" spans="1:30" x14ac:dyDescent="0.35">
      <c r="A20" s="31" t="s">
        <v>55</v>
      </c>
      <c r="B20" s="32">
        <v>43166</v>
      </c>
      <c r="C20" s="33">
        <v>0.39452546296296293</v>
      </c>
      <c r="D20" s="31" t="s">
        <v>42</v>
      </c>
      <c r="E20" s="34">
        <v>2.4500000000000002</v>
      </c>
      <c r="F20" s="34">
        <v>19.933</v>
      </c>
      <c r="G20" s="34" t="s">
        <v>43</v>
      </c>
      <c r="H20" s="34">
        <v>3.3730000000000002</v>
      </c>
      <c r="I20" s="34">
        <v>4131.2745999999997</v>
      </c>
      <c r="J20" s="34" t="s">
        <v>44</v>
      </c>
      <c r="K20" s="34">
        <v>3.6</v>
      </c>
      <c r="L20" s="34">
        <v>530.78499999999997</v>
      </c>
      <c r="O20" s="14">
        <f t="shared" ref="O20:O29" si="3">($O$2/$M$2)*F20</f>
        <v>2.192696499348167</v>
      </c>
      <c r="P20" s="3"/>
      <c r="R20" s="14">
        <f t="shared" ref="R20:R29" si="4">($R$2/$P$2)*I20</f>
        <v>425.73896573923923</v>
      </c>
      <c r="S20" s="3"/>
      <c r="U20" s="14">
        <f t="shared" ref="U20:U29" si="5">($S$2/$U$2)*L20</f>
        <v>949.79515083550984</v>
      </c>
      <c r="AD20" s="7">
        <v>43126</v>
      </c>
    </row>
    <row r="21" spans="1:30" x14ac:dyDescent="0.35">
      <c r="A21" s="31" t="s">
        <v>56</v>
      </c>
      <c r="B21" s="32">
        <v>43166</v>
      </c>
      <c r="C21" s="33">
        <v>0.39817129629629627</v>
      </c>
      <c r="D21" s="31" t="s">
        <v>42</v>
      </c>
      <c r="E21" s="34">
        <v>2.4500000000000002</v>
      </c>
      <c r="F21" s="34">
        <v>19.424600000000002</v>
      </c>
      <c r="G21" s="34" t="s">
        <v>43</v>
      </c>
      <c r="H21" s="34">
        <v>3.3730000000000002</v>
      </c>
      <c r="I21" s="34">
        <v>4446.2951999999996</v>
      </c>
      <c r="J21" s="34" t="s">
        <v>44</v>
      </c>
      <c r="K21" s="34">
        <v>3.5960000000000001</v>
      </c>
      <c r="L21" s="34">
        <v>531.80010000000004</v>
      </c>
      <c r="O21" s="14">
        <f t="shared" si="3"/>
        <v>2.1367708032528174</v>
      </c>
      <c r="P21" s="3"/>
      <c r="R21" s="14">
        <f t="shared" si="4"/>
        <v>458.20268636205975</v>
      </c>
      <c r="S21" s="3"/>
      <c r="U21" s="14">
        <f t="shared" si="5"/>
        <v>951.61158697747544</v>
      </c>
      <c r="AD21" s="7">
        <v>43126</v>
      </c>
    </row>
    <row r="22" spans="1:30" x14ac:dyDescent="0.35">
      <c r="A22" s="31" t="s">
        <v>57</v>
      </c>
      <c r="B22" s="32">
        <v>43166</v>
      </c>
      <c r="C22" s="33">
        <v>0.40181712962962962</v>
      </c>
      <c r="D22" s="31" t="s">
        <v>42</v>
      </c>
      <c r="E22" s="34">
        <v>2.4500000000000002</v>
      </c>
      <c r="F22" s="34">
        <v>19.393799999999999</v>
      </c>
      <c r="G22" s="34" t="s">
        <v>43</v>
      </c>
      <c r="H22" s="34">
        <v>3.3730000000000002</v>
      </c>
      <c r="I22" s="34">
        <v>4584.4013999999997</v>
      </c>
      <c r="J22" s="34" t="s">
        <v>44</v>
      </c>
      <c r="K22" s="34">
        <v>3.5960000000000001</v>
      </c>
      <c r="L22" s="34">
        <v>531.30780000000004</v>
      </c>
      <c r="O22" s="14">
        <f t="shared" si="3"/>
        <v>2.1333827004995976</v>
      </c>
      <c r="P22" s="3"/>
      <c r="R22" s="14">
        <f t="shared" si="4"/>
        <v>472.43490194757823</v>
      </c>
      <c r="S22" s="3"/>
      <c r="U22" s="14">
        <f t="shared" si="5"/>
        <v>950.73065749989723</v>
      </c>
      <c r="AD22" s="7">
        <v>43126</v>
      </c>
    </row>
    <row r="23" spans="1:30" x14ac:dyDescent="0.35">
      <c r="A23" s="31" t="s">
        <v>58</v>
      </c>
      <c r="B23" s="32">
        <v>43166</v>
      </c>
      <c r="C23" s="33">
        <v>0.40547453703703701</v>
      </c>
      <c r="D23" s="31" t="s">
        <v>42</v>
      </c>
      <c r="E23" s="34">
        <v>2.4500000000000002</v>
      </c>
      <c r="F23" s="34">
        <v>19.6708</v>
      </c>
      <c r="G23" s="34" t="s">
        <v>43</v>
      </c>
      <c r="H23" s="34">
        <v>3.3730000000000002</v>
      </c>
      <c r="I23" s="34">
        <v>4866.2828</v>
      </c>
      <c r="J23" s="34" t="s">
        <v>44</v>
      </c>
      <c r="K23" s="34">
        <v>3.5960000000000001</v>
      </c>
      <c r="L23" s="34">
        <v>534.29480000000001</v>
      </c>
      <c r="O23" s="14">
        <f t="shared" si="3"/>
        <v>2.1638536246113445</v>
      </c>
      <c r="P23" s="3"/>
      <c r="R23" s="14">
        <f t="shared" si="4"/>
        <v>501.48353882519677</v>
      </c>
      <c r="S23" s="3"/>
      <c r="U23" s="14">
        <f t="shared" si="5"/>
        <v>956.07564297526983</v>
      </c>
      <c r="AD23" s="7">
        <v>43126</v>
      </c>
    </row>
    <row r="24" spans="1:30" x14ac:dyDescent="0.35">
      <c r="A24" s="31" t="s">
        <v>59</v>
      </c>
      <c r="B24" s="32">
        <v>43166</v>
      </c>
      <c r="C24" s="33">
        <v>0.4091319444444444</v>
      </c>
      <c r="D24" s="31" t="s">
        <v>42</v>
      </c>
      <c r="E24" s="34">
        <v>2.4500000000000002</v>
      </c>
      <c r="F24" s="34">
        <v>19.600300000000001</v>
      </c>
      <c r="G24" s="34" t="s">
        <v>43</v>
      </c>
      <c r="H24" s="34">
        <v>3.3730000000000002</v>
      </c>
      <c r="I24" s="34">
        <v>4945.7737999999999</v>
      </c>
      <c r="J24" s="34" t="s">
        <v>44</v>
      </c>
      <c r="K24" s="34">
        <v>3.6</v>
      </c>
      <c r="L24" s="34">
        <v>534.83979999999997</v>
      </c>
      <c r="O24" s="14">
        <f t="shared" si="3"/>
        <v>2.1560983894132284</v>
      </c>
      <c r="P24" s="3"/>
      <c r="R24" s="14">
        <f t="shared" si="4"/>
        <v>509.67530030374331</v>
      </c>
      <c r="S24" s="3"/>
      <c r="U24" s="14">
        <f t="shared" si="5"/>
        <v>957.05087467399028</v>
      </c>
      <c r="AD24" s="7">
        <v>43126</v>
      </c>
    </row>
    <row r="25" spans="1:30" x14ac:dyDescent="0.35">
      <c r="A25" s="31" t="s">
        <v>60</v>
      </c>
      <c r="B25" s="32">
        <v>43166</v>
      </c>
      <c r="C25" s="33">
        <v>0.41278935185185189</v>
      </c>
      <c r="D25" s="31" t="s">
        <v>42</v>
      </c>
      <c r="E25" s="34">
        <v>2.4430000000000001</v>
      </c>
      <c r="F25" s="34">
        <v>19.3888</v>
      </c>
      <c r="G25" s="34" t="s">
        <v>43</v>
      </c>
      <c r="H25" s="34">
        <v>3.3660000000000001</v>
      </c>
      <c r="I25" s="34">
        <v>4022.4250999999999</v>
      </c>
      <c r="J25" s="34" t="s">
        <v>44</v>
      </c>
      <c r="K25" s="34">
        <v>3.593</v>
      </c>
      <c r="L25" s="34">
        <v>517.41660000000002</v>
      </c>
      <c r="O25" s="17">
        <f t="shared" si="3"/>
        <v>2.1328326838188802</v>
      </c>
      <c r="P25" s="3"/>
      <c r="R25" s="17">
        <f t="shared" si="4"/>
        <v>414.52173182522313</v>
      </c>
      <c r="S25" s="3"/>
      <c r="U25" s="17">
        <f t="shared" si="5"/>
        <v>925.8735225030789</v>
      </c>
      <c r="AD25" s="7">
        <v>43126</v>
      </c>
    </row>
    <row r="26" spans="1:30" x14ac:dyDescent="0.35">
      <c r="A26" s="31" t="s">
        <v>61</v>
      </c>
      <c r="B26" s="32">
        <v>43166</v>
      </c>
      <c r="C26" s="33">
        <v>0.41687500000000005</v>
      </c>
      <c r="D26" s="31" t="s">
        <v>42</v>
      </c>
      <c r="E26" s="34">
        <v>2.4460000000000002</v>
      </c>
      <c r="F26" s="34">
        <v>19.398</v>
      </c>
      <c r="G26" s="34" t="s">
        <v>43</v>
      </c>
      <c r="H26" s="34">
        <v>3.37</v>
      </c>
      <c r="I26" s="34">
        <v>4900.1099999999997</v>
      </c>
      <c r="J26" s="34" t="s">
        <v>44</v>
      </c>
      <c r="K26" s="34">
        <v>3.5960000000000001</v>
      </c>
      <c r="L26" s="34">
        <v>532.74239999999998</v>
      </c>
      <c r="O26" s="17">
        <f t="shared" si="3"/>
        <v>2.1338447145114006</v>
      </c>
      <c r="P26" s="3"/>
      <c r="R26" s="17">
        <f t="shared" si="4"/>
        <v>504.9695228219648</v>
      </c>
      <c r="S26" s="3"/>
      <c r="U26" s="17">
        <f t="shared" si="5"/>
        <v>953.2977536374832</v>
      </c>
      <c r="AD26" s="7">
        <v>43126</v>
      </c>
    </row>
    <row r="27" spans="1:30" x14ac:dyDescent="0.35">
      <c r="A27" s="31" t="s">
        <v>62</v>
      </c>
      <c r="B27" s="32">
        <v>43166</v>
      </c>
      <c r="C27" s="33">
        <v>0.42053240740740744</v>
      </c>
      <c r="D27" s="31" t="s">
        <v>42</v>
      </c>
      <c r="E27" s="34">
        <v>2.4500000000000002</v>
      </c>
      <c r="F27" s="34">
        <v>20.010100000000001</v>
      </c>
      <c r="G27" s="34" t="s">
        <v>43</v>
      </c>
      <c r="H27" s="34">
        <v>3.3730000000000002</v>
      </c>
      <c r="I27" s="34">
        <v>5735.3469999999998</v>
      </c>
      <c r="J27" s="34" t="s">
        <v>44</v>
      </c>
      <c r="K27" s="34">
        <v>3.6</v>
      </c>
      <c r="L27" s="34">
        <v>539.83040000000005</v>
      </c>
      <c r="N27" s="17">
        <f>($O$2/$M$2)*F27</f>
        <v>2.2011777565648303</v>
      </c>
      <c r="P27" s="3"/>
      <c r="R27" s="17">
        <f t="shared" si="4"/>
        <v>591.04294348665383</v>
      </c>
      <c r="S27" s="3"/>
      <c r="U27" s="17">
        <f t="shared" si="5"/>
        <v>965.98113396873259</v>
      </c>
      <c r="AD27" s="7">
        <v>43126</v>
      </c>
    </row>
    <row r="28" spans="1:30" x14ac:dyDescent="0.35">
      <c r="A28" s="31" t="s">
        <v>63</v>
      </c>
      <c r="B28" s="32">
        <v>43166</v>
      </c>
      <c r="C28" s="33">
        <v>0.4246180555555556</v>
      </c>
      <c r="D28" s="31" t="s">
        <v>42</v>
      </c>
      <c r="E28" s="34">
        <v>2.4500000000000002</v>
      </c>
      <c r="F28" s="34">
        <v>19.617799999999999</v>
      </c>
      <c r="G28" s="34" t="s">
        <v>43</v>
      </c>
      <c r="H28" s="34">
        <v>3.3730000000000002</v>
      </c>
      <c r="I28" s="34">
        <v>6082.1639999999998</v>
      </c>
      <c r="J28" s="34" t="s">
        <v>44</v>
      </c>
      <c r="K28" s="34">
        <v>3.6</v>
      </c>
      <c r="L28" s="34">
        <v>536.49080000000004</v>
      </c>
      <c r="O28" s="17">
        <f t="shared" si="3"/>
        <v>2.1580234477957392</v>
      </c>
      <c r="P28" s="3"/>
      <c r="R28" s="17">
        <f t="shared" si="4"/>
        <v>626.78336870089299</v>
      </c>
      <c r="S28" s="3"/>
      <c r="T28" s="17">
        <f>($S$2/$U$2)*L28</f>
        <v>960.00520042552716</v>
      </c>
      <c r="AD28" s="7">
        <v>43126</v>
      </c>
    </row>
    <row r="29" spans="1:30" x14ac:dyDescent="0.35">
      <c r="A29" s="31" t="s">
        <v>64</v>
      </c>
      <c r="B29" s="32">
        <v>43166</v>
      </c>
      <c r="C29" s="33">
        <v>0.4286921296296296</v>
      </c>
      <c r="D29" s="31" t="s">
        <v>42</v>
      </c>
      <c r="E29" s="34">
        <v>2.4430000000000001</v>
      </c>
      <c r="F29" s="34">
        <v>19.544799999999999</v>
      </c>
      <c r="G29" s="34" t="s">
        <v>43</v>
      </c>
      <c r="H29" s="34">
        <v>3.3660000000000001</v>
      </c>
      <c r="I29" s="34">
        <v>6242.0652</v>
      </c>
      <c r="J29" s="34" t="s">
        <v>44</v>
      </c>
      <c r="K29" s="34">
        <v>3.59</v>
      </c>
      <c r="L29" s="34">
        <v>540.14819999999997</v>
      </c>
      <c r="O29" s="17">
        <f t="shared" si="3"/>
        <v>2.1499932042572647</v>
      </c>
      <c r="P29" s="3"/>
      <c r="R29" s="17">
        <f t="shared" si="4"/>
        <v>643.26161769176463</v>
      </c>
      <c r="S29" s="3"/>
      <c r="U29" s="17">
        <f t="shared" si="5"/>
        <v>966.54981036112395</v>
      </c>
      <c r="AD29" s="7">
        <v>43126</v>
      </c>
    </row>
    <row r="30" spans="1:30" x14ac:dyDescent="0.35">
      <c r="A30" s="27" t="s">
        <v>41</v>
      </c>
      <c r="B30" s="28">
        <v>43166</v>
      </c>
      <c r="C30" s="29">
        <v>0.43276620370370367</v>
      </c>
      <c r="D30" s="27" t="s">
        <v>42</v>
      </c>
      <c r="E30" s="30">
        <v>2.4500000000000002</v>
      </c>
      <c r="F30" s="30">
        <v>38.1053</v>
      </c>
      <c r="G30" s="30" t="s">
        <v>43</v>
      </c>
      <c r="H30" s="30">
        <v>3.3730000000000002</v>
      </c>
      <c r="I30" s="30">
        <v>3763.2046</v>
      </c>
      <c r="J30" s="30" t="s">
        <v>44</v>
      </c>
      <c r="K30" s="30">
        <v>3.6</v>
      </c>
      <c r="L30" s="30">
        <v>727.49040000000002</v>
      </c>
      <c r="M30" s="5"/>
      <c r="N30" s="4"/>
      <c r="O30" s="5"/>
      <c r="P30" s="5"/>
      <c r="Q30" s="4"/>
      <c r="R30" s="4"/>
      <c r="S30" s="5"/>
      <c r="T30" s="4"/>
      <c r="U30" s="4"/>
      <c r="AD30" s="7">
        <v>43126</v>
      </c>
    </row>
    <row r="31" spans="1:30" x14ac:dyDescent="0.35">
      <c r="A31" s="27" t="s">
        <v>41</v>
      </c>
      <c r="B31" s="28">
        <v>43166</v>
      </c>
      <c r="C31" s="29">
        <v>0.43684027777777779</v>
      </c>
      <c r="D31" s="27" t="s">
        <v>42</v>
      </c>
      <c r="E31" s="30">
        <v>2.4460000000000002</v>
      </c>
      <c r="F31" s="30">
        <v>38.437399999999997</v>
      </c>
      <c r="G31" s="30" t="s">
        <v>43</v>
      </c>
      <c r="H31" s="30">
        <v>3.37</v>
      </c>
      <c r="I31" s="30">
        <v>3757.9261999999999</v>
      </c>
      <c r="J31" s="30" t="s">
        <v>44</v>
      </c>
      <c r="K31" s="30">
        <v>3.6</v>
      </c>
      <c r="L31" s="30">
        <v>729.56529999999998</v>
      </c>
      <c r="M31" s="5"/>
      <c r="N31" s="4"/>
      <c r="O31" s="5"/>
      <c r="P31" s="5"/>
      <c r="Q31" s="4"/>
      <c r="R31" s="4"/>
      <c r="S31" s="5"/>
      <c r="T31" s="4"/>
      <c r="U31" s="4"/>
      <c r="AD31" s="7">
        <v>43126</v>
      </c>
    </row>
    <row r="32" spans="1:30" x14ac:dyDescent="0.35">
      <c r="A32" s="27" t="s">
        <v>41</v>
      </c>
      <c r="B32" s="28">
        <v>43166</v>
      </c>
      <c r="C32" s="29">
        <v>0.44048611111111113</v>
      </c>
      <c r="D32" s="27" t="s">
        <v>42</v>
      </c>
      <c r="E32" s="30">
        <v>2.4500000000000002</v>
      </c>
      <c r="F32" s="30">
        <v>38.301699999999997</v>
      </c>
      <c r="G32" s="30" t="s">
        <v>43</v>
      </c>
      <c r="H32" s="30">
        <v>3.37</v>
      </c>
      <c r="I32" s="30">
        <v>3783.3262</v>
      </c>
      <c r="J32" s="30" t="s">
        <v>44</v>
      </c>
      <c r="K32" s="30">
        <v>3.5960000000000001</v>
      </c>
      <c r="L32" s="30">
        <v>720.6866</v>
      </c>
      <c r="M32" s="5"/>
      <c r="N32" s="4"/>
      <c r="O32" s="5"/>
      <c r="P32" s="5"/>
      <c r="Q32" s="4"/>
      <c r="R32" s="4"/>
      <c r="S32" s="5"/>
      <c r="T32" s="4"/>
      <c r="U32" s="4"/>
      <c r="AD32" s="7">
        <v>43126</v>
      </c>
    </row>
    <row r="33" spans="1:30" x14ac:dyDescent="0.35">
      <c r="A33" s="27" t="s">
        <v>41</v>
      </c>
      <c r="B33" s="28">
        <v>43166</v>
      </c>
      <c r="C33" s="29">
        <v>0.44414351851851852</v>
      </c>
      <c r="D33" s="27" t="s">
        <v>42</v>
      </c>
      <c r="E33" s="30">
        <v>2.4500000000000002</v>
      </c>
      <c r="F33" s="30">
        <v>38.231400000000001</v>
      </c>
      <c r="G33" s="30" t="s">
        <v>43</v>
      </c>
      <c r="H33" s="30">
        <v>3.37</v>
      </c>
      <c r="I33" s="30">
        <v>3796.8362000000002</v>
      </c>
      <c r="J33" s="30" t="s">
        <v>44</v>
      </c>
      <c r="K33" s="30">
        <v>3.6</v>
      </c>
      <c r="L33" s="30">
        <v>726.46600000000001</v>
      </c>
      <c r="M33" s="5"/>
      <c r="N33" s="4"/>
      <c r="O33" s="5"/>
      <c r="P33" s="5"/>
      <c r="Q33" s="4"/>
      <c r="R33" s="4"/>
      <c r="S33" s="5"/>
      <c r="T33" s="4"/>
      <c r="U33" s="4"/>
      <c r="AD33" s="7">
        <v>43126</v>
      </c>
    </row>
    <row r="34" spans="1:30" x14ac:dyDescent="0.35">
      <c r="A34" s="31" t="s">
        <v>65</v>
      </c>
      <c r="B34" s="32">
        <v>43166</v>
      </c>
      <c r="C34" s="33">
        <v>0.44821759259259258</v>
      </c>
      <c r="D34" s="31" t="s">
        <v>42</v>
      </c>
      <c r="E34" s="34">
        <v>2.4460000000000002</v>
      </c>
      <c r="F34" s="34">
        <v>19.9358</v>
      </c>
      <c r="G34" s="34" t="s">
        <v>43</v>
      </c>
      <c r="H34" s="34">
        <v>3.3660000000000001</v>
      </c>
      <c r="I34" s="34">
        <v>4289.5477000000001</v>
      </c>
      <c r="J34" s="34" t="s">
        <v>44</v>
      </c>
      <c r="K34" s="34">
        <v>3.593</v>
      </c>
      <c r="L34" s="34">
        <v>529.54100000000005</v>
      </c>
      <c r="O34" s="19">
        <f t="shared" ref="O34:O41" si="6">($O$2/$M$2)*F34</f>
        <v>2.193004508689369</v>
      </c>
      <c r="R34" s="19">
        <f t="shared" ref="R34:R42" si="7">($R$2/$P$2)*I34</f>
        <v>442.04943464351959</v>
      </c>
      <c r="U34" s="19">
        <f t="shared" ref="U34:U43" si="8">($S$2/$U$2)*L34</f>
        <v>947.56911738008193</v>
      </c>
      <c r="AD34" s="7">
        <v>43126</v>
      </c>
    </row>
    <row r="35" spans="1:30" x14ac:dyDescent="0.35">
      <c r="A35" s="31" t="s">
        <v>66</v>
      </c>
      <c r="B35" s="32">
        <v>43166</v>
      </c>
      <c r="C35" s="33">
        <v>0.45230324074074074</v>
      </c>
      <c r="D35" s="31" t="s">
        <v>42</v>
      </c>
      <c r="E35" s="34">
        <v>2.4460000000000002</v>
      </c>
      <c r="F35" s="34">
        <v>19.530100000000001</v>
      </c>
      <c r="G35" s="34" t="s">
        <v>43</v>
      </c>
      <c r="H35" s="34">
        <v>3.37</v>
      </c>
      <c r="I35" s="34">
        <v>4132.2725</v>
      </c>
      <c r="J35" s="34" t="s">
        <v>44</v>
      </c>
      <c r="K35" s="34">
        <v>3.5960000000000001</v>
      </c>
      <c r="L35" s="34">
        <v>524.66600000000005</v>
      </c>
      <c r="O35" s="19">
        <f t="shared" si="6"/>
        <v>2.1483761552159555</v>
      </c>
      <c r="Q35" s="19">
        <f>($R$2/$P$2)*I35</f>
        <v>425.84180201981746</v>
      </c>
      <c r="T35" s="19">
        <f>($S$2/$U$2)*L35</f>
        <v>938.84571457042625</v>
      </c>
      <c r="AD35" s="7">
        <v>43126</v>
      </c>
    </row>
    <row r="36" spans="1:30" x14ac:dyDescent="0.35">
      <c r="A36" s="31" t="s">
        <v>67</v>
      </c>
      <c r="B36" s="32">
        <v>43166</v>
      </c>
      <c r="C36" s="33">
        <v>0.45637731481481486</v>
      </c>
      <c r="D36" s="31" t="s">
        <v>42</v>
      </c>
      <c r="E36" s="34">
        <v>2.4460000000000002</v>
      </c>
      <c r="F36" s="34">
        <v>19.4984</v>
      </c>
      <c r="G36" s="34" t="s">
        <v>43</v>
      </c>
      <c r="H36" s="34">
        <v>3.3660000000000001</v>
      </c>
      <c r="I36" s="34">
        <v>4381.1397999999999</v>
      </c>
      <c r="J36" s="34" t="s">
        <v>44</v>
      </c>
      <c r="K36" s="34">
        <v>3.593</v>
      </c>
      <c r="L36" s="34">
        <v>535.69439999999997</v>
      </c>
      <c r="O36" s="19">
        <f t="shared" si="6"/>
        <v>2.1448890494602066</v>
      </c>
      <c r="R36" s="19">
        <f t="shared" si="7"/>
        <v>451.48824704390688</v>
      </c>
      <c r="U36" s="19">
        <f t="shared" si="8"/>
        <v>958.58010955422242</v>
      </c>
      <c r="AD36" s="7">
        <v>43126</v>
      </c>
    </row>
    <row r="37" spans="1:30" x14ac:dyDescent="0.35">
      <c r="A37" s="31" t="s">
        <v>68</v>
      </c>
      <c r="B37" s="32">
        <v>43166</v>
      </c>
      <c r="C37" s="33">
        <v>0.46003472222222225</v>
      </c>
      <c r="D37" s="31" t="s">
        <v>42</v>
      </c>
      <c r="E37" s="34">
        <v>2.4500000000000002</v>
      </c>
      <c r="F37" s="34">
        <v>19.404599999999999</v>
      </c>
      <c r="G37" s="34" t="s">
        <v>43</v>
      </c>
      <c r="H37" s="34">
        <v>3.37</v>
      </c>
      <c r="I37" s="34">
        <v>4600.4638000000004</v>
      </c>
      <c r="J37" s="34" t="s">
        <v>44</v>
      </c>
      <c r="K37" s="34">
        <v>3.593</v>
      </c>
      <c r="L37" s="34">
        <v>539.55100000000004</v>
      </c>
      <c r="O37" s="19">
        <f t="shared" si="6"/>
        <v>2.1345707365299473</v>
      </c>
      <c r="R37" s="19">
        <f t="shared" si="7"/>
        <v>474.09017549518751</v>
      </c>
      <c r="U37" s="19">
        <f t="shared" si="8"/>
        <v>965.48117114924173</v>
      </c>
      <c r="AD37" s="7">
        <v>43126</v>
      </c>
    </row>
    <row r="38" spans="1:30" x14ac:dyDescent="0.35">
      <c r="A38" s="31" t="s">
        <v>69</v>
      </c>
      <c r="B38" s="32">
        <v>43166</v>
      </c>
      <c r="C38" s="33">
        <v>0.46412037037037041</v>
      </c>
      <c r="D38" s="31" t="s">
        <v>42</v>
      </c>
      <c r="E38" s="34">
        <v>2.4500000000000002</v>
      </c>
      <c r="F38" s="34">
        <v>19.239599999999999</v>
      </c>
      <c r="G38" s="34" t="s">
        <v>43</v>
      </c>
      <c r="H38" s="34">
        <v>3.37</v>
      </c>
      <c r="I38" s="34">
        <v>4467.1594999999998</v>
      </c>
      <c r="J38" s="34" t="s">
        <v>44</v>
      </c>
      <c r="K38" s="34">
        <v>3.6</v>
      </c>
      <c r="L38" s="34">
        <v>529.14059999999995</v>
      </c>
      <c r="O38" s="19">
        <f t="shared" si="6"/>
        <v>2.1164201860662719</v>
      </c>
      <c r="R38" s="19">
        <f t="shared" si="7"/>
        <v>460.35280862768525</v>
      </c>
      <c r="U38" s="19">
        <f t="shared" si="8"/>
        <v>946.85263522931541</v>
      </c>
      <c r="AD38" s="7">
        <v>43126</v>
      </c>
    </row>
    <row r="39" spans="1:30" x14ac:dyDescent="0.35">
      <c r="A39" s="31" t="s">
        <v>70</v>
      </c>
      <c r="B39" s="32">
        <v>43166</v>
      </c>
      <c r="C39" s="33">
        <v>0.46777777777777779</v>
      </c>
      <c r="D39" s="31" t="s">
        <v>42</v>
      </c>
      <c r="E39" s="34">
        <v>2.4500000000000002</v>
      </c>
      <c r="F39" s="34">
        <v>19.1313</v>
      </c>
      <c r="G39" s="34" t="s">
        <v>43</v>
      </c>
      <c r="H39" s="34">
        <v>3.37</v>
      </c>
      <c r="I39" s="34">
        <v>4290.3539000000001</v>
      </c>
      <c r="J39" s="34" t="s">
        <v>44</v>
      </c>
      <c r="K39" s="34">
        <v>3.6</v>
      </c>
      <c r="L39" s="34">
        <v>526.61569999999995</v>
      </c>
      <c r="O39" s="26">
        <f t="shared" si="6"/>
        <v>2.1045068247619318</v>
      </c>
      <c r="R39" s="16">
        <f t="shared" si="7"/>
        <v>442.13251572318904</v>
      </c>
      <c r="U39" s="16">
        <f t="shared" si="8"/>
        <v>942.33453886950008</v>
      </c>
      <c r="AD39" s="7">
        <v>43126</v>
      </c>
    </row>
    <row r="40" spans="1:30" x14ac:dyDescent="0.35">
      <c r="A40" s="31" t="s">
        <v>71</v>
      </c>
      <c r="B40" s="32">
        <v>43166</v>
      </c>
      <c r="C40" s="33">
        <v>0.4718518518518518</v>
      </c>
      <c r="D40" s="31" t="s">
        <v>42</v>
      </c>
      <c r="E40" s="34">
        <v>2.4430000000000001</v>
      </c>
      <c r="F40" s="34">
        <v>19.344999999999999</v>
      </c>
      <c r="G40" s="34" t="s">
        <v>43</v>
      </c>
      <c r="H40" s="34">
        <v>3.363</v>
      </c>
      <c r="I40" s="34">
        <v>4734.6035000000002</v>
      </c>
      <c r="J40" s="34" t="s">
        <v>44</v>
      </c>
      <c r="K40" s="34">
        <v>3.59</v>
      </c>
      <c r="L40" s="34">
        <v>522.45569999999998</v>
      </c>
      <c r="O40" s="16">
        <f t="shared" si="6"/>
        <v>2.1280145376957953</v>
      </c>
      <c r="R40" s="16">
        <f t="shared" si="7"/>
        <v>487.91363258094299</v>
      </c>
      <c r="U40" s="16">
        <f t="shared" si="8"/>
        <v>934.89056847192728</v>
      </c>
      <c r="AD40" s="7">
        <v>43126</v>
      </c>
    </row>
    <row r="41" spans="1:30" x14ac:dyDescent="0.35">
      <c r="A41" s="31" t="s">
        <v>72</v>
      </c>
      <c r="B41" s="32">
        <v>43166</v>
      </c>
      <c r="C41" s="33">
        <v>0.47591435185185182</v>
      </c>
      <c r="D41" s="31" t="s">
        <v>42</v>
      </c>
      <c r="E41" s="34">
        <v>2.4460000000000002</v>
      </c>
      <c r="F41" s="34">
        <v>18.889800000000001</v>
      </c>
      <c r="G41" s="34" t="s">
        <v>43</v>
      </c>
      <c r="H41" s="34">
        <v>3.37</v>
      </c>
      <c r="I41" s="34">
        <v>5254.0303999999996</v>
      </c>
      <c r="J41" s="34" t="s">
        <v>44</v>
      </c>
      <c r="K41" s="34">
        <v>3.593</v>
      </c>
      <c r="L41" s="34">
        <v>532.19949999999994</v>
      </c>
      <c r="O41" s="16">
        <f t="shared" si="6"/>
        <v>2.0779410190832794</v>
      </c>
      <c r="Q41" s="16">
        <f>($R$2/$P$2)*I41</f>
        <v>541.44197252308561</v>
      </c>
      <c r="U41" s="16">
        <f t="shared" si="8"/>
        <v>952.32627971228067</v>
      </c>
      <c r="AD41" s="7">
        <v>43126</v>
      </c>
    </row>
    <row r="42" spans="1:30" x14ac:dyDescent="0.35">
      <c r="A42" s="31" t="s">
        <v>73</v>
      </c>
      <c r="B42" s="32">
        <v>43166</v>
      </c>
      <c r="C42" s="33">
        <v>0.48</v>
      </c>
      <c r="D42" s="31" t="s">
        <v>42</v>
      </c>
      <c r="E42" s="34">
        <v>2.4500000000000002</v>
      </c>
      <c r="F42" s="34">
        <v>18.7988</v>
      </c>
      <c r="G42" s="34" t="s">
        <v>43</v>
      </c>
      <c r="H42" s="34">
        <v>3.37</v>
      </c>
      <c r="I42" s="34">
        <v>4999.4576999999999</v>
      </c>
      <c r="J42" s="34" t="s">
        <v>44</v>
      </c>
      <c r="K42" s="34">
        <v>3.5960000000000001</v>
      </c>
      <c r="L42" s="34">
        <v>533.89599999999996</v>
      </c>
      <c r="O42" s="16">
        <f>($O$2/$M$2)*F42</f>
        <v>2.0679307154942217</v>
      </c>
      <c r="R42" s="16">
        <f t="shared" si="7"/>
        <v>515.20757067445379</v>
      </c>
      <c r="U42" s="16">
        <f t="shared" si="8"/>
        <v>955.36202389004097</v>
      </c>
      <c r="AD42" s="7">
        <v>43126</v>
      </c>
    </row>
    <row r="43" spans="1:30" x14ac:dyDescent="0.35">
      <c r="A43" s="31" t="s">
        <v>84</v>
      </c>
      <c r="B43" s="32">
        <v>43166</v>
      </c>
      <c r="C43" s="33">
        <v>0.48365740740740742</v>
      </c>
      <c r="D43" s="31" t="s">
        <v>42</v>
      </c>
      <c r="E43" s="34">
        <v>2.4430000000000001</v>
      </c>
      <c r="F43" s="34">
        <v>19.115600000000001</v>
      </c>
      <c r="G43" s="34" t="s">
        <v>43</v>
      </c>
      <c r="H43" s="34">
        <v>3.3660000000000001</v>
      </c>
      <c r="I43" s="34">
        <v>5580.8456999999999</v>
      </c>
      <c r="J43" s="34" t="s">
        <v>44</v>
      </c>
      <c r="K43" s="34">
        <v>3.593</v>
      </c>
      <c r="L43" s="34">
        <v>531.90890000000002</v>
      </c>
      <c r="O43" s="16">
        <f>($O$2/$M$2)*F43</f>
        <v>2.1027797723844794</v>
      </c>
      <c r="R43" s="16">
        <f>($R$2/$P$2)*I43</f>
        <v>575.12116872315403</v>
      </c>
      <c r="U43" s="16">
        <f t="shared" si="8"/>
        <v>951.80627543402727</v>
      </c>
      <c r="AD43" s="7">
        <v>43126</v>
      </c>
    </row>
    <row r="44" spans="1:30" x14ac:dyDescent="0.35">
      <c r="A44" s="27" t="s">
        <v>41</v>
      </c>
      <c r="B44" s="28">
        <v>43166</v>
      </c>
      <c r="C44" s="29">
        <v>0.48731481481481481</v>
      </c>
      <c r="D44" s="27" t="s">
        <v>42</v>
      </c>
      <c r="E44" s="30">
        <v>2.4500000000000002</v>
      </c>
      <c r="F44" s="30">
        <v>38.428100000000001</v>
      </c>
      <c r="G44" s="30" t="s">
        <v>43</v>
      </c>
      <c r="H44" s="30">
        <v>3.37</v>
      </c>
      <c r="I44" s="30">
        <v>3766.8362000000002</v>
      </c>
      <c r="J44" s="30" t="s">
        <v>44</v>
      </c>
      <c r="K44" s="30">
        <v>3.6</v>
      </c>
      <c r="L44" s="30">
        <v>724.24</v>
      </c>
      <c r="M44" s="5"/>
      <c r="N44" s="4"/>
      <c r="O44" s="4"/>
      <c r="P44" s="5"/>
      <c r="Q44" s="4"/>
      <c r="R44" s="4"/>
      <c r="S44" s="5"/>
      <c r="T44" s="4"/>
      <c r="U44" s="4"/>
      <c r="AD44" s="7">
        <v>43126</v>
      </c>
    </row>
    <row r="45" spans="1:30" x14ac:dyDescent="0.35">
      <c r="A45" s="27" t="s">
        <v>41</v>
      </c>
      <c r="B45" s="28">
        <v>43166</v>
      </c>
      <c r="C45" s="29">
        <v>0.49138888888888888</v>
      </c>
      <c r="D45" s="27" t="s">
        <v>42</v>
      </c>
      <c r="E45" s="30">
        <v>2.4500000000000002</v>
      </c>
      <c r="F45" s="30">
        <v>38.204000000000001</v>
      </c>
      <c r="G45" s="30" t="s">
        <v>43</v>
      </c>
      <c r="H45" s="30">
        <v>3.37</v>
      </c>
      <c r="I45" s="30">
        <v>3735.2274000000002</v>
      </c>
      <c r="J45" s="30" t="s">
        <v>44</v>
      </c>
      <c r="K45" s="30">
        <v>3.593</v>
      </c>
      <c r="L45" s="30">
        <v>720.2912</v>
      </c>
      <c r="M45" s="5"/>
      <c r="N45" s="4"/>
      <c r="O45" s="4"/>
      <c r="P45" s="5"/>
      <c r="Q45" s="4"/>
      <c r="R45" s="4"/>
      <c r="S45" s="5"/>
      <c r="T45" s="4"/>
      <c r="U45" s="4"/>
      <c r="AD45" s="7">
        <v>43126</v>
      </c>
    </row>
    <row r="46" spans="1:30" x14ac:dyDescent="0.35">
      <c r="A46" s="27" t="s">
        <v>41</v>
      </c>
      <c r="B46" s="28">
        <v>43166</v>
      </c>
      <c r="C46" s="29">
        <v>0.49547453703703703</v>
      </c>
      <c r="D46" s="27" t="s">
        <v>42</v>
      </c>
      <c r="E46" s="30">
        <v>2.4500000000000002</v>
      </c>
      <c r="F46" s="30">
        <v>38.102800000000002</v>
      </c>
      <c r="G46" s="30" t="s">
        <v>43</v>
      </c>
      <c r="H46" s="30">
        <v>3.37</v>
      </c>
      <c r="I46" s="30">
        <v>3737.4367999999999</v>
      </c>
      <c r="J46" s="30" t="s">
        <v>44</v>
      </c>
      <c r="K46" s="30">
        <v>3.5960000000000001</v>
      </c>
      <c r="L46" s="30">
        <v>732.13400000000001</v>
      </c>
      <c r="M46" s="5"/>
      <c r="N46" s="4"/>
      <c r="O46" s="4"/>
      <c r="P46" s="5"/>
      <c r="Q46" s="4"/>
      <c r="R46" s="4"/>
      <c r="S46" s="5"/>
      <c r="T46" s="4"/>
      <c r="U46" s="4"/>
      <c r="AD46" s="7">
        <v>43126</v>
      </c>
    </row>
    <row r="47" spans="1:30" x14ac:dyDescent="0.35">
      <c r="A47" s="27" t="s">
        <v>41</v>
      </c>
      <c r="B47" s="28">
        <v>43166</v>
      </c>
      <c r="C47" s="29">
        <v>0.4995486111111111</v>
      </c>
      <c r="D47" s="27" t="s">
        <v>42</v>
      </c>
      <c r="E47" s="30">
        <v>2.4430000000000001</v>
      </c>
      <c r="F47" s="30">
        <v>38.025799999999997</v>
      </c>
      <c r="G47" s="30" t="s">
        <v>43</v>
      </c>
      <c r="H47" s="30">
        <v>3.363</v>
      </c>
      <c r="I47" s="30">
        <v>3768.5288</v>
      </c>
      <c r="J47" s="30" t="s">
        <v>44</v>
      </c>
      <c r="K47" s="30">
        <v>3.59</v>
      </c>
      <c r="L47" s="30">
        <v>691.27279999999996</v>
      </c>
      <c r="M47" s="5"/>
      <c r="N47" s="4"/>
      <c r="O47" s="4"/>
      <c r="P47" s="5"/>
      <c r="Q47" s="4"/>
      <c r="R47" s="4"/>
      <c r="S47" s="5"/>
      <c r="T47" s="4"/>
      <c r="U47" s="4"/>
      <c r="AD47" s="7">
        <v>43126</v>
      </c>
    </row>
    <row r="48" spans="1:30" x14ac:dyDescent="0.35">
      <c r="A48" s="31" t="s">
        <v>74</v>
      </c>
      <c r="B48" s="32">
        <v>43166</v>
      </c>
      <c r="C48" s="33">
        <v>0.5036342592592592</v>
      </c>
      <c r="D48" s="31" t="s">
        <v>42</v>
      </c>
      <c r="E48" s="34">
        <v>2.4500000000000002</v>
      </c>
      <c r="F48" s="34">
        <v>18.924199999999999</v>
      </c>
      <c r="G48" s="34" t="s">
        <v>43</v>
      </c>
      <c r="H48" s="34">
        <v>3.37</v>
      </c>
      <c r="I48" s="34">
        <v>4560.3674000000001</v>
      </c>
      <c r="J48" s="34" t="s">
        <v>44</v>
      </c>
      <c r="K48" s="34">
        <v>3.5960000000000001</v>
      </c>
      <c r="L48" s="34">
        <v>536.54359999999997</v>
      </c>
      <c r="O48" s="22">
        <f t="shared" ref="O48:O56" si="9">($O$2/$M$2)*F49</f>
        <v>2.0804710958145796</v>
      </c>
      <c r="R48" s="22">
        <f t="shared" ref="R48:R57" si="10">($R$2/$P$2)*I49</f>
        <v>533.44086882858323</v>
      </c>
      <c r="U48" s="22">
        <f t="shared" ref="U48:U56" si="11">($S$2/$U$2)*L49</f>
        <v>972.07427425738035</v>
      </c>
      <c r="AD48" s="7">
        <v>43126</v>
      </c>
    </row>
    <row r="49" spans="1:30" x14ac:dyDescent="0.35">
      <c r="A49" s="31" t="s">
        <v>75</v>
      </c>
      <c r="B49" s="32">
        <v>43166</v>
      </c>
      <c r="C49" s="33">
        <v>0.50728009259259255</v>
      </c>
      <c r="D49" s="31" t="s">
        <v>42</v>
      </c>
      <c r="E49" s="34">
        <v>2.4430000000000001</v>
      </c>
      <c r="F49" s="34">
        <v>18.912800000000001</v>
      </c>
      <c r="G49" s="34" t="s">
        <v>43</v>
      </c>
      <c r="H49" s="34">
        <v>3.363</v>
      </c>
      <c r="I49" s="34">
        <v>5176.3895000000002</v>
      </c>
      <c r="J49" s="34" t="s">
        <v>44</v>
      </c>
      <c r="K49" s="34">
        <v>3.593</v>
      </c>
      <c r="L49" s="34">
        <v>543.2355</v>
      </c>
      <c r="O49" s="22">
        <f t="shared" si="9"/>
        <v>2.0355897346680361</v>
      </c>
      <c r="R49" s="22">
        <f t="shared" si="10"/>
        <v>597.99097234001738</v>
      </c>
      <c r="U49" s="22">
        <f t="shared" si="11"/>
        <v>976.37048303803726</v>
      </c>
      <c r="AD49" s="7">
        <v>43126</v>
      </c>
    </row>
    <row r="50" spans="1:30" x14ac:dyDescent="0.35">
      <c r="A50" s="31" t="s">
        <v>76</v>
      </c>
      <c r="B50" s="32">
        <v>43166</v>
      </c>
      <c r="C50" s="33">
        <v>0.51093749999999993</v>
      </c>
      <c r="D50" s="31" t="s">
        <v>42</v>
      </c>
      <c r="E50" s="34">
        <v>2.4500000000000002</v>
      </c>
      <c r="F50" s="34">
        <v>18.504799999999999</v>
      </c>
      <c r="G50" s="34" t="s">
        <v>43</v>
      </c>
      <c r="H50" s="34">
        <v>3.37</v>
      </c>
      <c r="I50" s="34">
        <v>5802.7691000000004</v>
      </c>
      <c r="J50" s="34" t="s">
        <v>44</v>
      </c>
      <c r="K50" s="34">
        <v>3.5960000000000001</v>
      </c>
      <c r="L50" s="34">
        <v>545.63639999999998</v>
      </c>
      <c r="O50" s="22">
        <f t="shared" si="9"/>
        <v>2.0045467932083434</v>
      </c>
      <c r="R50" s="22">
        <f t="shared" si="10"/>
        <v>597.90689164924299</v>
      </c>
      <c r="U50" s="22">
        <f t="shared" si="11"/>
        <v>966.80176012842639</v>
      </c>
      <c r="AD50" s="7">
        <v>43126</v>
      </c>
    </row>
    <row r="51" spans="1:30" x14ac:dyDescent="0.35">
      <c r="A51" s="31" t="s">
        <v>77</v>
      </c>
      <c r="B51" s="32">
        <v>43166</v>
      </c>
      <c r="C51" s="33">
        <v>0.51502314814814809</v>
      </c>
      <c r="D51" s="31" t="s">
        <v>42</v>
      </c>
      <c r="E51" s="34">
        <v>2.4430000000000001</v>
      </c>
      <c r="F51" s="34">
        <v>18.2226</v>
      </c>
      <c r="G51" s="34" t="s">
        <v>43</v>
      </c>
      <c r="H51" s="34">
        <v>3.3660000000000001</v>
      </c>
      <c r="I51" s="34">
        <v>5801.9531999999999</v>
      </c>
      <c r="J51" s="34" t="s">
        <v>44</v>
      </c>
      <c r="K51" s="34">
        <v>3.593</v>
      </c>
      <c r="L51" s="34">
        <v>540.28899999999999</v>
      </c>
      <c r="O51" s="22">
        <f t="shared" si="9"/>
        <v>2.0025227318233032</v>
      </c>
      <c r="R51" s="22">
        <f t="shared" si="10"/>
        <v>612.53610742245496</v>
      </c>
      <c r="U51" s="22">
        <f t="shared" si="11"/>
        <v>944.16421668957662</v>
      </c>
      <c r="AD51" s="7">
        <v>43126</v>
      </c>
    </row>
    <row r="52" spans="1:30" x14ac:dyDescent="0.35">
      <c r="A52" s="31" t="s">
        <v>78</v>
      </c>
      <c r="B52" s="32">
        <v>43166</v>
      </c>
      <c r="C52" s="33">
        <v>0.51868055555555559</v>
      </c>
      <c r="D52" s="31" t="s">
        <v>42</v>
      </c>
      <c r="E52" s="34">
        <v>2.4500000000000002</v>
      </c>
      <c r="F52" s="34">
        <v>18.2042</v>
      </c>
      <c r="G52" s="34" t="s">
        <v>43</v>
      </c>
      <c r="H52" s="34">
        <v>3.37</v>
      </c>
      <c r="I52" s="34">
        <v>5943.9117999999999</v>
      </c>
      <c r="J52" s="34" t="s">
        <v>44</v>
      </c>
      <c r="K52" s="34">
        <v>3.5960000000000001</v>
      </c>
      <c r="L52" s="34">
        <v>527.63819999999998</v>
      </c>
      <c r="O52" s="22">
        <f t="shared" si="9"/>
        <v>2.139146875313517</v>
      </c>
      <c r="Q52" s="22">
        <f>($R$2/$P$2)*I53</f>
        <v>447.08960780306961</v>
      </c>
      <c r="U52" s="22">
        <f t="shared" si="11"/>
        <v>967.81474850392306</v>
      </c>
      <c r="AD52" s="7">
        <v>43126</v>
      </c>
    </row>
    <row r="53" spans="1:30" x14ac:dyDescent="0.35">
      <c r="A53" s="31" t="s">
        <v>79</v>
      </c>
      <c r="B53" s="32">
        <v>43166</v>
      </c>
      <c r="C53" s="33">
        <v>0.5227546296296296</v>
      </c>
      <c r="D53" s="31" t="s">
        <v>42</v>
      </c>
      <c r="E53" s="34">
        <v>2.4500000000000002</v>
      </c>
      <c r="F53" s="34">
        <v>19.446200000000001</v>
      </c>
      <c r="G53" s="34" t="s">
        <v>43</v>
      </c>
      <c r="H53" s="34">
        <v>3.3730000000000002</v>
      </c>
      <c r="I53" s="34">
        <v>4338.4564</v>
      </c>
      <c r="J53" s="34" t="s">
        <v>44</v>
      </c>
      <c r="K53" s="34">
        <v>3.5960000000000001</v>
      </c>
      <c r="L53" s="34">
        <v>540.85509999999999</v>
      </c>
      <c r="O53" s="24">
        <f t="shared" si="9"/>
        <v>2.0805590984834943</v>
      </c>
      <c r="R53" s="24">
        <f t="shared" si="10"/>
        <v>490.0682067228297</v>
      </c>
      <c r="U53" s="24">
        <f t="shared" si="11"/>
        <v>965.13724540154601</v>
      </c>
      <c r="AD53" s="7">
        <v>43126</v>
      </c>
    </row>
    <row r="54" spans="1:30" x14ac:dyDescent="0.35">
      <c r="A54" s="31" t="s">
        <v>80</v>
      </c>
      <c r="B54" s="32">
        <v>43166</v>
      </c>
      <c r="C54" s="33">
        <v>0.52682870370370372</v>
      </c>
      <c r="D54" s="31" t="s">
        <v>42</v>
      </c>
      <c r="E54" s="34">
        <v>2.4500000000000002</v>
      </c>
      <c r="F54" s="34">
        <v>18.913599999999999</v>
      </c>
      <c r="G54" s="34" t="s">
        <v>43</v>
      </c>
      <c r="H54" s="34">
        <v>3.37</v>
      </c>
      <c r="I54" s="34">
        <v>4755.5110000000004</v>
      </c>
      <c r="J54" s="34" t="s">
        <v>44</v>
      </c>
      <c r="K54" s="34">
        <v>3.5960000000000001</v>
      </c>
      <c r="L54" s="34">
        <v>539.35879999999997</v>
      </c>
      <c r="O54" s="24">
        <f t="shared" si="9"/>
        <v>2.0523432427626895</v>
      </c>
      <c r="R54" s="24">
        <f t="shared" si="10"/>
        <v>507.50332056230798</v>
      </c>
      <c r="U54" s="24">
        <f t="shared" si="11"/>
        <v>956.75705257320158</v>
      </c>
      <c r="AD54" s="7">
        <v>43126</v>
      </c>
    </row>
    <row r="55" spans="1:30" x14ac:dyDescent="0.35">
      <c r="A55" s="31" t="s">
        <v>81</v>
      </c>
      <c r="B55" s="32">
        <v>43166</v>
      </c>
      <c r="C55" s="33">
        <v>0.53091435185185187</v>
      </c>
      <c r="D55" s="31" t="s">
        <v>42</v>
      </c>
      <c r="E55" s="34">
        <v>2.4430000000000001</v>
      </c>
      <c r="F55" s="34">
        <v>18.6571</v>
      </c>
      <c r="G55" s="34" t="s">
        <v>43</v>
      </c>
      <c r="H55" s="34">
        <v>3.3660000000000001</v>
      </c>
      <c r="I55" s="34">
        <v>4924.6974</v>
      </c>
      <c r="J55" s="34" t="s">
        <v>44</v>
      </c>
      <c r="K55" s="34">
        <v>3.593</v>
      </c>
      <c r="L55" s="34">
        <v>534.67560000000003</v>
      </c>
      <c r="O55" s="24">
        <f t="shared" si="9"/>
        <v>2.0076268866203613</v>
      </c>
      <c r="R55" s="24">
        <f t="shared" si="10"/>
        <v>510.89489798864048</v>
      </c>
      <c r="U55" s="24">
        <f t="shared" si="11"/>
        <v>949.60117814534237</v>
      </c>
      <c r="AD55" s="7">
        <v>43126</v>
      </c>
    </row>
    <row r="56" spans="1:30" x14ac:dyDescent="0.35">
      <c r="A56" s="31" t="s">
        <v>82</v>
      </c>
      <c r="B56" s="32">
        <v>43166</v>
      </c>
      <c r="C56" s="33">
        <v>0.53498842592592599</v>
      </c>
      <c r="D56" s="31" t="s">
        <v>42</v>
      </c>
      <c r="E56" s="34">
        <v>2.4500000000000002</v>
      </c>
      <c r="F56" s="34">
        <v>18.250599999999999</v>
      </c>
      <c r="G56" s="34" t="s">
        <v>43</v>
      </c>
      <c r="H56" s="34">
        <v>3.3730000000000002</v>
      </c>
      <c r="I56" s="34">
        <v>4957.6085000000003</v>
      </c>
      <c r="J56" s="34" t="s">
        <v>44</v>
      </c>
      <c r="K56" s="34">
        <v>3.5960000000000001</v>
      </c>
      <c r="L56" s="34">
        <v>530.67660000000001</v>
      </c>
      <c r="O56" s="24">
        <f t="shared" si="9"/>
        <v>2.024237390378028</v>
      </c>
      <c r="R56" s="24">
        <f t="shared" si="10"/>
        <v>509.9346736222995</v>
      </c>
      <c r="U56" s="24">
        <f t="shared" si="11"/>
        <v>953.61913274407084</v>
      </c>
      <c r="AD56" s="7">
        <v>43126</v>
      </c>
    </row>
    <row r="57" spans="1:30" x14ac:dyDescent="0.35">
      <c r="A57" s="31" t="s">
        <v>83</v>
      </c>
      <c r="B57" s="32">
        <v>43166</v>
      </c>
      <c r="C57" s="33">
        <v>0.5390625</v>
      </c>
      <c r="D57" s="31" t="s">
        <v>42</v>
      </c>
      <c r="E57" s="34">
        <v>2.4430000000000001</v>
      </c>
      <c r="F57" s="34">
        <v>18.401599999999998</v>
      </c>
      <c r="G57" s="34" t="s">
        <v>43</v>
      </c>
      <c r="H57" s="34">
        <v>3.363</v>
      </c>
      <c r="I57" s="34">
        <v>4948.2906999999996</v>
      </c>
      <c r="J57" s="34" t="s">
        <v>44</v>
      </c>
      <c r="K57" s="34">
        <v>3.59</v>
      </c>
      <c r="L57" s="34">
        <v>532.92200000000003</v>
      </c>
      <c r="M57" s="3"/>
      <c r="N57" s="24">
        <f>($O$2/$M$2)*F58</f>
        <v>4.2372185049110547</v>
      </c>
      <c r="P57" s="3"/>
      <c r="Q57" s="24">
        <f>($R$2/$P$2)*I58</f>
        <v>386.18470469635361</v>
      </c>
      <c r="S57" s="3"/>
      <c r="T57" s="24">
        <f>($S$2/$U$2)*L58</f>
        <v>1297.8773539251711</v>
      </c>
      <c r="AD57" s="7">
        <v>43126</v>
      </c>
    </row>
    <row r="58" spans="1:30" x14ac:dyDescent="0.35">
      <c r="A58" s="27" t="s">
        <v>41</v>
      </c>
      <c r="B58" s="28">
        <v>43166</v>
      </c>
      <c r="C58" s="29">
        <v>0.54314814814814816</v>
      </c>
      <c r="D58" s="27" t="s">
        <v>42</v>
      </c>
      <c r="E58" s="30">
        <v>2.4500000000000002</v>
      </c>
      <c r="F58" s="30">
        <v>38.518999999999998</v>
      </c>
      <c r="G58" s="30" t="s">
        <v>43</v>
      </c>
      <c r="H58" s="30">
        <v>3.3730000000000002</v>
      </c>
      <c r="I58" s="30">
        <v>3747.4490000000001</v>
      </c>
      <c r="J58" s="30" t="s">
        <v>44</v>
      </c>
      <c r="K58" s="30">
        <v>3.5960000000000001</v>
      </c>
      <c r="L58" s="30">
        <v>725.30780000000004</v>
      </c>
      <c r="AD58" s="7">
        <v>43126</v>
      </c>
    </row>
    <row r="59" spans="1:30" x14ac:dyDescent="0.35">
      <c r="A59" s="27" t="s">
        <v>41</v>
      </c>
      <c r="B59" s="28">
        <v>43166</v>
      </c>
      <c r="C59" s="29">
        <v>0.54679398148148151</v>
      </c>
      <c r="D59" s="27" t="s">
        <v>42</v>
      </c>
      <c r="E59" s="30">
        <v>2.4430000000000001</v>
      </c>
      <c r="F59" s="30">
        <v>38.451300000000003</v>
      </c>
      <c r="G59" s="30" t="s">
        <v>43</v>
      </c>
      <c r="H59" s="30">
        <v>3.3660000000000001</v>
      </c>
      <c r="I59" s="30">
        <v>3773.5396000000001</v>
      </c>
      <c r="J59" s="30" t="s">
        <v>44</v>
      </c>
      <c r="K59" s="30">
        <v>3.59</v>
      </c>
      <c r="L59" s="30">
        <v>727.11090000000002</v>
      </c>
    </row>
    <row r="60" spans="1:30" x14ac:dyDescent="0.35">
      <c r="A60" s="27" t="s">
        <v>41</v>
      </c>
      <c r="B60" s="28">
        <v>43166</v>
      </c>
      <c r="C60" s="29">
        <v>0.55087962962962966</v>
      </c>
      <c r="D60" s="27" t="s">
        <v>42</v>
      </c>
      <c r="E60" s="30">
        <v>2.4460000000000002</v>
      </c>
      <c r="F60" s="30">
        <v>38.617199999999997</v>
      </c>
      <c r="G60" s="30" t="s">
        <v>43</v>
      </c>
      <c r="H60" s="30">
        <v>3.37</v>
      </c>
      <c r="I60" s="30">
        <v>3747.0578999999998</v>
      </c>
      <c r="J60" s="30" t="s">
        <v>44</v>
      </c>
      <c r="K60" s="30">
        <v>3.5960000000000001</v>
      </c>
      <c r="L60" s="30">
        <v>723.42840000000001</v>
      </c>
    </row>
    <row r="61" spans="1:30" x14ac:dyDescent="0.35">
      <c r="A61" s="27" t="s">
        <v>41</v>
      </c>
      <c r="B61" s="28">
        <v>43166</v>
      </c>
      <c r="C61" s="29">
        <v>0.55453703703703705</v>
      </c>
      <c r="D61" s="27" t="s">
        <v>42</v>
      </c>
      <c r="E61" s="30">
        <v>2.4500000000000002</v>
      </c>
      <c r="F61" s="30">
        <v>38.540199999999999</v>
      </c>
      <c r="G61" s="30" t="s">
        <v>43</v>
      </c>
      <c r="H61" s="30">
        <v>3.3730000000000002</v>
      </c>
      <c r="I61" s="30">
        <v>3758.5911000000001</v>
      </c>
      <c r="J61" s="30" t="s">
        <v>44</v>
      </c>
      <c r="K61" s="30">
        <v>3.6</v>
      </c>
      <c r="L61" s="30">
        <v>724.44</v>
      </c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Luisa Degott</cp:lastModifiedBy>
  <dcterms:created xsi:type="dcterms:W3CDTF">2017-05-14T11:20:10Z</dcterms:created>
  <dcterms:modified xsi:type="dcterms:W3CDTF">2020-04-17T13:20:08Z</dcterms:modified>
</cp:coreProperties>
</file>