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hesis\Daten - Bearbeiten\trace_gas2018\slopecalculation_2018\Steigung berechnen\Done\"/>
    </mc:Choice>
  </mc:AlternateContent>
  <xr:revisionPtr revIDLastSave="0" documentId="13_ncr:1_{AC820F1C-36CB-4FA0-A371-9AFA4DC63453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5" i="1" l="1"/>
  <c r="O38" i="1"/>
  <c r="O43" i="1"/>
  <c r="O42" i="1"/>
  <c r="O27" i="1"/>
  <c r="O24" i="1"/>
  <c r="O13" i="1"/>
  <c r="O26" i="1"/>
  <c r="O14" i="1"/>
  <c r="O21" i="1"/>
  <c r="O20" i="1"/>
  <c r="O12" i="1"/>
  <c r="O34" i="1"/>
  <c r="O28" i="1"/>
  <c r="O8" i="1"/>
  <c r="O22" i="1"/>
  <c r="T2" i="1"/>
  <c r="S2" i="1"/>
  <c r="Q2" i="1"/>
  <c r="P2" i="1"/>
  <c r="O51" i="1"/>
  <c r="N2" i="1"/>
  <c r="AE2" i="1" s="1"/>
  <c r="U43" i="1" l="1"/>
  <c r="U24" i="1"/>
  <c r="R39" i="1"/>
  <c r="R43" i="1"/>
  <c r="U57" i="1"/>
  <c r="U49" i="1"/>
  <c r="R48" i="1"/>
  <c r="R25" i="1"/>
  <c r="U51" i="1"/>
  <c r="U35" i="1"/>
  <c r="U42" i="1"/>
  <c r="U41" i="1"/>
  <c r="U8" i="1"/>
  <c r="R13" i="1"/>
  <c r="R24" i="1"/>
  <c r="U54" i="1"/>
  <c r="U7" i="1"/>
  <c r="U6" i="1"/>
  <c r="O11" i="1"/>
  <c r="O23" i="1"/>
  <c r="O35" i="1"/>
  <c r="O55" i="1"/>
  <c r="Q9" i="1"/>
  <c r="U10" i="1"/>
  <c r="U14" i="1"/>
  <c r="U22" i="1"/>
  <c r="U26" i="1"/>
  <c r="U34" i="1"/>
  <c r="U38" i="1"/>
  <c r="U50" i="1"/>
  <c r="O7" i="1"/>
  <c r="N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0" i="1"/>
  <c r="N36" i="1"/>
  <c r="O10" i="1"/>
  <c r="O6" i="1"/>
  <c r="O9" i="1"/>
  <c r="O29" i="1"/>
  <c r="O37" i="1"/>
  <c r="O41" i="1"/>
  <c r="O49" i="1"/>
  <c r="O53" i="1"/>
  <c r="N57" i="1"/>
  <c r="R6" i="1"/>
  <c r="R56" i="1"/>
  <c r="R54" i="1"/>
  <c r="Q52" i="1"/>
  <c r="R50" i="1"/>
  <c r="R42" i="1"/>
  <c r="Q40" i="1"/>
  <c r="R38" i="1"/>
  <c r="R36" i="1"/>
  <c r="Q34" i="1"/>
  <c r="R28" i="1"/>
  <c r="R26" i="1"/>
  <c r="R22" i="1"/>
  <c r="Q20" i="1"/>
  <c r="R14" i="1"/>
  <c r="Q12" i="1"/>
  <c r="R10" i="1"/>
  <c r="R8" i="1"/>
  <c r="Q57" i="1"/>
  <c r="R55" i="1"/>
  <c r="R53" i="1"/>
  <c r="R51" i="1"/>
  <c r="R49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53" i="1"/>
  <c r="T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<sst xmlns="http://schemas.openxmlformats.org/spreadsheetml/2006/main" count="281" uniqueCount="85">
  <si>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</si>
  <si>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</si>
  <si>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</si>
  <si>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</si>
  <si>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</si>
  <si>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</si>
  <si>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</si>
  <si>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</si>
  <si>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</si>
  <si>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</si>
  <si>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</si>
  <si>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</si>
  <si>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</si>
  <si>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</si>
  <si>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</si>
  <si>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</si>
  <si>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</si>
  <si>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</si>
  <si>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</si>
  <si>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</si>
  <si>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</si>
  <si>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</si>
  <si>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</si>
  <si>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</si>
  <si>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</si>
  <si>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</si>
  <si>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</si>
  <si>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</si>
  <si>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</si>
  <si>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</si>
  <si>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</si>
  <si>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</si>
  <si>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</si>
  <si>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</si>
  <si>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</si>
  <si>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</si>
  <si>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</si>
  <si>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</si>
  <si>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</si>
  <si>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</si>
  <si>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</si>
  <si>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</si>
  <si>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</si>
  <si>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</si>
  <si>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</si>
  <si>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</si>
  <si>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</si>
  <si>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</si>
  <si>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</si>
  <si>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</si>
  <si>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</si>
  <si>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</si>
  <si>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</si>
  <si>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</si>
  <si>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</si>
  <si>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</si>
  <si>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</si>
  <si>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</si>
  <si>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</si>
  <si>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</si>
  <si>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</si>
  <si>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</si>
  <si>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</si>
  <si>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</si>
  <si>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</si>
  <si>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</si>
  <si>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</si>
  <si>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</si>
  <si>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</si>
  <si>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</si>
  <si>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</si>
  <si>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</si>
  <si>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</si>
  <si>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</si>
  <si>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</si>
  <si>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</si>
  <si>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</si>
  <si>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</si>
  <si>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</si>
  <si>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</si>
  <si>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</si>
  <si>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</si>
  <si>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</si>
  <si>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</si>
  <si>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W1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</si>
</sst>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70" zoomScaleNormal="70" workbookViewId="0">
      <selection activeCell="Q34" sqref="Q34"/>
    </sheetView>
  </sheetViews>
  <sheetFormatPr baseColWidth="10" defaultRowHeight="14.5" x14ac:dyDescent="0.35"/>
  <cols>
    <col min="2" max="2" width="13.26953125" customWidth="1"/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43166</v>
      </c>
      <c r="C2" s="29">
        <v>0.54314814814814816</v>
      </c>
      <c r="D2" s="27" t="s">
        <v>42</v>
      </c>
      <c r="E2" s="30">
        <v>2.4500000000000002</v>
      </c>
      <c r="F2" s="30">
        <v>38.518999999999998</v>
      </c>
      <c r="G2" s="30" t="s">
        <v>43</v>
      </c>
      <c r="H2" s="30">
        <v>3.3730000000000002</v>
      </c>
      <c r="I2" s="30">
        <v>3747.4490000000001</v>
      </c>
      <c r="J2" s="30" t="s">
        <v>44</v>
      </c>
      <c r="K2" s="30">
        <v>3.5960000000000001</v>
      </c>
      <c r="L2" s="30">
        <v>725.30780000000004</v>
      </c>
      <c r="M2" s="4">
        <f>AVERAGE(F2:F5,F16:F19,F30:F33,F45:F48,F59:F62)</f>
        <v>37.620457894736845</v>
      </c>
      <c r="N2" s="4">
        <f>STDEV(F2:F5,F16:F19,F30:F33,F45:F48,G59:G62)</f>
        <v>4.6175577610490928</v>
      </c>
      <c r="O2" s="4">
        <v>4.08</v>
      </c>
      <c r="P2" s="4">
        <f>AVERAGE(I2:I5,I16:I19,I30:I33,I45:I48,I59:I62)</f>
        <v>3839.3721210526319</v>
      </c>
      <c r="Q2" s="4">
        <f>STDEV(I2:I5,I16:I19,I30:I33,I45:I48,I59:I62)</f>
        <v>357.98781705129704</v>
      </c>
      <c r="R2" s="4">
        <v>393.3</v>
      </c>
      <c r="S2" s="4">
        <f>AVERAGE(L2:L5,L16:L19,L30:L33,L45:L48,L59:L62)</f>
        <v>715.7022578947367</v>
      </c>
      <c r="T2" s="4">
        <f>STDEV(L2:L5,L16:L19,L30:L33,L45:L48,L59:L62)</f>
        <v>41.377660943320024</v>
      </c>
      <c r="U2" s="4">
        <v>399</v>
      </c>
      <c r="AD2" s="7">
        <v>43126</v>
      </c>
      <c r="AE2" s="6">
        <f>(N2/M2)^2</f>
        <v>1.5065256107100985E-2</v>
      </c>
      <c r="AF2" s="6">
        <f>(T2/S2)^2</f>
        <v>3.3424667717518275E-3</v>
      </c>
      <c r="AG2" s="6">
        <f>(T2/S2)^2</f>
        <v>3.3424667717518275E-3</v>
      </c>
    </row>
    <row r="3" spans="1:33" x14ac:dyDescent="0.35">
      <c r="A3" s="27" t="s">
        <v>41</v>
      </c>
      <c r="B3" s="28">
        <v>43166</v>
      </c>
      <c r="C3" s="29">
        <v>0.54679398148148151</v>
      </c>
      <c r="D3" s="27" t="s">
        <v>42</v>
      </c>
      <c r="E3" s="30">
        <v>2.4430000000000001</v>
      </c>
      <c r="F3" s="30">
        <v>38.451300000000003</v>
      </c>
      <c r="G3" s="30" t="s">
        <v>43</v>
      </c>
      <c r="H3" s="30">
        <v>3.3660000000000001</v>
      </c>
      <c r="I3" s="30">
        <v>3773.5396000000001</v>
      </c>
      <c r="J3" s="30" t="s">
        <v>44</v>
      </c>
      <c r="K3" s="30">
        <v>3.59</v>
      </c>
      <c r="L3" s="30">
        <v>727.11090000000002</v>
      </c>
      <c r="M3" s="5"/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35">
      <c r="A4" s="27" t="s">
        <v>41</v>
      </c>
      <c r="B4" s="28">
        <v>43166</v>
      </c>
      <c r="C4" s="29">
        <v>0.55087962962962966</v>
      </c>
      <c r="D4" s="27" t="s">
        <v>42</v>
      </c>
      <c r="E4" s="30">
        <v>2.4460000000000002</v>
      </c>
      <c r="F4" s="30">
        <v>38.617199999999997</v>
      </c>
      <c r="G4" s="30" t="s">
        <v>43</v>
      </c>
      <c r="H4" s="30">
        <v>3.37</v>
      </c>
      <c r="I4" s="30">
        <v>3747.0578999999998</v>
      </c>
      <c r="J4" s="30" t="s">
        <v>44</v>
      </c>
      <c r="K4" s="30">
        <v>3.5960000000000001</v>
      </c>
      <c r="L4" s="30">
        <v>723.42840000000001</v>
      </c>
      <c r="M4" s="5"/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35">
      <c r="A5" s="27" t="s">
        <v>41</v>
      </c>
      <c r="B5" s="28">
        <v>43166</v>
      </c>
      <c r="C5" s="29">
        <v>0.55453703703703705</v>
      </c>
      <c r="D5" s="27" t="s">
        <v>42</v>
      </c>
      <c r="E5" s="30">
        <v>2.4500000000000002</v>
      </c>
      <c r="F5" s="30">
        <v>38.540199999999999</v>
      </c>
      <c r="G5" s="30" t="s">
        <v>43</v>
      </c>
      <c r="H5" s="30">
        <v>3.3730000000000002</v>
      </c>
      <c r="I5" s="30">
        <v>3758.5911000000001</v>
      </c>
      <c r="J5" s="30" t="s">
        <v>44</v>
      </c>
      <c r="K5" s="30">
        <v>3.6</v>
      </c>
      <c r="L5" s="30">
        <v>724.44</v>
      </c>
      <c r="M5" s="5"/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35">
      <c r="A6" s="31" t="s">
        <v>45</v>
      </c>
      <c r="B6" s="32">
        <v>43166</v>
      </c>
      <c r="C6" s="33">
        <v>0.55861111111111106</v>
      </c>
      <c r="D6" s="31" t="s">
        <v>42</v>
      </c>
      <c r="E6" s="34">
        <v>2.4430000000000001</v>
      </c>
      <c r="F6" s="34">
        <v>20.071200000000001</v>
      </c>
      <c r="G6" s="34" t="s">
        <v>43</v>
      </c>
      <c r="H6" s="34">
        <v>3.3660000000000001</v>
      </c>
      <c r="I6" s="34">
        <v>4289.1346000000003</v>
      </c>
      <c r="J6" s="34" t="s">
        <v>44</v>
      </c>
      <c r="K6" s="34">
        <v>3.593</v>
      </c>
      <c r="L6" s="34">
        <v>541.37720000000002</v>
      </c>
      <c r="O6" s="10">
        <f t="shared" ref="O6:O14" si="0">($O$2/$M$2)*F6</f>
        <v>2.1767543667100502</v>
      </c>
      <c r="R6" s="10">
        <f t="shared" ref="R6:R15" si="1">($R$2/$P$2)*I6</f>
        <v>439.37304980937927</v>
      </c>
      <c r="U6" s="10">
        <f>($S$2/$U$2)*L6</f>
        <v>971.08993587150496</v>
      </c>
      <c r="V6" s="3">
        <v>0</v>
      </c>
      <c r="W6" s="11" t="s">
        <v>33</v>
      </c>
      <c r="X6" s="2">
        <f>SLOPE(O6:O10,$V$6:$V$10)</f>
        <v>-1.4971530691517649E-2</v>
      </c>
      <c r="Y6" s="2">
        <f>RSQ(O6:O10,$V$6:$V$10)</f>
        <v>0.62238568863755184</v>
      </c>
      <c r="Z6" s="2">
        <f>SLOPE($R6:$R10,$V$6:$V$10)</f>
        <v>-0.15306923698883126</v>
      </c>
      <c r="AA6" s="2">
        <f>RSQ(R6:R10,$V$6:$V$10)</f>
        <v>6.371763887433996E-4</v>
      </c>
      <c r="AB6" s="2">
        <f>SLOPE(U6:U10,$V$6:$V$10)</f>
        <v>3.4707738841705988</v>
      </c>
      <c r="AC6" s="2">
        <f>RSQ(U6:U10,$V$6:$V$10)</f>
        <v>0.86493026620248115</v>
      </c>
      <c r="AD6" s="7">
        <v>43126</v>
      </c>
      <c r="AE6" s="2"/>
    </row>
    <row r="7" spans="1:33" x14ac:dyDescent="0.35">
      <c r="A7" s="31" t="s">
        <v>46</v>
      </c>
      <c r="B7" s="32">
        <v>43166</v>
      </c>
      <c r="C7" s="33">
        <v>0.56269675925925922</v>
      </c>
      <c r="D7" s="31" t="s">
        <v>42</v>
      </c>
      <c r="E7" s="34">
        <v>2.4430000000000001</v>
      </c>
      <c r="F7" s="34">
        <v>20.1616</v>
      </c>
      <c r="G7" s="34" t="s">
        <v>43</v>
      </c>
      <c r="H7" s="34">
        <v>3.3660000000000001</v>
      </c>
      <c r="I7" s="34">
        <v>6416.2248</v>
      </c>
      <c r="J7" s="34" t="s">
        <v>44</v>
      </c>
      <c r="K7" s="34">
        <v>3.593</v>
      </c>
      <c r="L7" s="34">
        <v>575.27340000000004</v>
      </c>
      <c r="O7" s="10">
        <f t="shared" si="0"/>
        <v>2.1865583941100355</v>
      </c>
      <c r="R7" s="10">
        <f t="shared" si="1"/>
        <v>657.26924462537829</v>
      </c>
      <c r="U7" s="10">
        <f>($S$2/$U$2)*L7</f>
        <v>1031.8909054806568</v>
      </c>
      <c r="V7" s="3">
        <v>10</v>
      </c>
      <c r="W7" s="13" t="s">
        <v>34</v>
      </c>
      <c r="X7" s="2">
        <f>SLOPE($O11:$O15,$V$6:$V$10)</f>
        <v>3.1863089049952273E-4</v>
      </c>
      <c r="Y7" s="2">
        <f>RSQ(O11:O15,$V$6:$V$10)</f>
        <v>0.13876304463710856</v>
      </c>
      <c r="Z7" s="2">
        <f>SLOPE($R11:$R15,$V$6:$V$10)</f>
        <v>-3.5360557952951672</v>
      </c>
      <c r="AA7" s="2">
        <f>RSQ(R11:R15,$V$6:$V$10)</f>
        <v>0.64286891130878954</v>
      </c>
      <c r="AB7" s="2">
        <f>SLOPE(U11:U15,$V$6:$V$10)</f>
        <v>-0.4259540553270415</v>
      </c>
      <c r="AC7" s="2">
        <f>RSQ(U11:U15,$V$6:$V$10)</f>
        <v>0.14737234443827471</v>
      </c>
      <c r="AD7" s="7">
        <v>43126</v>
      </c>
      <c r="AE7" s="2"/>
    </row>
    <row r="8" spans="1:33" x14ac:dyDescent="0.35">
      <c r="A8" s="31" t="s">
        <v>47</v>
      </c>
      <c r="B8" s="32">
        <v>43166</v>
      </c>
      <c r="C8" s="33">
        <v>0.56634259259259256</v>
      </c>
      <c r="D8" s="31" t="s">
        <v>42</v>
      </c>
      <c r="E8" s="34">
        <v>2.4500000000000002</v>
      </c>
      <c r="F8" s="34">
        <v>17.686</v>
      </c>
      <c r="G8" s="34" t="s">
        <v>43</v>
      </c>
      <c r="H8" s="34">
        <v>3.3730000000000002</v>
      </c>
      <c r="I8" s="34">
        <v>4255.5108</v>
      </c>
      <c r="J8" s="34" t="s">
        <v>44</v>
      </c>
      <c r="K8" s="34">
        <v>3.5960000000000001</v>
      </c>
      <c r="L8" s="34">
        <v>566.96109999999999</v>
      </c>
      <c r="O8" s="10">
        <f t="shared" si="0"/>
        <v>1.9180755375679552</v>
      </c>
      <c r="R8" s="10">
        <f t="shared" si="1"/>
        <v>435.92867397837114</v>
      </c>
      <c r="U8" s="10">
        <f t="shared" ref="U8:U15" si="2">($S$2/$U$2)*L8</f>
        <v>1016.9808005225153</v>
      </c>
      <c r="V8" s="3">
        <v>20</v>
      </c>
      <c r="W8" s="15" t="s">
        <v>35</v>
      </c>
      <c r="X8" s="2">
        <f>SLOPE($O20:$O24,$V$6:$V$10)</f>
        <v>-4.6265465584444332E-4</v>
      </c>
      <c r="Y8" s="2">
        <f>RSQ(O20:O24,$V$6:$V$10)</f>
        <v>0.13962294318276905</v>
      </c>
      <c r="Z8" s="2">
        <f>SLOPE($R20:$R24,$V$6:$V$10)</f>
        <v>-0.30330089480379341</v>
      </c>
      <c r="AA8" s="2">
        <f>RSQ(R20:R24,$V$6:$V$10)</f>
        <v>2.4040914775426872E-2</v>
      </c>
      <c r="AB8" s="2">
        <f>SLOPE($U20:$U24,$V$6:$V$10)</f>
        <v>1.1913787858755154</v>
      </c>
      <c r="AC8" s="2">
        <f>RSQ(U20:U24,$V$6:$V$10)</f>
        <v>0.49520088939630469</v>
      </c>
      <c r="AD8" s="7">
        <v>43126</v>
      </c>
      <c r="AE8" s="2"/>
    </row>
    <row r="9" spans="1:33" x14ac:dyDescent="0.35">
      <c r="A9" s="31" t="s">
        <v>48</v>
      </c>
      <c r="B9" s="32">
        <v>43166</v>
      </c>
      <c r="C9" s="33">
        <v>0.56999999999999995</v>
      </c>
      <c r="D9" s="31" t="s">
        <v>42</v>
      </c>
      <c r="E9" s="34">
        <v>2.4430000000000001</v>
      </c>
      <c r="F9" s="34">
        <v>19.391999999999999</v>
      </c>
      <c r="G9" s="34" t="s">
        <v>43</v>
      </c>
      <c r="H9" s="34">
        <v>3.3660000000000001</v>
      </c>
      <c r="I9" s="34">
        <v>10297.3796</v>
      </c>
      <c r="J9" s="34" t="s">
        <v>44</v>
      </c>
      <c r="K9" s="34">
        <v>3.593</v>
      </c>
      <c r="L9" s="34">
        <v>615.43709999999999</v>
      </c>
      <c r="O9" s="10">
        <f t="shared" si="0"/>
        <v>2.1030940192535219</v>
      </c>
      <c r="Q9" s="10">
        <f>($R$2/$P$2)*I9</f>
        <v>1054.8494047952904</v>
      </c>
      <c r="U9" s="10">
        <f t="shared" si="2"/>
        <v>1103.9341405067391</v>
      </c>
      <c r="V9" s="3">
        <v>30</v>
      </c>
      <c r="W9" s="18" t="s">
        <v>36</v>
      </c>
      <c r="X9" s="2">
        <f>SLOPE($O25:$O29,$V$6:$V$10)</f>
        <v>6.9766933920472512E-4</v>
      </c>
      <c r="Y9" s="2">
        <f>RSQ(O25:O29,$V$6:$V$10)</f>
        <v>0.49532856450420948</v>
      </c>
      <c r="Z9" s="2">
        <f>SLOPE($R25:$R29,$V$6:$V$10)</f>
        <v>6.8238978711229867</v>
      </c>
      <c r="AA9" s="2">
        <f>RSQ(R25:R29,$V$6:$V$10)</f>
        <v>0.93975446379163607</v>
      </c>
      <c r="AB9" s="2">
        <f>SLOPE(U25:U29,$V$6:$V$10)</f>
        <v>4.5623310393397425</v>
      </c>
      <c r="AC9" s="2">
        <f>RSQ(U25:U29,$V$6:$V$10)</f>
        <v>0.98361849684139124</v>
      </c>
      <c r="AD9" s="7">
        <v>43126</v>
      </c>
      <c r="AE9" s="2"/>
    </row>
    <row r="10" spans="1:33" x14ac:dyDescent="0.35">
      <c r="A10" s="31" t="s">
        <v>49</v>
      </c>
      <c r="B10" s="32">
        <v>43166</v>
      </c>
      <c r="C10" s="33">
        <v>0.57408564814814811</v>
      </c>
      <c r="D10" s="31" t="s">
        <v>42</v>
      </c>
      <c r="E10" s="34">
        <v>2.4460000000000002</v>
      </c>
      <c r="F10" s="34">
        <v>13.553599999999999</v>
      </c>
      <c r="G10" s="34" t="s">
        <v>43</v>
      </c>
      <c r="H10" s="34">
        <v>3.3660000000000001</v>
      </c>
      <c r="I10" s="34">
        <v>4943.7907999999998</v>
      </c>
      <c r="J10" s="34" t="s">
        <v>44</v>
      </c>
      <c r="K10" s="34">
        <v>3.593</v>
      </c>
      <c r="L10" s="34">
        <v>618.04219999999998</v>
      </c>
      <c r="O10" s="10">
        <f t="shared" si="0"/>
        <v>1.4699100195624244</v>
      </c>
      <c r="R10" s="10">
        <f t="shared" si="1"/>
        <v>506.43513062414752</v>
      </c>
      <c r="U10" s="10">
        <f t="shared" si="2"/>
        <v>1108.6070125669937</v>
      </c>
      <c r="V10" s="3">
        <v>40</v>
      </c>
      <c r="W10" s="20" t="s">
        <v>37</v>
      </c>
      <c r="X10" s="2">
        <f>SLOPE($O34:$O38,$V$6:$V$10)</f>
        <v>-1.6246054253516107E-4</v>
      </c>
      <c r="Y10" s="2">
        <f>RSQ(O34:O38,$V$6:$V$10)</f>
        <v>0.90012555204793654</v>
      </c>
      <c r="Z10" s="2">
        <f>SLOPE($R34:$R38,$V$6:$V$10)</f>
        <v>4.7248724696491369</v>
      </c>
      <c r="AA10" s="2">
        <f>RSQ(R34:R38,$V$6:$V$10)</f>
        <v>0.63607364576122238</v>
      </c>
      <c r="AB10" s="2">
        <f>SLOPE(U34:U38,$V$6:$V$10)</f>
        <v>0.28119565027285148</v>
      </c>
      <c r="AC10" s="2">
        <f>RSQ(U34:U38,$V$6:$V$10)</f>
        <v>0.19156225951516745</v>
      </c>
      <c r="AD10" s="7">
        <v>43126</v>
      </c>
      <c r="AE10" s="2"/>
    </row>
    <row r="11" spans="1:33" x14ac:dyDescent="0.35">
      <c r="A11" s="31" t="s">
        <v>50</v>
      </c>
      <c r="B11" s="32">
        <v>43166</v>
      </c>
      <c r="C11" s="33">
        <v>0.57815972222222223</v>
      </c>
      <c r="D11" s="31" t="s">
        <v>42</v>
      </c>
      <c r="E11" s="34">
        <v>2.4500000000000002</v>
      </c>
      <c r="F11" s="34">
        <v>19.915500000000002</v>
      </c>
      <c r="G11" s="34" t="s">
        <v>43</v>
      </c>
      <c r="H11" s="34">
        <v>3.37</v>
      </c>
      <c r="I11" s="34">
        <v>5488.3006999999998</v>
      </c>
      <c r="J11" s="34" t="s">
        <v>44</v>
      </c>
      <c r="K11" s="34">
        <v>3.5960000000000001</v>
      </c>
      <c r="L11" s="34">
        <v>543.04759999999999</v>
      </c>
      <c r="O11" s="12">
        <f t="shared" si="0"/>
        <v>2.1598684478364025</v>
      </c>
      <c r="R11" s="12">
        <f t="shared" si="1"/>
        <v>562.2139759451594</v>
      </c>
      <c r="U11" s="12">
        <f t="shared" si="2"/>
        <v>974.08619915869133</v>
      </c>
      <c r="V11" s="3"/>
      <c r="W11" s="21" t="s">
        <v>38</v>
      </c>
      <c r="X11" s="2">
        <f>SLOPE($O39:$O43,$V$6:$V$10)</f>
        <v>-2.9342673156416677E-3</v>
      </c>
      <c r="Y11" s="2">
        <f>RSQ(O39:O43,$V$6:$V$10)</f>
        <v>0.97087396935734016</v>
      </c>
      <c r="Z11" s="2">
        <f>SLOPE($R39:$R43,$V$6:$V$10)</f>
        <v>3.7183443036589034</v>
      </c>
      <c r="AA11" s="2">
        <f>RSQ(R39:R43,$V$6:$V$10)</f>
        <v>0.95527295107773957</v>
      </c>
      <c r="AB11" s="2">
        <f>SLOPE($U39:$U43,$V$6:$V$10)</f>
        <v>0.3679875536575537</v>
      </c>
      <c r="AC11" s="2">
        <f>RSQ(U39:U43,$V$6:$V$10)</f>
        <v>0.31491590306036155</v>
      </c>
      <c r="AD11" s="7">
        <v>43126</v>
      </c>
      <c r="AE11" s="2"/>
    </row>
    <row r="12" spans="1:33" x14ac:dyDescent="0.35">
      <c r="A12" s="31" t="s">
        <v>51</v>
      </c>
      <c r="B12" s="32">
        <v>43166</v>
      </c>
      <c r="C12" s="33">
        <v>0.58181712962962961</v>
      </c>
      <c r="D12" s="31" t="s">
        <v>42</v>
      </c>
      <c r="E12" s="34">
        <v>2.4460000000000002</v>
      </c>
      <c r="F12" s="34">
        <v>20.138500000000001</v>
      </c>
      <c r="G12" s="34" t="s">
        <v>43</v>
      </c>
      <c r="H12" s="34">
        <v>3.37</v>
      </c>
      <c r="I12" s="34">
        <v>4743.0054</v>
      </c>
      <c r="J12" s="34" t="s">
        <v>44</v>
      </c>
      <c r="K12" s="34">
        <v>3.593</v>
      </c>
      <c r="L12" s="34">
        <v>550.03629999999998</v>
      </c>
      <c r="O12" s="12">
        <f t="shared" si="0"/>
        <v>2.1840531614447736</v>
      </c>
      <c r="Q12" s="12">
        <f>($R$2/$P$2)*I12</f>
        <v>485.86695037743851</v>
      </c>
      <c r="U12" s="12">
        <f t="shared" si="2"/>
        <v>986.62210985981642</v>
      </c>
      <c r="V12" s="3"/>
      <c r="W12" s="23" t="s">
        <v>39</v>
      </c>
      <c r="X12" s="2">
        <f>SLOPE($O48:$O52,$V$6:$V$10)</f>
        <v>1.1750734168013554E-3</v>
      </c>
      <c r="Y12" s="2">
        <f>RSQ(O48:O52,$V$6:$V$10)</f>
        <v>9.0088136765483801E-2</v>
      </c>
      <c r="Z12" s="2">
        <f>SLOPE($R48:$R52,$V$6:$V$10)</f>
        <v>5.597880039460069</v>
      </c>
      <c r="AA12" s="2">
        <f>RSQ(R48:R52,$V$6:$V$10)</f>
        <v>0.85115158767329968</v>
      </c>
      <c r="AB12" s="2">
        <f>SLOPE(U48:U52,$V$6:$V$10)</f>
        <v>-0.21005592208211396</v>
      </c>
      <c r="AC12" s="2">
        <f>RSQ(U48:U52,$V$6:$V$10)</f>
        <v>4.6240000423567011E-2</v>
      </c>
      <c r="AD12" s="7">
        <v>43126</v>
      </c>
      <c r="AE12" s="2"/>
    </row>
    <row r="13" spans="1:33" x14ac:dyDescent="0.35">
      <c r="A13" s="31" t="s">
        <v>52</v>
      </c>
      <c r="B13" s="32">
        <v>43166</v>
      </c>
      <c r="C13" s="33">
        <v>0.58590277777777777</v>
      </c>
      <c r="D13" s="31" t="s">
        <v>42</v>
      </c>
      <c r="E13" s="34">
        <v>2.4460000000000002</v>
      </c>
      <c r="F13" s="34">
        <v>19.961600000000001</v>
      </c>
      <c r="G13" s="34" t="s">
        <v>43</v>
      </c>
      <c r="H13" s="34">
        <v>3.37</v>
      </c>
      <c r="I13" s="34">
        <v>5681.6646000000001</v>
      </c>
      <c r="J13" s="34" t="s">
        <v>44</v>
      </c>
      <c r="K13" s="34">
        <v>3.5960000000000001</v>
      </c>
      <c r="L13" s="34">
        <v>545.13139999999999</v>
      </c>
      <c r="O13" s="12">
        <f t="shared" si="0"/>
        <v>2.164868068003873</v>
      </c>
      <c r="R13" s="12">
        <f t="shared" si="1"/>
        <v>582.02190793825559</v>
      </c>
      <c r="U13" s="12">
        <f>($S$2/$U$2)*L13</f>
        <v>977.82399455969642</v>
      </c>
      <c r="V13" s="3"/>
      <c r="W13" s="25" t="s">
        <v>40</v>
      </c>
      <c r="X13" s="2">
        <f>SLOPE($O53:$O57,$V$6:$V$10)</f>
        <v>-2.7907858084494121E-3</v>
      </c>
      <c r="Y13" s="2">
        <f>RSQ(O53:O57,$V$6:$V$10)</f>
        <v>0.90790516146656886</v>
      </c>
      <c r="Z13" s="2">
        <f>SLOPE($R53:$R57,$V$6:$V$10)</f>
        <v>2.6930139232154588</v>
      </c>
      <c r="AA13" s="2">
        <f>RSQ(R53:R57,$V$6:$V$10)</f>
        <v>0.57367538101576498</v>
      </c>
      <c r="AB13" s="2">
        <f>SLOPE(U53:U57,$V$6:$V$10)</f>
        <v>6.5521232280067006</v>
      </c>
      <c r="AC13" s="2">
        <f>RSQ(U53:U57,$V$6:$V$10)</f>
        <v>0.57523472265673437</v>
      </c>
      <c r="AD13" s="7">
        <v>43126</v>
      </c>
      <c r="AE13" s="2"/>
    </row>
    <row r="14" spans="1:33" x14ac:dyDescent="0.35">
      <c r="A14" s="31" t="s">
        <v>53</v>
      </c>
      <c r="B14" s="32">
        <v>43166</v>
      </c>
      <c r="C14" s="33">
        <v>0.58997685185185189</v>
      </c>
      <c r="D14" s="31" t="s">
        <v>42</v>
      </c>
      <c r="E14" s="34">
        <v>2.4500000000000002</v>
      </c>
      <c r="F14" s="34">
        <v>20.072399999999998</v>
      </c>
      <c r="G14" s="34" t="s">
        <v>43</v>
      </c>
      <c r="H14" s="34">
        <v>3.3730000000000002</v>
      </c>
      <c r="I14" s="34">
        <v>4890.1193999999996</v>
      </c>
      <c r="J14" s="34" t="s">
        <v>44</v>
      </c>
      <c r="K14" s="34">
        <v>3.6</v>
      </c>
      <c r="L14" s="34">
        <v>554.71079999999995</v>
      </c>
      <c r="O14" s="12">
        <f t="shared" si="0"/>
        <v>2.1768845086666868</v>
      </c>
      <c r="R14" s="12">
        <f t="shared" si="1"/>
        <v>500.9371062195184</v>
      </c>
      <c r="U14" s="12">
        <f t="shared" si="2"/>
        <v>995.00694746515217</v>
      </c>
      <c r="AD14" s="7">
        <v>43126</v>
      </c>
    </row>
    <row r="15" spans="1:33" x14ac:dyDescent="0.35">
      <c r="A15" s="31" t="s">
        <v>54</v>
      </c>
      <c r="B15" s="32">
        <v>43166</v>
      </c>
      <c r="C15" s="33">
        <v>0.59406250000000005</v>
      </c>
      <c r="D15" s="31" t="s">
        <v>42</v>
      </c>
      <c r="E15" s="34">
        <v>2.4460000000000002</v>
      </c>
      <c r="F15" s="34">
        <v>17.256</v>
      </c>
      <c r="G15" s="34" t="s">
        <v>43</v>
      </c>
      <c r="H15" s="34">
        <v>3.37</v>
      </c>
      <c r="I15" s="34">
        <v>4046.3488000000002</v>
      </c>
      <c r="J15" s="34" t="s">
        <v>44</v>
      </c>
      <c r="K15" s="34">
        <v>3.5960000000000001</v>
      </c>
      <c r="L15" s="34">
        <v>528.83699999999999</v>
      </c>
      <c r="N15" s="12">
        <f>($O$2/$M$2)*F15</f>
        <v>1.8714413364397058</v>
      </c>
      <c r="R15" s="12">
        <f t="shared" si="1"/>
        <v>414.50240634754664</v>
      </c>
      <c r="U15" s="12">
        <f t="shared" si="2"/>
        <v>948.59607758967138</v>
      </c>
      <c r="AD15" s="7">
        <v>43126</v>
      </c>
    </row>
    <row r="16" spans="1:33" x14ac:dyDescent="0.35">
      <c r="A16" s="27" t="s">
        <v>41</v>
      </c>
      <c r="B16" s="28">
        <v>43166</v>
      </c>
      <c r="C16" s="29">
        <v>0.59814814814814821</v>
      </c>
      <c r="D16" s="27" t="s">
        <v>42</v>
      </c>
      <c r="E16" s="30">
        <v>2.4430000000000001</v>
      </c>
      <c r="F16" s="30">
        <v>38.525399999999998</v>
      </c>
      <c r="G16" s="30" t="s">
        <v>43</v>
      </c>
      <c r="H16" s="30">
        <v>3.3660000000000001</v>
      </c>
      <c r="I16" s="30">
        <v>3742.2864</v>
      </c>
      <c r="J16" s="30" t="s">
        <v>44</v>
      </c>
      <c r="K16" s="30">
        <v>3.593</v>
      </c>
      <c r="L16" s="30">
        <v>726.20709999999997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35">
      <c r="A17" s="27" t="s">
        <v>41</v>
      </c>
      <c r="B17" s="28">
        <v>43166</v>
      </c>
      <c r="C17" s="29">
        <v>0.60180555555555559</v>
      </c>
      <c r="D17" s="27" t="s">
        <v>42</v>
      </c>
      <c r="E17" s="30">
        <v>2.4460000000000002</v>
      </c>
      <c r="F17" s="30">
        <v>38.8202</v>
      </c>
      <c r="G17" s="30" t="s">
        <v>43</v>
      </c>
      <c r="H17" s="30">
        <v>3.37</v>
      </c>
      <c r="I17" s="30">
        <v>3767.8175000000001</v>
      </c>
      <c r="J17" s="30" t="s">
        <v>44</v>
      </c>
      <c r="K17" s="30">
        <v>3.5960000000000001</v>
      </c>
      <c r="L17" s="30">
        <v>731.09079999999994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35">
      <c r="A18" s="27" t="s">
        <v>41</v>
      </c>
      <c r="B18" s="28">
        <v>43166</v>
      </c>
      <c r="C18" s="29">
        <v>0.6058796296296296</v>
      </c>
      <c r="D18" s="27" t="s">
        <v>42</v>
      </c>
      <c r="E18" s="30">
        <v>2.4430000000000001</v>
      </c>
      <c r="F18" s="30">
        <v>38.410800000000002</v>
      </c>
      <c r="G18" s="30" t="s">
        <v>43</v>
      </c>
      <c r="H18" s="30">
        <v>3.3660000000000001</v>
      </c>
      <c r="I18" s="30">
        <v>3746.8584999999998</v>
      </c>
      <c r="J18" s="30" t="s">
        <v>44</v>
      </c>
      <c r="K18" s="30">
        <v>3.593</v>
      </c>
      <c r="L18" s="30">
        <v>723.71860000000004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35">
      <c r="A19" s="27" t="s">
        <v>41</v>
      </c>
      <c r="B19" s="28">
        <v>43166</v>
      </c>
      <c r="C19" s="29">
        <v>0.6095370370370371</v>
      </c>
      <c r="D19" s="27" t="s">
        <v>42</v>
      </c>
      <c r="E19" s="30">
        <v>2.4460000000000002</v>
      </c>
      <c r="F19" s="30">
        <v>38.661000000000001</v>
      </c>
      <c r="G19" s="30" t="s">
        <v>43</v>
      </c>
      <c r="H19" s="30">
        <v>3.3660000000000001</v>
      </c>
      <c r="I19" s="30">
        <v>3771.4445999999998</v>
      </c>
      <c r="J19" s="30" t="s">
        <v>44</v>
      </c>
      <c r="K19" s="30">
        <v>3.593</v>
      </c>
      <c r="L19" s="30">
        <v>721.73379999999997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35">
      <c r="A20" s="31" t="s">
        <v>55</v>
      </c>
      <c r="B20" s="32">
        <v>43166</v>
      </c>
      <c r="C20" s="33">
        <v>0.61319444444444449</v>
      </c>
      <c r="D20" s="31" t="s">
        <v>42</v>
      </c>
      <c r="E20" s="34">
        <v>2.4460000000000002</v>
      </c>
      <c r="F20" s="34">
        <v>20.3323</v>
      </c>
      <c r="G20" s="34" t="s">
        <v>43</v>
      </c>
      <c r="H20" s="34">
        <v>3.37</v>
      </c>
      <c r="I20" s="34">
        <v>4461.0856000000003</v>
      </c>
      <c r="J20" s="34" t="s">
        <v>44</v>
      </c>
      <c r="K20" s="34">
        <v>3.5960000000000001</v>
      </c>
      <c r="L20" s="34">
        <v>541.12260000000003</v>
      </c>
      <c r="O20" s="14">
        <f t="shared" ref="O20:O29" si="3">($O$2/$M$2)*F20</f>
        <v>2.2050710874416453</v>
      </c>
      <c r="P20" s="3"/>
      <c r="Q20" s="14">
        <f>($R$2/$P$2)*I20</f>
        <v>456.98747377447762</v>
      </c>
      <c r="S20" s="3"/>
      <c r="U20" s="14">
        <f t="shared" ref="U20:U29" si="4">($S$2/$U$2)*L20</f>
        <v>970.63324966884841</v>
      </c>
      <c r="AD20" s="7">
        <v>43126</v>
      </c>
    </row>
    <row r="21" spans="1:30" x14ac:dyDescent="0.35">
      <c r="A21" s="31" t="s">
        <v>56</v>
      </c>
      <c r="B21" s="32">
        <v>43166</v>
      </c>
      <c r="C21" s="33">
        <v>0.61726851851851849</v>
      </c>
      <c r="D21" s="31" t="s">
        <v>42</v>
      </c>
      <c r="E21" s="34">
        <v>2.4500000000000002</v>
      </c>
      <c r="F21" s="34">
        <v>19.878599999999999</v>
      </c>
      <c r="G21" s="34" t="s">
        <v>43</v>
      </c>
      <c r="H21" s="34">
        <v>3.3730000000000002</v>
      </c>
      <c r="I21" s="34">
        <v>5982.4692999999997</v>
      </c>
      <c r="J21" s="34" t="s">
        <v>44</v>
      </c>
      <c r="K21" s="34">
        <v>3.5960000000000001</v>
      </c>
      <c r="L21" s="34">
        <v>553.65660000000003</v>
      </c>
      <c r="O21" s="14">
        <f t="shared" si="3"/>
        <v>2.1558665826698151</v>
      </c>
      <c r="P21" s="3"/>
      <c r="R21" s="14">
        <f t="shared" ref="R21:R29" si="5">($R$2/$P$2)*I21</f>
        <v>612.83592772583586</v>
      </c>
      <c r="S21" s="3"/>
      <c r="U21" s="14">
        <f t="shared" si="4"/>
        <v>993.11598676271456</v>
      </c>
      <c r="AD21" s="7">
        <v>43126</v>
      </c>
    </row>
    <row r="22" spans="1:30" x14ac:dyDescent="0.35">
      <c r="A22" s="31" t="s">
        <v>57</v>
      </c>
      <c r="B22" s="32">
        <v>43166</v>
      </c>
      <c r="C22" s="33">
        <v>0.62092592592592599</v>
      </c>
      <c r="D22" s="31" t="s">
        <v>42</v>
      </c>
      <c r="E22" s="34">
        <v>2.4430000000000001</v>
      </c>
      <c r="F22" s="34">
        <v>20.2134</v>
      </c>
      <c r="G22" s="34" t="s">
        <v>43</v>
      </c>
      <c r="H22" s="34">
        <v>3.3660000000000001</v>
      </c>
      <c r="I22" s="34">
        <v>6509.6612999999998</v>
      </c>
      <c r="J22" s="34" t="s">
        <v>44</v>
      </c>
      <c r="K22" s="34">
        <v>3.593</v>
      </c>
      <c r="L22" s="34">
        <v>572.23770000000002</v>
      </c>
      <c r="O22" s="14">
        <f t="shared" si="3"/>
        <v>2.1921761885715316</v>
      </c>
      <c r="P22" s="3"/>
      <c r="R22" s="14">
        <f t="shared" si="5"/>
        <v>666.84075118721807</v>
      </c>
      <c r="S22" s="3"/>
      <c r="U22" s="14">
        <f t="shared" si="4"/>
        <v>1026.4456489786742</v>
      </c>
      <c r="AD22" s="7">
        <v>43126</v>
      </c>
    </row>
    <row r="23" spans="1:30" x14ac:dyDescent="0.35">
      <c r="A23" s="31" t="s">
        <v>58</v>
      </c>
      <c r="B23" s="32">
        <v>43166</v>
      </c>
      <c r="C23" s="33">
        <v>0.625</v>
      </c>
      <c r="D23" s="31" t="s">
        <v>42</v>
      </c>
      <c r="E23" s="34">
        <v>2.4500000000000002</v>
      </c>
      <c r="F23" s="34">
        <v>19.983799999999999</v>
      </c>
      <c r="G23" s="34" t="s">
        <v>43</v>
      </c>
      <c r="H23" s="34">
        <v>3.3730000000000002</v>
      </c>
      <c r="I23" s="34">
        <v>6033.3422</v>
      </c>
      <c r="J23" s="34" t="s">
        <v>44</v>
      </c>
      <c r="K23" s="34">
        <v>3.6</v>
      </c>
      <c r="L23" s="34">
        <v>578.78330000000005</v>
      </c>
      <c r="O23" s="14">
        <f t="shared" si="3"/>
        <v>2.1672756942016567</v>
      </c>
      <c r="P23" s="3"/>
      <c r="R23" s="14">
        <f t="shared" si="5"/>
        <v>618.04727763909057</v>
      </c>
      <c r="S23" s="3"/>
      <c r="U23" s="14">
        <f t="shared" si="4"/>
        <v>1038.1867534881374</v>
      </c>
      <c r="AD23" s="7">
        <v>43126</v>
      </c>
    </row>
    <row r="24" spans="1:30" x14ac:dyDescent="0.35">
      <c r="A24" s="31" t="s">
        <v>59</v>
      </c>
      <c r="B24" s="32">
        <v>43166</v>
      </c>
      <c r="C24" s="33">
        <v>0.62865740740740739</v>
      </c>
      <c r="D24" s="31" t="s">
        <v>42</v>
      </c>
      <c r="E24" s="34">
        <v>2.4430000000000001</v>
      </c>
      <c r="F24" s="34">
        <v>20.066400000000002</v>
      </c>
      <c r="G24" s="34" t="s">
        <v>43</v>
      </c>
      <c r="H24" s="34">
        <v>3.3660000000000001</v>
      </c>
      <c r="I24" s="34">
        <v>6042.5487999999996</v>
      </c>
      <c r="J24" s="34" t="s">
        <v>44</v>
      </c>
      <c r="K24" s="34">
        <v>3.5960000000000001</v>
      </c>
      <c r="L24" s="34">
        <v>561.76859999999999</v>
      </c>
      <c r="O24" s="14">
        <f t="shared" si="3"/>
        <v>2.1762337988835023</v>
      </c>
      <c r="P24" s="3"/>
      <c r="R24" s="14">
        <f t="shared" si="5"/>
        <v>618.99038908175191</v>
      </c>
      <c r="S24" s="3"/>
      <c r="U24" s="14">
        <f t="shared" si="4"/>
        <v>1007.6668055999128</v>
      </c>
      <c r="AD24" s="7">
        <v>43126</v>
      </c>
    </row>
    <row r="25" spans="1:30" x14ac:dyDescent="0.35">
      <c r="A25" s="31" t="s">
        <v>60</v>
      </c>
      <c r="B25" s="32">
        <v>43166</v>
      </c>
      <c r="C25" s="33">
        <v>0.63274305555555554</v>
      </c>
      <c r="D25" s="31" t="s">
        <v>42</v>
      </c>
      <c r="E25" s="34">
        <v>2.4460000000000002</v>
      </c>
      <c r="F25" s="34">
        <v>20.2196</v>
      </c>
      <c r="G25" s="34" t="s">
        <v>43</v>
      </c>
      <c r="H25" s="34">
        <v>3.37</v>
      </c>
      <c r="I25" s="34">
        <v>5042.4560000000001</v>
      </c>
      <c r="J25" s="34" t="s">
        <v>44</v>
      </c>
      <c r="K25" s="34">
        <v>3.593</v>
      </c>
      <c r="L25" s="34">
        <v>542.50729999999999</v>
      </c>
      <c r="O25" s="17">
        <f t="shared" si="3"/>
        <v>2.1928485886808224</v>
      </c>
      <c r="P25" s="3"/>
      <c r="R25" s="17">
        <f t="shared" si="5"/>
        <v>516.54225802323924</v>
      </c>
      <c r="S25" s="3"/>
      <c r="U25" s="17">
        <f t="shared" si="4"/>
        <v>973.11704143954216</v>
      </c>
      <c r="AD25" s="7">
        <v>43126</v>
      </c>
    </row>
    <row r="26" spans="1:30" x14ac:dyDescent="0.35">
      <c r="A26" s="31" t="s">
        <v>61</v>
      </c>
      <c r="B26" s="32">
        <v>43166</v>
      </c>
      <c r="C26" s="33">
        <v>0.63681712962962966</v>
      </c>
      <c r="D26" s="31" t="s">
        <v>42</v>
      </c>
      <c r="E26" s="34">
        <v>2.4500000000000002</v>
      </c>
      <c r="F26" s="34">
        <v>20.0458</v>
      </c>
      <c r="G26" s="34" t="s">
        <v>43</v>
      </c>
      <c r="H26" s="34">
        <v>3.37</v>
      </c>
      <c r="I26" s="34">
        <v>5275.2933000000003</v>
      </c>
      <c r="J26" s="34" t="s">
        <v>44</v>
      </c>
      <c r="K26" s="34">
        <v>3.6</v>
      </c>
      <c r="L26" s="34">
        <v>579.79319999999996</v>
      </c>
      <c r="O26" s="17">
        <f t="shared" si="3"/>
        <v>2.1739996952945675</v>
      </c>
      <c r="P26" s="3"/>
      <c r="R26" s="17">
        <f t="shared" si="5"/>
        <v>540.39379082670541</v>
      </c>
      <c r="S26" s="3"/>
      <c r="U26" s="17">
        <f t="shared" si="4"/>
        <v>1039.9982515088086</v>
      </c>
      <c r="AD26" s="7">
        <v>43126</v>
      </c>
    </row>
    <row r="27" spans="1:30" x14ac:dyDescent="0.35">
      <c r="A27" s="31" t="s">
        <v>62</v>
      </c>
      <c r="B27" s="32">
        <v>43166</v>
      </c>
      <c r="C27" s="33">
        <v>0.64089120370370367</v>
      </c>
      <c r="D27" s="31" t="s">
        <v>42</v>
      </c>
      <c r="E27" s="34">
        <v>2.4460000000000002</v>
      </c>
      <c r="F27" s="34">
        <v>20.315200000000001</v>
      </c>
      <c r="G27" s="34" t="s">
        <v>43</v>
      </c>
      <c r="H27" s="34">
        <v>3.37</v>
      </c>
      <c r="I27" s="34">
        <v>6042.9083000000001</v>
      </c>
      <c r="J27" s="34" t="s">
        <v>44</v>
      </c>
      <c r="K27" s="34">
        <v>3.5960000000000001</v>
      </c>
      <c r="L27" s="34">
        <v>604.60810000000004</v>
      </c>
      <c r="O27" s="17">
        <f t="shared" si="3"/>
        <v>2.2032165645595683</v>
      </c>
      <c r="P27" s="3"/>
      <c r="R27" s="17">
        <f t="shared" si="5"/>
        <v>619.02721576735109</v>
      </c>
      <c r="S27" s="3"/>
      <c r="U27" s="17">
        <f t="shared" si="4"/>
        <v>1084.5097301038768</v>
      </c>
      <c r="AD27" s="7">
        <v>43126</v>
      </c>
    </row>
    <row r="28" spans="1:30" x14ac:dyDescent="0.35">
      <c r="A28" s="31" t="s">
        <v>63</v>
      </c>
      <c r="B28" s="32">
        <v>43166</v>
      </c>
      <c r="C28" s="33">
        <v>0.64497685185185183</v>
      </c>
      <c r="D28" s="31" t="s">
        <v>42</v>
      </c>
      <c r="E28" s="34">
        <v>2.4500000000000002</v>
      </c>
      <c r="F28" s="34">
        <v>20.245100000000001</v>
      </c>
      <c r="G28" s="34" t="s">
        <v>43</v>
      </c>
      <c r="H28" s="34">
        <v>3.3730000000000002</v>
      </c>
      <c r="I28" s="34">
        <v>7242.9570000000003</v>
      </c>
      <c r="J28" s="34" t="s">
        <v>44</v>
      </c>
      <c r="K28" s="34">
        <v>3.5960000000000001</v>
      </c>
      <c r="L28" s="34">
        <v>625.274</v>
      </c>
      <c r="O28" s="17">
        <f t="shared" si="3"/>
        <v>2.1956141052593585</v>
      </c>
      <c r="P28" s="3"/>
      <c r="R28" s="17">
        <f t="shared" si="5"/>
        <v>741.95855423333933</v>
      </c>
      <c r="S28" s="3"/>
      <c r="U28" s="17">
        <f t="shared" si="4"/>
        <v>1121.5789814608361</v>
      </c>
      <c r="AD28" s="7">
        <v>43126</v>
      </c>
    </row>
    <row r="29" spans="1:30" x14ac:dyDescent="0.35">
      <c r="A29" s="31" t="s">
        <v>64</v>
      </c>
      <c r="B29" s="32">
        <v>43166</v>
      </c>
      <c r="C29" s="33">
        <v>0.64862268518518518</v>
      </c>
      <c r="D29" s="31" t="s">
        <v>42</v>
      </c>
      <c r="E29" s="34">
        <v>2.4500000000000002</v>
      </c>
      <c r="F29" s="34">
        <v>20.441600000000001</v>
      </c>
      <c r="G29" s="34" t="s">
        <v>43</v>
      </c>
      <c r="H29" s="34">
        <v>3.3730000000000002</v>
      </c>
      <c r="I29" s="34">
        <v>7389.3491999999997</v>
      </c>
      <c r="J29" s="34" t="s">
        <v>44</v>
      </c>
      <c r="K29" s="34">
        <v>3.6</v>
      </c>
      <c r="L29" s="34">
        <v>646.94060000000002</v>
      </c>
      <c r="O29" s="17">
        <f t="shared" si="3"/>
        <v>2.2169248506586632</v>
      </c>
      <c r="P29" s="3"/>
      <c r="R29" s="17">
        <f t="shared" si="5"/>
        <v>756.95476987607162</v>
      </c>
      <c r="S29" s="3"/>
      <c r="U29" s="17">
        <f t="shared" si="4"/>
        <v>1160.4432284305155</v>
      </c>
      <c r="AD29" s="7">
        <v>43126</v>
      </c>
    </row>
    <row r="30" spans="1:30" x14ac:dyDescent="0.35">
      <c r="A30" s="27" t="s">
        <v>41</v>
      </c>
      <c r="B30" s="28">
        <v>43166</v>
      </c>
      <c r="C30" s="29">
        <v>0.65270833333333333</v>
      </c>
      <c r="D30" s="27" t="s">
        <v>42</v>
      </c>
      <c r="E30" s="30">
        <v>2.4430000000000001</v>
      </c>
      <c r="F30" s="30">
        <v>38.576599999999999</v>
      </c>
      <c r="G30" s="30" t="s">
        <v>43</v>
      </c>
      <c r="H30" s="30">
        <v>3.3660000000000001</v>
      </c>
      <c r="I30" s="30">
        <v>3748.2568000000001</v>
      </c>
      <c r="J30" s="30" t="s">
        <v>44</v>
      </c>
      <c r="K30" s="30">
        <v>3.593</v>
      </c>
      <c r="L30" s="30">
        <v>729.80830000000003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35">
      <c r="A31" s="27" t="s">
        <v>41</v>
      </c>
      <c r="B31" s="28">
        <v>43166</v>
      </c>
      <c r="C31" s="29">
        <v>0.65635416666666668</v>
      </c>
      <c r="D31" s="27" t="s">
        <v>42</v>
      </c>
      <c r="E31" s="30">
        <v>2.4460000000000002</v>
      </c>
      <c r="F31" s="30">
        <v>38.637599999999999</v>
      </c>
      <c r="G31" s="30" t="s">
        <v>43</v>
      </c>
      <c r="H31" s="30">
        <v>3.3660000000000001</v>
      </c>
      <c r="I31" s="30">
        <v>3758.5644000000002</v>
      </c>
      <c r="J31" s="30" t="s">
        <v>44</v>
      </c>
      <c r="K31" s="30">
        <v>3.593</v>
      </c>
      <c r="L31" s="30">
        <v>722.43209999999999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35">
      <c r="A32" s="27" t="s">
        <v>41</v>
      </c>
      <c r="B32" s="28">
        <v>43166</v>
      </c>
      <c r="C32" s="29">
        <v>0.66001157407407407</v>
      </c>
      <c r="D32" s="27" t="s">
        <v>42</v>
      </c>
      <c r="E32" s="30">
        <v>2.4500000000000002</v>
      </c>
      <c r="F32" s="30">
        <v>38.654400000000003</v>
      </c>
      <c r="G32" s="30" t="s">
        <v>43</v>
      </c>
      <c r="H32" s="30">
        <v>3.3730000000000002</v>
      </c>
      <c r="I32" s="30">
        <v>3766.9222</v>
      </c>
      <c r="J32" s="30" t="s">
        <v>44</v>
      </c>
      <c r="K32" s="30">
        <v>3.6</v>
      </c>
      <c r="L32" s="30">
        <v>723.65340000000003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35">
      <c r="A33" s="27" t="s">
        <v>41</v>
      </c>
      <c r="B33" s="28">
        <v>43166</v>
      </c>
      <c r="C33" s="29">
        <v>0.66409722222222223</v>
      </c>
      <c r="D33" s="27" t="s">
        <v>42</v>
      </c>
      <c r="E33" s="30">
        <v>2.4500000000000002</v>
      </c>
      <c r="F33" s="30">
        <v>38.5944</v>
      </c>
      <c r="G33" s="30" t="s">
        <v>43</v>
      </c>
      <c r="H33" s="30">
        <v>3.3730000000000002</v>
      </c>
      <c r="I33" s="30">
        <v>3752.7692000000002</v>
      </c>
      <c r="J33" s="30" t="s">
        <v>44</v>
      </c>
      <c r="K33" s="30">
        <v>3.5960000000000001</v>
      </c>
      <c r="L33" s="30">
        <v>726.37189999999998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35">
      <c r="A34" s="31" t="s">
        <v>65</v>
      </c>
      <c r="B34" s="32">
        <v>43166</v>
      </c>
      <c r="C34" s="33">
        <v>0.66775462962962961</v>
      </c>
      <c r="D34" s="31" t="s">
        <v>42</v>
      </c>
      <c r="E34" s="34">
        <v>2.4430000000000001</v>
      </c>
      <c r="F34" s="34">
        <v>20.188600000000001</v>
      </c>
      <c r="G34" s="34" t="s">
        <v>43</v>
      </c>
      <c r="H34" s="34">
        <v>3.3660000000000001</v>
      </c>
      <c r="I34" s="34">
        <v>6279.0234</v>
      </c>
      <c r="J34" s="34" t="s">
        <v>44</v>
      </c>
      <c r="K34" s="34">
        <v>3.593</v>
      </c>
      <c r="L34" s="34">
        <v>534.64290000000005</v>
      </c>
      <c r="O34" s="19">
        <f t="shared" ref="O34:O41" si="6">($O$2/$M$2)*F34</f>
        <v>2.1894865881343675</v>
      </c>
      <c r="Q34" s="19">
        <f>($R$2/$P$2)*I34</f>
        <v>643.21452189503634</v>
      </c>
      <c r="U34" s="19">
        <f t="shared" ref="U34:U43" si="7">($S$2/$U$2)*L34</f>
        <v>959.01035262503751</v>
      </c>
      <c r="AD34" s="7">
        <v>43126</v>
      </c>
    </row>
    <row r="35" spans="1:30" x14ac:dyDescent="0.35">
      <c r="A35" s="31" t="s">
        <v>66</v>
      </c>
      <c r="B35" s="32">
        <v>43166</v>
      </c>
      <c r="C35" s="33">
        <v>0.67140046296296296</v>
      </c>
      <c r="D35" s="31" t="s">
        <v>42</v>
      </c>
      <c r="E35" s="34">
        <v>2.4500000000000002</v>
      </c>
      <c r="F35" s="34">
        <v>20.152799999999999</v>
      </c>
      <c r="G35" s="34" t="s">
        <v>43</v>
      </c>
      <c r="H35" s="34">
        <v>3.3730000000000002</v>
      </c>
      <c r="I35" s="34">
        <v>4830.3028000000004</v>
      </c>
      <c r="J35" s="34" t="s">
        <v>44</v>
      </c>
      <c r="K35" s="34">
        <v>3.6</v>
      </c>
      <c r="L35" s="34">
        <v>542.84960000000001</v>
      </c>
      <c r="O35" s="19">
        <f t="shared" si="6"/>
        <v>2.1856040197613642</v>
      </c>
      <c r="R35" s="19">
        <f t="shared" ref="R34:R42" si="8">($R$2/$P$2)*I35</f>
        <v>494.80957597805025</v>
      </c>
      <c r="U35" s="19">
        <f t="shared" si="7"/>
        <v>973.73103863973608</v>
      </c>
      <c r="AD35" s="7">
        <v>43126</v>
      </c>
    </row>
    <row r="36" spans="1:30" x14ac:dyDescent="0.35">
      <c r="A36" s="31" t="s">
        <v>67</v>
      </c>
      <c r="B36" s="32">
        <v>43166</v>
      </c>
      <c r="C36" s="33">
        <v>0.67505787037037035</v>
      </c>
      <c r="D36" s="31" t="s">
        <v>42</v>
      </c>
      <c r="E36" s="34">
        <v>2.4430000000000001</v>
      </c>
      <c r="F36" s="34">
        <v>20.1752</v>
      </c>
      <c r="G36" s="34" t="s">
        <v>43</v>
      </c>
      <c r="H36" s="34">
        <v>3.363</v>
      </c>
      <c r="I36" s="34">
        <v>4787.2020000000002</v>
      </c>
      <c r="J36" s="34" t="s">
        <v>44</v>
      </c>
      <c r="K36" s="34">
        <v>3.59</v>
      </c>
      <c r="L36" s="34">
        <v>546.74459999999999</v>
      </c>
      <c r="N36" s="19">
        <f>($O$2/$M$2)*F36</f>
        <v>2.1880333362852546</v>
      </c>
      <c r="R36" s="19">
        <f t="shared" si="8"/>
        <v>490.39438930024716</v>
      </c>
      <c r="U36" s="19">
        <f t="shared" si="7"/>
        <v>980.71765591918461</v>
      </c>
      <c r="AD36" s="7">
        <v>43126</v>
      </c>
    </row>
    <row r="37" spans="1:30" x14ac:dyDescent="0.35">
      <c r="A37" s="31" t="s">
        <v>68</v>
      </c>
      <c r="B37" s="32">
        <v>43166</v>
      </c>
      <c r="C37" s="33">
        <v>0.67914351851851851</v>
      </c>
      <c r="D37" s="31" t="s">
        <v>42</v>
      </c>
      <c r="E37" s="34">
        <v>2.4500000000000002</v>
      </c>
      <c r="F37" s="34">
        <v>20.131799999999998</v>
      </c>
      <c r="G37" s="34" t="s">
        <v>43</v>
      </c>
      <c r="H37" s="34">
        <v>3.37</v>
      </c>
      <c r="I37" s="34">
        <v>4901.0856000000003</v>
      </c>
      <c r="J37" s="34" t="s">
        <v>44</v>
      </c>
      <c r="K37" s="34">
        <v>3.6</v>
      </c>
      <c r="L37" s="34">
        <v>548.78470000000004</v>
      </c>
      <c r="O37" s="19">
        <f t="shared" si="6"/>
        <v>2.1833265355202172</v>
      </c>
      <c r="R37" s="19">
        <f t="shared" si="8"/>
        <v>502.06046866629725</v>
      </c>
      <c r="U37" s="19">
        <f t="shared" si="7"/>
        <v>984.37706488242043</v>
      </c>
      <c r="AD37" s="7">
        <v>43126</v>
      </c>
    </row>
    <row r="38" spans="1:30" x14ac:dyDescent="0.35">
      <c r="A38" s="31" t="s">
        <v>69</v>
      </c>
      <c r="B38" s="32">
        <v>43166</v>
      </c>
      <c r="C38" s="33">
        <v>0.68278935185185186</v>
      </c>
      <c r="D38" s="31" t="s">
        <v>42</v>
      </c>
      <c r="E38" s="34">
        <v>2.4460000000000002</v>
      </c>
      <c r="F38" s="34">
        <v>20.124199999999998</v>
      </c>
      <c r="G38" s="34" t="s">
        <v>43</v>
      </c>
      <c r="H38" s="34">
        <v>3.37</v>
      </c>
      <c r="I38" s="34">
        <v>6329.8060999999998</v>
      </c>
      <c r="J38" s="34" t="s">
        <v>44</v>
      </c>
      <c r="K38" s="34">
        <v>3.6</v>
      </c>
      <c r="L38" s="34">
        <v>539.5136</v>
      </c>
      <c r="O38" s="19">
        <f t="shared" si="6"/>
        <v>2.1825023031281829</v>
      </c>
      <c r="R38" s="19">
        <f t="shared" si="8"/>
        <v>648.4166318443381</v>
      </c>
      <c r="U38" s="19">
        <f t="shared" si="7"/>
        <v>967.74712201733792</v>
      </c>
      <c r="AD38" s="7">
        <v>43126</v>
      </c>
    </row>
    <row r="39" spans="1:30" x14ac:dyDescent="0.35">
      <c r="A39" s="31" t="s">
        <v>70</v>
      </c>
      <c r="B39" s="32">
        <v>43166</v>
      </c>
      <c r="C39" s="33">
        <v>0.68687500000000001</v>
      </c>
      <c r="D39" s="31" t="s">
        <v>42</v>
      </c>
      <c r="E39" s="34">
        <v>2.4500000000000002</v>
      </c>
      <c r="F39" s="34">
        <v>20.2498</v>
      </c>
      <c r="G39" s="34" t="s">
        <v>43</v>
      </c>
      <c r="H39" s="34">
        <v>3.3730000000000002</v>
      </c>
      <c r="I39" s="34">
        <v>4544.2637999999997</v>
      </c>
      <c r="J39" s="34" t="s">
        <v>44</v>
      </c>
      <c r="K39" s="34">
        <v>3.6</v>
      </c>
      <c r="L39" s="34">
        <v>538.52819999999997</v>
      </c>
      <c r="O39" s="26">
        <f t="shared" si="6"/>
        <v>2.196123827922853</v>
      </c>
      <c r="R39" s="16">
        <f t="shared" si="8"/>
        <v>465.50813419200199</v>
      </c>
      <c r="U39" s="16">
        <f t="shared" si="7"/>
        <v>965.97957062653722</v>
      </c>
      <c r="AD39" s="7">
        <v>43126</v>
      </c>
    </row>
    <row r="40" spans="1:30" x14ac:dyDescent="0.35">
      <c r="A40" s="31" t="s">
        <v>71</v>
      </c>
      <c r="B40" s="32">
        <v>43166</v>
      </c>
      <c r="C40" s="33">
        <v>0.69096064814814817</v>
      </c>
      <c r="D40" s="31" t="s">
        <v>42</v>
      </c>
      <c r="E40" s="34">
        <v>2.4500000000000002</v>
      </c>
      <c r="F40" s="34">
        <v>19.892199999999999</v>
      </c>
      <c r="G40" s="34" t="s">
        <v>43</v>
      </c>
      <c r="H40" s="34">
        <v>3.37</v>
      </c>
      <c r="I40" s="34">
        <v>5617.9005999999999</v>
      </c>
      <c r="J40" s="34" t="s">
        <v>44</v>
      </c>
      <c r="K40" s="34">
        <v>3.6</v>
      </c>
      <c r="L40" s="34">
        <v>533.93859999999995</v>
      </c>
      <c r="O40" s="16">
        <f t="shared" si="6"/>
        <v>2.1573415248450343</v>
      </c>
      <c r="Q40" s="16">
        <f>($R$2/$P$2)*I40</f>
        <v>575.49001146943283</v>
      </c>
      <c r="U40" s="16">
        <f t="shared" si="7"/>
        <v>957.74702154675356</v>
      </c>
      <c r="AD40" s="7">
        <v>43126</v>
      </c>
    </row>
    <row r="41" spans="1:30" x14ac:dyDescent="0.35">
      <c r="A41" s="31" t="s">
        <v>72</v>
      </c>
      <c r="B41" s="32">
        <v>43166</v>
      </c>
      <c r="C41" s="33">
        <v>0.69460648148148152</v>
      </c>
      <c r="D41" s="31" t="s">
        <v>42</v>
      </c>
      <c r="E41" s="34">
        <v>2.4460000000000002</v>
      </c>
      <c r="F41" s="34">
        <v>19.5275</v>
      </c>
      <c r="G41" s="34" t="s">
        <v>43</v>
      </c>
      <c r="H41" s="34">
        <v>3.37</v>
      </c>
      <c r="I41" s="34">
        <v>5392.3472000000002</v>
      </c>
      <c r="J41" s="34" t="s">
        <v>44</v>
      </c>
      <c r="K41" s="34">
        <v>3.6</v>
      </c>
      <c r="L41" s="34">
        <v>539.51880000000006</v>
      </c>
      <c r="O41" s="16">
        <f t="shared" si="6"/>
        <v>2.1177892151904469</v>
      </c>
      <c r="R41" s="16">
        <f t="shared" si="8"/>
        <v>552.38463136481346</v>
      </c>
      <c r="U41" s="16">
        <f t="shared" si="7"/>
        <v>967.75644946531065</v>
      </c>
      <c r="AD41" s="7">
        <v>43126</v>
      </c>
    </row>
    <row r="42" spans="1:30" x14ac:dyDescent="0.35">
      <c r="A42" s="31" t="s">
        <v>73</v>
      </c>
      <c r="B42" s="32">
        <v>43166</v>
      </c>
      <c r="C42" s="33">
        <v>0.69869212962962957</v>
      </c>
      <c r="D42" s="31" t="s">
        <v>42</v>
      </c>
      <c r="E42" s="34">
        <v>2.4460000000000002</v>
      </c>
      <c r="F42" s="34">
        <v>19.428599999999999</v>
      </c>
      <c r="G42" s="34" t="s">
        <v>43</v>
      </c>
      <c r="H42" s="34">
        <v>3.37</v>
      </c>
      <c r="I42" s="34">
        <v>5858.6117999999997</v>
      </c>
      <c r="J42" s="34" t="s">
        <v>44</v>
      </c>
      <c r="K42" s="34">
        <v>3.593</v>
      </c>
      <c r="L42" s="34">
        <v>549.75210000000004</v>
      </c>
      <c r="O42" s="16">
        <f>($O$2/$M$2)*F42</f>
        <v>2.1070633489309496</v>
      </c>
      <c r="R42" s="16">
        <f t="shared" si="8"/>
        <v>600.14813576035056</v>
      </c>
      <c r="U42" s="16">
        <f t="shared" si="7"/>
        <v>986.11232895331614</v>
      </c>
      <c r="AD42" s="7">
        <v>43126</v>
      </c>
    </row>
    <row r="43" spans="1:30" x14ac:dyDescent="0.35">
      <c r="A43" s="31" t="s">
        <v>84</v>
      </c>
      <c r="B43" s="32">
        <v>43166</v>
      </c>
      <c r="C43" s="33">
        <v>0.70233796296296302</v>
      </c>
      <c r="D43" s="31" t="s">
        <v>42</v>
      </c>
      <c r="E43" s="34">
        <v>2.4500000000000002</v>
      </c>
      <c r="F43" s="34">
        <v>19.128799999999998</v>
      </c>
      <c r="G43" s="34" t="s">
        <v>43</v>
      </c>
      <c r="H43" s="34">
        <v>3.3730000000000002</v>
      </c>
      <c r="I43" s="34">
        <v>5917.0397999999996</v>
      </c>
      <c r="J43" s="34" t="s">
        <v>44</v>
      </c>
      <c r="K43" s="34">
        <v>3.6</v>
      </c>
      <c r="L43" s="34">
        <v>540.87900000000002</v>
      </c>
      <c r="O43" s="16">
        <f>($O$2/$M$2)*F43</f>
        <v>2.0745495500978119</v>
      </c>
      <c r="R43" s="16">
        <f>($R$2/$P$2)*I43</f>
        <v>606.13341972748515</v>
      </c>
      <c r="U43" s="16">
        <f t="shared" si="7"/>
        <v>970.19629460613362</v>
      </c>
      <c r="AD43" s="7">
        <v>43126</v>
      </c>
    </row>
    <row r="44" spans="1:30" x14ac:dyDescent="0.35">
      <c r="A44" s="27" t="s">
        <v>41</v>
      </c>
      <c r="B44" s="28">
        <v>43166</v>
      </c>
      <c r="C44" s="29">
        <v>0.70642361111111107</v>
      </c>
      <c r="D44" s="27" t="s">
        <v>42</v>
      </c>
      <c r="E44" s="30">
        <v>2.4460000000000002</v>
      </c>
      <c r="F44" s="30">
        <v>38.4816</v>
      </c>
      <c r="G44" s="30" t="s">
        <v>43</v>
      </c>
      <c r="H44" s="30">
        <v>3.3660000000000001</v>
      </c>
      <c r="I44" s="30">
        <v>3750.4202</v>
      </c>
      <c r="J44" s="30" t="s">
        <v>44</v>
      </c>
      <c r="K44" s="30">
        <v>3.593</v>
      </c>
      <c r="L44" s="30">
        <v>721.45640000000003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35">
      <c r="A45" s="27" t="s">
        <v>41</v>
      </c>
      <c r="B45" s="28">
        <v>43166</v>
      </c>
      <c r="C45" s="29">
        <v>0.71049768518518519</v>
      </c>
      <c r="D45" s="27" t="s">
        <v>42</v>
      </c>
      <c r="E45" s="30">
        <v>2.4500000000000002</v>
      </c>
      <c r="F45" s="30">
        <v>38.495800000000003</v>
      </c>
      <c r="G45" s="30" t="s">
        <v>43</v>
      </c>
      <c r="H45" s="30">
        <v>3.37</v>
      </c>
      <c r="I45" s="30">
        <v>3755.0003000000002</v>
      </c>
      <c r="J45" s="30" t="s">
        <v>44</v>
      </c>
      <c r="K45" s="30">
        <v>3.6</v>
      </c>
      <c r="L45" s="30">
        <v>722.07899999999995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35">
      <c r="A46" s="27" t="s">
        <v>41</v>
      </c>
      <c r="B46" s="28">
        <v>43166</v>
      </c>
      <c r="C46" s="29">
        <v>0.71415509259259258</v>
      </c>
      <c r="D46" s="27" t="s">
        <v>42</v>
      </c>
      <c r="E46" s="30">
        <v>2.4430000000000001</v>
      </c>
      <c r="F46" s="30">
        <v>38.772599999999997</v>
      </c>
      <c r="G46" s="30" t="s">
        <v>43</v>
      </c>
      <c r="H46" s="30">
        <v>3.3660000000000001</v>
      </c>
      <c r="I46" s="30">
        <v>3765.2501999999999</v>
      </c>
      <c r="J46" s="30" t="s">
        <v>44</v>
      </c>
      <c r="K46" s="30">
        <v>3.5960000000000001</v>
      </c>
      <c r="L46" s="30">
        <v>722.8537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35">
      <c r="A47" s="27" t="s">
        <v>41</v>
      </c>
      <c r="B47" s="28">
        <v>43166</v>
      </c>
      <c r="C47" s="29">
        <v>0.71824074074074085</v>
      </c>
      <c r="D47" s="27" t="s">
        <v>42</v>
      </c>
      <c r="E47" s="30">
        <v>2.4430000000000001</v>
      </c>
      <c r="F47" s="30">
        <v>38.446599999999997</v>
      </c>
      <c r="G47" s="30" t="s">
        <v>43</v>
      </c>
      <c r="H47" s="30">
        <v>3.3660000000000001</v>
      </c>
      <c r="I47" s="30">
        <v>3749.9422</v>
      </c>
      <c r="J47" s="30" t="s">
        <v>44</v>
      </c>
      <c r="K47" s="30">
        <v>3.593</v>
      </c>
      <c r="L47" s="30">
        <v>726.58159999999998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35">
      <c r="A48" s="31" t="s">
        <v>74</v>
      </c>
      <c r="B48" s="32">
        <v>43166</v>
      </c>
      <c r="C48" s="33">
        <v>0.72189814814814823</v>
      </c>
      <c r="D48" s="31" t="s">
        <v>42</v>
      </c>
      <c r="E48" s="34">
        <v>2.4460000000000002</v>
      </c>
      <c r="F48" s="34">
        <v>20.116800000000001</v>
      </c>
      <c r="G48" s="34" t="s">
        <v>43</v>
      </c>
      <c r="H48" s="34">
        <v>3.37</v>
      </c>
      <c r="I48" s="34">
        <v>5317.2119000000002</v>
      </c>
      <c r="J48" s="34" t="s">
        <v>44</v>
      </c>
      <c r="K48" s="34">
        <v>3.593</v>
      </c>
      <c r="L48" s="34">
        <v>545.23339999999996</v>
      </c>
      <c r="O48" s="22">
        <f t="shared" ref="O48:O56" si="9">($O$2/$M$2)*F49</f>
        <v>2.1018576706654706</v>
      </c>
      <c r="R48" s="22">
        <f>($R$2/$P$2)*I49</f>
        <v>569.62644507623111</v>
      </c>
      <c r="U48" s="22">
        <f t="shared" ref="U48:U54" si="10">($S$2/$U$2)*L49</f>
        <v>980.19998255670748</v>
      </c>
      <c r="AD48" s="7">
        <v>43126</v>
      </c>
    </row>
    <row r="49" spans="1:30" x14ac:dyDescent="0.35">
      <c r="A49" s="31" t="s">
        <v>75</v>
      </c>
      <c r="B49" s="32">
        <v>43166</v>
      </c>
      <c r="C49" s="33">
        <v>0.72597222222222213</v>
      </c>
      <c r="D49" s="31" t="s">
        <v>42</v>
      </c>
      <c r="E49" s="34">
        <v>2.4430000000000001</v>
      </c>
      <c r="F49" s="34">
        <v>19.380600000000001</v>
      </c>
      <c r="G49" s="34" t="s">
        <v>43</v>
      </c>
      <c r="H49" s="34">
        <v>3.3660000000000001</v>
      </c>
      <c r="I49" s="34">
        <v>5560.6607999999997</v>
      </c>
      <c r="J49" s="34" t="s">
        <v>44</v>
      </c>
      <c r="K49" s="34">
        <v>3.593</v>
      </c>
      <c r="L49" s="34">
        <v>546.45600000000002</v>
      </c>
      <c r="O49" s="22">
        <f t="shared" si="9"/>
        <v>2.076545060099579</v>
      </c>
      <c r="R49" s="22">
        <f>($R$2/$P$2)*I50</f>
        <v>695.81505522511395</v>
      </c>
      <c r="U49" s="22">
        <f t="shared" si="10"/>
        <v>997.50831788779442</v>
      </c>
      <c r="AD49" s="7">
        <v>43126</v>
      </c>
    </row>
    <row r="50" spans="1:30" x14ac:dyDescent="0.35">
      <c r="A50" s="31" t="s">
        <v>76</v>
      </c>
      <c r="B50" s="32">
        <v>43166</v>
      </c>
      <c r="C50" s="33">
        <v>0.72962962962962974</v>
      </c>
      <c r="D50" s="31" t="s">
        <v>42</v>
      </c>
      <c r="E50" s="34">
        <v>2.4500000000000002</v>
      </c>
      <c r="F50" s="34">
        <v>19.147200000000002</v>
      </c>
      <c r="G50" s="34" t="s">
        <v>43</v>
      </c>
      <c r="H50" s="34">
        <v>3.3730000000000002</v>
      </c>
      <c r="I50" s="34">
        <v>6792.5068000000001</v>
      </c>
      <c r="J50" s="34" t="s">
        <v>44</v>
      </c>
      <c r="K50" s="34">
        <v>3.6</v>
      </c>
      <c r="L50" s="34">
        <v>556.10530000000006</v>
      </c>
      <c r="O50" s="22">
        <f t="shared" si="9"/>
        <v>2.0357130212047281</v>
      </c>
      <c r="R50" s="22">
        <f>($R$2/$P$2)*I51</f>
        <v>703.7792383013865</v>
      </c>
      <c r="U50" s="22">
        <f t="shared" si="10"/>
        <v>1000.1774029999432</v>
      </c>
      <c r="AD50" s="7">
        <v>43126</v>
      </c>
    </row>
    <row r="51" spans="1:30" x14ac:dyDescent="0.35">
      <c r="A51" s="31" t="s">
        <v>77</v>
      </c>
      <c r="B51" s="32">
        <v>43166</v>
      </c>
      <c r="C51" s="33">
        <v>0.73370370370370364</v>
      </c>
      <c r="D51" s="31" t="s">
        <v>42</v>
      </c>
      <c r="E51" s="34">
        <v>2.4460000000000002</v>
      </c>
      <c r="F51" s="34">
        <v>18.770700000000001</v>
      </c>
      <c r="G51" s="34" t="s">
        <v>43</v>
      </c>
      <c r="H51" s="34">
        <v>3.37</v>
      </c>
      <c r="I51" s="34">
        <v>6870.2527</v>
      </c>
      <c r="J51" s="34" t="s">
        <v>44</v>
      </c>
      <c r="K51" s="34">
        <v>3.5960000000000001</v>
      </c>
      <c r="L51" s="34">
        <v>557.5933</v>
      </c>
      <c r="O51" s="22">
        <f t="shared" si="9"/>
        <v>2.0312448140268584</v>
      </c>
      <c r="R51" s="22">
        <f>($R$2/$P$2)*I52</f>
        <v>753.5677186994759</v>
      </c>
      <c r="U51" s="22">
        <f t="shared" si="10"/>
        <v>1002.9783280017042</v>
      </c>
      <c r="AD51" s="7">
        <v>43126</v>
      </c>
    </row>
    <row r="52" spans="1:30" x14ac:dyDescent="0.35">
      <c r="A52" s="31" t="s">
        <v>78</v>
      </c>
      <c r="B52" s="32">
        <v>43166</v>
      </c>
      <c r="C52" s="33">
        <v>0.7377893518518519</v>
      </c>
      <c r="D52" s="31" t="s">
        <v>42</v>
      </c>
      <c r="E52" s="34">
        <v>2.4500000000000002</v>
      </c>
      <c r="F52" s="34">
        <v>18.729500000000002</v>
      </c>
      <c r="G52" s="34" t="s">
        <v>43</v>
      </c>
      <c r="H52" s="34">
        <v>3.3730000000000002</v>
      </c>
      <c r="I52" s="34">
        <v>7356.2849999999999</v>
      </c>
      <c r="J52" s="34" t="s">
        <v>44</v>
      </c>
      <c r="K52" s="34">
        <v>3.6</v>
      </c>
      <c r="L52" s="34">
        <v>559.15480000000002</v>
      </c>
      <c r="O52" s="22">
        <f t="shared" si="9"/>
        <v>2.1832614645418986</v>
      </c>
      <c r="Q52" s="22">
        <f>($R$2/$P$2)*I53</f>
        <v>511.78259073811302</v>
      </c>
      <c r="U52" s="22">
        <f t="shared" si="10"/>
        <v>966.96218139564689</v>
      </c>
      <c r="AD52" s="7">
        <v>43126</v>
      </c>
    </row>
    <row r="53" spans="1:30" x14ac:dyDescent="0.35">
      <c r="A53" s="31" t="s">
        <v>79</v>
      </c>
      <c r="B53" s="32">
        <v>43166</v>
      </c>
      <c r="C53" s="33">
        <v>0.74144675925925929</v>
      </c>
      <c r="D53" s="31" t="s">
        <v>42</v>
      </c>
      <c r="E53" s="34">
        <v>2.4500000000000002</v>
      </c>
      <c r="F53" s="34">
        <v>20.1312</v>
      </c>
      <c r="G53" s="34" t="s">
        <v>43</v>
      </c>
      <c r="H53" s="34">
        <v>3.37</v>
      </c>
      <c r="I53" s="34">
        <v>4995.9924000000001</v>
      </c>
      <c r="J53" s="34" t="s">
        <v>44</v>
      </c>
      <c r="K53" s="34">
        <v>3.5960000000000001</v>
      </c>
      <c r="L53" s="34">
        <v>539.07600000000002</v>
      </c>
      <c r="O53" s="24">
        <f t="shared" si="9"/>
        <v>2.0943419726696852</v>
      </c>
      <c r="R53" s="24">
        <f>($R$2/$P$2)*I54</f>
        <v>586.35991735616881</v>
      </c>
      <c r="U53" s="24">
        <f t="shared" si="10"/>
        <v>976.13572647666263</v>
      </c>
      <c r="AD53" s="7">
        <v>43126</v>
      </c>
    </row>
    <row r="54" spans="1:30" x14ac:dyDescent="0.35">
      <c r="A54" s="31" t="s">
        <v>80</v>
      </c>
      <c r="B54" s="32">
        <v>43166</v>
      </c>
      <c r="C54" s="33">
        <v>0.74510416666666668</v>
      </c>
      <c r="D54" s="31" t="s">
        <v>42</v>
      </c>
      <c r="E54" s="34">
        <v>2.4460000000000002</v>
      </c>
      <c r="F54" s="34">
        <v>19.311299999999999</v>
      </c>
      <c r="G54" s="34" t="s">
        <v>43</v>
      </c>
      <c r="H54" s="34">
        <v>3.3660000000000001</v>
      </c>
      <c r="I54" s="34">
        <v>5724.0119999999997</v>
      </c>
      <c r="J54" s="34" t="s">
        <v>44</v>
      </c>
      <c r="K54" s="34">
        <v>3.59</v>
      </c>
      <c r="L54" s="34">
        <v>544.1902</v>
      </c>
      <c r="O54" s="24">
        <f t="shared" si="9"/>
        <v>2.0488248233359032</v>
      </c>
      <c r="R54" s="24">
        <f>($R$2/$P$2)*I55</f>
        <v>682.64761488694228</v>
      </c>
      <c r="U54" s="24">
        <f t="shared" si="10"/>
        <v>996.07996272999583</v>
      </c>
      <c r="AD54" s="7">
        <v>43126</v>
      </c>
    </row>
    <row r="55" spans="1:30" x14ac:dyDescent="0.35">
      <c r="A55" s="31" t="s">
        <v>81</v>
      </c>
      <c r="B55" s="32">
        <v>43166</v>
      </c>
      <c r="C55" s="33">
        <v>0.74876157407407407</v>
      </c>
      <c r="D55" s="31" t="s">
        <v>42</v>
      </c>
      <c r="E55" s="34">
        <v>2.4500000000000002</v>
      </c>
      <c r="F55" s="34">
        <v>18.8916</v>
      </c>
      <c r="G55" s="34" t="s">
        <v>43</v>
      </c>
      <c r="H55" s="34">
        <v>3.3730000000000002</v>
      </c>
      <c r="I55" s="34">
        <v>6663.9669999999996</v>
      </c>
      <c r="J55" s="34" t="s">
        <v>44</v>
      </c>
      <c r="K55" s="34">
        <v>3.6</v>
      </c>
      <c r="L55" s="34">
        <v>555.30899999999997</v>
      </c>
      <c r="O55" s="24">
        <f t="shared" si="9"/>
        <v>2.0177317408627191</v>
      </c>
      <c r="R55" s="24">
        <f>($R$2/$P$2)*I56</f>
        <v>668.0600064306293</v>
      </c>
      <c r="T55" s="24">
        <f>($S$2/$U$2)*L56</f>
        <v>983.35337746743164</v>
      </c>
      <c r="AD55" s="7">
        <v>43126</v>
      </c>
    </row>
    <row r="56" spans="1:30" x14ac:dyDescent="0.35">
      <c r="A56" s="31" t="s">
        <v>82</v>
      </c>
      <c r="B56" s="32">
        <v>43166</v>
      </c>
      <c r="C56" s="33">
        <v>0.75284722222222211</v>
      </c>
      <c r="D56" s="31" t="s">
        <v>42</v>
      </c>
      <c r="E56" s="34">
        <v>2.4500000000000002</v>
      </c>
      <c r="F56" s="34">
        <v>18.604900000000001</v>
      </c>
      <c r="G56" s="34" t="s">
        <v>43</v>
      </c>
      <c r="H56" s="34">
        <v>3.3730000000000002</v>
      </c>
      <c r="I56" s="34">
        <v>6521.5636000000004</v>
      </c>
      <c r="J56" s="34" t="s">
        <v>44</v>
      </c>
      <c r="K56" s="34">
        <v>3.6</v>
      </c>
      <c r="L56" s="34">
        <v>548.21400000000006</v>
      </c>
      <c r="O56" s="24">
        <f t="shared" si="9"/>
        <v>2.0116801398790995</v>
      </c>
      <c r="R56" s="24">
        <f>($R$2/$P$2)*I57</f>
        <v>680.98958428212177</v>
      </c>
      <c r="U56" s="24">
        <f>($S$2/$U$2)*L57</f>
        <v>995.36318422810439</v>
      </c>
      <c r="AD56" s="7">
        <v>43126</v>
      </c>
    </row>
    <row r="57" spans="1:30" x14ac:dyDescent="0.35">
      <c r="A57" s="31" t="s">
        <v>83</v>
      </c>
      <c r="B57" s="32">
        <v>43166</v>
      </c>
      <c r="C57" s="33">
        <v>0.75650462962962972</v>
      </c>
      <c r="D57" s="31" t="s">
        <v>42</v>
      </c>
      <c r="E57" s="34">
        <v>2.4460000000000002</v>
      </c>
      <c r="F57" s="34">
        <v>18.549099999999999</v>
      </c>
      <c r="G57" s="34" t="s">
        <v>43</v>
      </c>
      <c r="H57" s="34">
        <v>3.3660000000000001</v>
      </c>
      <c r="I57" s="34">
        <v>6647.7813999999998</v>
      </c>
      <c r="J57" s="34" t="s">
        <v>44</v>
      </c>
      <c r="K57" s="34">
        <v>3.593</v>
      </c>
      <c r="L57" s="34">
        <v>554.90940000000001</v>
      </c>
      <c r="M57" s="3"/>
      <c r="N57" s="24">
        <f>($O$2/$M$2)*F58</f>
        <v>4.1748021366314267</v>
      </c>
      <c r="P57" s="3"/>
      <c r="Q57" s="24">
        <f>($R$2/$P$2)*I58</f>
        <v>383.83718890628421</v>
      </c>
      <c r="S57" s="3"/>
      <c r="U57" s="24">
        <f>($S$2/$U$2)*L58</f>
        <v>1304.1002771279434</v>
      </c>
      <c r="AD57" s="7">
        <v>43126</v>
      </c>
    </row>
    <row r="58" spans="1:30" x14ac:dyDescent="0.35">
      <c r="A58" s="27" t="s">
        <v>41</v>
      </c>
      <c r="B58" s="28">
        <v>43166</v>
      </c>
      <c r="C58" s="29">
        <v>0.76057870370370362</v>
      </c>
      <c r="D58" s="27" t="s">
        <v>42</v>
      </c>
      <c r="E58" s="30">
        <v>2.4500000000000002</v>
      </c>
      <c r="F58" s="30">
        <v>38.494599999999998</v>
      </c>
      <c r="G58" s="30" t="s">
        <v>43</v>
      </c>
      <c r="H58" s="30">
        <v>3.3730000000000002</v>
      </c>
      <c r="I58" s="30">
        <v>3746.9967000000001</v>
      </c>
      <c r="J58" s="30" t="s">
        <v>44</v>
      </c>
      <c r="K58" s="30">
        <v>3.5960000000000001</v>
      </c>
      <c r="L58" s="30">
        <v>727.02859999999998</v>
      </c>
      <c r="AD58" s="7">
        <v>43126</v>
      </c>
    </row>
    <row r="59" spans="1:30" x14ac:dyDescent="0.35">
      <c r="A59" s="27" t="s">
        <v>41</v>
      </c>
      <c r="B59" s="28">
        <v>43166</v>
      </c>
      <c r="C59" s="29">
        <v>0.76466435185185189</v>
      </c>
      <c r="D59" s="27" t="s">
        <v>42</v>
      </c>
      <c r="E59" s="30">
        <v>2.4460000000000002</v>
      </c>
      <c r="F59" s="30">
        <v>38.631</v>
      </c>
      <c r="G59" s="30" t="s">
        <v>43</v>
      </c>
      <c r="H59" s="30">
        <v>3.37</v>
      </c>
      <c r="I59" s="30">
        <v>3758.9845999999998</v>
      </c>
      <c r="J59" s="30" t="s">
        <v>44</v>
      </c>
      <c r="K59" s="30">
        <v>3.5960000000000001</v>
      </c>
      <c r="L59" s="30">
        <v>723.50840000000005</v>
      </c>
    </row>
    <row r="60" spans="1:30" x14ac:dyDescent="0.35">
      <c r="A60" s="27" t="s">
        <v>41</v>
      </c>
      <c r="B60" s="28">
        <v>43166</v>
      </c>
      <c r="C60" s="29">
        <v>0.76874999999999993</v>
      </c>
      <c r="D60" s="27" t="s">
        <v>42</v>
      </c>
      <c r="E60" s="30">
        <v>2.4430000000000001</v>
      </c>
      <c r="F60" s="30">
        <v>38.707000000000001</v>
      </c>
      <c r="G60" s="30" t="s">
        <v>43</v>
      </c>
      <c r="H60" s="30">
        <v>3.3660000000000001</v>
      </c>
      <c r="I60" s="30">
        <v>3760.7714999999998</v>
      </c>
      <c r="J60" s="30" t="s">
        <v>44</v>
      </c>
      <c r="K60" s="30">
        <v>3.593</v>
      </c>
      <c r="L60" s="30">
        <v>730.33699999999999</v>
      </c>
    </row>
    <row r="61" spans="1:30" x14ac:dyDescent="0.35">
      <c r="A61" s="27" t="s">
        <v>41</v>
      </c>
      <c r="B61" s="28">
        <v>43166</v>
      </c>
      <c r="C61" s="29">
        <v>0.7728356481481482</v>
      </c>
      <c r="D61" s="27" t="s">
        <v>42</v>
      </c>
      <c r="E61" s="30">
        <v>2.4430000000000001</v>
      </c>
      <c r="F61" s="30">
        <v>38.610799999999998</v>
      </c>
      <c r="G61" s="30" t="s">
        <v>43</v>
      </c>
      <c r="H61" s="30">
        <v>3.363</v>
      </c>
      <c r="I61" s="30">
        <v>3759.3524000000002</v>
      </c>
      <c r="J61" s="30" t="s">
        <v>44</v>
      </c>
      <c r="K61" s="30">
        <v>3.593</v>
      </c>
      <c r="L61" s="30">
        <v>722.44669999999996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Luisa Degott</cp:lastModifiedBy>
  <dcterms:created xsi:type="dcterms:W3CDTF">2017-05-14T11:20:10Z</dcterms:created>
  <dcterms:modified xsi:type="dcterms:W3CDTF">2020-04-17T13:21:30Z</dcterms:modified>
</cp:coreProperties>
</file>