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hesis\Daten - Bearbeiten\trace_gas2018\slopecalculation_2018\Steigung berechnen\Done\"/>
    </mc:Choice>
  </mc:AlternateContent>
  <xr:revisionPtr revIDLastSave="0" documentId="13_ncr:1_{B24E8F51-6AE1-461E-AEDC-5CD5F314B7AE}" xr6:coauthVersionLast="36" xr6:coauthVersionMax="36" xr10:uidLastSave="{00000000-0000-0000-0000-000000000000}"/>
  <bookViews>
    <workbookView xWindow="0" yWindow="0" windowWidth="19200" windowHeight="693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O25" i="1" l="1"/>
  <c r="O38" i="1"/>
  <c r="O43" i="1"/>
  <c r="O42" i="1"/>
  <c r="O27" i="1"/>
  <c r="O24" i="1"/>
  <c r="O13" i="1"/>
  <c r="O26" i="1"/>
  <c r="O14" i="1"/>
  <c r="N21" i="1"/>
  <c r="O20" i="1"/>
  <c r="O12" i="1"/>
  <c r="O34" i="1"/>
  <c r="O28" i="1"/>
  <c r="O8" i="1"/>
  <c r="O22" i="1"/>
  <c r="T2" i="1"/>
  <c r="S2" i="1"/>
  <c r="Q2" i="1"/>
  <c r="P2" i="1"/>
  <c r="O51" i="1"/>
  <c r="N2" i="1"/>
  <c r="AE2" i="1" s="1"/>
  <c r="U43" i="1" l="1"/>
  <c r="U24" i="1"/>
  <c r="R39" i="1"/>
  <c r="R43" i="1"/>
  <c r="T57" i="1"/>
  <c r="U49" i="1"/>
  <c r="R48" i="1"/>
  <c r="R25" i="1"/>
  <c r="U51" i="1"/>
  <c r="U35" i="1"/>
  <c r="U42" i="1"/>
  <c r="U41" i="1"/>
  <c r="U8" i="1"/>
  <c r="R13" i="1"/>
  <c r="R24" i="1"/>
  <c r="U54" i="1"/>
  <c r="U7" i="1"/>
  <c r="U6" i="1"/>
  <c r="O11" i="1"/>
  <c r="O23" i="1"/>
  <c r="O35" i="1"/>
  <c r="O55" i="1"/>
  <c r="R9" i="1"/>
  <c r="U10" i="1"/>
  <c r="U14" i="1"/>
  <c r="T22" i="1"/>
  <c r="U26" i="1"/>
  <c r="U34" i="1"/>
  <c r="U38" i="1"/>
  <c r="U50" i="1"/>
  <c r="O7" i="1"/>
  <c r="O15" i="1"/>
  <c r="O39" i="1"/>
  <c r="U12" i="1"/>
  <c r="U20" i="1"/>
  <c r="U28" i="1"/>
  <c r="U36" i="1"/>
  <c r="U40" i="1"/>
  <c r="U48" i="1"/>
  <c r="U52" i="1"/>
  <c r="U56" i="1"/>
  <c r="O56" i="1"/>
  <c r="O54" i="1"/>
  <c r="O52" i="1"/>
  <c r="O50" i="1"/>
  <c r="O48" i="1"/>
  <c r="O40" i="1"/>
  <c r="O36" i="1"/>
  <c r="O10" i="1"/>
  <c r="O6" i="1"/>
  <c r="O9" i="1"/>
  <c r="O29" i="1"/>
  <c r="O37" i="1"/>
  <c r="O41" i="1"/>
  <c r="O49" i="1"/>
  <c r="O53" i="1"/>
  <c r="N57" i="1"/>
  <c r="R6" i="1"/>
  <c r="R56" i="1"/>
  <c r="R54" i="1"/>
  <c r="R52" i="1"/>
  <c r="R50" i="1"/>
  <c r="Q42" i="1"/>
  <c r="R40" i="1"/>
  <c r="R38" i="1"/>
  <c r="R36" i="1"/>
  <c r="R34" i="1"/>
  <c r="R28" i="1"/>
  <c r="R26" i="1"/>
  <c r="R22" i="1"/>
  <c r="R20" i="1"/>
  <c r="R14" i="1"/>
  <c r="R12" i="1"/>
  <c r="Q10" i="1"/>
  <c r="R8" i="1"/>
  <c r="Q57" i="1"/>
  <c r="R55" i="1"/>
  <c r="R53" i="1"/>
  <c r="R51" i="1"/>
  <c r="Q49" i="1"/>
  <c r="R41" i="1"/>
  <c r="R37" i="1"/>
  <c r="Q35" i="1"/>
  <c r="R29" i="1"/>
  <c r="R27" i="1"/>
  <c r="Q23" i="1"/>
  <c r="R21" i="1"/>
  <c r="R15" i="1"/>
  <c r="R7" i="1"/>
  <c r="R11" i="1"/>
  <c r="U9" i="1"/>
  <c r="U11" i="1"/>
  <c r="U13" i="1"/>
  <c r="U15" i="1"/>
  <c r="U21" i="1"/>
  <c r="U23" i="1"/>
  <c r="U25" i="1"/>
  <c r="U27" i="1"/>
  <c r="U29" i="1"/>
  <c r="U37" i="1"/>
  <c r="U39" i="1"/>
  <c r="U53" i="1"/>
  <c r="U55" i="1"/>
  <c r="AC6" i="1" l="1"/>
  <c r="AC11" i="1"/>
  <c r="AB6" i="1"/>
  <c r="X9" i="1"/>
  <c r="X11" i="1"/>
  <c r="X7" i="1"/>
  <c r="Y6" i="1"/>
  <c r="X6" i="1"/>
  <c r="X10" i="1"/>
  <c r="X13" i="1"/>
  <c r="X8" i="1"/>
  <c r="X12" i="1"/>
  <c r="AG2" i="1" l="1"/>
  <c r="AF2" i="1"/>
  <c r="AB8" i="1" l="1"/>
  <c r="AC12" i="1"/>
  <c r="Z6" i="1" l="1"/>
  <c r="AA6" i="1"/>
  <c r="Y9" i="1"/>
  <c r="AB12" i="1"/>
  <c r="AC8" i="1"/>
  <c r="Y7" i="1"/>
  <c r="Y8" i="1"/>
  <c r="Y10" i="1"/>
  <c r="Y11" i="1"/>
  <c r="Y12" i="1"/>
  <c r="Y13" i="1"/>
  <c r="AC13" i="1"/>
  <c r="AB13" i="1"/>
  <c r="AC7" i="1"/>
  <c r="AB7" i="1"/>
  <c r="AC9" i="1"/>
  <c r="AB9" i="1"/>
  <c r="AC10" i="1"/>
  <c r="AB10" i="1"/>
  <c r="AB11" i="1"/>
  <c r="AA10" i="1"/>
  <c r="Z10" i="1"/>
  <c r="AA8" i="1"/>
  <c r="Z8" i="1"/>
  <c r="AA9" i="1"/>
  <c r="Z9" i="1"/>
  <c r="Z11" i="1"/>
  <c r="AA11" i="1"/>
  <c r="Z7" i="1"/>
  <c r="AA7" i="1"/>
  <c r="AA12" i="1"/>
  <c r="Z12" i="1"/>
  <c r="Z13" i="1"/>
  <c r="AA13" i="1"/>
</calcChain>
</file>

<file path=xl/sharedStrings.xml><?xml version="1.0" encoding="utf-8"?>
<sst xmlns="http://schemas.openxmlformats.org/spreadsheetml/2006/main" count="281" uniqueCount="85">
  <si>
    <t>plot</t>
  </si>
  <si>
    <t>Datum_Lauf</t>
  </si>
  <si>
    <t>time</t>
  </si>
  <si>
    <t>gas1</t>
  </si>
  <si>
    <t>sec1</t>
  </si>
  <si>
    <t>peak1</t>
  </si>
  <si>
    <t>gas2</t>
  </si>
  <si>
    <t>sec2</t>
  </si>
  <si>
    <t>peak2</t>
  </si>
  <si>
    <t>gas3</t>
  </si>
  <si>
    <t>sec3</t>
  </si>
  <si>
    <t>peak3</t>
  </si>
  <si>
    <t>Mittelwert_CH4</t>
  </si>
  <si>
    <t>Stabw_CH4</t>
  </si>
  <si>
    <t>Konzentration_CH4_ppm</t>
  </si>
  <si>
    <t>Mittelwert_CO2</t>
  </si>
  <si>
    <t>Stabw_CO2</t>
  </si>
  <si>
    <t>Konzentration_CO2_ppm</t>
  </si>
  <si>
    <t>Mittelwert_N2O</t>
  </si>
  <si>
    <t>Stabw_N2O</t>
  </si>
  <si>
    <t>Konzentration_N2O_ppb</t>
  </si>
  <si>
    <t>Zeitpunkt</t>
  </si>
  <si>
    <t>Identifier</t>
  </si>
  <si>
    <t>b_CH4</t>
  </si>
  <si>
    <t>R2_CH4</t>
  </si>
  <si>
    <t>b_CO2</t>
  </si>
  <si>
    <t>R2_CO2</t>
  </si>
  <si>
    <t>b_N2O</t>
  </si>
  <si>
    <t>R2_N2O</t>
  </si>
  <si>
    <t>Datum_Probennahme</t>
  </si>
  <si>
    <t>rF_CH4</t>
  </si>
  <si>
    <t>rF_CO2</t>
  </si>
  <si>
    <t>rF_N2O</t>
  </si>
  <si>
    <t>A1</t>
  </si>
  <si>
    <t>A2</t>
  </si>
  <si>
    <t>A3</t>
  </si>
  <si>
    <t>G1</t>
  </si>
  <si>
    <t>G2</t>
  </si>
  <si>
    <t>W1</t>
  </si>
  <si>
    <t>W2</t>
  </si>
  <si>
    <t>W3</t>
  </si>
  <si>
    <t>STD</t>
  </si>
  <si>
    <t>CH4</t>
  </si>
  <si>
    <t>CO2</t>
  </si>
  <si>
    <t>N2O</t>
  </si>
  <si>
    <t>A1 1</t>
  </si>
  <si>
    <t>A1 2</t>
  </si>
  <si>
    <t>A1 3</t>
  </si>
  <si>
    <t>A1 4</t>
  </si>
  <si>
    <t>A1 5</t>
  </si>
  <si>
    <t>A2 1</t>
  </si>
  <si>
    <t>A2 2</t>
  </si>
  <si>
    <t>A2 3</t>
  </si>
  <si>
    <t>A2 4</t>
  </si>
  <si>
    <t>A2 5</t>
  </si>
  <si>
    <t>A3 1</t>
  </si>
  <si>
    <t>A3 2</t>
  </si>
  <si>
    <t>A3 3</t>
  </si>
  <si>
    <t>A3 4</t>
  </si>
  <si>
    <t>A3 5</t>
  </si>
  <si>
    <t>G1 1</t>
  </si>
  <si>
    <t>G1 2</t>
  </si>
  <si>
    <t>G1 3</t>
  </si>
  <si>
    <t>G1 4</t>
  </si>
  <si>
    <t>G1 5</t>
  </si>
  <si>
    <t>G2 1</t>
  </si>
  <si>
    <t>G2 2</t>
  </si>
  <si>
    <t>G2 3</t>
  </si>
  <si>
    <t>G2 4</t>
  </si>
  <si>
    <t>G2 5</t>
  </si>
  <si>
    <t>W1 1</t>
  </si>
  <si>
    <t>W1 2</t>
  </si>
  <si>
    <t>W1 3</t>
  </si>
  <si>
    <t>W1 4</t>
  </si>
  <si>
    <t>W2 1</t>
  </si>
  <si>
    <t>W2 2</t>
  </si>
  <si>
    <t>W2 3</t>
  </si>
  <si>
    <t>W2 4</t>
  </si>
  <si>
    <t>W2 5</t>
  </si>
  <si>
    <t>W3 1</t>
  </si>
  <si>
    <t>W3 2</t>
  </si>
  <si>
    <t>W3 3</t>
  </si>
  <si>
    <t>W3 4</t>
  </si>
  <si>
    <t>W3 5</t>
  </si>
  <si>
    <t>W1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</si>
</sst>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64" fontId="0" fillId="2" borderId="0" xfId="0" applyNumberFormat="1" applyFill="1"/>
    <xf numFmtId="0" fontId="0" fillId="2" borderId="0" xfId="0" applyFill="1"/>
    <xf numFmtId="0" fontId="0" fillId="2" borderId="0" xfId="0" applyNumberFormat="1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164" fontId="0" fillId="4" borderId="0" xfId="0" applyNumberFormat="1" applyFill="1"/>
    <xf numFmtId="0" fontId="0" fillId="4" borderId="0" xfId="0" applyFill="1"/>
    <xf numFmtId="164" fontId="0" fillId="5" borderId="0" xfId="0" applyNumberFormat="1" applyFill="1"/>
    <xf numFmtId="0" fontId="0" fillId="5" borderId="0" xfId="0" applyFill="1"/>
    <xf numFmtId="164" fontId="0" fillId="6" borderId="0" xfId="0" applyNumberFormat="1" applyFill="1"/>
    <xf numFmtId="164" fontId="0" fillId="7" borderId="0" xfId="0" applyNumberFormat="1" applyFill="1"/>
    <xf numFmtId="0" fontId="0" fillId="7" borderId="0" xfId="0" applyFill="1"/>
    <xf numFmtId="164" fontId="0" fillId="8" borderId="0" xfId="0" applyNumberFormat="1" applyFill="1"/>
    <xf numFmtId="0" fontId="0" fillId="8" borderId="0" xfId="0" applyFill="1"/>
    <xf numFmtId="0" fontId="0" fillId="6" borderId="0" xfId="0" applyFill="1"/>
    <xf numFmtId="164" fontId="0" fillId="9" borderId="0" xfId="0" applyNumberFormat="1" applyFill="1"/>
    <xf numFmtId="0" fontId="0" fillId="9" borderId="0" xfId="0" applyFill="1"/>
    <xf numFmtId="164" fontId="0" fillId="10" borderId="0" xfId="0" applyNumberFormat="1" applyFill="1"/>
    <xf numFmtId="0" fontId="0" fillId="10" borderId="0" xfId="0" applyFill="1"/>
    <xf numFmtId="164" fontId="0" fillId="6" borderId="0" xfId="0" applyNumberFormat="1" applyFill="1" applyAlignment="1">
      <alignment horizontal="right"/>
    </xf>
    <xf numFmtId="0" fontId="0" fillId="2" borderId="0" xfId="0" applyFill="1"/>
    <xf numFmtId="14" fontId="0" fillId="2" borderId="0" xfId="0" applyNumberFormat="1" applyFill="1"/>
    <xf numFmtId="21" fontId="0" fillId="2" borderId="0" xfId="0" applyNumberFormat="1" applyFill="1"/>
    <xf numFmtId="2" fontId="0" fillId="2" borderId="0" xfId="0" applyNumberFormat="1" applyFill="1"/>
    <xf numFmtId="0" fontId="0" fillId="9" borderId="0" xfId="0" applyFill="1"/>
    <xf numFmtId="14" fontId="0" fillId="9" borderId="0" xfId="0" applyNumberFormat="1" applyFill="1"/>
    <xf numFmtId="21" fontId="0" fillId="9" borderId="0" xfId="0" applyNumberFormat="1" applyFill="1"/>
    <xf numFmtId="2" fontId="0" fillId="9" borderId="0" xfId="0" applyNumberFormat="1" applyFill="1"/>
  </cellXfs>
  <cellStyles count="1">
    <cellStyle name="Standard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2"/>
  <sheetViews>
    <sheetView tabSelected="1" topLeftCell="O1" zoomScale="70" zoomScaleNormal="70" workbookViewId="0">
      <selection activeCell="Q23" sqref="Q23"/>
    </sheetView>
  </sheetViews>
  <sheetFormatPr baseColWidth="10" defaultRowHeight="14.5" x14ac:dyDescent="0.35"/>
  <cols>
    <col min="2" max="2" width="13.26953125" customWidth="1"/>
    <col min="13" max="13" width="18" customWidth="1"/>
    <col min="14" max="14" width="10.81640625" style="1"/>
    <col min="15" max="15" width="24.1796875" customWidth="1"/>
    <col min="16" max="16" width="20" customWidth="1"/>
    <col min="17" max="17" width="10.81640625" style="1"/>
    <col min="18" max="18" width="23.1796875" customWidth="1"/>
    <col min="19" max="19" width="17.453125" customWidth="1"/>
    <col min="20" max="20" width="10.81640625" style="1"/>
    <col min="21" max="21" width="25" customWidth="1"/>
    <col min="30" max="30" width="14.7265625" style="5" customWidth="1"/>
  </cols>
  <sheetData>
    <row r="1" spans="1:33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4" t="s">
        <v>29</v>
      </c>
      <c r="AE1" s="1" t="s">
        <v>30</v>
      </c>
      <c r="AF1" s="1" t="s">
        <v>31</v>
      </c>
      <c r="AG1" s="1" t="s">
        <v>32</v>
      </c>
    </row>
    <row r="2" spans="1:33" x14ac:dyDescent="0.35">
      <c r="A2" s="27" t="s">
        <v>41</v>
      </c>
      <c r="B2" s="28">
        <v>43166</v>
      </c>
      <c r="C2" s="29">
        <v>0.76057870370370362</v>
      </c>
      <c r="D2" s="27" t="s">
        <v>42</v>
      </c>
      <c r="E2" s="30">
        <v>2.4500000000000002</v>
      </c>
      <c r="F2" s="30">
        <v>38.494599999999998</v>
      </c>
      <c r="G2" s="30" t="s">
        <v>43</v>
      </c>
      <c r="H2" s="30">
        <v>3.3730000000000002</v>
      </c>
      <c r="I2" s="30">
        <v>3746.9967000000001</v>
      </c>
      <c r="J2" s="30" t="s">
        <v>44</v>
      </c>
      <c r="K2" s="30">
        <v>3.5960000000000001</v>
      </c>
      <c r="L2" s="30">
        <v>727.02859999999998</v>
      </c>
      <c r="M2" s="4">
        <f>AVERAGE(F2:F5,F16:F19,F30:F33,F45:F48,F59:F62)</f>
        <v>37.527999999999999</v>
      </c>
      <c r="N2" s="4">
        <f>STDEV(F2:F5,F16:F19,F30:F33,F45:F48,G59:G62)</f>
        <v>4.8430134947675239</v>
      </c>
      <c r="O2" s="4">
        <v>4.08</v>
      </c>
      <c r="P2" s="4">
        <f>AVERAGE(I2:I5,I16:I19,I30:I33,I45:I48,I59:I62)</f>
        <v>3791.6863052631584</v>
      </c>
      <c r="Q2" s="4">
        <f>STDEV(I2:I5,I16:I19,I30:I33,I45:I48,I59:I62)</f>
        <v>249.87213002528907</v>
      </c>
      <c r="R2" s="4">
        <v>393.3</v>
      </c>
      <c r="S2" s="4">
        <f>AVERAGE(L2:L5,L16:L19,L30:L33,L45:L48,L59:L62)</f>
        <v>709.2414421052631</v>
      </c>
      <c r="T2" s="4">
        <f>STDEV(L2:L5,L16:L19,L30:L33,L45:L48,L59:L62)</f>
        <v>44.522696898340087</v>
      </c>
      <c r="U2" s="4">
        <v>399</v>
      </c>
      <c r="AD2" s="7">
        <v>43126</v>
      </c>
      <c r="AE2" s="6">
        <f>(N2/M2)^2</f>
        <v>1.6654075090499858E-2</v>
      </c>
      <c r="AF2" s="6">
        <f>(T2/S2)^2</f>
        <v>3.9407121968455137E-3</v>
      </c>
      <c r="AG2" s="6">
        <f>(T2/S2)^2</f>
        <v>3.9407121968455137E-3</v>
      </c>
    </row>
    <row r="3" spans="1:33" x14ac:dyDescent="0.35">
      <c r="A3" s="27" t="s">
        <v>41</v>
      </c>
      <c r="B3" s="28">
        <v>43166</v>
      </c>
      <c r="C3" s="29">
        <v>0.76466435185185189</v>
      </c>
      <c r="D3" s="27" t="s">
        <v>42</v>
      </c>
      <c r="E3" s="30">
        <v>2.4460000000000002</v>
      </c>
      <c r="F3" s="30">
        <v>38.631</v>
      </c>
      <c r="G3" s="30" t="s">
        <v>43</v>
      </c>
      <c r="H3" s="30">
        <v>3.37</v>
      </c>
      <c r="I3" s="30">
        <v>3758.9845999999998</v>
      </c>
      <c r="J3" s="30" t="s">
        <v>44</v>
      </c>
      <c r="K3" s="30">
        <v>3.5960000000000001</v>
      </c>
      <c r="L3" s="30">
        <v>723.50840000000005</v>
      </c>
      <c r="M3" s="5"/>
      <c r="N3" s="4"/>
      <c r="O3" s="5"/>
      <c r="P3" s="5"/>
      <c r="Q3" s="4"/>
      <c r="R3" s="4"/>
      <c r="S3" s="5"/>
      <c r="T3" s="4"/>
      <c r="U3" s="4"/>
      <c r="AD3" s="7">
        <v>43126</v>
      </c>
    </row>
    <row r="4" spans="1:33" x14ac:dyDescent="0.35">
      <c r="A4" s="27" t="s">
        <v>41</v>
      </c>
      <c r="B4" s="28">
        <v>43166</v>
      </c>
      <c r="C4" s="29">
        <v>0.76874999999999993</v>
      </c>
      <c r="D4" s="27" t="s">
        <v>42</v>
      </c>
      <c r="E4" s="30">
        <v>2.4430000000000001</v>
      </c>
      <c r="F4" s="30">
        <v>38.707000000000001</v>
      </c>
      <c r="G4" s="30" t="s">
        <v>43</v>
      </c>
      <c r="H4" s="30">
        <v>3.3660000000000001</v>
      </c>
      <c r="I4" s="30">
        <v>3760.7714999999998</v>
      </c>
      <c r="J4" s="30" t="s">
        <v>44</v>
      </c>
      <c r="K4" s="30">
        <v>3.593</v>
      </c>
      <c r="L4" s="30">
        <v>730.33699999999999</v>
      </c>
      <c r="M4" s="5"/>
      <c r="N4" s="4"/>
      <c r="O4" s="5"/>
      <c r="P4" s="5"/>
      <c r="Q4" s="4"/>
      <c r="R4" s="4"/>
      <c r="S4" s="5"/>
      <c r="T4" s="4"/>
      <c r="U4" s="4"/>
      <c r="AD4" s="7">
        <v>43126</v>
      </c>
    </row>
    <row r="5" spans="1:33" x14ac:dyDescent="0.35">
      <c r="A5" s="27" t="s">
        <v>41</v>
      </c>
      <c r="B5" s="28">
        <v>43166</v>
      </c>
      <c r="C5" s="29">
        <v>0.7728356481481482</v>
      </c>
      <c r="D5" s="27" t="s">
        <v>42</v>
      </c>
      <c r="E5" s="30">
        <v>2.4430000000000001</v>
      </c>
      <c r="F5" s="30">
        <v>38.610799999999998</v>
      </c>
      <c r="G5" s="30" t="s">
        <v>43</v>
      </c>
      <c r="H5" s="30">
        <v>3.363</v>
      </c>
      <c r="I5" s="30">
        <v>3759.3524000000002</v>
      </c>
      <c r="J5" s="30" t="s">
        <v>44</v>
      </c>
      <c r="K5" s="30">
        <v>3.593</v>
      </c>
      <c r="L5" s="30">
        <v>722.44669999999996</v>
      </c>
      <c r="M5" s="5"/>
      <c r="N5" s="4"/>
      <c r="O5" s="5"/>
      <c r="P5" s="5"/>
      <c r="Q5" s="4"/>
      <c r="R5" s="4"/>
      <c r="S5" s="5"/>
      <c r="T5" s="4"/>
      <c r="U5" s="4"/>
      <c r="AD5" s="7">
        <v>43126</v>
      </c>
    </row>
    <row r="6" spans="1:33" x14ac:dyDescent="0.35">
      <c r="A6" s="31" t="s">
        <v>45</v>
      </c>
      <c r="B6" s="32">
        <v>43166</v>
      </c>
      <c r="C6" s="33">
        <v>0.77690972222222221</v>
      </c>
      <c r="D6" s="31" t="s">
        <v>42</v>
      </c>
      <c r="E6" s="34">
        <v>2.4500000000000002</v>
      </c>
      <c r="F6" s="34">
        <v>19.273399999999999</v>
      </c>
      <c r="G6" s="34" t="s">
        <v>43</v>
      </c>
      <c r="H6" s="34">
        <v>3.3730000000000002</v>
      </c>
      <c r="I6" s="34">
        <v>5168.0778</v>
      </c>
      <c r="J6" s="34" t="s">
        <v>44</v>
      </c>
      <c r="K6" s="34">
        <v>3.593</v>
      </c>
      <c r="L6" s="34">
        <v>557.91129999999998</v>
      </c>
      <c r="O6" s="10">
        <f>($O$2/$M$2)*F6</f>
        <v>2.0953813685781282</v>
      </c>
      <c r="R6" s="10">
        <f t="shared" ref="R6:R15" si="0">($R$2/$P$2)*I6</f>
        <v>536.06887149883278</v>
      </c>
      <c r="U6" s="10">
        <f>($S$2/$U$2)*L6</f>
        <v>991.7138220020604</v>
      </c>
      <c r="V6" s="3">
        <v>0</v>
      </c>
      <c r="W6" s="11" t="s">
        <v>33</v>
      </c>
      <c r="X6" s="2">
        <f>SLOPE(O6:O10,$V$6:$V$10)</f>
        <v>-3.2159027925814597E-4</v>
      </c>
      <c r="Y6" s="2">
        <f>RSQ(O6:O10,$V$6:$V$10)</f>
        <v>0.32675625581454004</v>
      </c>
      <c r="Z6" s="2">
        <f>SLOPE($R6:$R10,$V$6:$V$10)</f>
        <v>8.6662468637208097</v>
      </c>
      <c r="AA6" s="2">
        <f>RSQ(R6:R10,$V$6:$V$10)</f>
        <v>0.92887587238122604</v>
      </c>
      <c r="AB6" s="2">
        <f>SLOPE(U6:U10,$V$6:$V$10)</f>
        <v>2.2112939432559826</v>
      </c>
      <c r="AC6" s="2">
        <f>RSQ(U6:U10,$V$6:$V$10)</f>
        <v>0.90879147435648155</v>
      </c>
      <c r="AD6" s="7">
        <v>43126</v>
      </c>
      <c r="AE6" s="2"/>
    </row>
    <row r="7" spans="1:33" x14ac:dyDescent="0.35">
      <c r="A7" s="31" t="s">
        <v>46</v>
      </c>
      <c r="B7" s="32">
        <v>43166</v>
      </c>
      <c r="C7" s="33">
        <v>0.7805671296296296</v>
      </c>
      <c r="D7" s="31" t="s">
        <v>42</v>
      </c>
      <c r="E7" s="34">
        <v>2.4430000000000001</v>
      </c>
      <c r="F7" s="34">
        <v>19.327400000000001</v>
      </c>
      <c r="G7" s="34" t="s">
        <v>43</v>
      </c>
      <c r="H7" s="34">
        <v>3.363</v>
      </c>
      <c r="I7" s="34">
        <v>5917.7676000000001</v>
      </c>
      <c r="J7" s="34" t="s">
        <v>44</v>
      </c>
      <c r="K7" s="34">
        <v>3.59</v>
      </c>
      <c r="L7" s="34">
        <v>580.61860000000001</v>
      </c>
      <c r="O7" s="10">
        <f t="shared" ref="O6:O15" si="1">($O$2/$M$2)*F7</f>
        <v>2.101252185035174</v>
      </c>
      <c r="R7" s="10">
        <f t="shared" si="0"/>
        <v>613.83189686586297</v>
      </c>
      <c r="U7" s="10">
        <f>($S$2/$U$2)*L7</f>
        <v>1032.0771257572405</v>
      </c>
      <c r="V7" s="3">
        <v>10</v>
      </c>
      <c r="W7" s="13" t="s">
        <v>34</v>
      </c>
      <c r="X7" s="2">
        <f>SLOPE($O11:$O15,$V$6:$V$10)</f>
        <v>-1.5253250905989725E-4</v>
      </c>
      <c r="Y7" s="2">
        <f>RSQ(O11:O15,$V$6:$V$10)</f>
        <v>1.2486201110852375E-2</v>
      </c>
      <c r="Z7" s="2">
        <f>SLOPE($R11:$R15,$V$6:$V$10)</f>
        <v>6.7391896040900248</v>
      </c>
      <c r="AA7" s="2">
        <f>RSQ(R11:R15,$V$6:$V$10)</f>
        <v>0.95421642227024284</v>
      </c>
      <c r="AB7" s="2">
        <f>SLOPE(U11:U15,$V$6:$V$10)</f>
        <v>7.171191770003059</v>
      </c>
      <c r="AC7" s="2">
        <f>RSQ(U11:U15,$V$6:$V$10)</f>
        <v>0.97810915600735915</v>
      </c>
      <c r="AD7" s="7">
        <v>43126</v>
      </c>
      <c r="AE7" s="2"/>
    </row>
    <row r="8" spans="1:33" x14ac:dyDescent="0.35">
      <c r="A8" s="31" t="s">
        <v>47</v>
      </c>
      <c r="B8" s="32">
        <v>43166</v>
      </c>
      <c r="C8" s="33">
        <v>0.78464120370370372</v>
      </c>
      <c r="D8" s="31" t="s">
        <v>42</v>
      </c>
      <c r="E8" s="34">
        <v>2.4500000000000002</v>
      </c>
      <c r="F8" s="34">
        <v>19.338000000000001</v>
      </c>
      <c r="G8" s="34" t="s">
        <v>43</v>
      </c>
      <c r="H8" s="34">
        <v>3.3730000000000002</v>
      </c>
      <c r="I8" s="34">
        <v>7323.4381999999996</v>
      </c>
      <c r="J8" s="34" t="s">
        <v>44</v>
      </c>
      <c r="K8" s="34">
        <v>3.5960000000000001</v>
      </c>
      <c r="L8" s="34">
        <v>587.51179999999999</v>
      </c>
      <c r="O8" s="10">
        <f t="shared" si="1"/>
        <v>2.1024046045619271</v>
      </c>
      <c r="R8" s="10">
        <f t="shared" si="0"/>
        <v>759.63780022147557</v>
      </c>
      <c r="U8" s="10">
        <f t="shared" ref="U8:U15" si="2">($S$2/$U$2)*L8</f>
        <v>1044.330116004659</v>
      </c>
      <c r="V8" s="3">
        <v>20</v>
      </c>
      <c r="W8" s="15" t="s">
        <v>35</v>
      </c>
      <c r="X8" s="2">
        <f>SLOPE($O20:$O24,$V$6:$V$10)</f>
        <v>4.8513445199012954E-4</v>
      </c>
      <c r="Y8" s="2">
        <f>RSQ(O20:O24,$V$6:$V$10)</f>
        <v>0.42668060049817735</v>
      </c>
      <c r="Z8" s="2">
        <f>SLOPE($R20:$R24,$V$6:$V$10)</f>
        <v>4.5224100928009223</v>
      </c>
      <c r="AA8" s="2">
        <f>RSQ(R20:R24,$V$6:$V$10)</f>
        <v>0.98243646209519453</v>
      </c>
      <c r="AB8" s="2">
        <f>SLOPE($U20:$U24,$V$6:$V$10)</f>
        <v>1.9881086375220161</v>
      </c>
      <c r="AC8" s="2">
        <f>RSQ(U20:U24,$V$6:$V$10)</f>
        <v>0.81528013086030149</v>
      </c>
      <c r="AD8" s="7">
        <v>43126</v>
      </c>
      <c r="AE8" s="2"/>
    </row>
    <row r="9" spans="1:33" x14ac:dyDescent="0.35">
      <c r="A9" s="31" t="s">
        <v>48</v>
      </c>
      <c r="B9" s="32">
        <v>43166</v>
      </c>
      <c r="C9" s="33">
        <v>0.7882986111111111</v>
      </c>
      <c r="D9" s="31" t="s">
        <v>42</v>
      </c>
      <c r="E9" s="34">
        <v>2.4500000000000002</v>
      </c>
      <c r="F9" s="34">
        <v>19.305199999999999</v>
      </c>
      <c r="G9" s="34" t="s">
        <v>43</v>
      </c>
      <c r="H9" s="34">
        <v>3.3730000000000002</v>
      </c>
      <c r="I9" s="34">
        <v>7484.4763999999996</v>
      </c>
      <c r="J9" s="34" t="s">
        <v>44</v>
      </c>
      <c r="K9" s="34">
        <v>3.5960000000000001</v>
      </c>
      <c r="L9" s="34">
        <v>608.16300000000001</v>
      </c>
      <c r="O9" s="10">
        <f t="shared" si="1"/>
        <v>2.0988386271583885</v>
      </c>
      <c r="R9" s="10">
        <f t="shared" si="0"/>
        <v>776.34179917098891</v>
      </c>
      <c r="U9" s="10">
        <f t="shared" si="2"/>
        <v>1081.0386043986546</v>
      </c>
      <c r="V9" s="3">
        <v>30</v>
      </c>
      <c r="W9" s="18" t="s">
        <v>36</v>
      </c>
      <c r="X9" s="2">
        <f>SLOPE($O25:$O29,$V$6:$V$10)</f>
        <v>-9.4150500959289118E-5</v>
      </c>
      <c r="Y9" s="2">
        <f>RSQ(O25:O29,$V$6:$V$10)</f>
        <v>1.5125456281117082E-2</v>
      </c>
      <c r="Z9" s="2">
        <f>SLOPE($R25:$R29,$V$6:$V$10)</f>
        <v>9.3115876220276022</v>
      </c>
      <c r="AA9" s="2">
        <f>RSQ(R25:R29,$V$6:$V$10)</f>
        <v>0.98390351194943637</v>
      </c>
      <c r="AB9" s="2">
        <f>SLOPE(U25:U29,$V$6:$V$10)</f>
        <v>2.8036811919713749</v>
      </c>
      <c r="AC9" s="2">
        <f>RSQ(U25:U29,$V$6:$V$10)</f>
        <v>0.97259369394958939</v>
      </c>
      <c r="AD9" s="7">
        <v>43126</v>
      </c>
      <c r="AE9" s="2"/>
    </row>
    <row r="10" spans="1:33" x14ac:dyDescent="0.35">
      <c r="A10" s="31" t="s">
        <v>49</v>
      </c>
      <c r="B10" s="32">
        <v>43166</v>
      </c>
      <c r="C10" s="33">
        <v>0.79238425925925926</v>
      </c>
      <c r="D10" s="31" t="s">
        <v>42</v>
      </c>
      <c r="E10" s="34">
        <v>2.4500000000000002</v>
      </c>
      <c r="F10" s="34">
        <v>19.136600000000001</v>
      </c>
      <c r="G10" s="34" t="s">
        <v>43</v>
      </c>
      <c r="H10" s="34">
        <v>3.3730000000000002</v>
      </c>
      <c r="I10" s="34">
        <v>7119.9916999999996</v>
      </c>
      <c r="J10" s="34" t="s">
        <v>44</v>
      </c>
      <c r="K10" s="34">
        <v>3.6</v>
      </c>
      <c r="L10" s="34">
        <v>606.33979999999997</v>
      </c>
      <c r="O10" s="10">
        <f t="shared" si="1"/>
        <v>2.0805086335536136</v>
      </c>
      <c r="Q10" s="10">
        <f>($R$2/$P$2)*I10</f>
        <v>738.53491828239419</v>
      </c>
      <c r="U10" s="10">
        <f t="shared" si="2"/>
        <v>1077.7977798441525</v>
      </c>
      <c r="V10" s="3">
        <v>40</v>
      </c>
      <c r="W10" s="20" t="s">
        <v>37</v>
      </c>
      <c r="X10" s="2">
        <f>SLOPE($O34:$O38,$V$6:$V$10)</f>
        <v>2.2287358772116406E-4</v>
      </c>
      <c r="Y10" s="2">
        <f>RSQ(O34:O38,$V$6:$V$10)</f>
        <v>6.2479880809347632E-2</v>
      </c>
      <c r="Z10" s="2">
        <f>SLOPE($R34:$R38,$V$6:$V$10)</f>
        <v>1.4097567486929667</v>
      </c>
      <c r="AA10" s="2">
        <f>RSQ(R34:R38,$V$6:$V$10)</f>
        <v>0.83181010831779256</v>
      </c>
      <c r="AB10" s="2">
        <f>SLOPE(U34:U38,$V$6:$V$10)</f>
        <v>-1.0860815065821044E-2</v>
      </c>
      <c r="AC10" s="2">
        <f>RSQ(U34:U38,$V$6:$V$10)</f>
        <v>1.2944053666222744E-3</v>
      </c>
      <c r="AD10" s="7">
        <v>43126</v>
      </c>
      <c r="AE10" s="2"/>
    </row>
    <row r="11" spans="1:33" x14ac:dyDescent="0.35">
      <c r="A11" s="31" t="s">
        <v>50</v>
      </c>
      <c r="B11" s="32">
        <v>43166</v>
      </c>
      <c r="C11" s="33">
        <v>0.79646990740740742</v>
      </c>
      <c r="D11" s="31" t="s">
        <v>42</v>
      </c>
      <c r="E11" s="34">
        <v>2.4430000000000001</v>
      </c>
      <c r="F11" s="34">
        <v>19.3139</v>
      </c>
      <c r="G11" s="34" t="s">
        <v>43</v>
      </c>
      <c r="H11" s="34">
        <v>3.363</v>
      </c>
      <c r="I11" s="34">
        <v>5084.7960000000003</v>
      </c>
      <c r="J11" s="34" t="s">
        <v>44</v>
      </c>
      <c r="K11" s="34">
        <v>3.59</v>
      </c>
      <c r="L11" s="34">
        <v>568.3682</v>
      </c>
      <c r="O11" s="12">
        <f t="shared" si="1"/>
        <v>2.0997844809209125</v>
      </c>
      <c r="R11" s="12">
        <f t="shared" si="0"/>
        <v>527.43030561996943</v>
      </c>
      <c r="U11" s="12">
        <f t="shared" si="2"/>
        <v>1010.3014581823875</v>
      </c>
      <c r="V11" s="3"/>
      <c r="W11" s="21" t="s">
        <v>38</v>
      </c>
      <c r="X11" s="2">
        <f>SLOPE($O39:$O43,$V$6:$V$10)</f>
        <v>1.5557663611171613E-4</v>
      </c>
      <c r="Y11" s="2">
        <f>RSQ(O39:O43,$V$6:$V$10)</f>
        <v>2.214117668226017E-2</v>
      </c>
      <c r="Z11" s="2">
        <f>SLOPE($R39:$R43,$V$6:$V$10)</f>
        <v>1.5785791522077364</v>
      </c>
      <c r="AA11" s="2">
        <f>RSQ(R39:R43,$V$6:$V$10)</f>
        <v>0.83783669634635949</v>
      </c>
      <c r="AB11" s="2">
        <f>SLOPE($U39:$U43,$V$6:$V$10)</f>
        <v>-0.21130595596557328</v>
      </c>
      <c r="AC11" s="2">
        <f>RSQ(U39:U43,$V$6:$V$10)</f>
        <v>0.29392909864126787</v>
      </c>
      <c r="AD11" s="7">
        <v>43126</v>
      </c>
      <c r="AE11" s="2"/>
    </row>
    <row r="12" spans="1:33" x14ac:dyDescent="0.35">
      <c r="A12" s="31" t="s">
        <v>51</v>
      </c>
      <c r="B12" s="32">
        <v>43166</v>
      </c>
      <c r="C12" s="33">
        <v>0.80055555555555558</v>
      </c>
      <c r="D12" s="31" t="s">
        <v>42</v>
      </c>
      <c r="E12" s="34">
        <v>2.4500000000000002</v>
      </c>
      <c r="F12" s="34">
        <v>18.866399999999999</v>
      </c>
      <c r="G12" s="34" t="s">
        <v>43</v>
      </c>
      <c r="H12" s="34">
        <v>3.3730000000000002</v>
      </c>
      <c r="I12" s="34">
        <v>6318.3321999999998</v>
      </c>
      <c r="J12" s="34" t="s">
        <v>44</v>
      </c>
      <c r="K12" s="34">
        <v>3.5960000000000001</v>
      </c>
      <c r="L12" s="34">
        <v>609.48320000000001</v>
      </c>
      <c r="O12" s="12">
        <f t="shared" si="1"/>
        <v>2.0511328075037305</v>
      </c>
      <c r="R12" s="12">
        <f t="shared" si="0"/>
        <v>655.38123520677982</v>
      </c>
      <c r="U12" s="12">
        <f t="shared" si="2"/>
        <v>1083.3853225737607</v>
      </c>
      <c r="V12" s="3"/>
      <c r="W12" s="23" t="s">
        <v>39</v>
      </c>
      <c r="X12" s="2">
        <f>SLOPE($O48:$O52,$V$6:$V$10)</f>
        <v>-1.9721594542741362E-4</v>
      </c>
      <c r="Y12" s="2">
        <f>RSQ(O48:O52,$V$6:$V$10)</f>
        <v>3.3660548716915678E-2</v>
      </c>
      <c r="Z12" s="2">
        <f>SLOPE($R48:$R52,$V$6:$V$10)</f>
        <v>-0.50459093846638037</v>
      </c>
      <c r="AA12" s="2">
        <f>RSQ(R48:R52,$V$6:$V$10)</f>
        <v>0.41809727275325986</v>
      </c>
      <c r="AB12" s="2">
        <f>SLOPE(U48:U52,$V$6:$V$10)</f>
        <v>0.1002394571508762</v>
      </c>
      <c r="AC12" s="2">
        <f>RSQ(U48:U52,$V$6:$V$10)</f>
        <v>6.6384865090620804E-2</v>
      </c>
      <c r="AD12" s="7">
        <v>43126</v>
      </c>
      <c r="AE12" s="2"/>
    </row>
    <row r="13" spans="1:33" x14ac:dyDescent="0.35">
      <c r="A13" s="31" t="s">
        <v>52</v>
      </c>
      <c r="B13" s="32">
        <v>43166</v>
      </c>
      <c r="C13" s="33">
        <v>0.80464120370370373</v>
      </c>
      <c r="D13" s="31" t="s">
        <v>42</v>
      </c>
      <c r="E13" s="34">
        <v>2.4500000000000002</v>
      </c>
      <c r="F13" s="34">
        <v>19.041799999999999</v>
      </c>
      <c r="G13" s="34" t="s">
        <v>43</v>
      </c>
      <c r="H13" s="34">
        <v>3.3730000000000002</v>
      </c>
      <c r="I13" s="34">
        <v>6752.1171999999997</v>
      </c>
      <c r="J13" s="34" t="s">
        <v>44</v>
      </c>
      <c r="K13" s="34">
        <v>3.6</v>
      </c>
      <c r="L13" s="34">
        <v>637.88959999999997</v>
      </c>
      <c r="O13" s="12">
        <f t="shared" si="1"/>
        <v>2.0702020891068003</v>
      </c>
      <c r="R13" s="12">
        <f t="shared" si="0"/>
        <v>700.37642382857678</v>
      </c>
      <c r="U13" s="12">
        <f t="shared" si="2"/>
        <v>1133.8790471377179</v>
      </c>
      <c r="V13" s="3"/>
      <c r="W13" s="25" t="s">
        <v>40</v>
      </c>
      <c r="X13" s="2">
        <f>SLOPE($O53:$O57,$V$6:$V$10)</f>
        <v>-3.8851758686847182E-3</v>
      </c>
      <c r="Y13" s="2">
        <f>RSQ(O53:O57,$V$6:$V$10)</f>
        <v>0.84537997603553072</v>
      </c>
      <c r="Z13" s="2">
        <f>SLOPE($R53:$R57,$V$6:$V$10)</f>
        <v>4.0052235036743102</v>
      </c>
      <c r="AA13" s="2">
        <f>RSQ(R53:R57,$V$6:$V$10)</f>
        <v>0.87759195265291989</v>
      </c>
      <c r="AB13" s="2">
        <f>SLOPE(U53:U57,$V$6:$V$10)</f>
        <v>-0.25950771081661855</v>
      </c>
      <c r="AC13" s="2">
        <f>RSQ(U53:U57,$V$6:$V$10)</f>
        <v>0.98636101320629654</v>
      </c>
      <c r="AD13" s="7">
        <v>43126</v>
      </c>
      <c r="AE13" s="2"/>
    </row>
    <row r="14" spans="1:33" x14ac:dyDescent="0.35">
      <c r="A14" s="31" t="s">
        <v>53</v>
      </c>
      <c r="B14" s="32">
        <v>43166</v>
      </c>
      <c r="C14" s="33">
        <v>0.80829861111111112</v>
      </c>
      <c r="D14" s="31" t="s">
        <v>42</v>
      </c>
      <c r="E14" s="34">
        <v>2.4500000000000002</v>
      </c>
      <c r="F14" s="34">
        <v>19.3187</v>
      </c>
      <c r="G14" s="34" t="s">
        <v>43</v>
      </c>
      <c r="H14" s="34">
        <v>3.3730000000000002</v>
      </c>
      <c r="I14" s="34">
        <v>7356.3617999999997</v>
      </c>
      <c r="J14" s="34" t="s">
        <v>44</v>
      </c>
      <c r="K14" s="34">
        <v>3.6</v>
      </c>
      <c r="L14" s="34">
        <v>674.02099999999996</v>
      </c>
      <c r="O14" s="12">
        <f t="shared" si="1"/>
        <v>2.10030633127265</v>
      </c>
      <c r="R14" s="12">
        <f t="shared" si="0"/>
        <v>763.05286434796358</v>
      </c>
      <c r="U14" s="12">
        <f t="shared" si="2"/>
        <v>1198.1043259379237</v>
      </c>
      <c r="AD14" s="7">
        <v>43126</v>
      </c>
    </row>
    <row r="15" spans="1:33" x14ac:dyDescent="0.35">
      <c r="A15" s="31" t="s">
        <v>54</v>
      </c>
      <c r="B15" s="32">
        <v>43166</v>
      </c>
      <c r="C15" s="33">
        <v>0.81237268518518524</v>
      </c>
      <c r="D15" s="31" t="s">
        <v>42</v>
      </c>
      <c r="E15" s="34">
        <v>2.4430000000000001</v>
      </c>
      <c r="F15" s="34">
        <v>19.017600000000002</v>
      </c>
      <c r="G15" s="34" t="s">
        <v>43</v>
      </c>
      <c r="H15" s="34">
        <v>3.3660000000000001</v>
      </c>
      <c r="I15" s="34">
        <v>7814.3055999999997</v>
      </c>
      <c r="J15" s="34" t="s">
        <v>44</v>
      </c>
      <c r="K15" s="34">
        <v>3.59</v>
      </c>
      <c r="L15" s="34">
        <v>737.8152</v>
      </c>
      <c r="O15" s="12">
        <f t="shared" si="1"/>
        <v>2.0675710935834579</v>
      </c>
      <c r="R15" s="12">
        <f t="shared" si="0"/>
        <v>810.55397125387879</v>
      </c>
      <c r="U15" s="12">
        <f t="shared" si="2"/>
        <v>1311.5015450004589</v>
      </c>
      <c r="AD15" s="7">
        <v>43126</v>
      </c>
    </row>
    <row r="16" spans="1:33" x14ac:dyDescent="0.35">
      <c r="A16" s="27" t="s">
        <v>41</v>
      </c>
      <c r="B16" s="28">
        <v>43166</v>
      </c>
      <c r="C16" s="29">
        <v>0.81644675925925936</v>
      </c>
      <c r="D16" s="27" t="s">
        <v>42</v>
      </c>
      <c r="E16" s="30">
        <v>2.4460000000000002</v>
      </c>
      <c r="F16" s="30">
        <v>38.624000000000002</v>
      </c>
      <c r="G16" s="30" t="s">
        <v>43</v>
      </c>
      <c r="H16" s="30">
        <v>3.37</v>
      </c>
      <c r="I16" s="30">
        <v>3760.2764000000002</v>
      </c>
      <c r="J16" s="30" t="s">
        <v>44</v>
      </c>
      <c r="K16" s="30">
        <v>3.593</v>
      </c>
      <c r="L16" s="30">
        <v>722.55719999999997</v>
      </c>
      <c r="M16" s="5"/>
      <c r="N16" s="4"/>
      <c r="O16" s="5"/>
      <c r="P16" s="5"/>
      <c r="Q16" s="4"/>
      <c r="R16" s="4"/>
      <c r="S16" s="5"/>
      <c r="T16" s="4"/>
      <c r="U16" s="4"/>
      <c r="AD16" s="7">
        <v>43126</v>
      </c>
    </row>
    <row r="17" spans="1:30" x14ac:dyDescent="0.35">
      <c r="A17" s="27" t="s">
        <v>41</v>
      </c>
      <c r="B17" s="28">
        <v>43166</v>
      </c>
      <c r="C17" s="29">
        <v>0.82011574074074067</v>
      </c>
      <c r="D17" s="27" t="s">
        <v>42</v>
      </c>
      <c r="E17" s="30">
        <v>2.4500000000000002</v>
      </c>
      <c r="F17" s="30">
        <v>38.827399999999997</v>
      </c>
      <c r="G17" s="30" t="s">
        <v>43</v>
      </c>
      <c r="H17" s="30">
        <v>3.3730000000000002</v>
      </c>
      <c r="I17" s="30">
        <v>3742.9719</v>
      </c>
      <c r="J17" s="30" t="s">
        <v>44</v>
      </c>
      <c r="K17" s="30">
        <v>3.6</v>
      </c>
      <c r="L17" s="30">
        <v>725.26840000000004</v>
      </c>
      <c r="M17" s="5"/>
      <c r="N17" s="4"/>
      <c r="O17" s="5"/>
      <c r="P17" s="5"/>
      <c r="Q17" s="4"/>
      <c r="R17" s="4"/>
      <c r="S17" s="5"/>
      <c r="T17" s="4"/>
      <c r="U17" s="4"/>
      <c r="AD17" s="7">
        <v>43126</v>
      </c>
    </row>
    <row r="18" spans="1:30" x14ac:dyDescent="0.35">
      <c r="A18" s="27" t="s">
        <v>41</v>
      </c>
      <c r="B18" s="28">
        <v>43166</v>
      </c>
      <c r="C18" s="29">
        <v>0.82377314814814817</v>
      </c>
      <c r="D18" s="27" t="s">
        <v>42</v>
      </c>
      <c r="E18" s="30">
        <v>2.4500000000000002</v>
      </c>
      <c r="F18" s="30">
        <v>38.947600000000001</v>
      </c>
      <c r="G18" s="30" t="s">
        <v>43</v>
      </c>
      <c r="H18" s="30">
        <v>3.3730000000000002</v>
      </c>
      <c r="I18" s="30">
        <v>3771.5328</v>
      </c>
      <c r="J18" s="30" t="s">
        <v>44</v>
      </c>
      <c r="K18" s="30">
        <v>3.6</v>
      </c>
      <c r="L18" s="30">
        <v>721.22059999999999</v>
      </c>
      <c r="M18" s="5"/>
      <c r="N18" s="4"/>
      <c r="O18" s="5"/>
      <c r="P18" s="5"/>
      <c r="Q18" s="4"/>
      <c r="R18" s="4"/>
      <c r="S18" s="5"/>
      <c r="T18" s="4"/>
      <c r="U18" s="4"/>
      <c r="AD18" s="7">
        <v>43126</v>
      </c>
    </row>
    <row r="19" spans="1:30" x14ac:dyDescent="0.35">
      <c r="A19" s="27" t="s">
        <v>41</v>
      </c>
      <c r="B19" s="28">
        <v>43166</v>
      </c>
      <c r="C19" s="29">
        <v>0.82743055555555556</v>
      </c>
      <c r="D19" s="27" t="s">
        <v>42</v>
      </c>
      <c r="E19" s="30">
        <v>2.4500000000000002</v>
      </c>
      <c r="F19" s="30">
        <v>38.694400000000002</v>
      </c>
      <c r="G19" s="30" t="s">
        <v>43</v>
      </c>
      <c r="H19" s="30">
        <v>3.3730000000000002</v>
      </c>
      <c r="I19" s="30">
        <v>3774.4477000000002</v>
      </c>
      <c r="J19" s="30" t="s">
        <v>44</v>
      </c>
      <c r="K19" s="30">
        <v>3.6</v>
      </c>
      <c r="L19" s="30">
        <v>725.49620000000004</v>
      </c>
      <c r="M19" s="5"/>
      <c r="N19" s="4"/>
      <c r="O19" s="5"/>
      <c r="P19" s="5"/>
      <c r="Q19" s="4"/>
      <c r="R19" s="4"/>
      <c r="S19" s="5"/>
      <c r="T19" s="4"/>
      <c r="U19" s="4"/>
      <c r="AD19" s="7">
        <v>43126</v>
      </c>
    </row>
    <row r="20" spans="1:30" x14ac:dyDescent="0.35">
      <c r="A20" s="31" t="s">
        <v>55</v>
      </c>
      <c r="B20" s="32">
        <v>43166</v>
      </c>
      <c r="C20" s="33">
        <v>0.83151620370370372</v>
      </c>
      <c r="D20" s="31" t="s">
        <v>42</v>
      </c>
      <c r="E20" s="34">
        <v>2.4500000000000002</v>
      </c>
      <c r="F20" s="34">
        <v>19.285299999999999</v>
      </c>
      <c r="G20" s="34" t="s">
        <v>43</v>
      </c>
      <c r="H20" s="34">
        <v>3.3730000000000002</v>
      </c>
      <c r="I20" s="34">
        <v>5225.9816000000001</v>
      </c>
      <c r="J20" s="34" t="s">
        <v>44</v>
      </c>
      <c r="K20" s="34">
        <v>3.5960000000000001</v>
      </c>
      <c r="L20" s="34">
        <v>569.50329999999997</v>
      </c>
      <c r="O20" s="14">
        <f t="shared" ref="O20:O29" si="3">($O$2/$M$2)*F20</f>
        <v>2.0966751225751441</v>
      </c>
      <c r="P20" s="3"/>
      <c r="R20" s="14">
        <f t="shared" ref="R20:R29" si="4">($R$2/$P$2)*I20</f>
        <v>542.07505521408063</v>
      </c>
      <c r="S20" s="3"/>
      <c r="U20" s="14">
        <f t="shared" ref="U20:U29" si="5">($S$2/$U$2)*L20</f>
        <v>1012.3191523200659</v>
      </c>
      <c r="AD20" s="7">
        <v>43126</v>
      </c>
    </row>
    <row r="21" spans="1:30" x14ac:dyDescent="0.35">
      <c r="A21" s="31" t="s">
        <v>56</v>
      </c>
      <c r="B21" s="32">
        <v>43166</v>
      </c>
      <c r="C21" s="33">
        <v>0.8351736111111111</v>
      </c>
      <c r="D21" s="31" t="s">
        <v>42</v>
      </c>
      <c r="E21" s="34">
        <v>2.4430000000000001</v>
      </c>
      <c r="F21" s="34">
        <v>19.625599999999999</v>
      </c>
      <c r="G21" s="34" t="s">
        <v>43</v>
      </c>
      <c r="H21" s="34">
        <v>3.363</v>
      </c>
      <c r="I21" s="34">
        <v>5898.6008000000002</v>
      </c>
      <c r="J21" s="34" t="s">
        <v>44</v>
      </c>
      <c r="K21" s="34">
        <v>3.593</v>
      </c>
      <c r="L21" s="34">
        <v>602.35</v>
      </c>
      <c r="N21" s="14">
        <f>($O$2/$M$2)*F21</f>
        <v>2.1336721381368577</v>
      </c>
      <c r="P21" s="3"/>
      <c r="R21" s="14">
        <f t="shared" si="4"/>
        <v>611.84378344267816</v>
      </c>
      <c r="S21" s="3"/>
      <c r="U21" s="14">
        <f t="shared" si="5"/>
        <v>1070.7057209325947</v>
      </c>
      <c r="AD21" s="7">
        <v>43126</v>
      </c>
    </row>
    <row r="22" spans="1:30" x14ac:dyDescent="0.35">
      <c r="A22" s="31" t="s">
        <v>57</v>
      </c>
      <c r="B22" s="32">
        <v>43166</v>
      </c>
      <c r="C22" s="33">
        <v>0.83925925925925926</v>
      </c>
      <c r="D22" s="31" t="s">
        <v>42</v>
      </c>
      <c r="E22" s="34">
        <v>2.4430000000000001</v>
      </c>
      <c r="F22" s="34">
        <v>19.5214</v>
      </c>
      <c r="G22" s="34" t="s">
        <v>43</v>
      </c>
      <c r="H22" s="34">
        <v>3.3660000000000001</v>
      </c>
      <c r="I22" s="34">
        <v>6187.5609999999997</v>
      </c>
      <c r="J22" s="34" t="s">
        <v>44</v>
      </c>
      <c r="K22" s="34">
        <v>3.593</v>
      </c>
      <c r="L22" s="34">
        <v>589.99099999999999</v>
      </c>
      <c r="O22" s="14">
        <f t="shared" si="3"/>
        <v>2.1223436367512258</v>
      </c>
      <c r="P22" s="3"/>
      <c r="R22" s="14">
        <f t="shared" si="4"/>
        <v>641.81673940748124</v>
      </c>
      <c r="S22" s="3"/>
      <c r="T22" s="14">
        <f>($S$2/$U$2)*L22</f>
        <v>1048.737011702071</v>
      </c>
      <c r="AD22" s="7">
        <v>43126</v>
      </c>
    </row>
    <row r="23" spans="1:30" x14ac:dyDescent="0.35">
      <c r="A23" s="31" t="s">
        <v>58</v>
      </c>
      <c r="B23" s="32">
        <v>43166</v>
      </c>
      <c r="C23" s="33">
        <v>0.84333333333333327</v>
      </c>
      <c r="D23" s="31" t="s">
        <v>42</v>
      </c>
      <c r="E23" s="34">
        <v>2.4500000000000002</v>
      </c>
      <c r="F23" s="34">
        <v>19.541599999999999</v>
      </c>
      <c r="G23" s="34" t="s">
        <v>43</v>
      </c>
      <c r="H23" s="34">
        <v>3.37</v>
      </c>
      <c r="I23" s="34">
        <v>7137.9404999999997</v>
      </c>
      <c r="J23" s="34" t="s">
        <v>44</v>
      </c>
      <c r="K23" s="34">
        <v>3.5960000000000001</v>
      </c>
      <c r="L23" s="34">
        <v>605.49699999999996</v>
      </c>
      <c r="O23" s="14">
        <f t="shared" si="3"/>
        <v>2.1245397569814539</v>
      </c>
      <c r="P23" s="3"/>
      <c r="Q23" s="14">
        <f>($R$2/$P$2)*I23</f>
        <v>740.39669229840422</v>
      </c>
      <c r="S23" s="3"/>
      <c r="U23" s="14">
        <f t="shared" si="5"/>
        <v>1076.2996628331091</v>
      </c>
      <c r="AD23" s="7">
        <v>43126</v>
      </c>
    </row>
    <row r="24" spans="1:30" x14ac:dyDescent="0.35">
      <c r="A24" s="31" t="s">
        <v>59</v>
      </c>
      <c r="B24" s="32">
        <v>43166</v>
      </c>
      <c r="C24" s="33">
        <v>0.84699074074074077</v>
      </c>
      <c r="D24" s="31" t="s">
        <v>42</v>
      </c>
      <c r="E24" s="34">
        <v>2.4500000000000002</v>
      </c>
      <c r="F24" s="34">
        <v>19.432300000000001</v>
      </c>
      <c r="G24" s="34" t="s">
        <v>43</v>
      </c>
      <c r="H24" s="34">
        <v>3.3730000000000002</v>
      </c>
      <c r="I24" s="34">
        <v>7038.8698000000004</v>
      </c>
      <c r="J24" s="34" t="s">
        <v>44</v>
      </c>
      <c r="K24" s="34">
        <v>3.5960000000000001</v>
      </c>
      <c r="L24" s="34">
        <v>623.85260000000005</v>
      </c>
      <c r="O24" s="14">
        <f t="shared" si="3"/>
        <v>2.1126567895971009</v>
      </c>
      <c r="P24" s="3"/>
      <c r="R24" s="14">
        <f t="shared" si="4"/>
        <v>730.12039221104897</v>
      </c>
      <c r="S24" s="3"/>
      <c r="U24" s="14">
        <f t="shared" si="5"/>
        <v>1108.9276132459095</v>
      </c>
      <c r="AD24" s="7">
        <v>43126</v>
      </c>
    </row>
    <row r="25" spans="1:30" x14ac:dyDescent="0.35">
      <c r="A25" s="31" t="s">
        <v>60</v>
      </c>
      <c r="B25" s="32">
        <v>43166</v>
      </c>
      <c r="C25" s="33">
        <v>0.85106481481481477</v>
      </c>
      <c r="D25" s="31" t="s">
        <v>42</v>
      </c>
      <c r="E25" s="34">
        <v>2.4500000000000002</v>
      </c>
      <c r="F25" s="34">
        <v>19.319400000000002</v>
      </c>
      <c r="G25" s="34" t="s">
        <v>43</v>
      </c>
      <c r="H25" s="34">
        <v>3.3730000000000002</v>
      </c>
      <c r="I25" s="34">
        <v>5280.3914000000004</v>
      </c>
      <c r="J25" s="34" t="s">
        <v>44</v>
      </c>
      <c r="K25" s="34">
        <v>3.6</v>
      </c>
      <c r="L25" s="34">
        <v>564.9194</v>
      </c>
      <c r="O25" s="17">
        <f t="shared" si="3"/>
        <v>2.100382434448945</v>
      </c>
      <c r="P25" s="3"/>
      <c r="R25" s="17">
        <f t="shared" si="4"/>
        <v>547.71881701744928</v>
      </c>
      <c r="S25" s="3"/>
      <c r="U25" s="17">
        <f t="shared" si="5"/>
        <v>1004.1710524542356</v>
      </c>
      <c r="AD25" s="7">
        <v>43126</v>
      </c>
    </row>
    <row r="26" spans="1:30" x14ac:dyDescent="0.35">
      <c r="A26" s="31" t="s">
        <v>61</v>
      </c>
      <c r="B26" s="32">
        <v>43166</v>
      </c>
      <c r="C26" s="33">
        <v>0.85472222222222216</v>
      </c>
      <c r="D26" s="31" t="s">
        <v>42</v>
      </c>
      <c r="E26" s="34">
        <v>2.4430000000000001</v>
      </c>
      <c r="F26" s="34">
        <v>19.545200000000001</v>
      </c>
      <c r="G26" s="34" t="s">
        <v>43</v>
      </c>
      <c r="H26" s="34">
        <v>3.3660000000000001</v>
      </c>
      <c r="I26" s="34">
        <v>6199.4366</v>
      </c>
      <c r="J26" s="34" t="s">
        <v>44</v>
      </c>
      <c r="K26" s="34">
        <v>3.593</v>
      </c>
      <c r="L26" s="34">
        <v>589.63189999999997</v>
      </c>
      <c r="O26" s="17">
        <f t="shared" si="3"/>
        <v>2.1249311447452572</v>
      </c>
      <c r="P26" s="3"/>
      <c r="R26" s="17">
        <f t="shared" si="4"/>
        <v>643.04855900012979</v>
      </c>
      <c r="S26" s="3"/>
      <c r="U26" s="17">
        <f t="shared" si="5"/>
        <v>1048.0986944041761</v>
      </c>
      <c r="AD26" s="7">
        <v>43126</v>
      </c>
    </row>
    <row r="27" spans="1:30" x14ac:dyDescent="0.35">
      <c r="A27" s="31" t="s">
        <v>62</v>
      </c>
      <c r="B27" s="32">
        <v>43166</v>
      </c>
      <c r="C27" s="33">
        <v>0.85837962962962966</v>
      </c>
      <c r="D27" s="31" t="s">
        <v>42</v>
      </c>
      <c r="E27" s="34">
        <v>2.4460000000000002</v>
      </c>
      <c r="F27" s="34">
        <v>19.371500000000001</v>
      </c>
      <c r="G27" s="34" t="s">
        <v>43</v>
      </c>
      <c r="H27" s="34">
        <v>3.37</v>
      </c>
      <c r="I27" s="34">
        <v>6754.8526000000002</v>
      </c>
      <c r="J27" s="34" t="s">
        <v>44</v>
      </c>
      <c r="K27" s="34">
        <v>3.5960000000000001</v>
      </c>
      <c r="L27" s="34">
        <v>605.54870000000005</v>
      </c>
      <c r="O27" s="17">
        <f t="shared" si="3"/>
        <v>2.1060466851417612</v>
      </c>
      <c r="P27" s="3"/>
      <c r="R27" s="17">
        <f t="shared" si="4"/>
        <v>700.66015848735026</v>
      </c>
      <c r="S27" s="3"/>
      <c r="U27" s="17">
        <f t="shared" si="5"/>
        <v>1076.3915620375124</v>
      </c>
      <c r="AD27" s="7">
        <v>43126</v>
      </c>
    </row>
    <row r="28" spans="1:30" x14ac:dyDescent="0.35">
      <c r="A28" s="31" t="s">
        <v>63</v>
      </c>
      <c r="B28" s="32">
        <v>43166</v>
      </c>
      <c r="C28" s="33">
        <v>0.86246527777777782</v>
      </c>
      <c r="D28" s="31" t="s">
        <v>42</v>
      </c>
      <c r="E28" s="34">
        <v>2.4430000000000001</v>
      </c>
      <c r="F28" s="34">
        <v>19.250800000000002</v>
      </c>
      <c r="G28" s="34" t="s">
        <v>43</v>
      </c>
      <c r="H28" s="34">
        <v>3.3660000000000001</v>
      </c>
      <c r="I28" s="34">
        <v>8148.4245000000001</v>
      </c>
      <c r="J28" s="34" t="s">
        <v>44</v>
      </c>
      <c r="K28" s="34">
        <v>3.593</v>
      </c>
      <c r="L28" s="34">
        <v>618.14179999999999</v>
      </c>
      <c r="O28" s="17">
        <f t="shared" si="3"/>
        <v>2.0929243231720318</v>
      </c>
      <c r="P28" s="3"/>
      <c r="R28" s="17">
        <f t="shared" si="4"/>
        <v>845.21110077105277</v>
      </c>
      <c r="S28" s="3"/>
      <c r="U28" s="17">
        <f t="shared" si="5"/>
        <v>1098.776395131687</v>
      </c>
      <c r="AD28" s="7">
        <v>43126</v>
      </c>
    </row>
    <row r="29" spans="1:30" x14ac:dyDescent="0.35">
      <c r="A29" s="31" t="s">
        <v>64</v>
      </c>
      <c r="B29" s="32">
        <v>43166</v>
      </c>
      <c r="C29" s="33">
        <v>0.86653935185185194</v>
      </c>
      <c r="D29" s="31" t="s">
        <v>42</v>
      </c>
      <c r="E29" s="34">
        <v>2.4430000000000001</v>
      </c>
      <c r="F29" s="34">
        <v>19.423300000000001</v>
      </c>
      <c r="G29" s="34" t="s">
        <v>43</v>
      </c>
      <c r="H29" s="34">
        <v>3.3660000000000001</v>
      </c>
      <c r="I29" s="34">
        <v>8794.4074000000001</v>
      </c>
      <c r="J29" s="34" t="s">
        <v>44</v>
      </c>
      <c r="K29" s="34">
        <v>3.593</v>
      </c>
      <c r="L29" s="34">
        <v>629.52819999999997</v>
      </c>
      <c r="O29" s="17">
        <f t="shared" si="3"/>
        <v>2.1116783201875933</v>
      </c>
      <c r="P29" s="3"/>
      <c r="R29" s="17">
        <f t="shared" si="4"/>
        <v>912.21692723336787</v>
      </c>
      <c r="S29" s="3"/>
      <c r="U29" s="17">
        <f t="shared" si="5"/>
        <v>1119.0162616890489</v>
      </c>
      <c r="AD29" s="7">
        <v>43126</v>
      </c>
    </row>
    <row r="30" spans="1:30" x14ac:dyDescent="0.35">
      <c r="A30" s="27" t="s">
        <v>41</v>
      </c>
      <c r="B30" s="28">
        <v>43166</v>
      </c>
      <c r="C30" s="29">
        <v>0.87062499999999998</v>
      </c>
      <c r="D30" s="27" t="s">
        <v>42</v>
      </c>
      <c r="E30" s="30">
        <v>2.4460000000000002</v>
      </c>
      <c r="F30" s="30">
        <v>38.712200000000003</v>
      </c>
      <c r="G30" s="30" t="s">
        <v>43</v>
      </c>
      <c r="H30" s="30">
        <v>3.37</v>
      </c>
      <c r="I30" s="30">
        <v>3763.4112</v>
      </c>
      <c r="J30" s="30" t="s">
        <v>44</v>
      </c>
      <c r="K30" s="30">
        <v>3.593</v>
      </c>
      <c r="L30" s="30">
        <v>726.56740000000002</v>
      </c>
      <c r="M30" s="5"/>
      <c r="N30" s="4"/>
      <c r="O30" s="5"/>
      <c r="P30" s="5"/>
      <c r="Q30" s="4"/>
      <c r="R30" s="4"/>
      <c r="S30" s="5"/>
      <c r="T30" s="4"/>
      <c r="U30" s="4"/>
      <c r="AD30" s="7">
        <v>43126</v>
      </c>
    </row>
    <row r="31" spans="1:30" x14ac:dyDescent="0.35">
      <c r="A31" s="27" t="s">
        <v>41</v>
      </c>
      <c r="B31" s="28">
        <v>43166</v>
      </c>
      <c r="C31" s="29">
        <v>0.87471064814814825</v>
      </c>
      <c r="D31" s="27" t="s">
        <v>42</v>
      </c>
      <c r="E31" s="30">
        <v>2.4500000000000002</v>
      </c>
      <c r="F31" s="30">
        <v>38.613199999999999</v>
      </c>
      <c r="G31" s="30" t="s">
        <v>43</v>
      </c>
      <c r="H31" s="30">
        <v>3.3759999999999999</v>
      </c>
      <c r="I31" s="30">
        <v>3754.6867999999999</v>
      </c>
      <c r="J31" s="30" t="s">
        <v>44</v>
      </c>
      <c r="K31" s="30">
        <v>3.6</v>
      </c>
      <c r="L31" s="30">
        <v>721.49069999999995</v>
      </c>
      <c r="M31" s="5"/>
      <c r="N31" s="4"/>
      <c r="O31" s="5"/>
      <c r="P31" s="5"/>
      <c r="Q31" s="4"/>
      <c r="R31" s="4"/>
      <c r="S31" s="5"/>
      <c r="T31" s="4"/>
      <c r="U31" s="4"/>
      <c r="AD31" s="7">
        <v>43126</v>
      </c>
    </row>
    <row r="32" spans="1:30" x14ac:dyDescent="0.35">
      <c r="A32" s="27" t="s">
        <v>41</v>
      </c>
      <c r="B32" s="28">
        <v>43166</v>
      </c>
      <c r="C32" s="29">
        <v>0.87878472222222215</v>
      </c>
      <c r="D32" s="27" t="s">
        <v>42</v>
      </c>
      <c r="E32" s="30">
        <v>2.4430000000000001</v>
      </c>
      <c r="F32" s="30">
        <v>38.688000000000002</v>
      </c>
      <c r="G32" s="30" t="s">
        <v>43</v>
      </c>
      <c r="H32" s="30">
        <v>3.3660000000000001</v>
      </c>
      <c r="I32" s="30">
        <v>3764.2894000000001</v>
      </c>
      <c r="J32" s="30" t="s">
        <v>44</v>
      </c>
      <c r="K32" s="30">
        <v>3.593</v>
      </c>
      <c r="L32" s="30">
        <v>722.72519999999997</v>
      </c>
      <c r="M32" s="5"/>
      <c r="N32" s="4"/>
      <c r="O32" s="5"/>
      <c r="P32" s="5"/>
      <c r="Q32" s="4"/>
      <c r="R32" s="4"/>
      <c r="S32" s="5"/>
      <c r="T32" s="4"/>
      <c r="U32" s="4"/>
      <c r="AD32" s="7">
        <v>43126</v>
      </c>
    </row>
    <row r="33" spans="1:30" x14ac:dyDescent="0.35">
      <c r="A33" s="27" t="s">
        <v>41</v>
      </c>
      <c r="B33" s="28">
        <v>43166</v>
      </c>
      <c r="C33" s="29">
        <v>0.88263888888888886</v>
      </c>
      <c r="D33" s="27" t="s">
        <v>42</v>
      </c>
      <c r="E33" s="30">
        <v>2.4500000000000002</v>
      </c>
      <c r="F33" s="30">
        <v>34.457000000000001</v>
      </c>
      <c r="G33" s="30" t="s">
        <v>43</v>
      </c>
      <c r="H33" s="30">
        <v>3.3730000000000002</v>
      </c>
      <c r="I33" s="30">
        <v>3302.3074999999999</v>
      </c>
      <c r="J33" s="30" t="s">
        <v>44</v>
      </c>
      <c r="K33" s="30">
        <v>3.6</v>
      </c>
      <c r="L33" s="30">
        <v>640.12959999999998</v>
      </c>
      <c r="M33" s="5"/>
      <c r="N33" s="4"/>
      <c r="O33" s="5"/>
      <c r="P33" s="5"/>
      <c r="Q33" s="4"/>
      <c r="R33" s="4"/>
      <c r="S33" s="5"/>
      <c r="T33" s="4"/>
      <c r="U33" s="4"/>
      <c r="AD33" s="7">
        <v>43126</v>
      </c>
    </row>
    <row r="34" spans="1:30" x14ac:dyDescent="0.35">
      <c r="A34" s="31" t="s">
        <v>65</v>
      </c>
      <c r="B34" s="32">
        <v>43166</v>
      </c>
      <c r="C34" s="33">
        <v>0.88671296296296298</v>
      </c>
      <c r="D34" s="31" t="s">
        <v>42</v>
      </c>
      <c r="E34" s="34">
        <v>2.4500000000000002</v>
      </c>
      <c r="F34" s="34">
        <v>19.604500000000002</v>
      </c>
      <c r="G34" s="34" t="s">
        <v>43</v>
      </c>
      <c r="H34" s="34">
        <v>3.3730000000000002</v>
      </c>
      <c r="I34" s="34">
        <v>5496.6023999999998</v>
      </c>
      <c r="J34" s="34" t="s">
        <v>44</v>
      </c>
      <c r="K34" s="34">
        <v>3.6</v>
      </c>
      <c r="L34" s="34">
        <v>548.94479999999999</v>
      </c>
      <c r="O34" s="19">
        <f t="shared" ref="O34:O41" si="6">($O$2/$M$2)*F34</f>
        <v>2.1313781709656792</v>
      </c>
      <c r="R34" s="19">
        <f t="shared" ref="R34:R41" si="7">($R$2/$P$2)*I34</f>
        <v>570.1457214219522</v>
      </c>
      <c r="U34" s="19">
        <f t="shared" ref="U34:U43" si="8">($S$2/$U$2)*L34</f>
        <v>975.77544257690533</v>
      </c>
      <c r="AD34" s="7">
        <v>43126</v>
      </c>
    </row>
    <row r="35" spans="1:30" x14ac:dyDescent="0.35">
      <c r="A35" s="31" t="s">
        <v>66</v>
      </c>
      <c r="B35" s="32">
        <v>43166</v>
      </c>
      <c r="C35" s="33">
        <v>0.89079861111111114</v>
      </c>
      <c r="D35" s="31" t="s">
        <v>42</v>
      </c>
      <c r="E35" s="34">
        <v>2.4430000000000001</v>
      </c>
      <c r="F35" s="34">
        <v>19.3492</v>
      </c>
      <c r="G35" s="34" t="s">
        <v>43</v>
      </c>
      <c r="H35" s="34">
        <v>3.3660000000000001</v>
      </c>
      <c r="I35" s="34">
        <v>5376.1202999999996</v>
      </c>
      <c r="J35" s="34" t="s">
        <v>44</v>
      </c>
      <c r="K35" s="34">
        <v>3.59</v>
      </c>
      <c r="L35" s="34">
        <v>551.80079999999998</v>
      </c>
      <c r="O35" s="19">
        <f t="shared" si="6"/>
        <v>2.1036222553826476</v>
      </c>
      <c r="Q35" s="19">
        <f>($R$2/$P$2)*I35</f>
        <v>557.64848243247536</v>
      </c>
      <c r="U35" s="19">
        <f t="shared" si="8"/>
        <v>980.85211816250091</v>
      </c>
      <c r="AD35" s="7">
        <v>43126</v>
      </c>
    </row>
    <row r="36" spans="1:30" x14ac:dyDescent="0.35">
      <c r="A36" s="31" t="s">
        <v>67</v>
      </c>
      <c r="B36" s="32">
        <v>43166</v>
      </c>
      <c r="C36" s="33">
        <v>0.89487268518518526</v>
      </c>
      <c r="D36" s="31" t="s">
        <v>42</v>
      </c>
      <c r="E36" s="34">
        <v>2.4430000000000001</v>
      </c>
      <c r="F36" s="34">
        <v>19.3811</v>
      </c>
      <c r="G36" s="34" t="s">
        <v>43</v>
      </c>
      <c r="H36" s="34">
        <v>3.3660000000000001</v>
      </c>
      <c r="I36" s="34">
        <v>5544.1598000000004</v>
      </c>
      <c r="J36" s="34" t="s">
        <v>44</v>
      </c>
      <c r="K36" s="34">
        <v>3.593</v>
      </c>
      <c r="L36" s="34">
        <v>545.11839999999995</v>
      </c>
      <c r="O36" s="19">
        <f t="shared" si="6"/>
        <v>2.1070903858452357</v>
      </c>
      <c r="R36" s="19">
        <f t="shared" si="7"/>
        <v>575.07870477398671</v>
      </c>
      <c r="U36" s="19">
        <f t="shared" si="8"/>
        <v>968.97383492259053</v>
      </c>
      <c r="AD36" s="7">
        <v>43126</v>
      </c>
    </row>
    <row r="37" spans="1:30" x14ac:dyDescent="0.35">
      <c r="A37" s="31" t="s">
        <v>68</v>
      </c>
      <c r="B37" s="32">
        <v>43166</v>
      </c>
      <c r="C37" s="33">
        <v>0.89854166666666668</v>
      </c>
      <c r="D37" s="31" t="s">
        <v>42</v>
      </c>
      <c r="E37" s="34">
        <v>2.4460000000000002</v>
      </c>
      <c r="F37" s="34">
        <v>19.483599999999999</v>
      </c>
      <c r="G37" s="34" t="s">
        <v>43</v>
      </c>
      <c r="H37" s="34">
        <v>3.37</v>
      </c>
      <c r="I37" s="34">
        <v>5867.3037999999997</v>
      </c>
      <c r="J37" s="34" t="s">
        <v>44</v>
      </c>
      <c r="K37" s="34">
        <v>3.5960000000000001</v>
      </c>
      <c r="L37" s="34">
        <v>547.37080000000003</v>
      </c>
      <c r="O37" s="19">
        <f t="shared" si="6"/>
        <v>2.1182340652312939</v>
      </c>
      <c r="R37" s="19">
        <f t="shared" si="7"/>
        <v>608.59744154912164</v>
      </c>
      <c r="U37" s="19">
        <f t="shared" si="8"/>
        <v>972.97758285291127</v>
      </c>
      <c r="AD37" s="7">
        <v>43126</v>
      </c>
    </row>
    <row r="38" spans="1:30" x14ac:dyDescent="0.35">
      <c r="A38" s="31" t="s">
        <v>69</v>
      </c>
      <c r="B38" s="32">
        <v>43166</v>
      </c>
      <c r="C38" s="33">
        <v>0.90261574074074069</v>
      </c>
      <c r="D38" s="31" t="s">
        <v>42</v>
      </c>
      <c r="E38" s="34">
        <v>2.4500000000000002</v>
      </c>
      <c r="F38" s="34">
        <v>19.639800000000001</v>
      </c>
      <c r="G38" s="34" t="s">
        <v>43</v>
      </c>
      <c r="H38" s="34">
        <v>3.3730000000000002</v>
      </c>
      <c r="I38" s="34">
        <v>6024.0762000000004</v>
      </c>
      <c r="J38" s="34" t="s">
        <v>44</v>
      </c>
      <c r="K38" s="34">
        <v>3.6</v>
      </c>
      <c r="L38" s="34">
        <v>550.85429999999997</v>
      </c>
      <c r="O38" s="19">
        <f t="shared" si="6"/>
        <v>2.1352159454274142</v>
      </c>
      <c r="R38" s="19">
        <f t="shared" si="7"/>
        <v>624.85896213810429</v>
      </c>
      <c r="U38" s="19">
        <f t="shared" si="8"/>
        <v>979.16966947840911</v>
      </c>
      <c r="AD38" s="7">
        <v>43126</v>
      </c>
    </row>
    <row r="39" spans="1:30" x14ac:dyDescent="0.35">
      <c r="A39" s="31" t="s">
        <v>70</v>
      </c>
      <c r="B39" s="32">
        <v>43166</v>
      </c>
      <c r="C39" s="33">
        <v>0.90627314814814808</v>
      </c>
      <c r="D39" s="31" t="s">
        <v>42</v>
      </c>
      <c r="E39" s="34">
        <v>2.4500000000000002</v>
      </c>
      <c r="F39" s="34">
        <v>19.151199999999999</v>
      </c>
      <c r="G39" s="34" t="s">
        <v>43</v>
      </c>
      <c r="H39" s="34">
        <v>3.3730000000000002</v>
      </c>
      <c r="I39" s="34">
        <v>5403.6031999999996</v>
      </c>
      <c r="J39" s="34" t="s">
        <v>44</v>
      </c>
      <c r="K39" s="34">
        <v>3.6</v>
      </c>
      <c r="L39" s="34">
        <v>555.34090000000003</v>
      </c>
      <c r="O39" s="26">
        <f t="shared" si="6"/>
        <v>2.082095928373481</v>
      </c>
      <c r="R39" s="16">
        <f t="shared" si="7"/>
        <v>560.49919942216843</v>
      </c>
      <c r="U39" s="16">
        <f t="shared" si="8"/>
        <v>987.14481397502448</v>
      </c>
      <c r="AD39" s="7">
        <v>43126</v>
      </c>
    </row>
    <row r="40" spans="1:30" x14ac:dyDescent="0.35">
      <c r="A40" s="31" t="s">
        <v>71</v>
      </c>
      <c r="B40" s="32">
        <v>43166</v>
      </c>
      <c r="C40" s="33">
        <v>0.90993055555555558</v>
      </c>
      <c r="D40" s="31" t="s">
        <v>42</v>
      </c>
      <c r="E40" s="34">
        <v>2.4460000000000002</v>
      </c>
      <c r="F40" s="34">
        <v>19.0322</v>
      </c>
      <c r="G40" s="34" t="s">
        <v>43</v>
      </c>
      <c r="H40" s="34">
        <v>3.37</v>
      </c>
      <c r="I40" s="34">
        <v>5284.6814000000004</v>
      </c>
      <c r="J40" s="34" t="s">
        <v>44</v>
      </c>
      <c r="K40" s="34">
        <v>3.5960000000000001</v>
      </c>
      <c r="L40" s="34">
        <v>546.75869999999998</v>
      </c>
      <c r="O40" s="16">
        <f t="shared" si="6"/>
        <v>2.0691583884033253</v>
      </c>
      <c r="R40" s="16">
        <f t="shared" si="7"/>
        <v>548.16380556981392</v>
      </c>
      <c r="U40" s="16">
        <f t="shared" si="8"/>
        <v>971.88954604410753</v>
      </c>
      <c r="AD40" s="7">
        <v>43126</v>
      </c>
    </row>
    <row r="41" spans="1:30" x14ac:dyDescent="0.35">
      <c r="A41" s="31" t="s">
        <v>72</v>
      </c>
      <c r="B41" s="32">
        <v>43166</v>
      </c>
      <c r="C41" s="33">
        <v>0.91401620370370373</v>
      </c>
      <c r="D41" s="31" t="s">
        <v>42</v>
      </c>
      <c r="E41" s="34">
        <v>2.4460000000000002</v>
      </c>
      <c r="F41" s="34">
        <v>18.9694</v>
      </c>
      <c r="G41" s="34" t="s">
        <v>43</v>
      </c>
      <c r="H41" s="34">
        <v>3.3660000000000001</v>
      </c>
      <c r="I41" s="34">
        <v>5579.6593999999996</v>
      </c>
      <c r="J41" s="34" t="s">
        <v>44</v>
      </c>
      <c r="K41" s="34">
        <v>3.593</v>
      </c>
      <c r="L41" s="34">
        <v>547.29420000000005</v>
      </c>
      <c r="O41" s="16">
        <f t="shared" si="6"/>
        <v>2.0623308463014283</v>
      </c>
      <c r="R41" s="16">
        <f t="shared" si="7"/>
        <v>578.76096948576401</v>
      </c>
      <c r="U41" s="16">
        <f t="shared" si="8"/>
        <v>972.8414227164069</v>
      </c>
      <c r="AD41" s="7">
        <v>43126</v>
      </c>
    </row>
    <row r="42" spans="1:30" x14ac:dyDescent="0.35">
      <c r="A42" s="31" t="s">
        <v>73</v>
      </c>
      <c r="B42" s="32">
        <v>43166</v>
      </c>
      <c r="C42" s="33">
        <v>0.91810185185185178</v>
      </c>
      <c r="D42" s="31" t="s">
        <v>42</v>
      </c>
      <c r="E42" s="34">
        <v>2.4460000000000002</v>
      </c>
      <c r="F42" s="34">
        <v>19.3599</v>
      </c>
      <c r="G42" s="34" t="s">
        <v>43</v>
      </c>
      <c r="H42" s="34">
        <v>3.3730000000000002</v>
      </c>
      <c r="I42" s="34">
        <v>5288.2377999999999</v>
      </c>
      <c r="J42" s="34" t="s">
        <v>44</v>
      </c>
      <c r="K42" s="34">
        <v>3.6</v>
      </c>
      <c r="L42" s="34">
        <v>548.88819999999998</v>
      </c>
      <c r="O42" s="16">
        <f>($O$2/$M$2)*F42</f>
        <v>2.1047855467917289</v>
      </c>
      <c r="Q42" s="16">
        <f>($R$2/$P$2)*I42</f>
        <v>548.53270004245485</v>
      </c>
      <c r="U42" s="16">
        <f t="shared" si="8"/>
        <v>975.67483338987995</v>
      </c>
      <c r="AD42" s="7">
        <v>43126</v>
      </c>
    </row>
    <row r="43" spans="1:30" x14ac:dyDescent="0.35">
      <c r="A43" s="31" t="s">
        <v>84</v>
      </c>
      <c r="B43" s="32">
        <v>43166</v>
      </c>
      <c r="C43" s="33">
        <v>0.92218750000000005</v>
      </c>
      <c r="D43" s="31" t="s">
        <v>42</v>
      </c>
      <c r="E43" s="34">
        <v>2.4500000000000002</v>
      </c>
      <c r="F43" s="34">
        <v>19.058900000000001</v>
      </c>
      <c r="G43" s="34" t="s">
        <v>43</v>
      </c>
      <c r="H43" s="34">
        <v>3.3730000000000002</v>
      </c>
      <c r="I43" s="34">
        <v>5936.2353999999996</v>
      </c>
      <c r="J43" s="34" t="s">
        <v>44</v>
      </c>
      <c r="K43" s="34">
        <v>3.5960000000000001</v>
      </c>
      <c r="L43" s="34">
        <v>548.33240000000001</v>
      </c>
      <c r="O43" s="16">
        <f>($O$2/$M$2)*F43</f>
        <v>2.072061180984865</v>
      </c>
      <c r="R43" s="16">
        <f>($R$2/$P$2)*I43</f>
        <v>615.74750516128495</v>
      </c>
      <c r="U43" s="16">
        <f t="shared" si="8"/>
        <v>974.6868725038596</v>
      </c>
      <c r="AD43" s="7">
        <v>43126</v>
      </c>
    </row>
    <row r="44" spans="1:30" x14ac:dyDescent="0.35">
      <c r="A44" s="27" t="s">
        <v>41</v>
      </c>
      <c r="B44" s="28">
        <v>43166</v>
      </c>
      <c r="C44" s="29">
        <v>0.9262731481481481</v>
      </c>
      <c r="D44" s="27" t="s">
        <v>42</v>
      </c>
      <c r="E44" s="30">
        <v>2.4500000000000002</v>
      </c>
      <c r="F44" s="30">
        <v>38.909300000000002</v>
      </c>
      <c r="G44" s="30" t="s">
        <v>43</v>
      </c>
      <c r="H44" s="30">
        <v>3.3730000000000002</v>
      </c>
      <c r="I44" s="30">
        <v>3770.0785999999998</v>
      </c>
      <c r="J44" s="30" t="s">
        <v>44</v>
      </c>
      <c r="K44" s="30">
        <v>3.6</v>
      </c>
      <c r="L44" s="30">
        <v>722.2047</v>
      </c>
      <c r="M44" s="5"/>
      <c r="N44" s="4"/>
      <c r="O44" s="4"/>
      <c r="P44" s="5"/>
      <c r="Q44" s="4"/>
      <c r="R44" s="4"/>
      <c r="S44" s="5"/>
      <c r="T44" s="4"/>
      <c r="U44" s="4"/>
      <c r="AD44" s="7">
        <v>43126</v>
      </c>
    </row>
    <row r="45" spans="1:30" x14ac:dyDescent="0.35">
      <c r="A45" s="27" t="s">
        <v>41</v>
      </c>
      <c r="B45" s="28">
        <v>43166</v>
      </c>
      <c r="C45" s="29">
        <v>0.92993055555555559</v>
      </c>
      <c r="D45" s="27" t="s">
        <v>42</v>
      </c>
      <c r="E45" s="30">
        <v>2.4500000000000002</v>
      </c>
      <c r="F45" s="30">
        <v>38.848199999999999</v>
      </c>
      <c r="G45" s="30" t="s">
        <v>43</v>
      </c>
      <c r="H45" s="30">
        <v>3.37</v>
      </c>
      <c r="I45" s="30">
        <v>3774.7163999999998</v>
      </c>
      <c r="J45" s="30" t="s">
        <v>44</v>
      </c>
      <c r="K45" s="30">
        <v>3.5960000000000001</v>
      </c>
      <c r="L45" s="30">
        <v>723.75250000000005</v>
      </c>
      <c r="M45" s="5"/>
      <c r="N45" s="4"/>
      <c r="O45" s="4"/>
      <c r="P45" s="5"/>
      <c r="Q45" s="4"/>
      <c r="R45" s="4"/>
      <c r="S45" s="5"/>
      <c r="T45" s="4"/>
      <c r="U45" s="4"/>
      <c r="AD45" s="7">
        <v>43126</v>
      </c>
    </row>
    <row r="46" spans="1:30" x14ac:dyDescent="0.35">
      <c r="A46" s="27" t="s">
        <v>41</v>
      </c>
      <c r="B46" s="28">
        <v>43166</v>
      </c>
      <c r="C46" s="29">
        <v>0.93358796296296298</v>
      </c>
      <c r="D46" s="27" t="s">
        <v>42</v>
      </c>
      <c r="E46" s="30">
        <v>2.4500000000000002</v>
      </c>
      <c r="F46" s="30">
        <v>39.003</v>
      </c>
      <c r="G46" s="30" t="s">
        <v>43</v>
      </c>
      <c r="H46" s="30">
        <v>3.3730000000000002</v>
      </c>
      <c r="I46" s="30">
        <v>3781.7566000000002</v>
      </c>
      <c r="J46" s="30" t="s">
        <v>44</v>
      </c>
      <c r="K46" s="30">
        <v>3.5960000000000001</v>
      </c>
      <c r="L46" s="30">
        <v>720.89359999999999</v>
      </c>
      <c r="M46" s="5"/>
      <c r="N46" s="4"/>
      <c r="O46" s="4"/>
      <c r="P46" s="5"/>
      <c r="Q46" s="4"/>
      <c r="R46" s="4"/>
      <c r="S46" s="5"/>
      <c r="T46" s="4"/>
      <c r="U46" s="4"/>
      <c r="AD46" s="7">
        <v>43126</v>
      </c>
    </row>
    <row r="47" spans="1:30" x14ac:dyDescent="0.35">
      <c r="A47" s="27" t="s">
        <v>41</v>
      </c>
      <c r="B47" s="28">
        <v>43166</v>
      </c>
      <c r="C47" s="29">
        <v>0.93767361111111114</v>
      </c>
      <c r="D47" s="27" t="s">
        <v>42</v>
      </c>
      <c r="E47" s="30">
        <v>2.4500000000000002</v>
      </c>
      <c r="F47" s="30">
        <v>38.815800000000003</v>
      </c>
      <c r="G47" s="30" t="s">
        <v>43</v>
      </c>
      <c r="H47" s="30">
        <v>3.3730000000000002</v>
      </c>
      <c r="I47" s="30">
        <v>3767.7847000000002</v>
      </c>
      <c r="J47" s="30" t="s">
        <v>44</v>
      </c>
      <c r="K47" s="30">
        <v>3.5960000000000001</v>
      </c>
      <c r="L47" s="30">
        <v>714.37109999999996</v>
      </c>
      <c r="M47" s="5"/>
      <c r="N47" s="4"/>
      <c r="O47" s="4"/>
      <c r="P47" s="5"/>
      <c r="Q47" s="4"/>
      <c r="R47" s="4"/>
      <c r="S47" s="5"/>
      <c r="T47" s="4"/>
      <c r="U47" s="4"/>
      <c r="AD47" s="7">
        <v>43126</v>
      </c>
    </row>
    <row r="48" spans="1:30" x14ac:dyDescent="0.35">
      <c r="A48" s="31" t="s">
        <v>74</v>
      </c>
      <c r="B48" s="32">
        <v>43166</v>
      </c>
      <c r="C48" s="33">
        <v>0.94174768518518526</v>
      </c>
      <c r="D48" s="31" t="s">
        <v>42</v>
      </c>
      <c r="E48" s="34">
        <v>2.4500000000000002</v>
      </c>
      <c r="F48" s="34">
        <v>19.555199999999999</v>
      </c>
      <c r="G48" s="34" t="s">
        <v>43</v>
      </c>
      <c r="H48" s="34">
        <v>3.3730000000000002</v>
      </c>
      <c r="I48" s="34">
        <v>4724.6824999999999</v>
      </c>
      <c r="J48" s="34" t="s">
        <v>44</v>
      </c>
      <c r="K48" s="34">
        <v>3.5960000000000001</v>
      </c>
      <c r="L48" s="34">
        <v>543.51319999999998</v>
      </c>
      <c r="O48" s="22">
        <f t="shared" ref="O48:O56" si="9">($O$2/$M$2)*F49</f>
        <v>2.1073730547857603</v>
      </c>
      <c r="R48" s="22">
        <f t="shared" ref="R48:R56" si="10">($R$2/$P$2)*I49</f>
        <v>515.06794276444123</v>
      </c>
      <c r="U48" s="22">
        <f t="shared" ref="U48:U56" si="11">($S$2/$U$2)*L49</f>
        <v>975.40784575929308</v>
      </c>
      <c r="AD48" s="7">
        <v>43126</v>
      </c>
    </row>
    <row r="49" spans="1:30" x14ac:dyDescent="0.35">
      <c r="A49" s="31" t="s">
        <v>75</v>
      </c>
      <c r="B49" s="32">
        <v>43166</v>
      </c>
      <c r="C49" s="33">
        <v>0.94541666666666668</v>
      </c>
      <c r="D49" s="31" t="s">
        <v>42</v>
      </c>
      <c r="E49" s="34">
        <v>2.4500000000000002</v>
      </c>
      <c r="F49" s="34">
        <v>19.383700000000001</v>
      </c>
      <c r="G49" s="34" t="s">
        <v>43</v>
      </c>
      <c r="H49" s="34">
        <v>3.3730000000000002</v>
      </c>
      <c r="I49" s="34">
        <v>4965.6142</v>
      </c>
      <c r="J49" s="34" t="s">
        <v>44</v>
      </c>
      <c r="K49" s="34">
        <v>3.6</v>
      </c>
      <c r="L49" s="34">
        <v>548.73800000000006</v>
      </c>
      <c r="O49" s="22">
        <f t="shared" si="9"/>
        <v>2.1134069494777235</v>
      </c>
      <c r="Q49" s="22">
        <f>($R$2/$P$2)*I50</f>
        <v>471.80092786600966</v>
      </c>
      <c r="U49" s="22">
        <f t="shared" si="11"/>
        <v>985.62625516803053</v>
      </c>
      <c r="AD49" s="7">
        <v>43126</v>
      </c>
    </row>
    <row r="50" spans="1:30" x14ac:dyDescent="0.35">
      <c r="A50" s="31" t="s">
        <v>76</v>
      </c>
      <c r="B50" s="32">
        <v>43166</v>
      </c>
      <c r="C50" s="33">
        <v>0.94906250000000003</v>
      </c>
      <c r="D50" s="31" t="s">
        <v>42</v>
      </c>
      <c r="E50" s="34">
        <v>2.4460000000000002</v>
      </c>
      <c r="F50" s="34">
        <v>19.4392</v>
      </c>
      <c r="G50" s="34" t="s">
        <v>43</v>
      </c>
      <c r="H50" s="34">
        <v>3.37</v>
      </c>
      <c r="I50" s="34">
        <v>4548.49</v>
      </c>
      <c r="J50" s="34" t="s">
        <v>44</v>
      </c>
      <c r="K50" s="34">
        <v>3.5960000000000001</v>
      </c>
      <c r="L50" s="34">
        <v>554.48659999999995</v>
      </c>
      <c r="O50" s="22">
        <f t="shared" si="9"/>
        <v>2.0846834363675124</v>
      </c>
      <c r="R50" s="22">
        <f t="shared" si="10"/>
        <v>526.21564246241678</v>
      </c>
      <c r="U50" s="22">
        <f t="shared" si="11"/>
        <v>978.82962464664297</v>
      </c>
      <c r="AD50" s="7">
        <v>43126</v>
      </c>
    </row>
    <row r="51" spans="1:30" x14ac:dyDescent="0.35">
      <c r="A51" s="31" t="s">
        <v>77</v>
      </c>
      <c r="B51" s="32">
        <v>43166</v>
      </c>
      <c r="C51" s="33">
        <v>0.95314814814814808</v>
      </c>
      <c r="D51" s="31" t="s">
        <v>42</v>
      </c>
      <c r="E51" s="34">
        <v>2.4460000000000002</v>
      </c>
      <c r="F51" s="34">
        <v>19.175000000000001</v>
      </c>
      <c r="G51" s="34" t="s">
        <v>43</v>
      </c>
      <c r="H51" s="34">
        <v>3.37</v>
      </c>
      <c r="I51" s="34">
        <v>5073.0857999999998</v>
      </c>
      <c r="J51" s="34" t="s">
        <v>44</v>
      </c>
      <c r="K51" s="34">
        <v>3.593</v>
      </c>
      <c r="L51" s="34">
        <v>550.66300000000001</v>
      </c>
      <c r="O51" s="22">
        <f t="shared" si="9"/>
        <v>2.078486463440631</v>
      </c>
      <c r="R51" s="22">
        <f t="shared" si="10"/>
        <v>508.2620866143215</v>
      </c>
      <c r="U51" s="22">
        <f t="shared" si="11"/>
        <v>972.85848717215674</v>
      </c>
      <c r="AD51" s="7">
        <v>43126</v>
      </c>
    </row>
    <row r="52" spans="1:30" x14ac:dyDescent="0.35">
      <c r="A52" s="31" t="s">
        <v>78</v>
      </c>
      <c r="B52" s="32">
        <v>43166</v>
      </c>
      <c r="C52" s="33">
        <v>0.95723379629629635</v>
      </c>
      <c r="D52" s="31" t="s">
        <v>42</v>
      </c>
      <c r="E52" s="34">
        <v>2.4500000000000002</v>
      </c>
      <c r="F52" s="34">
        <v>19.117999999999999</v>
      </c>
      <c r="G52" s="34" t="s">
        <v>43</v>
      </c>
      <c r="H52" s="34">
        <v>3.3730000000000002</v>
      </c>
      <c r="I52" s="34">
        <v>4900.0010000000002</v>
      </c>
      <c r="J52" s="34" t="s">
        <v>44</v>
      </c>
      <c r="K52" s="34">
        <v>3.6</v>
      </c>
      <c r="L52" s="34">
        <v>547.30380000000002</v>
      </c>
      <c r="O52" s="22">
        <f t="shared" si="9"/>
        <v>2.1149725005329358</v>
      </c>
      <c r="R52" s="22">
        <f t="shared" si="10"/>
        <v>494.34771986231289</v>
      </c>
      <c r="U52" s="22">
        <f t="shared" si="11"/>
        <v>986.80370261477378</v>
      </c>
      <c r="AD52" s="7">
        <v>43126</v>
      </c>
    </row>
    <row r="53" spans="1:30" x14ac:dyDescent="0.35">
      <c r="A53" s="31" t="s">
        <v>79</v>
      </c>
      <c r="B53" s="32">
        <v>43166</v>
      </c>
      <c r="C53" s="33">
        <v>0.96131944444444439</v>
      </c>
      <c r="D53" s="31" t="s">
        <v>42</v>
      </c>
      <c r="E53" s="34">
        <v>2.4430000000000001</v>
      </c>
      <c r="F53" s="34">
        <v>19.453600000000002</v>
      </c>
      <c r="G53" s="34" t="s">
        <v>43</v>
      </c>
      <c r="H53" s="34">
        <v>3.37</v>
      </c>
      <c r="I53" s="34">
        <v>4765.8567999999996</v>
      </c>
      <c r="J53" s="34" t="s">
        <v>44</v>
      </c>
      <c r="K53" s="34">
        <v>3.59</v>
      </c>
      <c r="L53" s="34">
        <v>555.149</v>
      </c>
      <c r="O53" s="24">
        <f t="shared" si="9"/>
        <v>2.0020788744404179</v>
      </c>
      <c r="R53" s="24">
        <f t="shared" si="10"/>
        <v>509.73093262678543</v>
      </c>
      <c r="U53" s="24">
        <f t="shared" si="11"/>
        <v>977.16903979648066</v>
      </c>
      <c r="AD53" s="7">
        <v>43126</v>
      </c>
    </row>
    <row r="54" spans="1:30" x14ac:dyDescent="0.35">
      <c r="A54" s="31" t="s">
        <v>80</v>
      </c>
      <c r="B54" s="32">
        <v>43166</v>
      </c>
      <c r="C54" s="33">
        <v>0.96539351851851851</v>
      </c>
      <c r="D54" s="31" t="s">
        <v>42</v>
      </c>
      <c r="E54" s="34">
        <v>2.4500000000000002</v>
      </c>
      <c r="F54" s="34">
        <v>18.415199999999999</v>
      </c>
      <c r="G54" s="34" t="s">
        <v>43</v>
      </c>
      <c r="H54" s="34">
        <v>3.3730000000000002</v>
      </c>
      <c r="I54" s="34">
        <v>4914.1616999999997</v>
      </c>
      <c r="J54" s="34" t="s">
        <v>44</v>
      </c>
      <c r="K54" s="34">
        <v>3.6</v>
      </c>
      <c r="L54" s="34">
        <v>549.72879999999998</v>
      </c>
      <c r="O54" s="24">
        <f t="shared" si="9"/>
        <v>2.0097109358345766</v>
      </c>
      <c r="R54" s="24">
        <f t="shared" si="10"/>
        <v>508.68830059139987</v>
      </c>
      <c r="U54" s="24">
        <f t="shared" si="11"/>
        <v>973.73552909580258</v>
      </c>
      <c r="AD54" s="7">
        <v>43126</v>
      </c>
    </row>
    <row r="55" spans="1:30" x14ac:dyDescent="0.35">
      <c r="A55" s="31" t="s">
        <v>81</v>
      </c>
      <c r="B55" s="32">
        <v>43166</v>
      </c>
      <c r="C55" s="33">
        <v>0.96947916666666656</v>
      </c>
      <c r="D55" s="31" t="s">
        <v>42</v>
      </c>
      <c r="E55" s="34">
        <v>2.4500000000000002</v>
      </c>
      <c r="F55" s="34">
        <v>18.485399999999998</v>
      </c>
      <c r="G55" s="34" t="s">
        <v>43</v>
      </c>
      <c r="H55" s="34">
        <v>3.3730000000000002</v>
      </c>
      <c r="I55" s="34">
        <v>4904.1099999999997</v>
      </c>
      <c r="J55" s="34" t="s">
        <v>44</v>
      </c>
      <c r="K55" s="34">
        <v>3.6</v>
      </c>
      <c r="L55" s="34">
        <v>547.79719999999998</v>
      </c>
      <c r="O55" s="24">
        <f t="shared" si="9"/>
        <v>1.9532858665529738</v>
      </c>
      <c r="R55" s="24">
        <f t="shared" si="10"/>
        <v>562.70005678961911</v>
      </c>
      <c r="U55" s="24">
        <f t="shared" si="11"/>
        <v>971.42542839865985</v>
      </c>
      <c r="AD55" s="7">
        <v>43126</v>
      </c>
    </row>
    <row r="56" spans="1:30" x14ac:dyDescent="0.35">
      <c r="A56" s="31" t="s">
        <v>82</v>
      </c>
      <c r="B56" s="32">
        <v>43166</v>
      </c>
      <c r="C56" s="33">
        <v>0.97313657407407417</v>
      </c>
      <c r="D56" s="31" t="s">
        <v>42</v>
      </c>
      <c r="E56" s="34">
        <v>2.4500000000000002</v>
      </c>
      <c r="F56" s="34">
        <v>17.9664</v>
      </c>
      <c r="G56" s="34" t="s">
        <v>43</v>
      </c>
      <c r="H56" s="34">
        <v>3.3730000000000002</v>
      </c>
      <c r="I56" s="34">
        <v>5424.8209999999999</v>
      </c>
      <c r="J56" s="34" t="s">
        <v>44</v>
      </c>
      <c r="K56" s="34">
        <v>3.6</v>
      </c>
      <c r="L56" s="34">
        <v>546.49760000000003</v>
      </c>
      <c r="O56" s="24">
        <f t="shared" si="9"/>
        <v>1.8913813685781282</v>
      </c>
      <c r="R56" s="24">
        <f t="shared" si="10"/>
        <v>625.23446401652268</v>
      </c>
      <c r="U56" s="24">
        <f t="shared" si="11"/>
        <v>969.28881633497429</v>
      </c>
      <c r="AD56" s="7">
        <v>43126</v>
      </c>
    </row>
    <row r="57" spans="1:30" x14ac:dyDescent="0.35">
      <c r="A57" s="31" t="s">
        <v>83</v>
      </c>
      <c r="B57" s="32">
        <v>43166</v>
      </c>
      <c r="C57" s="33">
        <v>0.97679398148148155</v>
      </c>
      <c r="D57" s="31" t="s">
        <v>42</v>
      </c>
      <c r="E57" s="34">
        <v>2.4500000000000002</v>
      </c>
      <c r="F57" s="34">
        <v>17.396999999999998</v>
      </c>
      <c r="G57" s="34" t="s">
        <v>43</v>
      </c>
      <c r="H57" s="34">
        <v>3.3730000000000002</v>
      </c>
      <c r="I57" s="34">
        <v>6027.6962999999996</v>
      </c>
      <c r="J57" s="34" t="s">
        <v>44</v>
      </c>
      <c r="K57" s="34">
        <v>3.6</v>
      </c>
      <c r="L57" s="34">
        <v>545.29560000000004</v>
      </c>
      <c r="M57" s="3"/>
      <c r="N57" s="24">
        <f>($O$2/$M$2)*F58</f>
        <v>4.1935676827968456</v>
      </c>
      <c r="P57" s="3"/>
      <c r="Q57" s="24">
        <f>($R$2/$P$2)*I58</f>
        <v>388.82213877597616</v>
      </c>
      <c r="S57" s="3"/>
      <c r="T57" s="24">
        <f>($S$2/$U$2)*L58</f>
        <v>1270.9777287083814</v>
      </c>
      <c r="AD57" s="7">
        <v>43126</v>
      </c>
    </row>
    <row r="58" spans="1:30" x14ac:dyDescent="0.35">
      <c r="A58" s="27" t="s">
        <v>41</v>
      </c>
      <c r="B58" s="28">
        <v>43166</v>
      </c>
      <c r="C58" s="29">
        <v>0.98045138888888894</v>
      </c>
      <c r="D58" s="27" t="s">
        <v>42</v>
      </c>
      <c r="E58" s="30">
        <v>2.4430000000000001</v>
      </c>
      <c r="F58" s="30">
        <v>38.572600000000001</v>
      </c>
      <c r="G58" s="30" t="s">
        <v>43</v>
      </c>
      <c r="H58" s="30">
        <v>3.37</v>
      </c>
      <c r="I58" s="30">
        <v>3748.5165999999999</v>
      </c>
      <c r="J58" s="30" t="s">
        <v>44</v>
      </c>
      <c r="K58" s="30">
        <v>3.5960000000000001</v>
      </c>
      <c r="L58" s="30">
        <v>715.01760000000002</v>
      </c>
      <c r="AD58" s="7">
        <v>43126</v>
      </c>
    </row>
    <row r="59" spans="1:30" x14ac:dyDescent="0.35">
      <c r="A59" s="27" t="s">
        <v>41</v>
      </c>
      <c r="B59" s="28">
        <v>43166</v>
      </c>
      <c r="C59" s="29">
        <v>0.98453703703703699</v>
      </c>
      <c r="D59" s="27" t="s">
        <v>42</v>
      </c>
      <c r="E59" s="30">
        <v>2.4460000000000002</v>
      </c>
      <c r="F59" s="30">
        <v>38.716999999999999</v>
      </c>
      <c r="G59" s="30" t="s">
        <v>43</v>
      </c>
      <c r="H59" s="30">
        <v>3.37</v>
      </c>
      <c r="I59" s="30">
        <v>3770.1961999999999</v>
      </c>
      <c r="J59" s="30" t="s">
        <v>44</v>
      </c>
      <c r="K59" s="30">
        <v>3.5960000000000001</v>
      </c>
      <c r="L59" s="30">
        <v>721.44690000000003</v>
      </c>
    </row>
    <row r="60" spans="1:30" x14ac:dyDescent="0.35">
      <c r="A60" s="27" t="s">
        <v>41</v>
      </c>
      <c r="B60" s="28">
        <v>43166</v>
      </c>
      <c r="C60" s="29">
        <v>0.98819444444444438</v>
      </c>
      <c r="D60" s="27" t="s">
        <v>42</v>
      </c>
      <c r="E60" s="30">
        <v>2.4430000000000001</v>
      </c>
      <c r="F60" s="30">
        <v>38.797800000000002</v>
      </c>
      <c r="G60" s="30" t="s">
        <v>43</v>
      </c>
      <c r="H60" s="30">
        <v>3.3660000000000001</v>
      </c>
      <c r="I60" s="30">
        <v>3771.5286000000001</v>
      </c>
      <c r="J60" s="30" t="s">
        <v>44</v>
      </c>
      <c r="K60" s="30">
        <v>3.593</v>
      </c>
      <c r="L60" s="30">
        <v>719.52149999999995</v>
      </c>
    </row>
    <row r="61" spans="1:30" x14ac:dyDescent="0.35">
      <c r="A61" s="27" t="s">
        <v>41</v>
      </c>
      <c r="B61" s="28">
        <v>43166</v>
      </c>
      <c r="C61" s="29">
        <v>0.99185185185185187</v>
      </c>
      <c r="D61" s="27" t="s">
        <v>42</v>
      </c>
      <c r="E61" s="30">
        <v>2.4500000000000002</v>
      </c>
      <c r="F61" s="30">
        <v>39.287799999999997</v>
      </c>
      <c r="G61" s="30" t="s">
        <v>43</v>
      </c>
      <c r="H61" s="30">
        <v>3.3730000000000002</v>
      </c>
      <c r="I61" s="30">
        <v>3791.3458999999998</v>
      </c>
      <c r="J61" s="30" t="s">
        <v>44</v>
      </c>
      <c r="K61" s="30">
        <v>3.6</v>
      </c>
      <c r="L61" s="30">
        <v>723.31259999999997</v>
      </c>
    </row>
    <row r="62" spans="1:30" x14ac:dyDescent="0.35">
      <c r="A62" s="5"/>
      <c r="B62" s="7"/>
      <c r="C62" s="8"/>
      <c r="D62" s="5"/>
      <c r="E62" s="9"/>
      <c r="F62" s="9"/>
      <c r="G62" s="9"/>
      <c r="H62" s="9"/>
      <c r="I62" s="9"/>
      <c r="J62" s="9"/>
      <c r="K62" s="9"/>
      <c r="L62" s="9"/>
    </row>
  </sheetData>
  <conditionalFormatting sqref="Y6:Y13 AA6:AA13 AC6:AC13">
    <cfRule type="cellIs" dxfId="0" priority="1" operator="lessThan">
      <formula>0.7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Joscha Ufermann</dc:creator>
  <cp:lastModifiedBy>test</cp:lastModifiedBy>
  <dcterms:created xsi:type="dcterms:W3CDTF">2017-05-14T11:20:10Z</dcterms:created>
  <dcterms:modified xsi:type="dcterms:W3CDTF">2020-05-01T10:24:31Z</dcterms:modified>
</cp:coreProperties>
</file>