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8\slopecalculation_2018\Steigung berechnen\"/>
    </mc:Choice>
  </mc:AlternateContent>
  <xr:revisionPtr revIDLastSave="0" documentId="13_ncr:1_{1A889E19-C631-411C-BBD7-0294D074D714}" xr6:coauthVersionLast="36" xr6:coauthVersionMax="36" xr10:uidLastSave="{00000000-0000-0000-0000-000000000000}"/>
  <bookViews>
    <workbookView xWindow="0" yWindow="0" windowWidth="14380" windowHeight="407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s="1"/>
  <c r="O13" i="1" l="1"/>
  <c r="O26" i="1"/>
  <c r="O14" i="1"/>
  <c r="O21" i="1"/>
  <c r="O20" i="1"/>
  <c r="O12" i="1"/>
  <c r="O34" i="1"/>
  <c r="O28" i="1"/>
  <c r="O8" i="1"/>
  <c r="O22" i="1"/>
  <c r="T2" i="1"/>
  <c r="S2" i="1"/>
  <c r="U57" i="1" s="1"/>
  <c r="Q2" i="1"/>
  <c r="P2" i="1"/>
  <c r="O51" i="1"/>
  <c r="N2" i="1"/>
  <c r="AE2" i="1" s="1"/>
  <c r="R48" i="1" l="1"/>
  <c r="R25" i="1"/>
  <c r="U51" i="1"/>
  <c r="U35" i="1"/>
  <c r="U42" i="1"/>
  <c r="U41" i="1"/>
  <c r="U24" i="1"/>
  <c r="U8" i="1"/>
  <c r="R13" i="1"/>
  <c r="R24" i="1"/>
  <c r="U54" i="1"/>
  <c r="U7" i="1"/>
  <c r="U6" i="1"/>
  <c r="O11" i="1"/>
  <c r="O23" i="1"/>
  <c r="O35" i="1"/>
  <c r="O43" i="1"/>
  <c r="O55" i="1"/>
  <c r="R9" i="1"/>
  <c r="U10" i="1"/>
  <c r="U14" i="1"/>
  <c r="U22" i="1"/>
  <c r="U26" i="1"/>
  <c r="U34" i="1"/>
  <c r="U38" i="1"/>
  <c r="U50" i="1"/>
  <c r="O7" i="1"/>
  <c r="O15" i="1"/>
  <c r="O39" i="1"/>
  <c r="U12" i="1"/>
  <c r="U20" i="1"/>
  <c r="U28" i="1"/>
  <c r="U36" i="1"/>
  <c r="U40" i="1"/>
  <c r="U48" i="1"/>
  <c r="U52" i="1"/>
  <c r="U56" i="1"/>
  <c r="O56" i="1"/>
  <c r="O54" i="1"/>
  <c r="O52" i="1"/>
  <c r="O50" i="1"/>
  <c r="O48" i="1"/>
  <c r="O42" i="1"/>
  <c r="O40" i="1"/>
  <c r="O38" i="1"/>
  <c r="O36" i="1"/>
  <c r="O24" i="1"/>
  <c r="O10" i="1"/>
  <c r="O6" i="1"/>
  <c r="O9" i="1"/>
  <c r="O25" i="1"/>
  <c r="N29" i="1"/>
  <c r="O37" i="1"/>
  <c r="O41" i="1"/>
  <c r="O49" i="1"/>
  <c r="O53" i="1"/>
  <c r="O57" i="1"/>
  <c r="R6" i="1"/>
  <c r="R56" i="1"/>
  <c r="R54" i="1"/>
  <c r="R52" i="1"/>
  <c r="R50" i="1"/>
  <c r="R42" i="1"/>
  <c r="R40" i="1"/>
  <c r="R38" i="1"/>
  <c r="R36" i="1"/>
  <c r="R34" i="1"/>
  <c r="R28" i="1"/>
  <c r="R26" i="1"/>
  <c r="R22" i="1"/>
  <c r="R20" i="1"/>
  <c r="R14" i="1"/>
  <c r="R12" i="1"/>
  <c r="R10" i="1"/>
  <c r="R8" i="1"/>
  <c r="R57" i="1"/>
  <c r="R55" i="1"/>
  <c r="R53" i="1"/>
  <c r="R51" i="1"/>
  <c r="R49" i="1"/>
  <c r="R43" i="1"/>
  <c r="R41" i="1"/>
  <c r="R39" i="1"/>
  <c r="R37" i="1"/>
  <c r="R35" i="1"/>
  <c r="R29" i="1"/>
  <c r="R27" i="1"/>
  <c r="R23" i="1"/>
  <c r="R21" i="1"/>
  <c r="R15" i="1"/>
  <c r="R7" i="1"/>
  <c r="R11" i="1"/>
  <c r="U9" i="1"/>
  <c r="U11" i="1"/>
  <c r="T13" i="1"/>
  <c r="U15" i="1"/>
  <c r="U21" i="1"/>
  <c r="U23" i="1"/>
  <c r="U25" i="1"/>
  <c r="U27" i="1"/>
  <c r="U29" i="1"/>
  <c r="U37" i="1"/>
  <c r="T39" i="1"/>
  <c r="U43" i="1"/>
  <c r="U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<sst xmlns="http://schemas.openxmlformats.org/spreadsheetml/2006/main" count="254" uniqueCount="80">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</sst>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0" fontId="0" fillId="12" borderId="0" xfId="0" applyFill="1"/>
    <xf numFmtId="14" fontId="0" fillId="12" borderId="0" xfId="0" applyNumberFormat="1" applyFill="1"/>
    <xf numFmtId="21" fontId="0" fillId="12" borderId="0" xfId="0" applyNumberFormat="1" applyFill="1"/>
    <xf numFmtId="2" fontId="0" fillId="12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M35" zoomScale="70" zoomScaleNormal="70" workbookViewId="0">
      <selection activeCell="T39" sqref="T39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5" t="s">
        <v>41</v>
      </c>
      <c r="B2" s="7">
        <v>43215</v>
      </c>
      <c r="C2" s="8">
        <v>0.37096064814814816</v>
      </c>
      <c r="D2" s="5" t="s">
        <v>42</v>
      </c>
      <c r="E2" s="9">
        <v>2.4430000000000001</v>
      </c>
      <c r="F2" s="9">
        <v>38.483400000000003</v>
      </c>
      <c r="G2" s="9" t="s">
        <v>43</v>
      </c>
      <c r="H2" s="9">
        <v>3.363</v>
      </c>
      <c r="I2" s="9">
        <v>3764.4877999999999</v>
      </c>
      <c r="J2" s="9" t="s">
        <v>44</v>
      </c>
      <c r="K2" s="9">
        <v>3.59</v>
      </c>
      <c r="L2" s="9">
        <v>665.67020000000002</v>
      </c>
      <c r="M2" s="4">
        <f>AVERAGE(F2:F5,F16:F19,F30:F33,F44:F47,F58:F61)</f>
        <v>38.520724999999999</v>
      </c>
      <c r="N2" s="4">
        <f>STDEV(F2:F5,F16:F19,F30:F33,F44:F47,G58:G61)</f>
        <v>0.21538864563079077</v>
      </c>
      <c r="O2" s="4">
        <v>4.08</v>
      </c>
      <c r="P2" s="4">
        <f>AVERAGE(I2:I5,I16:I19,I30:I33,I44:I47,I58:I61)</f>
        <v>3764.6186249999996</v>
      </c>
      <c r="Q2" s="4">
        <f>STDEV(I2:I5,I16:I19,I30:I33,I44:I47,I58:I61)</f>
        <v>17.407349638682383</v>
      </c>
      <c r="R2" s="4">
        <v>393.3</v>
      </c>
      <c r="S2" s="4">
        <f>AVERAGE(L2:L5,L16:L19,L30:L33,L44:L47,L58:L61)</f>
        <v>669.28943749999996</v>
      </c>
      <c r="T2" s="4">
        <f>STDEV(L2:L5,L16:L19,L30:L33,L44:L47,L58:L61)</f>
        <v>3.1441253770325397</v>
      </c>
      <c r="U2" s="4">
        <v>399</v>
      </c>
      <c r="AD2" s="7">
        <v>43109</v>
      </c>
      <c r="AE2" s="6">
        <f>(N2/M2)^2</f>
        <v>3.1264875673725132E-5</v>
      </c>
      <c r="AF2" s="6">
        <f>(T2/S2)^2</f>
        <v>2.2068446867014695E-5</v>
      </c>
      <c r="AG2" s="6">
        <f>(T2/S2)^2</f>
        <v>2.2068446867014695E-5</v>
      </c>
    </row>
    <row r="3" spans="1:33" x14ac:dyDescent="0.35">
      <c r="A3" s="5" t="s">
        <v>41</v>
      </c>
      <c r="B3" s="7">
        <v>43215</v>
      </c>
      <c r="C3" s="8">
        <v>0.37504629629629632</v>
      </c>
      <c r="D3" s="5" t="s">
        <v>42</v>
      </c>
      <c r="E3" s="9">
        <v>2.44</v>
      </c>
      <c r="F3" s="9">
        <v>38.588099999999997</v>
      </c>
      <c r="G3" s="9" t="s">
        <v>43</v>
      </c>
      <c r="H3" s="9">
        <v>3.363</v>
      </c>
      <c r="I3" s="9">
        <v>3778.9508000000001</v>
      </c>
      <c r="J3" s="9" t="s">
        <v>44</v>
      </c>
      <c r="K3" s="9">
        <v>3.59</v>
      </c>
      <c r="L3" s="9">
        <v>669.29960000000005</v>
      </c>
      <c r="M3" s="5"/>
      <c r="N3" s="4"/>
      <c r="O3" s="5"/>
      <c r="P3" s="5"/>
      <c r="Q3" s="4"/>
      <c r="R3" s="4"/>
      <c r="S3" s="5"/>
      <c r="T3" s="4"/>
      <c r="U3" s="4"/>
      <c r="AD3" s="7">
        <v>43109</v>
      </c>
    </row>
    <row r="4" spans="1:33" x14ac:dyDescent="0.35">
      <c r="A4" s="5" t="s">
        <v>41</v>
      </c>
      <c r="B4" s="7">
        <v>43215</v>
      </c>
      <c r="C4" s="8">
        <v>0.37910879629629629</v>
      </c>
      <c r="D4" s="5" t="s">
        <v>42</v>
      </c>
      <c r="E4" s="9">
        <v>2.4460000000000002</v>
      </c>
      <c r="F4" s="9">
        <v>38.661200000000001</v>
      </c>
      <c r="G4" s="9" t="s">
        <v>43</v>
      </c>
      <c r="H4" s="9">
        <v>3.3660000000000001</v>
      </c>
      <c r="I4" s="9">
        <v>3770.9594999999999</v>
      </c>
      <c r="J4" s="9" t="s">
        <v>44</v>
      </c>
      <c r="K4" s="9">
        <v>3.593</v>
      </c>
      <c r="L4" s="9">
        <v>666.37810000000002</v>
      </c>
      <c r="M4" s="5"/>
      <c r="N4" s="4"/>
      <c r="O4" s="5"/>
      <c r="P4" s="5"/>
      <c r="Q4" s="4"/>
      <c r="R4" s="4"/>
      <c r="S4" s="5"/>
      <c r="T4" s="4"/>
      <c r="U4" s="4"/>
      <c r="AD4" s="7">
        <v>43109</v>
      </c>
    </row>
    <row r="5" spans="1:33" x14ac:dyDescent="0.35">
      <c r="A5" s="5" t="s">
        <v>41</v>
      </c>
      <c r="B5" s="7">
        <v>43215</v>
      </c>
      <c r="C5" s="8">
        <v>0.38318287037037035</v>
      </c>
      <c r="D5" s="5" t="s">
        <v>42</v>
      </c>
      <c r="E5" s="9">
        <v>2.4460000000000002</v>
      </c>
      <c r="F5" s="9">
        <v>38.528500000000001</v>
      </c>
      <c r="G5" s="9" t="s">
        <v>43</v>
      </c>
      <c r="H5" s="9">
        <v>3.3660000000000001</v>
      </c>
      <c r="I5" s="9">
        <v>3756.5744</v>
      </c>
      <c r="J5" s="9" t="s">
        <v>44</v>
      </c>
      <c r="K5" s="9">
        <v>3.593</v>
      </c>
      <c r="L5" s="9">
        <v>666.59190000000001</v>
      </c>
      <c r="M5" s="5"/>
      <c r="N5" s="4"/>
      <c r="O5" s="5"/>
      <c r="P5" s="5"/>
      <c r="Q5" s="4"/>
      <c r="R5" s="4"/>
      <c r="S5" s="5"/>
      <c r="T5" s="4"/>
      <c r="U5" s="4"/>
      <c r="AD5" s="7">
        <v>43109</v>
      </c>
    </row>
    <row r="6" spans="1:33" x14ac:dyDescent="0.35">
      <c r="A6" s="31" t="s">
        <v>45</v>
      </c>
      <c r="B6" s="32">
        <v>43215</v>
      </c>
      <c r="C6" s="33">
        <v>0.38702546296296297</v>
      </c>
      <c r="D6" s="31" t="s">
        <v>42</v>
      </c>
      <c r="E6" s="34">
        <v>2.4500000000000002</v>
      </c>
      <c r="F6" s="34">
        <v>18.867100000000001</v>
      </c>
      <c r="G6" s="34" t="s">
        <v>43</v>
      </c>
      <c r="H6" s="34">
        <v>3.37</v>
      </c>
      <c r="I6" s="34">
        <v>3820.0841999999998</v>
      </c>
      <c r="J6" s="34" t="s">
        <v>44</v>
      </c>
      <c r="K6" s="34">
        <v>3.5960000000000001</v>
      </c>
      <c r="L6" s="34">
        <v>496.17739999999998</v>
      </c>
      <c r="O6" s="10">
        <f>($O$2/$M$2)*F6</f>
        <v>1.9983468120083412</v>
      </c>
      <c r="R6" s="10">
        <f t="shared" ref="R6:R15" si="0">($R$2/$P$2)*I6</f>
        <v>399.09464025987495</v>
      </c>
      <c r="U6" s="10">
        <f t="shared" ref="U6:U15" si="1">($S$2/$U$2)*L6</f>
        <v>832.2964735494046</v>
      </c>
      <c r="V6" s="3">
        <v>0</v>
      </c>
      <c r="W6" s="11" t="s">
        <v>33</v>
      </c>
      <c r="X6" s="2">
        <f>SLOPE(O6:O10,$V$6:$V$10)</f>
        <v>6.3656122775466173E-5</v>
      </c>
      <c r="Y6" s="2">
        <f>RSQ(O6:O10,$V$6:$V$10)</f>
        <v>1.0073061621186836E-3</v>
      </c>
      <c r="Z6" s="2">
        <f>SLOPE($R6:$R10,$V$6:$V$10)</f>
        <v>7.0228340478711848</v>
      </c>
      <c r="AA6" s="2">
        <f>RSQ(R6:R10,$V$6:$V$10)</f>
        <v>0.94993323211425384</v>
      </c>
      <c r="AB6" s="2">
        <f>SLOPE(U6:U10,$V$6:$V$10)</f>
        <v>21.44061500137563</v>
      </c>
      <c r="AC6" s="2">
        <f>RSQ(U6:U10,$V$6:$V$10)</f>
        <v>0.89223176589635056</v>
      </c>
      <c r="AD6" s="7">
        <v>43109</v>
      </c>
      <c r="AE6" s="2"/>
    </row>
    <row r="7" spans="1:33" x14ac:dyDescent="0.35">
      <c r="A7" s="31" t="s">
        <v>46</v>
      </c>
      <c r="B7" s="32">
        <v>43215</v>
      </c>
      <c r="C7" s="33">
        <v>0.39111111111111113</v>
      </c>
      <c r="D7" s="31" t="s">
        <v>42</v>
      </c>
      <c r="E7" s="34">
        <v>2.4500000000000002</v>
      </c>
      <c r="F7" s="34">
        <v>19.4666</v>
      </c>
      <c r="G7" s="34" t="s">
        <v>43</v>
      </c>
      <c r="H7" s="34">
        <v>3.3660000000000001</v>
      </c>
      <c r="I7" s="34">
        <v>5011.5879999999997</v>
      </c>
      <c r="J7" s="34" t="s">
        <v>44</v>
      </c>
      <c r="K7" s="34">
        <v>3.593</v>
      </c>
      <c r="L7" s="34">
        <v>766.39419999999996</v>
      </c>
      <c r="O7" s="10">
        <f>($O$2/$M$2)*F7</f>
        <v>2.0618440592693936</v>
      </c>
      <c r="R7" s="10">
        <f t="shared" si="0"/>
        <v>523.57429974729519</v>
      </c>
      <c r="U7" s="10">
        <f t="shared" si="1"/>
        <v>1285.5627644643168</v>
      </c>
      <c r="V7" s="3">
        <v>10</v>
      </c>
      <c r="W7" s="13" t="s">
        <v>34</v>
      </c>
      <c r="X7" s="2">
        <f>SLOPE($O11:$O15,$V$6:$V$10)</f>
        <v>2.9593212484968045E-4</v>
      </c>
      <c r="Y7" s="2">
        <f>RSQ(O11:O15,$V$6:$V$10)</f>
        <v>0.18184626216154468</v>
      </c>
      <c r="Z7" s="2">
        <f>SLOPE($R11:$R15,$V$6:$V$10)</f>
        <v>4.8310262824033083</v>
      </c>
      <c r="AA7" s="2">
        <f>RSQ(R11:R15,$V$6:$V$10)</f>
        <v>0.86080248091659661</v>
      </c>
      <c r="AB7" s="2">
        <f>SLOPE(U11:U15,$V$6:$V$10)</f>
        <v>11.321639737733079</v>
      </c>
      <c r="AC7" s="2">
        <f>RSQ(U11:U15,$V$6:$V$10)</f>
        <v>0.88790216482903928</v>
      </c>
      <c r="AD7" s="7">
        <v>43109</v>
      </c>
      <c r="AE7" s="2"/>
    </row>
    <row r="8" spans="1:33" x14ac:dyDescent="0.35">
      <c r="A8" s="31" t="s">
        <v>47</v>
      </c>
      <c r="B8" s="32">
        <v>43215</v>
      </c>
      <c r="C8" s="33">
        <v>0.39518518518518514</v>
      </c>
      <c r="D8" s="31" t="s">
        <v>42</v>
      </c>
      <c r="E8" s="34">
        <v>2.44</v>
      </c>
      <c r="F8" s="34">
        <v>19.582899999999999</v>
      </c>
      <c r="G8" s="34" t="s">
        <v>43</v>
      </c>
      <c r="H8" s="34">
        <v>3.36</v>
      </c>
      <c r="I8" s="34">
        <v>5685.1176999999998</v>
      </c>
      <c r="J8" s="34" t="s">
        <v>44</v>
      </c>
      <c r="K8" s="34">
        <v>3.5859999999999999</v>
      </c>
      <c r="L8" s="34">
        <v>891.14639999999997</v>
      </c>
      <c r="O8" s="10">
        <f>($O$2/$M$2)*F8</f>
        <v>2.0741622074870087</v>
      </c>
      <c r="R8" s="10">
        <f t="shared" si="0"/>
        <v>593.93978889694313</v>
      </c>
      <c r="U8" s="10">
        <f t="shared" si="1"/>
        <v>1494.8242425718042</v>
      </c>
      <c r="V8" s="3">
        <v>20</v>
      </c>
      <c r="W8" s="15" t="s">
        <v>35</v>
      </c>
      <c r="X8" s="2">
        <f>SLOPE($O20:$O24,$V$6:$V$10)</f>
        <v>-2.8639959398479853E-4</v>
      </c>
      <c r="Y8" s="2">
        <f>RSQ(O20:O24,$V$6:$V$10)</f>
        <v>0.14814694744526988</v>
      </c>
      <c r="Z8" s="2">
        <f>SLOPE($R20:$R24,$V$6:$V$10)</f>
        <v>9.4723390646243768</v>
      </c>
      <c r="AA8" s="2">
        <f>RSQ(R20:R24,$V$6:$V$10)</f>
        <v>0.96191443966248524</v>
      </c>
      <c r="AB8" s="2">
        <f>SLOPE($U20:$U24,$V$6:$V$10)</f>
        <v>23.474610763195166</v>
      </c>
      <c r="AC8" s="2">
        <f>RSQ(U20:U24,$V$6:$V$10)</f>
        <v>0.94966615757051964</v>
      </c>
      <c r="AD8" s="7">
        <v>43109</v>
      </c>
      <c r="AE8" s="2"/>
    </row>
    <row r="9" spans="1:33" x14ac:dyDescent="0.35">
      <c r="A9" s="31" t="s">
        <v>48</v>
      </c>
      <c r="B9" s="32">
        <v>43215</v>
      </c>
      <c r="C9" s="33">
        <v>0.39925925925925926</v>
      </c>
      <c r="D9" s="31" t="s">
        <v>42</v>
      </c>
      <c r="E9" s="34">
        <v>2.44</v>
      </c>
      <c r="F9" s="34">
        <v>19.2317</v>
      </c>
      <c r="G9" s="34" t="s">
        <v>43</v>
      </c>
      <c r="H9" s="34">
        <v>3.36</v>
      </c>
      <c r="I9" s="34">
        <v>6194.8042999999998</v>
      </c>
      <c r="J9" s="34" t="s">
        <v>44</v>
      </c>
      <c r="K9" s="34">
        <v>3.5859999999999999</v>
      </c>
      <c r="L9" s="34">
        <v>996.97680000000003</v>
      </c>
      <c r="O9" s="10">
        <f t="shared" ref="O9:O15" si="2">($O$2/$M$2)*F9</f>
        <v>2.0369641537120602</v>
      </c>
      <c r="R9" s="10">
        <f t="shared" si="0"/>
        <v>647.18814145217709</v>
      </c>
      <c r="U9" s="10">
        <f t="shared" si="1"/>
        <v>1672.3459691041353</v>
      </c>
      <c r="V9" s="3">
        <v>30</v>
      </c>
      <c r="W9" s="18" t="s">
        <v>36</v>
      </c>
      <c r="X9" s="2">
        <f>SLOPE($O25:$O29,$V$6:$V$10)</f>
        <v>6.8485938413672006E-4</v>
      </c>
      <c r="Y9" s="2">
        <f>RSQ(O25:O29,$V$6:$V$10)</f>
        <v>0.84124844513786534</v>
      </c>
      <c r="Z9" s="2">
        <f>SLOPE($R25:$R29,$V$6:$V$10)</f>
        <v>8.5273223829943721</v>
      </c>
      <c r="AA9" s="2">
        <f>RSQ(R25:R29,$V$6:$V$10)</f>
        <v>0.96455092015804766</v>
      </c>
      <c r="AB9" s="2">
        <f>SLOPE(U25:U29,$V$6:$V$10)</f>
        <v>12.514147451061563</v>
      </c>
      <c r="AC9" s="2">
        <f>RSQ(U25:U29,$V$6:$V$10)</f>
        <v>0.90159462579303451</v>
      </c>
      <c r="AD9" s="7">
        <v>43109</v>
      </c>
      <c r="AE9" s="2"/>
    </row>
    <row r="10" spans="1:33" x14ac:dyDescent="0.35">
      <c r="A10" s="31" t="s">
        <v>49</v>
      </c>
      <c r="B10" s="32">
        <v>43215</v>
      </c>
      <c r="C10" s="33">
        <v>0.40334490740740742</v>
      </c>
      <c r="D10" s="31" t="s">
        <v>42</v>
      </c>
      <c r="E10" s="34">
        <v>2.4460000000000002</v>
      </c>
      <c r="F10" s="34">
        <v>19.014600000000002</v>
      </c>
      <c r="G10" s="34" t="s">
        <v>43</v>
      </c>
      <c r="H10" s="34">
        <v>3.37</v>
      </c>
      <c r="I10" s="34">
        <v>6589.5607</v>
      </c>
      <c r="J10" s="34" t="s">
        <v>44</v>
      </c>
      <c r="K10" s="34">
        <v>3.5960000000000001</v>
      </c>
      <c r="L10" s="34">
        <v>1019.9822</v>
      </c>
      <c r="O10" s="10">
        <f t="shared" si="2"/>
        <v>2.0139695709257812</v>
      </c>
      <c r="R10" s="10">
        <f t="shared" si="0"/>
        <v>688.42942180099328</v>
      </c>
      <c r="U10" s="10">
        <f t="shared" si="1"/>
        <v>1710.9356212982768</v>
      </c>
      <c r="V10" s="3">
        <v>40</v>
      </c>
      <c r="W10" s="20" t="s">
        <v>37</v>
      </c>
      <c r="X10" s="2">
        <f>SLOPE($O34:$O38,$V$6:$V$10)</f>
        <v>-4.0463475181217309E-3</v>
      </c>
      <c r="Y10" s="2">
        <f>RSQ(O34:O38,$V$6:$V$10)</f>
        <v>0.85785119200264781</v>
      </c>
      <c r="Z10" s="2">
        <f>SLOPE($R34:$R38,$V$6:$V$10)</f>
        <v>5.3061173981468057</v>
      </c>
      <c r="AA10" s="2">
        <f>RSQ(R34:R38,$V$6:$V$10)</f>
        <v>0.98575750158922537</v>
      </c>
      <c r="AB10" s="2">
        <f>SLOPE(U34:U38,$V$6:$V$10)</f>
        <v>-0.27615989286559967</v>
      </c>
      <c r="AC10" s="2">
        <f>RSQ(U34:U38,$V$6:$V$10)</f>
        <v>0.13385235341151802</v>
      </c>
      <c r="AD10" s="7">
        <v>43109</v>
      </c>
      <c r="AE10" s="2"/>
    </row>
    <row r="11" spans="1:33" x14ac:dyDescent="0.35">
      <c r="A11" s="31" t="s">
        <v>50</v>
      </c>
      <c r="B11" s="32">
        <v>43215</v>
      </c>
      <c r="C11" s="33">
        <v>0.40741898148148148</v>
      </c>
      <c r="D11" s="31" t="s">
        <v>42</v>
      </c>
      <c r="E11" s="34">
        <v>2.4460000000000002</v>
      </c>
      <c r="F11" s="34">
        <v>19.285699999999999</v>
      </c>
      <c r="G11" s="34" t="s">
        <v>43</v>
      </c>
      <c r="H11" s="34">
        <v>3.3660000000000001</v>
      </c>
      <c r="I11" s="34">
        <v>4196.9106000000002</v>
      </c>
      <c r="J11" s="34" t="s">
        <v>44</v>
      </c>
      <c r="K11" s="34">
        <v>3.593</v>
      </c>
      <c r="L11" s="34">
        <v>512.96339999999998</v>
      </c>
      <c r="O11" s="12">
        <f t="shared" si="2"/>
        <v>2.0426836722309871</v>
      </c>
      <c r="R11" s="12">
        <f t="shared" si="0"/>
        <v>438.46272448912413</v>
      </c>
      <c r="U11" s="12">
        <f t="shared" si="1"/>
        <v>860.45359760422923</v>
      </c>
      <c r="V11" s="3"/>
      <c r="W11" s="21" t="s">
        <v>38</v>
      </c>
      <c r="X11" s="2">
        <f>SLOPE($O39:$O43,$V$6:$V$10)</f>
        <v>-2.1983075344506097E-3</v>
      </c>
      <c r="Y11" s="2">
        <f>RSQ(O39:O43,$V$6:$V$10)</f>
        <v>0.76045328125341616</v>
      </c>
      <c r="Z11" s="2">
        <f>SLOPE($R39:$R43,$V$6:$V$10)</f>
        <v>2.335671839268977</v>
      </c>
      <c r="AA11" s="2">
        <f>RSQ(R39:R43,$V$6:$V$10)</f>
        <v>0.95035275912680151</v>
      </c>
      <c r="AB11" s="2">
        <f>SLOPE($U39:$U43,$V$6:$V$10)</f>
        <v>1.229427664504857</v>
      </c>
      <c r="AC11" s="2">
        <f>RSQ(U39:U43,$V$6:$V$10)</f>
        <v>0.99574901666479831</v>
      </c>
      <c r="AD11" s="7">
        <v>43109</v>
      </c>
      <c r="AE11" s="2"/>
    </row>
    <row r="12" spans="1:33" x14ac:dyDescent="0.35">
      <c r="A12" s="31" t="s">
        <v>51</v>
      </c>
      <c r="B12" s="32">
        <v>43215</v>
      </c>
      <c r="C12" s="33">
        <v>0.4114814814814815</v>
      </c>
      <c r="D12" s="31" t="s">
        <v>42</v>
      </c>
      <c r="E12" s="34">
        <v>2.4500000000000002</v>
      </c>
      <c r="F12" s="34">
        <v>19.251000000000001</v>
      </c>
      <c r="G12" s="34" t="s">
        <v>43</v>
      </c>
      <c r="H12" s="34">
        <v>3.37</v>
      </c>
      <c r="I12" s="34">
        <v>4369.3894</v>
      </c>
      <c r="J12" s="34" t="s">
        <v>44</v>
      </c>
      <c r="K12" s="34">
        <v>3.5960000000000001</v>
      </c>
      <c r="L12" s="34">
        <v>673.52080000000001</v>
      </c>
      <c r="O12" s="12">
        <f t="shared" si="2"/>
        <v>2.0390083519975288</v>
      </c>
      <c r="R12" s="12">
        <f t="shared" si="0"/>
        <v>456.48205627203481</v>
      </c>
      <c r="U12" s="12">
        <f t="shared" si="1"/>
        <v>1129.7753317708018</v>
      </c>
      <c r="V12" s="3"/>
      <c r="W12" s="23" t="s">
        <v>39</v>
      </c>
      <c r="X12" s="2">
        <f>SLOPE($O48:$O52,$V$6:$V$10)</f>
        <v>-4.9908094928119958E-3</v>
      </c>
      <c r="Y12" s="2">
        <f>RSQ(O48:O52,$V$6:$V$10)</f>
        <v>0.92070629636078716</v>
      </c>
      <c r="Z12" s="2">
        <f>SLOPE($R48:$R52,$V$6:$V$10)</f>
        <v>3.037061970839078</v>
      </c>
      <c r="AA12" s="2">
        <f>RSQ(R48:R52,$V$6:$V$10)</f>
        <v>0.93530448736133898</v>
      </c>
      <c r="AB12" s="2">
        <f>SLOPE(U48:U52,$V$6:$V$10)</f>
        <v>-1.9810296383144532E-2</v>
      </c>
      <c r="AC12" s="2">
        <f>RSQ(U48:U52,$V$6:$V$10)</f>
        <v>3.6766258033188757E-4</v>
      </c>
      <c r="AD12" s="7">
        <v>43109</v>
      </c>
      <c r="AE12" s="2"/>
    </row>
    <row r="13" spans="1:33" x14ac:dyDescent="0.35">
      <c r="A13" s="31" t="s">
        <v>52</v>
      </c>
      <c r="B13" s="32">
        <v>43215</v>
      </c>
      <c r="C13" s="33">
        <v>0.41513888888888889</v>
      </c>
      <c r="D13" s="31" t="s">
        <v>42</v>
      </c>
      <c r="E13" s="34">
        <v>2.4460000000000002</v>
      </c>
      <c r="F13" s="34">
        <v>19.519400000000001</v>
      </c>
      <c r="G13" s="34" t="s">
        <v>43</v>
      </c>
      <c r="H13" s="34">
        <v>3.3660000000000001</v>
      </c>
      <c r="I13" s="34">
        <v>4903.1235999999999</v>
      </c>
      <c r="J13" s="34" t="s">
        <v>44</v>
      </c>
      <c r="K13" s="34">
        <v>3.593</v>
      </c>
      <c r="L13" s="34">
        <v>782.53449999999998</v>
      </c>
      <c r="O13" s="12">
        <f t="shared" si="2"/>
        <v>2.067436477376789</v>
      </c>
      <c r="R13" s="12">
        <f t="shared" si="0"/>
        <v>512.24272734399494</v>
      </c>
      <c r="T13" s="12">
        <f>($S$2/$U$2)*L13</f>
        <v>1312.6367802740442</v>
      </c>
      <c r="V13" s="3"/>
      <c r="W13" s="25" t="s">
        <v>40</v>
      </c>
      <c r="X13" s="2">
        <f>SLOPE($O53:$O57,$V$6:$V$10)</f>
        <v>0</v>
      </c>
      <c r="Y13" s="2" t="e">
        <f>RSQ(O53:O57,$V$6:$V$10)</f>
        <v>#DIV/0!</v>
      </c>
      <c r="Z13" s="2">
        <f>SLOPE($R53:$R57,$V$6:$V$10)</f>
        <v>0</v>
      </c>
      <c r="AA13" s="2" t="e">
        <f>RSQ(R53:R57,$V$6:$V$10)</f>
        <v>#DIV/0!</v>
      </c>
      <c r="AB13" s="2">
        <f>SLOPE(U53:U57,$V$6:$V$10)</f>
        <v>0</v>
      </c>
      <c r="AC13" s="2" t="e">
        <f>RSQ(U53:U57,$V$6:$V$10)</f>
        <v>#DIV/0!</v>
      </c>
      <c r="AD13" s="7">
        <v>43109</v>
      </c>
      <c r="AE13" s="2"/>
    </row>
    <row r="14" spans="1:33" x14ac:dyDescent="0.35">
      <c r="A14" s="31" t="s">
        <v>53</v>
      </c>
      <c r="B14" s="32">
        <v>43215</v>
      </c>
      <c r="C14" s="33">
        <v>0.41921296296296301</v>
      </c>
      <c r="D14" s="31" t="s">
        <v>42</v>
      </c>
      <c r="E14" s="34">
        <v>2.4430000000000001</v>
      </c>
      <c r="F14" s="34">
        <v>19.369800000000001</v>
      </c>
      <c r="G14" s="34" t="s">
        <v>43</v>
      </c>
      <c r="H14" s="34">
        <v>3.363</v>
      </c>
      <c r="I14" s="34">
        <v>4974.1977999999999</v>
      </c>
      <c r="J14" s="34" t="s">
        <v>44</v>
      </c>
      <c r="K14" s="34">
        <v>3.59</v>
      </c>
      <c r="L14" s="34">
        <v>781.43</v>
      </c>
      <c r="O14" s="12">
        <f t="shared" si="2"/>
        <v>2.0515912927391686</v>
      </c>
      <c r="R14" s="12">
        <f t="shared" si="0"/>
        <v>519.6680433306841</v>
      </c>
      <c r="U14" s="12">
        <f t="shared" si="1"/>
        <v>1310.7840730466789</v>
      </c>
      <c r="AD14" s="7">
        <v>43109</v>
      </c>
    </row>
    <row r="15" spans="1:33" x14ac:dyDescent="0.35">
      <c r="A15" s="31" t="s">
        <v>54</v>
      </c>
      <c r="B15" s="32">
        <v>43215</v>
      </c>
      <c r="C15" s="33">
        <v>0.42328703703703702</v>
      </c>
      <c r="D15" s="31" t="s">
        <v>42</v>
      </c>
      <c r="E15" s="34">
        <v>2.4460000000000002</v>
      </c>
      <c r="F15" s="34">
        <v>19.366</v>
      </c>
      <c r="G15" s="34" t="s">
        <v>43</v>
      </c>
      <c r="H15" s="34">
        <v>3.3660000000000001</v>
      </c>
      <c r="I15" s="34">
        <v>6206.6054999999997</v>
      </c>
      <c r="J15" s="34" t="s">
        <v>44</v>
      </c>
      <c r="K15" s="34">
        <v>3.593</v>
      </c>
      <c r="L15" s="34">
        <v>796.48119999999994</v>
      </c>
      <c r="O15" s="12">
        <f t="shared" si="2"/>
        <v>2.0511888081026513</v>
      </c>
      <c r="R15" s="12">
        <f t="shared" si="0"/>
        <v>648.42104507996487</v>
      </c>
      <c r="U15" s="12">
        <f t="shared" si="1"/>
        <v>1336.0312138529446</v>
      </c>
      <c r="AD15" s="7">
        <v>43109</v>
      </c>
    </row>
    <row r="16" spans="1:33" x14ac:dyDescent="0.35">
      <c r="A16" s="5" t="s">
        <v>41</v>
      </c>
      <c r="B16" s="7">
        <v>43215</v>
      </c>
      <c r="C16" s="8">
        <v>0.4269444444444444</v>
      </c>
      <c r="D16" s="5" t="s">
        <v>42</v>
      </c>
      <c r="E16" s="9">
        <v>2.4500000000000002</v>
      </c>
      <c r="F16" s="9">
        <v>38.561799999999998</v>
      </c>
      <c r="G16" s="9" t="s">
        <v>43</v>
      </c>
      <c r="H16" s="9">
        <v>3.37</v>
      </c>
      <c r="I16" s="9">
        <v>3774.7719000000002</v>
      </c>
      <c r="J16" s="9" t="s">
        <v>44</v>
      </c>
      <c r="K16" s="9">
        <v>3.6</v>
      </c>
      <c r="L16" s="9">
        <v>671.7722</v>
      </c>
      <c r="M16" s="5"/>
      <c r="N16" s="4"/>
      <c r="O16" s="5"/>
      <c r="P16" s="5"/>
      <c r="Q16" s="4"/>
      <c r="R16" s="4"/>
      <c r="S16" s="5"/>
      <c r="T16" s="4"/>
      <c r="U16" s="4"/>
      <c r="AD16" s="7">
        <v>43109</v>
      </c>
    </row>
    <row r="17" spans="1:30" x14ac:dyDescent="0.35">
      <c r="A17" s="5" t="s">
        <v>41</v>
      </c>
      <c r="B17" s="7">
        <v>43215</v>
      </c>
      <c r="C17" s="8">
        <v>0.43101851851851852</v>
      </c>
      <c r="D17" s="5" t="s">
        <v>42</v>
      </c>
      <c r="E17" s="9">
        <v>2.4430000000000001</v>
      </c>
      <c r="F17" s="9">
        <v>38.597999999999999</v>
      </c>
      <c r="G17" s="9" t="s">
        <v>43</v>
      </c>
      <c r="H17" s="9">
        <v>3.363</v>
      </c>
      <c r="I17" s="9">
        <v>3752.2449999999999</v>
      </c>
      <c r="J17" s="9" t="s">
        <v>44</v>
      </c>
      <c r="K17" s="9">
        <v>3.59</v>
      </c>
      <c r="L17" s="9">
        <v>672.4126</v>
      </c>
      <c r="M17" s="5"/>
      <c r="N17" s="4"/>
      <c r="O17" s="5"/>
      <c r="P17" s="5"/>
      <c r="Q17" s="4"/>
      <c r="R17" s="4"/>
      <c r="S17" s="5"/>
      <c r="T17" s="4"/>
      <c r="U17" s="4"/>
      <c r="AD17" s="7">
        <v>43109</v>
      </c>
    </row>
    <row r="18" spans="1:30" x14ac:dyDescent="0.35">
      <c r="A18" s="5" t="s">
        <v>41</v>
      </c>
      <c r="B18" s="7">
        <v>43215</v>
      </c>
      <c r="C18" s="8">
        <v>0.43509259259259259</v>
      </c>
      <c r="D18" s="5" t="s">
        <v>42</v>
      </c>
      <c r="E18" s="9">
        <v>2.4430000000000001</v>
      </c>
      <c r="F18" s="9">
        <v>38.103000000000002</v>
      </c>
      <c r="G18" s="9" t="s">
        <v>43</v>
      </c>
      <c r="H18" s="9">
        <v>3.3660000000000001</v>
      </c>
      <c r="I18" s="9">
        <v>3736.7781</v>
      </c>
      <c r="J18" s="9" t="s">
        <v>44</v>
      </c>
      <c r="K18" s="9">
        <v>3.593</v>
      </c>
      <c r="L18" s="9">
        <v>670.83420000000001</v>
      </c>
      <c r="M18" s="5"/>
      <c r="N18" s="4"/>
      <c r="O18" s="5"/>
      <c r="P18" s="5"/>
      <c r="Q18" s="4"/>
      <c r="R18" s="4"/>
      <c r="S18" s="5"/>
      <c r="T18" s="4"/>
      <c r="U18" s="4"/>
      <c r="AD18" s="7">
        <v>43109</v>
      </c>
    </row>
    <row r="19" spans="1:30" x14ac:dyDescent="0.35">
      <c r="A19" s="5" t="s">
        <v>41</v>
      </c>
      <c r="B19" s="7">
        <v>43215</v>
      </c>
      <c r="C19" s="8">
        <v>0.43916666666666665</v>
      </c>
      <c r="D19" s="5" t="s">
        <v>42</v>
      </c>
      <c r="E19" s="9">
        <v>2.4430000000000001</v>
      </c>
      <c r="F19" s="9">
        <v>38.619700000000002</v>
      </c>
      <c r="G19" s="9" t="s">
        <v>43</v>
      </c>
      <c r="H19" s="9">
        <v>3.363</v>
      </c>
      <c r="I19" s="9">
        <v>3755.4784</v>
      </c>
      <c r="J19" s="9" t="s">
        <v>44</v>
      </c>
      <c r="K19" s="9">
        <v>3.593</v>
      </c>
      <c r="L19" s="9">
        <v>668.18539999999996</v>
      </c>
      <c r="M19" s="5"/>
      <c r="N19" s="4"/>
      <c r="O19" s="5"/>
      <c r="P19" s="5"/>
      <c r="Q19" s="4"/>
      <c r="R19" s="4"/>
      <c r="S19" s="5"/>
      <c r="T19" s="4"/>
      <c r="U19" s="4"/>
      <c r="AD19" s="7">
        <v>43109</v>
      </c>
    </row>
    <row r="20" spans="1:30" x14ac:dyDescent="0.35">
      <c r="A20" s="31" t="s">
        <v>55</v>
      </c>
      <c r="B20" s="32">
        <v>43215</v>
      </c>
      <c r="C20" s="33">
        <v>0.44324074074074077</v>
      </c>
      <c r="D20" s="31" t="s">
        <v>42</v>
      </c>
      <c r="E20" s="34">
        <v>2.4430000000000001</v>
      </c>
      <c r="F20" s="34">
        <v>19.4072</v>
      </c>
      <c r="G20" s="34" t="s">
        <v>43</v>
      </c>
      <c r="H20" s="34">
        <v>3.363</v>
      </c>
      <c r="I20" s="34">
        <v>3840.7525999999998</v>
      </c>
      <c r="J20" s="34" t="s">
        <v>44</v>
      </c>
      <c r="K20" s="34">
        <v>3.59</v>
      </c>
      <c r="L20" s="34">
        <v>487.93599999999998</v>
      </c>
      <c r="O20" s="14">
        <f t="shared" ref="O20:O29" si="3">($O$2/$M$2)*F20</f>
        <v>2.0555525888985735</v>
      </c>
      <c r="P20" s="3"/>
      <c r="R20" s="14">
        <f t="shared" ref="R20:R29" si="4">($R$2/$P$2)*I20</f>
        <v>401.25392451406685</v>
      </c>
      <c r="S20" s="3"/>
      <c r="U20" s="14">
        <f t="shared" ref="U20:U26" si="5">($S$2/$U$2)*L20</f>
        <v>818.47220795989961</v>
      </c>
      <c r="AD20" s="7">
        <v>43109</v>
      </c>
    </row>
    <row r="21" spans="1:30" x14ac:dyDescent="0.35">
      <c r="A21" s="31" t="s">
        <v>56</v>
      </c>
      <c r="B21" s="32">
        <v>43215</v>
      </c>
      <c r="C21" s="33">
        <v>0.44731481481481478</v>
      </c>
      <c r="D21" s="31" t="s">
        <v>42</v>
      </c>
      <c r="E21" s="34">
        <v>2.4500000000000002</v>
      </c>
      <c r="F21" s="34">
        <v>19.603000000000002</v>
      </c>
      <c r="G21" s="34" t="s">
        <v>43</v>
      </c>
      <c r="H21" s="34">
        <v>3.37</v>
      </c>
      <c r="I21" s="34">
        <v>5357.5731999999998</v>
      </c>
      <c r="J21" s="34" t="s">
        <v>44</v>
      </c>
      <c r="K21" s="34">
        <v>3.5960000000000001</v>
      </c>
      <c r="L21" s="34">
        <v>732.7174</v>
      </c>
      <c r="O21" s="14">
        <f t="shared" si="3"/>
        <v>2.0762911393801651</v>
      </c>
      <c r="P21" s="3"/>
      <c r="R21" s="14">
        <f t="shared" si="4"/>
        <v>559.72031949451457</v>
      </c>
      <c r="S21" s="3"/>
      <c r="U21" s="14">
        <f t="shared" si="5"/>
        <v>1229.0727230387529</v>
      </c>
      <c r="AD21" s="7">
        <v>43109</v>
      </c>
    </row>
    <row r="22" spans="1:30" x14ac:dyDescent="0.35">
      <c r="A22" s="31" t="s">
        <v>57</v>
      </c>
      <c r="B22" s="32">
        <v>43215</v>
      </c>
      <c r="C22" s="33">
        <v>0.4513888888888889</v>
      </c>
      <c r="D22" s="31" t="s">
        <v>42</v>
      </c>
      <c r="E22" s="34">
        <v>2.4500000000000002</v>
      </c>
      <c r="F22" s="34">
        <v>19.53</v>
      </c>
      <c r="G22" s="34" t="s">
        <v>43</v>
      </c>
      <c r="H22" s="34">
        <v>3.37</v>
      </c>
      <c r="I22" s="34">
        <v>6306.9225999999999</v>
      </c>
      <c r="J22" s="34" t="s">
        <v>44</v>
      </c>
      <c r="K22" s="34">
        <v>3.6</v>
      </c>
      <c r="L22" s="34">
        <v>887.48299999999995</v>
      </c>
      <c r="O22" s="14">
        <f t="shared" si="3"/>
        <v>2.0685591976786526</v>
      </c>
      <c r="P22" s="3"/>
      <c r="R22" s="14">
        <f t="shared" si="4"/>
        <v>658.90144677802527</v>
      </c>
      <c r="S22" s="3"/>
      <c r="U22" s="14">
        <f t="shared" si="5"/>
        <v>1488.679192633615</v>
      </c>
      <c r="AD22" s="7">
        <v>43109</v>
      </c>
    </row>
    <row r="23" spans="1:30" x14ac:dyDescent="0.35">
      <c r="A23" s="31" t="s">
        <v>58</v>
      </c>
      <c r="B23" s="32">
        <v>43215</v>
      </c>
      <c r="C23" s="33">
        <v>0.45546296296296296</v>
      </c>
      <c r="D23" s="31" t="s">
        <v>42</v>
      </c>
      <c r="E23" s="34">
        <v>2.4460000000000002</v>
      </c>
      <c r="F23" s="34">
        <v>19.3218</v>
      </c>
      <c r="G23" s="34" t="s">
        <v>43</v>
      </c>
      <c r="H23" s="34">
        <v>3.3660000000000001</v>
      </c>
      <c r="I23" s="34">
        <v>6886.0641999999998</v>
      </c>
      <c r="J23" s="34" t="s">
        <v>44</v>
      </c>
      <c r="K23" s="34">
        <v>3.5960000000000001</v>
      </c>
      <c r="L23" s="34">
        <v>960.90620000000001</v>
      </c>
      <c r="O23" s="14">
        <f t="shared" si="3"/>
        <v>2.0465072762778997</v>
      </c>
      <c r="P23" s="3"/>
      <c r="R23" s="14">
        <f t="shared" si="4"/>
        <v>719.40595306915066</v>
      </c>
      <c r="S23" s="3"/>
      <c r="U23" s="14">
        <f t="shared" si="5"/>
        <v>1611.8405265369986</v>
      </c>
      <c r="AD23" s="7">
        <v>43109</v>
      </c>
    </row>
    <row r="24" spans="1:30" x14ac:dyDescent="0.35">
      <c r="A24" s="31" t="s">
        <v>59</v>
      </c>
      <c r="B24" s="32">
        <v>43215</v>
      </c>
      <c r="C24" s="33">
        <v>0.45910879629629631</v>
      </c>
      <c r="D24" s="31" t="s">
        <v>42</v>
      </c>
      <c r="E24" s="34">
        <v>2.4430000000000001</v>
      </c>
      <c r="F24" s="34">
        <v>19.412600000000001</v>
      </c>
      <c r="G24" s="34" t="s">
        <v>43</v>
      </c>
      <c r="H24" s="34">
        <v>3.363</v>
      </c>
      <c r="I24" s="34">
        <v>7609.9096</v>
      </c>
      <c r="J24" s="34" t="s">
        <v>44</v>
      </c>
      <c r="K24" s="34">
        <v>3.59</v>
      </c>
      <c r="L24" s="34">
        <v>1073.5664999999999</v>
      </c>
      <c r="O24" s="14">
        <f t="shared" si="3"/>
        <v>2.0561245407504662</v>
      </c>
      <c r="P24" s="3"/>
      <c r="R24" s="14">
        <f t="shared" si="4"/>
        <v>795.02806095796768</v>
      </c>
      <c r="S24" s="3"/>
      <c r="U24" s="14">
        <f t="shared" si="5"/>
        <v>1800.8188443705353</v>
      </c>
      <c r="AD24" s="7">
        <v>43109</v>
      </c>
    </row>
    <row r="25" spans="1:30" x14ac:dyDescent="0.35">
      <c r="A25" s="31" t="s">
        <v>60</v>
      </c>
      <c r="B25" s="32">
        <v>43215</v>
      </c>
      <c r="C25" s="33">
        <v>0.46318287037037037</v>
      </c>
      <c r="D25" s="31" t="s">
        <v>42</v>
      </c>
      <c r="E25" s="34">
        <v>2.4430000000000001</v>
      </c>
      <c r="F25" s="34">
        <v>19.642800000000001</v>
      </c>
      <c r="G25" s="34" t="s">
        <v>43</v>
      </c>
      <c r="H25" s="34">
        <v>3.363</v>
      </c>
      <c r="I25" s="34">
        <v>3934.9659999999999</v>
      </c>
      <c r="J25" s="34" t="s">
        <v>44</v>
      </c>
      <c r="K25" s="34">
        <v>3.59</v>
      </c>
      <c r="L25" s="34">
        <v>479.48399999999998</v>
      </c>
      <c r="O25" s="17">
        <f t="shared" si="3"/>
        <v>2.0805066363626334</v>
      </c>
      <c r="P25" s="3"/>
      <c r="R25" s="17">
        <f t="shared" si="4"/>
        <v>411.09665598596996</v>
      </c>
      <c r="S25" s="3"/>
      <c r="U25" s="17">
        <f t="shared" si="5"/>
        <v>804.29467832142848</v>
      </c>
      <c r="AD25" s="7">
        <v>43109</v>
      </c>
    </row>
    <row r="26" spans="1:30" x14ac:dyDescent="0.35">
      <c r="A26" s="31" t="s">
        <v>61</v>
      </c>
      <c r="B26" s="32">
        <v>43215</v>
      </c>
      <c r="C26" s="33">
        <v>0.46725694444444449</v>
      </c>
      <c r="D26" s="31" t="s">
        <v>42</v>
      </c>
      <c r="E26" s="34">
        <v>2.44</v>
      </c>
      <c r="F26" s="34">
        <v>19.664200000000001</v>
      </c>
      <c r="G26" s="34" t="s">
        <v>43</v>
      </c>
      <c r="H26" s="34">
        <v>3.36</v>
      </c>
      <c r="I26" s="34">
        <v>4936.8526000000002</v>
      </c>
      <c r="J26" s="34" t="s">
        <v>44</v>
      </c>
      <c r="K26" s="34">
        <v>3.5859999999999999</v>
      </c>
      <c r="L26" s="34">
        <v>603.36699999999996</v>
      </c>
      <c r="O26" s="17">
        <f t="shared" si="3"/>
        <v>2.0827732603682825</v>
      </c>
      <c r="P26" s="3"/>
      <c r="R26" s="17">
        <f t="shared" si="4"/>
        <v>515.76648818710032</v>
      </c>
      <c r="S26" s="3"/>
      <c r="U26" s="17">
        <f t="shared" si="5"/>
        <v>1012.0981454537905</v>
      </c>
      <c r="AD26" s="7">
        <v>43109</v>
      </c>
    </row>
    <row r="27" spans="1:30" x14ac:dyDescent="0.35">
      <c r="A27" s="31" t="s">
        <v>62</v>
      </c>
      <c r="B27" s="32">
        <v>43215</v>
      </c>
      <c r="C27" s="33">
        <v>0.47090277777777773</v>
      </c>
      <c r="D27" s="31" t="s">
        <v>42</v>
      </c>
      <c r="E27" s="34">
        <v>2.44</v>
      </c>
      <c r="F27" s="34">
        <v>19.811599999999999</v>
      </c>
      <c r="G27" s="34" t="s">
        <v>43</v>
      </c>
      <c r="H27" s="34">
        <v>3.363</v>
      </c>
      <c r="I27" s="34">
        <v>6150.6755999999996</v>
      </c>
      <c r="J27" s="34" t="s">
        <v>44</v>
      </c>
      <c r="K27" s="34">
        <v>3.59</v>
      </c>
      <c r="L27" s="34">
        <v>705.05380000000002</v>
      </c>
      <c r="O27" s="17">
        <f t="shared" si="3"/>
        <v>2.0983854275847613</v>
      </c>
      <c r="P27" s="3"/>
      <c r="R27" s="17">
        <f t="shared" si="4"/>
        <v>642.57789551790256</v>
      </c>
      <c r="S27" s="3"/>
      <c r="U27" s="17">
        <f>($S$2/$U$2)*L27</f>
        <v>1182.6693263389411</v>
      </c>
      <c r="AD27" s="7">
        <v>43109</v>
      </c>
    </row>
    <row r="28" spans="1:30" x14ac:dyDescent="0.35">
      <c r="A28" s="31" t="s">
        <v>63</v>
      </c>
      <c r="B28" s="32">
        <v>43215</v>
      </c>
      <c r="C28" s="33">
        <v>0.47454861111111107</v>
      </c>
      <c r="D28" s="31" t="s">
        <v>42</v>
      </c>
      <c r="E28" s="34">
        <v>2.4430000000000001</v>
      </c>
      <c r="F28" s="34">
        <v>19.809200000000001</v>
      </c>
      <c r="G28" s="34" t="s">
        <v>43</v>
      </c>
      <c r="H28" s="34">
        <v>3.363</v>
      </c>
      <c r="I28" s="34">
        <v>6637.7262000000001</v>
      </c>
      <c r="J28" s="34" t="s">
        <v>44</v>
      </c>
      <c r="K28" s="34">
        <v>3.59</v>
      </c>
      <c r="L28" s="34">
        <v>770.32029999999997</v>
      </c>
      <c r="O28" s="17">
        <f t="shared" si="3"/>
        <v>2.0981312267616978</v>
      </c>
      <c r="P28" s="3"/>
      <c r="R28" s="17">
        <f t="shared" si="4"/>
        <v>693.4614032676418</v>
      </c>
      <c r="S28" s="3"/>
      <c r="U28" s="17">
        <f>($S$2/$U$2)*L28</f>
        <v>1292.1484718842887</v>
      </c>
      <c r="AD28" s="7">
        <v>43109</v>
      </c>
    </row>
    <row r="29" spans="1:30" x14ac:dyDescent="0.35">
      <c r="A29" s="31" t="s">
        <v>64</v>
      </c>
      <c r="B29" s="32">
        <v>43215</v>
      </c>
      <c r="C29" s="33">
        <v>0.47862268518518519</v>
      </c>
      <c r="D29" s="31" t="s">
        <v>42</v>
      </c>
      <c r="E29" s="34">
        <v>2.4430000000000001</v>
      </c>
      <c r="F29" s="34">
        <v>19.670200000000001</v>
      </c>
      <c r="G29" s="34" t="s">
        <v>43</v>
      </c>
      <c r="H29" s="34">
        <v>3.36</v>
      </c>
      <c r="I29" s="34">
        <v>7165.6526000000003</v>
      </c>
      <c r="J29" s="34" t="s">
        <v>44</v>
      </c>
      <c r="K29" s="34">
        <v>3.59</v>
      </c>
      <c r="L29" s="34">
        <v>769.02570000000003</v>
      </c>
      <c r="N29" s="17">
        <f>($O$2/$M$2)*F29</f>
        <v>2.083408762425941</v>
      </c>
      <c r="P29" s="3"/>
      <c r="R29" s="17">
        <f t="shared" si="4"/>
        <v>748.61531759541788</v>
      </c>
      <c r="S29" s="3"/>
      <c r="U29" s="17">
        <f>($S$2/$U$2)*L29</f>
        <v>1289.9768876592575</v>
      </c>
      <c r="AD29" s="7">
        <v>43109</v>
      </c>
    </row>
    <row r="30" spans="1:30" x14ac:dyDescent="0.35">
      <c r="A30" s="5" t="s">
        <v>41</v>
      </c>
      <c r="B30" s="7">
        <v>43215</v>
      </c>
      <c r="C30" s="8">
        <v>0.48226851851851849</v>
      </c>
      <c r="D30" s="5" t="s">
        <v>42</v>
      </c>
      <c r="E30" s="9">
        <v>2.4460000000000002</v>
      </c>
      <c r="F30" s="9">
        <v>38.366</v>
      </c>
      <c r="G30" s="9" t="s">
        <v>43</v>
      </c>
      <c r="H30" s="9">
        <v>3.3660000000000001</v>
      </c>
      <c r="I30" s="9">
        <v>3800.7586000000001</v>
      </c>
      <c r="J30" s="9" t="s">
        <v>44</v>
      </c>
      <c r="K30" s="9">
        <v>3.593</v>
      </c>
      <c r="L30" s="9">
        <v>668.47720000000004</v>
      </c>
      <c r="M30" s="5"/>
      <c r="N30" s="4"/>
      <c r="O30" s="5"/>
      <c r="P30" s="5"/>
      <c r="Q30" s="4"/>
      <c r="R30" s="4"/>
      <c r="S30" s="5"/>
      <c r="T30" s="4"/>
      <c r="U30" s="4"/>
      <c r="AD30" s="7">
        <v>43109</v>
      </c>
    </row>
    <row r="31" spans="1:30" x14ac:dyDescent="0.35">
      <c r="A31" s="5" t="s">
        <v>41</v>
      </c>
      <c r="B31" s="7">
        <v>43215</v>
      </c>
      <c r="C31" s="8">
        <v>0.48591435185185183</v>
      </c>
      <c r="D31" s="5" t="s">
        <v>42</v>
      </c>
      <c r="E31" s="9">
        <v>2.4430000000000001</v>
      </c>
      <c r="F31" s="9">
        <v>38.117600000000003</v>
      </c>
      <c r="G31" s="9" t="s">
        <v>43</v>
      </c>
      <c r="H31" s="9">
        <v>3.36</v>
      </c>
      <c r="I31" s="9">
        <v>3765.5182</v>
      </c>
      <c r="J31" s="9" t="s">
        <v>44</v>
      </c>
      <c r="K31" s="9">
        <v>3.5859999999999999</v>
      </c>
      <c r="L31" s="9">
        <v>666.69359999999995</v>
      </c>
      <c r="M31" s="5"/>
      <c r="N31" s="4"/>
      <c r="O31" s="5"/>
      <c r="P31" s="5"/>
      <c r="Q31" s="4"/>
      <c r="R31" s="4"/>
      <c r="S31" s="5"/>
      <c r="T31" s="4"/>
      <c r="U31" s="4"/>
      <c r="AD31" s="7">
        <v>43109</v>
      </c>
    </row>
    <row r="32" spans="1:30" x14ac:dyDescent="0.35">
      <c r="A32" s="5" t="s">
        <v>41</v>
      </c>
      <c r="B32" s="7">
        <v>43215</v>
      </c>
      <c r="C32" s="8">
        <v>0.48998842592592595</v>
      </c>
      <c r="D32" s="5" t="s">
        <v>42</v>
      </c>
      <c r="E32" s="9">
        <v>2.4460000000000002</v>
      </c>
      <c r="F32" s="9">
        <v>38.374600000000001</v>
      </c>
      <c r="G32" s="9" t="s">
        <v>43</v>
      </c>
      <c r="H32" s="9">
        <v>3.3660000000000001</v>
      </c>
      <c r="I32" s="9">
        <v>3737.1215999999999</v>
      </c>
      <c r="J32" s="9" t="s">
        <v>44</v>
      </c>
      <c r="K32" s="9">
        <v>3.5960000000000001</v>
      </c>
      <c r="L32" s="9">
        <v>665.351</v>
      </c>
      <c r="M32" s="5"/>
      <c r="N32" s="4"/>
      <c r="O32" s="5"/>
      <c r="P32" s="5"/>
      <c r="Q32" s="4"/>
      <c r="R32" s="4"/>
      <c r="S32" s="5"/>
      <c r="T32" s="4"/>
      <c r="U32" s="4"/>
      <c r="AD32" s="7">
        <v>43109</v>
      </c>
    </row>
    <row r="33" spans="1:30" x14ac:dyDescent="0.35">
      <c r="A33" s="5" t="s">
        <v>41</v>
      </c>
      <c r="B33" s="7">
        <v>43215</v>
      </c>
      <c r="C33" s="8">
        <v>0.49406250000000002</v>
      </c>
      <c r="D33" s="5" t="s">
        <v>42</v>
      </c>
      <c r="E33" s="9">
        <v>2.4460000000000002</v>
      </c>
      <c r="F33" s="9">
        <v>38.390999999999998</v>
      </c>
      <c r="G33" s="9" t="s">
        <v>43</v>
      </c>
      <c r="H33" s="9">
        <v>3.3660000000000001</v>
      </c>
      <c r="I33" s="9">
        <v>3741.2433999999998</v>
      </c>
      <c r="J33" s="9" t="s">
        <v>44</v>
      </c>
      <c r="K33" s="9">
        <v>3.5960000000000001</v>
      </c>
      <c r="L33" s="9">
        <v>666.67060000000004</v>
      </c>
      <c r="M33" s="5"/>
      <c r="N33" s="4"/>
      <c r="O33" s="5"/>
      <c r="P33" s="5"/>
      <c r="Q33" s="4"/>
      <c r="R33" s="4"/>
      <c r="S33" s="5"/>
      <c r="T33" s="4"/>
      <c r="U33" s="4"/>
      <c r="AD33" s="7">
        <v>43109</v>
      </c>
    </row>
    <row r="34" spans="1:30" x14ac:dyDescent="0.35">
      <c r="A34" s="31" t="s">
        <v>65</v>
      </c>
      <c r="B34" s="32">
        <v>43215</v>
      </c>
      <c r="C34" s="33">
        <v>0.49770833333333336</v>
      </c>
      <c r="D34" s="31" t="s">
        <v>42</v>
      </c>
      <c r="E34" s="34">
        <v>2.4460000000000002</v>
      </c>
      <c r="F34" s="34">
        <v>20.1372</v>
      </c>
      <c r="G34" s="34" t="s">
        <v>43</v>
      </c>
      <c r="H34" s="34">
        <v>3.3660000000000001</v>
      </c>
      <c r="I34" s="34">
        <v>4074.2379000000001</v>
      </c>
      <c r="J34" s="34" t="s">
        <v>44</v>
      </c>
      <c r="K34" s="34">
        <v>3.5960000000000001</v>
      </c>
      <c r="L34" s="34">
        <v>461.98689999999999</v>
      </c>
      <c r="O34" s="19">
        <f t="shared" ref="O34:O42" si="6">($O$2/$M$2)*F34</f>
        <v>2.1328720059136996</v>
      </c>
      <c r="R34" s="19">
        <f t="shared" ref="R34:R43" si="7">($R$2/$P$2)*I34</f>
        <v>425.64677214016604</v>
      </c>
      <c r="U34" s="19">
        <f t="shared" ref="U34:U43" si="8">($S$2/$U$2)*L34</f>
        <v>774.94474294077372</v>
      </c>
      <c r="AD34" s="7">
        <v>43109</v>
      </c>
    </row>
    <row r="35" spans="1:30" x14ac:dyDescent="0.35">
      <c r="A35" s="31" t="s">
        <v>66</v>
      </c>
      <c r="B35" s="32">
        <v>43215</v>
      </c>
      <c r="C35" s="33">
        <v>0.50178240740740743</v>
      </c>
      <c r="D35" s="31" t="s">
        <v>42</v>
      </c>
      <c r="E35" s="34">
        <v>2.44</v>
      </c>
      <c r="F35" s="34">
        <v>19.332999999999998</v>
      </c>
      <c r="G35" s="34" t="s">
        <v>43</v>
      </c>
      <c r="H35" s="34">
        <v>3.36</v>
      </c>
      <c r="I35" s="34">
        <v>4599.3741</v>
      </c>
      <c r="J35" s="34" t="s">
        <v>44</v>
      </c>
      <c r="K35" s="34">
        <v>3.5859999999999999</v>
      </c>
      <c r="L35" s="34">
        <v>468.34120000000001</v>
      </c>
      <c r="O35" s="19">
        <f t="shared" si="6"/>
        <v>2.0476935467855291</v>
      </c>
      <c r="R35" s="19">
        <f t="shared" si="7"/>
        <v>480.50918664569912</v>
      </c>
      <c r="U35" s="19">
        <f t="shared" si="8"/>
        <v>785.60355465181703</v>
      </c>
      <c r="AD35" s="7">
        <v>43109</v>
      </c>
    </row>
    <row r="36" spans="1:30" x14ac:dyDescent="0.35">
      <c r="A36" s="31" t="s">
        <v>67</v>
      </c>
      <c r="B36" s="32">
        <v>43215</v>
      </c>
      <c r="C36" s="33">
        <v>0.50542824074074078</v>
      </c>
      <c r="D36" s="31" t="s">
        <v>42</v>
      </c>
      <c r="E36" s="34">
        <v>2.44</v>
      </c>
      <c r="F36" s="34">
        <v>19.3963</v>
      </c>
      <c r="G36" s="34" t="s">
        <v>43</v>
      </c>
      <c r="H36" s="34">
        <v>3.36</v>
      </c>
      <c r="I36" s="34">
        <v>5245.8725999999997</v>
      </c>
      <c r="J36" s="34" t="s">
        <v>44</v>
      </c>
      <c r="K36" s="34">
        <v>3.5859999999999999</v>
      </c>
      <c r="L36" s="34">
        <v>458.39280000000002</v>
      </c>
      <c r="O36" s="19">
        <f t="shared" si="6"/>
        <v>2.0543980934938273</v>
      </c>
      <c r="R36" s="19">
        <f t="shared" si="7"/>
        <v>548.0506524296336</v>
      </c>
      <c r="U36" s="19">
        <f t="shared" si="8"/>
        <v>768.91593801015028</v>
      </c>
      <c r="AD36" s="7">
        <v>43109</v>
      </c>
    </row>
    <row r="37" spans="1:30" x14ac:dyDescent="0.35">
      <c r="A37" s="31" t="s">
        <v>68</v>
      </c>
      <c r="B37" s="32">
        <v>43215</v>
      </c>
      <c r="C37" s="33">
        <v>0.50959490740740743</v>
      </c>
      <c r="D37" s="31" t="s">
        <v>42</v>
      </c>
      <c r="E37" s="34">
        <v>2.4460000000000002</v>
      </c>
      <c r="F37" s="34">
        <v>18.5413</v>
      </c>
      <c r="G37" s="34" t="s">
        <v>43</v>
      </c>
      <c r="H37" s="34">
        <v>3.3660000000000001</v>
      </c>
      <c r="I37" s="34">
        <v>5744.5756000000001</v>
      </c>
      <c r="J37" s="34" t="s">
        <v>44</v>
      </c>
      <c r="K37" s="34">
        <v>3.593</v>
      </c>
      <c r="L37" s="34">
        <v>470.13940000000002</v>
      </c>
      <c r="O37" s="19">
        <f t="shared" si="6"/>
        <v>1.9638390502774805</v>
      </c>
      <c r="R37" s="19">
        <f t="shared" si="7"/>
        <v>600.15151826435022</v>
      </c>
      <c r="U37" s="19">
        <f t="shared" si="8"/>
        <v>788.61988614683582</v>
      </c>
      <c r="AD37" s="7">
        <v>43109</v>
      </c>
    </row>
    <row r="38" spans="1:30" x14ac:dyDescent="0.35">
      <c r="A38" s="31" t="s">
        <v>69</v>
      </c>
      <c r="B38" s="32">
        <v>43215</v>
      </c>
      <c r="C38" s="33">
        <v>0.51366898148148155</v>
      </c>
      <c r="D38" s="31" t="s">
        <v>42</v>
      </c>
      <c r="E38" s="34">
        <v>2.4500000000000002</v>
      </c>
      <c r="F38" s="34">
        <v>18.622900000000001</v>
      </c>
      <c r="G38" s="34" t="s">
        <v>43</v>
      </c>
      <c r="H38" s="34">
        <v>3.37</v>
      </c>
      <c r="I38" s="34">
        <v>6041.1118999999999</v>
      </c>
      <c r="J38" s="34" t="s">
        <v>44</v>
      </c>
      <c r="K38" s="34">
        <v>3.5960000000000001</v>
      </c>
      <c r="L38" s="34">
        <v>452.85610000000003</v>
      </c>
      <c r="O38" s="19">
        <f t="shared" si="6"/>
        <v>1.9724818782616373</v>
      </c>
      <c r="R38" s="19">
        <f t="shared" si="7"/>
        <v>631.13147623818077</v>
      </c>
      <c r="U38" s="19">
        <f t="shared" si="8"/>
        <v>759.62858254998434</v>
      </c>
      <c r="AD38" s="7">
        <v>43109</v>
      </c>
    </row>
    <row r="39" spans="1:30" x14ac:dyDescent="0.35">
      <c r="A39" s="31" t="s">
        <v>70</v>
      </c>
      <c r="B39" s="32">
        <v>43215</v>
      </c>
      <c r="C39" s="33">
        <v>0.51774305555555555</v>
      </c>
      <c r="D39" s="31" t="s">
        <v>42</v>
      </c>
      <c r="E39" s="34">
        <v>2.4460000000000002</v>
      </c>
      <c r="F39" s="34">
        <v>19.995699999999999</v>
      </c>
      <c r="G39" s="34" t="s">
        <v>43</v>
      </c>
      <c r="H39" s="34">
        <v>3.3660000000000001</v>
      </c>
      <c r="I39" s="34">
        <v>4065.2775999999999</v>
      </c>
      <c r="J39" s="34" t="s">
        <v>44</v>
      </c>
      <c r="K39" s="34">
        <v>3.5960000000000001</v>
      </c>
      <c r="L39" s="34">
        <v>477.71140000000003</v>
      </c>
      <c r="O39" s="26">
        <f t="shared" si="6"/>
        <v>2.1178847490539185</v>
      </c>
      <c r="R39" s="16">
        <f t="shared" si="7"/>
        <v>424.71066510223204</v>
      </c>
      <c r="T39" s="16">
        <f>($S$2/$U$2)*L39</f>
        <v>801.32128870510644</v>
      </c>
      <c r="AD39" s="7">
        <v>43109</v>
      </c>
    </row>
    <row r="40" spans="1:30" x14ac:dyDescent="0.35">
      <c r="A40" s="31" t="s">
        <v>71</v>
      </c>
      <c r="B40" s="32">
        <v>43215</v>
      </c>
      <c r="C40" s="33">
        <v>0.52181712962962956</v>
      </c>
      <c r="D40" s="31" t="s">
        <v>42</v>
      </c>
      <c r="E40" s="34">
        <v>2.4460000000000002</v>
      </c>
      <c r="F40" s="34">
        <v>19.4986</v>
      </c>
      <c r="G40" s="34" t="s">
        <v>43</v>
      </c>
      <c r="H40" s="34">
        <v>3.3660000000000001</v>
      </c>
      <c r="I40" s="34">
        <v>4253.3658999999998</v>
      </c>
      <c r="J40" s="34" t="s">
        <v>44</v>
      </c>
      <c r="K40" s="34">
        <v>3.593</v>
      </c>
      <c r="L40" s="34">
        <v>460.35759999999999</v>
      </c>
      <c r="O40" s="16">
        <f t="shared" si="6"/>
        <v>2.0652334035769058</v>
      </c>
      <c r="R40" s="16">
        <f t="shared" si="7"/>
        <v>444.36076402559905</v>
      </c>
      <c r="U40" s="16">
        <f t="shared" si="8"/>
        <v>772.21172720012521</v>
      </c>
      <c r="AD40" s="7">
        <v>43109</v>
      </c>
    </row>
    <row r="41" spans="1:30" x14ac:dyDescent="0.35">
      <c r="A41" s="31" t="s">
        <v>72</v>
      </c>
      <c r="B41" s="32">
        <v>43215</v>
      </c>
      <c r="C41" s="33">
        <v>0.52546296296296291</v>
      </c>
      <c r="D41" s="31" t="s">
        <v>42</v>
      </c>
      <c r="E41" s="34">
        <v>2.4500000000000002</v>
      </c>
      <c r="F41" s="34">
        <v>19.782800000000002</v>
      </c>
      <c r="G41" s="34" t="s">
        <v>43</v>
      </c>
      <c r="H41" s="34">
        <v>3.37</v>
      </c>
      <c r="I41" s="34">
        <v>4591.8552</v>
      </c>
      <c r="J41" s="34" t="s">
        <v>44</v>
      </c>
      <c r="K41" s="34">
        <v>3.6</v>
      </c>
      <c r="L41" s="34">
        <v>469.03100000000001</v>
      </c>
      <c r="O41" s="16">
        <f t="shared" si="6"/>
        <v>2.0953350177080003</v>
      </c>
      <c r="R41" s="16">
        <f t="shared" si="7"/>
        <v>479.72366660646804</v>
      </c>
      <c r="U41" s="16">
        <f t="shared" si="8"/>
        <v>786.76063699263773</v>
      </c>
      <c r="AD41" s="7">
        <v>43109</v>
      </c>
    </row>
    <row r="42" spans="1:30" x14ac:dyDescent="0.35">
      <c r="A42" s="31" t="s">
        <v>73</v>
      </c>
      <c r="B42" s="32">
        <v>43215</v>
      </c>
      <c r="C42" s="33">
        <v>0.52953703703703703</v>
      </c>
      <c r="D42" s="31" t="s">
        <v>42</v>
      </c>
      <c r="E42" s="34">
        <v>2.4460000000000002</v>
      </c>
      <c r="F42" s="34">
        <v>19.209700000000002</v>
      </c>
      <c r="G42" s="34" t="s">
        <v>43</v>
      </c>
      <c r="H42" s="34">
        <v>3.3660000000000001</v>
      </c>
      <c r="I42" s="34">
        <v>4854.5910999999996</v>
      </c>
      <c r="J42" s="34" t="s">
        <v>44</v>
      </c>
      <c r="K42" s="34">
        <v>3.5960000000000001</v>
      </c>
      <c r="L42" s="34">
        <v>475.08609999999999</v>
      </c>
      <c r="O42" s="16">
        <f t="shared" si="6"/>
        <v>2.0346339795006458</v>
      </c>
      <c r="R42" s="16">
        <f t="shared" si="7"/>
        <v>507.17240438398994</v>
      </c>
      <c r="U42" s="16">
        <f t="shared" si="8"/>
        <v>796.91756549641275</v>
      </c>
      <c r="AD42" s="7">
        <v>43109</v>
      </c>
    </row>
    <row r="43" spans="1:30" x14ac:dyDescent="0.35">
      <c r="A43" s="31" t="s">
        <v>74</v>
      </c>
      <c r="B43" s="32">
        <v>43215</v>
      </c>
      <c r="C43" s="33">
        <v>0.53361111111111115</v>
      </c>
      <c r="D43" s="31" t="s">
        <v>42</v>
      </c>
      <c r="E43" s="34">
        <v>2.4460000000000002</v>
      </c>
      <c r="F43" s="34">
        <v>19.102399999999999</v>
      </c>
      <c r="G43" s="34" t="s">
        <v>43</v>
      </c>
      <c r="H43" s="34">
        <v>3.3660000000000001</v>
      </c>
      <c r="I43" s="34">
        <v>4882.5029999999997</v>
      </c>
      <c r="J43" s="34" t="s">
        <v>44</v>
      </c>
      <c r="K43" s="34">
        <v>3.593</v>
      </c>
      <c r="L43" s="34">
        <v>482.77019999999999</v>
      </c>
      <c r="O43" s="16">
        <f t="shared" ref="O43" si="9">($O$2/$M$2)*F43</f>
        <v>2.023269084369518</v>
      </c>
      <c r="R43" s="16">
        <f t="shared" si="7"/>
        <v>510.08843688648545</v>
      </c>
      <c r="U43" s="16">
        <f t="shared" si="8"/>
        <v>809.80700651569543</v>
      </c>
      <c r="AD43" s="7">
        <v>43109</v>
      </c>
    </row>
    <row r="44" spans="1:30" x14ac:dyDescent="0.35">
      <c r="A44" s="5" t="s">
        <v>41</v>
      </c>
      <c r="B44" s="7">
        <v>43215</v>
      </c>
      <c r="C44" s="8">
        <v>0.5372569444444445</v>
      </c>
      <c r="D44" s="5" t="s">
        <v>42</v>
      </c>
      <c r="E44" s="9">
        <v>2.4430000000000001</v>
      </c>
      <c r="F44" s="9">
        <v>38.5578</v>
      </c>
      <c r="G44" s="9" t="s">
        <v>43</v>
      </c>
      <c r="H44" s="9">
        <v>3.363</v>
      </c>
      <c r="I44" s="9">
        <v>3779.6531</v>
      </c>
      <c r="J44" s="9" t="s">
        <v>44</v>
      </c>
      <c r="K44" s="9">
        <v>3.59</v>
      </c>
      <c r="L44" s="9">
        <v>675.4402</v>
      </c>
      <c r="M44" s="5"/>
      <c r="N44" s="4"/>
      <c r="O44" s="4"/>
      <c r="P44" s="5"/>
      <c r="Q44" s="4"/>
      <c r="R44" s="4"/>
      <c r="S44" s="5"/>
      <c r="T44" s="4"/>
      <c r="U44" s="4"/>
      <c r="AD44" s="7">
        <v>43109</v>
      </c>
    </row>
    <row r="45" spans="1:30" x14ac:dyDescent="0.35">
      <c r="A45" s="5" t="s">
        <v>41</v>
      </c>
      <c r="B45" s="7">
        <v>43215</v>
      </c>
      <c r="C45" s="8">
        <v>0.54091435185185188</v>
      </c>
      <c r="D45" s="5" t="s">
        <v>42</v>
      </c>
      <c r="E45" s="9">
        <v>2.4460000000000002</v>
      </c>
      <c r="F45" s="9">
        <v>38.868400000000001</v>
      </c>
      <c r="G45" s="9" t="s">
        <v>43</v>
      </c>
      <c r="H45" s="9">
        <v>3.3660000000000001</v>
      </c>
      <c r="I45" s="9">
        <v>3778.6975000000002</v>
      </c>
      <c r="J45" s="9" t="s">
        <v>44</v>
      </c>
      <c r="K45" s="9">
        <v>3.5960000000000001</v>
      </c>
      <c r="L45" s="9">
        <v>672.97400000000005</v>
      </c>
      <c r="M45" s="5"/>
      <c r="N45" s="4"/>
      <c r="O45" s="4"/>
      <c r="P45" s="5"/>
      <c r="Q45" s="4"/>
      <c r="R45" s="4"/>
      <c r="S45" s="5"/>
      <c r="T45" s="4"/>
      <c r="U45" s="4"/>
      <c r="AD45" s="7">
        <v>43109</v>
      </c>
    </row>
    <row r="46" spans="1:30" x14ac:dyDescent="0.35">
      <c r="A46" s="5" t="s">
        <v>41</v>
      </c>
      <c r="B46" s="7">
        <v>43215</v>
      </c>
      <c r="C46" s="8">
        <v>0.54498842592592589</v>
      </c>
      <c r="D46" s="5" t="s">
        <v>42</v>
      </c>
      <c r="E46" s="9">
        <v>2.4500000000000002</v>
      </c>
      <c r="F46" s="9">
        <v>38.655299999999997</v>
      </c>
      <c r="G46" s="9" t="s">
        <v>43</v>
      </c>
      <c r="H46" s="9">
        <v>3.37</v>
      </c>
      <c r="I46" s="9">
        <v>3767.0758000000001</v>
      </c>
      <c r="J46" s="9" t="s">
        <v>44</v>
      </c>
      <c r="K46" s="9">
        <v>3.6</v>
      </c>
      <c r="L46" s="9">
        <v>668.36300000000006</v>
      </c>
      <c r="M46" s="5"/>
      <c r="N46" s="4"/>
      <c r="O46" s="4"/>
      <c r="P46" s="5"/>
      <c r="Q46" s="4"/>
      <c r="R46" s="4"/>
      <c r="S46" s="5"/>
      <c r="T46" s="4"/>
      <c r="U46" s="4"/>
      <c r="AD46" s="7">
        <v>43109</v>
      </c>
    </row>
    <row r="47" spans="1:30" x14ac:dyDescent="0.35">
      <c r="A47" s="5" t="s">
        <v>41</v>
      </c>
      <c r="B47" s="7">
        <v>43215</v>
      </c>
      <c r="C47" s="8">
        <v>0.54906250000000001</v>
      </c>
      <c r="D47" s="5" t="s">
        <v>42</v>
      </c>
      <c r="E47" s="9">
        <v>2.4460000000000002</v>
      </c>
      <c r="F47" s="9">
        <v>38.857199999999999</v>
      </c>
      <c r="G47" s="9" t="s">
        <v>43</v>
      </c>
      <c r="H47" s="9">
        <v>3.3660000000000001</v>
      </c>
      <c r="I47" s="9">
        <v>3773.5839000000001</v>
      </c>
      <c r="J47" s="9" t="s">
        <v>44</v>
      </c>
      <c r="K47" s="9">
        <v>3.5960000000000001</v>
      </c>
      <c r="L47" s="9">
        <v>673.5172</v>
      </c>
      <c r="M47" s="5"/>
      <c r="N47" s="4"/>
      <c r="O47" s="4"/>
      <c r="P47" s="5"/>
      <c r="Q47" s="4"/>
      <c r="R47" s="4"/>
      <c r="S47" s="5"/>
      <c r="T47" s="4"/>
      <c r="U47" s="4"/>
      <c r="AD47" s="7">
        <v>43109</v>
      </c>
    </row>
    <row r="48" spans="1:30" x14ac:dyDescent="0.35">
      <c r="A48" s="31" t="s">
        <v>75</v>
      </c>
      <c r="B48" s="32">
        <v>43215</v>
      </c>
      <c r="C48" s="33">
        <v>0.55270833333333336</v>
      </c>
      <c r="D48" s="31" t="s">
        <v>42</v>
      </c>
      <c r="E48" s="34">
        <v>2.4460000000000002</v>
      </c>
      <c r="F48" s="34">
        <v>19.920000000000002</v>
      </c>
      <c r="G48" s="34" t="s">
        <v>43</v>
      </c>
      <c r="H48" s="34">
        <v>3.3660000000000001</v>
      </c>
      <c r="I48" s="34">
        <v>4015.1570999999999</v>
      </c>
      <c r="J48" s="34" t="s">
        <v>44</v>
      </c>
      <c r="K48" s="34">
        <v>3.593</v>
      </c>
      <c r="L48" s="34">
        <v>460.39019999999999</v>
      </c>
      <c r="O48" s="22">
        <f t="shared" ref="O48:O57" si="10">($O$2/$M$2)*F48</f>
        <v>2.1098668314264599</v>
      </c>
      <c r="R48" s="22">
        <f t="shared" ref="R48:R57" si="11">($R$2/$P$2)*I48</f>
        <v>419.47443944072825</v>
      </c>
      <c r="U48" s="22">
        <f>($S$2/$U$2)*L48</f>
        <v>772.26641099877804</v>
      </c>
      <c r="AD48" s="7">
        <v>43109</v>
      </c>
    </row>
    <row r="49" spans="1:30" x14ac:dyDescent="0.35">
      <c r="A49" s="31" t="s">
        <v>76</v>
      </c>
      <c r="B49" s="32">
        <v>43215</v>
      </c>
      <c r="C49" s="33">
        <v>0.55635416666666659</v>
      </c>
      <c r="D49" s="31" t="s">
        <v>42</v>
      </c>
      <c r="E49" s="34">
        <v>2.4430000000000001</v>
      </c>
      <c r="F49" s="34">
        <v>19.703399999999998</v>
      </c>
      <c r="G49" s="34" t="s">
        <v>43</v>
      </c>
      <c r="H49" s="34">
        <v>3.363</v>
      </c>
      <c r="I49" s="34">
        <v>4485.4841999999999</v>
      </c>
      <c r="J49" s="34" t="s">
        <v>44</v>
      </c>
      <c r="K49" s="34">
        <v>3.59</v>
      </c>
      <c r="L49" s="34">
        <v>477.03359999999998</v>
      </c>
      <c r="O49" s="22">
        <f t="shared" si="10"/>
        <v>2.0869252071449851</v>
      </c>
      <c r="R49" s="22">
        <f t="shared" si="11"/>
        <v>468.61079742440052</v>
      </c>
      <c r="U49" s="22">
        <f>($S$2/$U$2)*L49</f>
        <v>800.18433536992472</v>
      </c>
      <c r="AD49" s="7">
        <v>43109</v>
      </c>
    </row>
    <row r="50" spans="1:30" x14ac:dyDescent="0.35">
      <c r="A50" s="31" t="s">
        <v>77</v>
      </c>
      <c r="B50" s="32">
        <v>43215</v>
      </c>
      <c r="C50" s="33">
        <v>0.56001157407407409</v>
      </c>
      <c r="D50" s="31" t="s">
        <v>42</v>
      </c>
      <c r="E50" s="34">
        <v>2.44</v>
      </c>
      <c r="F50" s="34">
        <v>19.264700000000001</v>
      </c>
      <c r="G50" s="34" t="s">
        <v>43</v>
      </c>
      <c r="H50" s="34">
        <v>3.36</v>
      </c>
      <c r="I50" s="34">
        <v>4726.6032999999998</v>
      </c>
      <c r="J50" s="34" t="s">
        <v>44</v>
      </c>
      <c r="K50" s="34">
        <v>3.59</v>
      </c>
      <c r="L50" s="34">
        <v>465.39490000000001</v>
      </c>
      <c r="O50" s="22">
        <f t="shared" si="10"/>
        <v>2.0404594150291828</v>
      </c>
      <c r="R50" s="22">
        <f t="shared" si="11"/>
        <v>493.80116900686062</v>
      </c>
      <c r="U50" s="22">
        <f>($S$2/$U$2)*L50</f>
        <v>780.66138054227747</v>
      </c>
      <c r="AD50" s="7">
        <v>43109</v>
      </c>
    </row>
    <row r="51" spans="1:30" x14ac:dyDescent="0.35">
      <c r="A51" s="31" t="s">
        <v>78</v>
      </c>
      <c r="B51" s="32">
        <v>43215</v>
      </c>
      <c r="C51" s="33">
        <v>0.5640856481481481</v>
      </c>
      <c r="D51" s="31" t="s">
        <v>42</v>
      </c>
      <c r="E51" s="34">
        <v>2.4460000000000002</v>
      </c>
      <c r="F51" s="34">
        <v>18.946200000000001</v>
      </c>
      <c r="G51" s="34" t="s">
        <v>43</v>
      </c>
      <c r="H51" s="34">
        <v>3.3660000000000001</v>
      </c>
      <c r="I51" s="34">
        <v>5138.5578999999998</v>
      </c>
      <c r="J51" s="34" t="s">
        <v>44</v>
      </c>
      <c r="K51" s="34">
        <v>3.5960000000000001</v>
      </c>
      <c r="L51" s="34">
        <v>479.86619999999999</v>
      </c>
      <c r="O51" s="22">
        <f t="shared" si="10"/>
        <v>2.0067248474684733</v>
      </c>
      <c r="R51" s="22">
        <f t="shared" si="11"/>
        <v>536.83919232854566</v>
      </c>
      <c r="U51" s="22">
        <f>($S$2/$U$2)*L51</f>
        <v>804.93578715103376</v>
      </c>
      <c r="AD51" s="7">
        <v>43109</v>
      </c>
    </row>
    <row r="52" spans="1:30" x14ac:dyDescent="0.35">
      <c r="A52" s="31" t="s">
        <v>79</v>
      </c>
      <c r="B52" s="32">
        <v>43215</v>
      </c>
      <c r="C52" s="33">
        <v>0.56792824074074078</v>
      </c>
      <c r="D52" s="31" t="s">
        <v>42</v>
      </c>
      <c r="E52" s="34">
        <v>2.4430000000000001</v>
      </c>
      <c r="F52" s="34">
        <v>17.942599999999999</v>
      </c>
      <c r="G52" s="34" t="s">
        <v>43</v>
      </c>
      <c r="H52" s="34">
        <v>3.363</v>
      </c>
      <c r="I52" s="34">
        <v>5142.1391999999996</v>
      </c>
      <c r="J52" s="34" t="s">
        <v>44</v>
      </c>
      <c r="K52" s="34">
        <v>3.593</v>
      </c>
      <c r="L52" s="34">
        <v>458.38339999999999</v>
      </c>
      <c r="O52" s="22">
        <f t="shared" si="10"/>
        <v>1.900426536624116</v>
      </c>
      <c r="R52" s="22">
        <f t="shared" si="11"/>
        <v>537.21334053060957</v>
      </c>
      <c r="U52" s="22">
        <f t="shared" ref="U52:U57" si="12">($S$2/$U$2)*L52</f>
        <v>768.9001702890663</v>
      </c>
      <c r="AD52" s="7">
        <v>43109</v>
      </c>
    </row>
    <row r="53" spans="1:30" x14ac:dyDescent="0.35">
      <c r="A53" s="27" t="s">
        <v>75</v>
      </c>
      <c r="B53" s="28"/>
      <c r="C53" s="29"/>
      <c r="D53" s="27"/>
      <c r="E53" s="30"/>
      <c r="F53" s="30"/>
      <c r="G53" s="30"/>
      <c r="H53" s="30"/>
      <c r="I53" s="30"/>
      <c r="J53" s="30"/>
      <c r="K53" s="30"/>
      <c r="L53" s="30"/>
      <c r="O53" s="24">
        <f t="shared" si="10"/>
        <v>0</v>
      </c>
      <c r="R53" s="24">
        <f t="shared" si="11"/>
        <v>0</v>
      </c>
      <c r="U53" s="24">
        <f t="shared" si="12"/>
        <v>0</v>
      </c>
      <c r="AD53" s="7">
        <v>43109</v>
      </c>
    </row>
    <row r="54" spans="1:30" x14ac:dyDescent="0.35">
      <c r="A54" s="27" t="s">
        <v>76</v>
      </c>
      <c r="B54" s="28"/>
      <c r="C54" s="29"/>
      <c r="D54" s="27"/>
      <c r="E54" s="30"/>
      <c r="F54" s="30"/>
      <c r="G54" s="30"/>
      <c r="H54" s="30"/>
      <c r="I54" s="30"/>
      <c r="J54" s="30"/>
      <c r="K54" s="30"/>
      <c r="L54" s="30"/>
      <c r="O54" s="24">
        <f t="shared" si="10"/>
        <v>0</v>
      </c>
      <c r="R54" s="24">
        <f t="shared" si="11"/>
        <v>0</v>
      </c>
      <c r="U54" s="24">
        <f t="shared" si="12"/>
        <v>0</v>
      </c>
      <c r="AD54" s="7">
        <v>43109</v>
      </c>
    </row>
    <row r="55" spans="1:30" x14ac:dyDescent="0.35">
      <c r="A55" s="27" t="s">
        <v>77</v>
      </c>
      <c r="B55" s="28"/>
      <c r="C55" s="29"/>
      <c r="D55" s="27"/>
      <c r="E55" s="30"/>
      <c r="F55" s="30"/>
      <c r="G55" s="30"/>
      <c r="H55" s="30"/>
      <c r="I55" s="30"/>
      <c r="J55" s="30"/>
      <c r="K55" s="30"/>
      <c r="L55" s="30"/>
      <c r="O55" s="24">
        <f t="shared" si="10"/>
        <v>0</v>
      </c>
      <c r="R55" s="24">
        <f t="shared" si="11"/>
        <v>0</v>
      </c>
      <c r="U55" s="24">
        <f t="shared" si="12"/>
        <v>0</v>
      </c>
      <c r="AD55" s="7">
        <v>43109</v>
      </c>
    </row>
    <row r="56" spans="1:30" x14ac:dyDescent="0.35">
      <c r="A56" s="27" t="s">
        <v>78</v>
      </c>
      <c r="B56" s="28"/>
      <c r="C56" s="29"/>
      <c r="D56" s="27"/>
      <c r="E56" s="30"/>
      <c r="F56" s="30"/>
      <c r="G56" s="30"/>
      <c r="H56" s="30"/>
      <c r="I56" s="30"/>
      <c r="J56" s="30"/>
      <c r="K56" s="30"/>
      <c r="L56" s="30"/>
      <c r="O56" s="24">
        <f t="shared" si="10"/>
        <v>0</v>
      </c>
      <c r="R56" s="24">
        <f t="shared" si="11"/>
        <v>0</v>
      </c>
      <c r="U56" s="24">
        <f t="shared" si="12"/>
        <v>0</v>
      </c>
      <c r="AD56" s="7">
        <v>43109</v>
      </c>
    </row>
    <row r="57" spans="1:30" x14ac:dyDescent="0.35">
      <c r="A57" s="27" t="s">
        <v>79</v>
      </c>
      <c r="B57" s="28"/>
      <c r="C57" s="29"/>
      <c r="D57" s="27"/>
      <c r="E57" s="30"/>
      <c r="F57" s="30"/>
      <c r="G57" s="30"/>
      <c r="H57" s="30"/>
      <c r="I57" s="30"/>
      <c r="J57" s="30"/>
      <c r="K57" s="30"/>
      <c r="L57" s="30"/>
      <c r="M57" s="3"/>
      <c r="N57" s="2"/>
      <c r="O57" s="24">
        <f t="shared" si="10"/>
        <v>0</v>
      </c>
      <c r="P57" s="3"/>
      <c r="Q57" s="2"/>
      <c r="R57" s="24">
        <f t="shared" si="11"/>
        <v>0</v>
      </c>
      <c r="S57" s="3"/>
      <c r="U57" s="24">
        <f t="shared" si="12"/>
        <v>0</v>
      </c>
      <c r="AD57" s="7">
        <v>43109</v>
      </c>
    </row>
    <row r="58" spans="1:30" x14ac:dyDescent="0.35">
      <c r="A58" s="5" t="s">
        <v>41</v>
      </c>
      <c r="B58" s="7"/>
      <c r="C58" s="8"/>
      <c r="D58" s="5"/>
      <c r="E58" s="9"/>
      <c r="F58" s="9"/>
      <c r="G58" s="9"/>
      <c r="H58" s="9"/>
      <c r="I58" s="9"/>
      <c r="J58" s="9"/>
      <c r="K58" s="9"/>
      <c r="L58" s="9"/>
      <c r="AD58" s="7">
        <v>43109</v>
      </c>
    </row>
    <row r="59" spans="1:30" x14ac:dyDescent="0.35">
      <c r="A59" s="5" t="s">
        <v>41</v>
      </c>
      <c r="B59" s="7"/>
      <c r="C59" s="8"/>
      <c r="D59" s="5"/>
      <c r="E59" s="9"/>
      <c r="F59" s="9"/>
      <c r="G59" s="9"/>
      <c r="H59" s="9"/>
      <c r="I59" s="9"/>
      <c r="J59" s="9"/>
      <c r="K59" s="9"/>
      <c r="L59" s="9"/>
    </row>
    <row r="60" spans="1:30" x14ac:dyDescent="0.35">
      <c r="A60" s="5" t="s">
        <v>41</v>
      </c>
      <c r="B60" s="7"/>
      <c r="C60" s="8"/>
      <c r="D60" s="5"/>
      <c r="E60" s="9"/>
      <c r="F60" s="9"/>
      <c r="G60" s="9"/>
      <c r="H60" s="9"/>
      <c r="I60" s="9"/>
      <c r="J60" s="9"/>
      <c r="K60" s="9"/>
      <c r="L60" s="9"/>
    </row>
    <row r="61" spans="1:30" x14ac:dyDescent="0.35">
      <c r="A61" s="5" t="s">
        <v>41</v>
      </c>
      <c r="B61" s="7"/>
      <c r="C61" s="8"/>
      <c r="D61" s="5"/>
      <c r="E61" s="9"/>
      <c r="F61" s="9"/>
      <c r="G61" s="9"/>
      <c r="H61" s="9"/>
      <c r="I61" s="9"/>
      <c r="J61" s="9"/>
      <c r="K61" s="9"/>
      <c r="L61" s="9"/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2020-04-19T12:18:38Z</dcterms:modified>
</cp:coreProperties>
</file>