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8\slopecalculation_2018\Steigung berechnen\"/>
    </mc:Choice>
  </mc:AlternateContent>
  <xr:revisionPtr revIDLastSave="0" documentId="13_ncr:1_{CB7F3067-1ADD-410F-B824-7F3AE2208E84}" xr6:coauthVersionLast="36" xr6:coauthVersionMax="36" xr10:uidLastSave="{00000000-0000-0000-0000-000000000000}"/>
  <bookViews>
    <workbookView xWindow="0" yWindow="0" windowWidth="10010" windowHeight="638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N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R6" i="1"/>
  <c r="Q56" i="1"/>
  <c r="R54" i="1"/>
  <c r="R52" i="1"/>
  <c r="R50" i="1"/>
  <c r="Q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Q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T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<sst xmlns="http://schemas.openxmlformats.org/spreadsheetml/2006/main" count="281" uniqueCount="85">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</sst>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14" fontId="0" fillId="9" borderId="0" xfId="0" applyNumberFormat="1" applyFill="1"/>
    <xf numFmtId="21" fontId="0" fillId="9" borderId="0" xfId="0" applyNumberFormat="1" applyFill="1"/>
    <xf numFmtId="2" fontId="0" fillId="9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P1" zoomScale="70" zoomScaleNormal="70" workbookViewId="0">
      <selection activeCell="Q56" sqref="Q56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5" t="s">
        <v>41</v>
      </c>
      <c r="B2" s="7">
        <v>43215</v>
      </c>
      <c r="C2" s="8">
        <v>0.5372569444444445</v>
      </c>
      <c r="D2" s="5" t="s">
        <v>42</v>
      </c>
      <c r="E2" s="9">
        <v>2.4430000000000001</v>
      </c>
      <c r="F2" s="9">
        <v>38.5578</v>
      </c>
      <c r="G2" s="9" t="s">
        <v>43</v>
      </c>
      <c r="H2" s="9">
        <v>3.363</v>
      </c>
      <c r="I2" s="9">
        <v>3779.6531</v>
      </c>
      <c r="J2" s="9" t="s">
        <v>44</v>
      </c>
      <c r="K2" s="9">
        <v>3.59</v>
      </c>
      <c r="L2" s="9">
        <v>675.4402</v>
      </c>
      <c r="M2" s="4">
        <f>AVERAGE(F2:F5,F16:F19,F30:F33,F44:F47,F58:F61)</f>
        <v>41.555150000000005</v>
      </c>
      <c r="N2" s="4">
        <f>STDEV(F2:F5,F16:F19,F30:F33,F44:F47,G58:G61)</f>
        <v>0.42158530315148979</v>
      </c>
      <c r="O2" s="4">
        <v>4.08</v>
      </c>
      <c r="P2" s="4">
        <f>AVERAGE(I2:I5,I16:I19,I30:I33,I44:I47,I58:I61)</f>
        <v>4101.3071500000005</v>
      </c>
      <c r="Q2" s="4">
        <f>STDEV(I2:I5,I16:I19,I30:I33,I44:I47,I58:I61)</f>
        <v>1436.3410294078285</v>
      </c>
      <c r="R2" s="4">
        <v>399</v>
      </c>
      <c r="S2" s="4">
        <f>AVERAGE(L2:L5,L16:L19,L30:L33,L44:L47,L58:L61)</f>
        <v>713.36707999999999</v>
      </c>
      <c r="T2" s="4">
        <f>STDEV(L2:L5,L16:L19,L30:L33,L44:L47,L58:L61)</f>
        <v>193.76000938018146</v>
      </c>
      <c r="U2" s="4">
        <v>399</v>
      </c>
      <c r="AD2" s="7">
        <v>43109</v>
      </c>
      <c r="AE2" s="6">
        <f>(N2/M2)^2</f>
        <v>1.0292508078000758E-4</v>
      </c>
      <c r="AF2" s="6">
        <f>(T2/S2)^2</f>
        <v>7.3773802000032043E-2</v>
      </c>
      <c r="AG2" s="6">
        <f>(T2/S2)^2</f>
        <v>7.3773802000032043E-2</v>
      </c>
    </row>
    <row r="3" spans="1:33" x14ac:dyDescent="0.35">
      <c r="A3" s="5" t="s">
        <v>41</v>
      </c>
      <c r="B3" s="7">
        <v>43215</v>
      </c>
      <c r="C3" s="8">
        <v>0.54091435185185188</v>
      </c>
      <c r="D3" s="5" t="s">
        <v>42</v>
      </c>
      <c r="E3" s="9">
        <v>2.4460000000000002</v>
      </c>
      <c r="F3" s="9">
        <v>38.868400000000001</v>
      </c>
      <c r="G3" s="9" t="s">
        <v>43</v>
      </c>
      <c r="H3" s="9">
        <v>3.3660000000000001</v>
      </c>
      <c r="I3" s="9">
        <v>3778.6975000000002</v>
      </c>
      <c r="J3" s="9" t="s">
        <v>44</v>
      </c>
      <c r="K3" s="9">
        <v>3.5960000000000001</v>
      </c>
      <c r="L3" s="9">
        <v>672.97400000000005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5" t="s">
        <v>41</v>
      </c>
      <c r="B4" s="7">
        <v>43215</v>
      </c>
      <c r="C4" s="8">
        <v>0.54498842592592589</v>
      </c>
      <c r="D4" s="5" t="s">
        <v>42</v>
      </c>
      <c r="E4" s="9">
        <v>2.4500000000000002</v>
      </c>
      <c r="F4" s="9">
        <v>38.655299999999997</v>
      </c>
      <c r="G4" s="9" t="s">
        <v>43</v>
      </c>
      <c r="H4" s="9">
        <v>3.37</v>
      </c>
      <c r="I4" s="9">
        <v>3767.0758000000001</v>
      </c>
      <c r="J4" s="9" t="s">
        <v>44</v>
      </c>
      <c r="K4" s="9">
        <v>3.6</v>
      </c>
      <c r="L4" s="9">
        <v>668.36300000000006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5" t="s">
        <v>41</v>
      </c>
      <c r="B5" s="7">
        <v>43215</v>
      </c>
      <c r="C5" s="8">
        <v>0.54906250000000001</v>
      </c>
      <c r="D5" s="5" t="s">
        <v>42</v>
      </c>
      <c r="E5" s="9">
        <v>2.4460000000000002</v>
      </c>
      <c r="F5" s="9">
        <v>38.857199999999999</v>
      </c>
      <c r="G5" s="9" t="s">
        <v>43</v>
      </c>
      <c r="H5" s="9">
        <v>3.3660000000000001</v>
      </c>
      <c r="I5" s="9">
        <v>3773.5839000000001</v>
      </c>
      <c r="J5" s="9" t="s">
        <v>44</v>
      </c>
      <c r="K5" s="9">
        <v>3.5960000000000001</v>
      </c>
      <c r="L5" s="9">
        <v>673.5172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23" t="s">
        <v>45</v>
      </c>
      <c r="B6" s="27">
        <v>43215</v>
      </c>
      <c r="C6" s="28">
        <v>0.57200231481481478</v>
      </c>
      <c r="D6" s="23" t="s">
        <v>42</v>
      </c>
      <c r="E6" s="29">
        <v>2.4460000000000002</v>
      </c>
      <c r="F6" s="29">
        <v>19.3658</v>
      </c>
      <c r="G6" s="29" t="s">
        <v>43</v>
      </c>
      <c r="H6" s="29">
        <v>3.3660000000000001</v>
      </c>
      <c r="I6" s="29">
        <v>4348.2606999999998</v>
      </c>
      <c r="J6" s="29" t="s">
        <v>44</v>
      </c>
      <c r="K6" s="29">
        <v>3.5960000000000001</v>
      </c>
      <c r="L6" s="29">
        <v>493.09820000000002</v>
      </c>
      <c r="O6" s="10">
        <f>($O$2/$M$2)*F6</f>
        <v>1.9013880108722985</v>
      </c>
      <c r="R6" s="10">
        <f t="shared" ref="R6:R15" si="0">($R$2/$P$2)*I6</f>
        <v>423.0251370712383</v>
      </c>
      <c r="U6" s="10">
        <f>($S$2/$U$2)*L6</f>
        <v>881.60406788785963</v>
      </c>
      <c r="V6" s="3">
        <v>0</v>
      </c>
      <c r="W6" s="11" t="s">
        <v>33</v>
      </c>
      <c r="X6" s="2">
        <f>SLOPE(O6:O10,$V$6:$V$10)</f>
        <v>-5.3568522794406937E-4</v>
      </c>
      <c r="Y6" s="2">
        <f>RSQ(O6:O10,$V$6:$V$10)</f>
        <v>0.51824592388815338</v>
      </c>
      <c r="Z6" s="2">
        <f>SLOPE($R6:$R10,$V$6:$V$10)</f>
        <v>8.1751491170321167</v>
      </c>
      <c r="AA6" s="2">
        <f>RSQ(R6:R10,$V$6:$V$10)</f>
        <v>0.97745190590230435</v>
      </c>
      <c r="AB6" s="2">
        <f>SLOPE(U6:U10,$V$6:$V$10)</f>
        <v>4.7275444273322318</v>
      </c>
      <c r="AC6" s="2">
        <f>RSQ(U6:U10,$V$6:$V$10)</f>
        <v>0.90506517749174475</v>
      </c>
      <c r="AD6" s="7">
        <v>43109</v>
      </c>
      <c r="AE6" s="2"/>
    </row>
    <row r="7" spans="1:33" x14ac:dyDescent="0.35">
      <c r="A7" s="23" t="s">
        <v>46</v>
      </c>
      <c r="B7" s="27">
        <v>43215</v>
      </c>
      <c r="C7" s="28">
        <v>0.57564814814814813</v>
      </c>
      <c r="D7" s="23" t="s">
        <v>42</v>
      </c>
      <c r="E7" s="29">
        <v>2.4430000000000001</v>
      </c>
      <c r="F7" s="29">
        <v>19.451699999999999</v>
      </c>
      <c r="G7" s="29" t="s">
        <v>43</v>
      </c>
      <c r="H7" s="29">
        <v>3.363</v>
      </c>
      <c r="I7" s="29">
        <v>5338.9985999999999</v>
      </c>
      <c r="J7" s="29" t="s">
        <v>44</v>
      </c>
      <c r="K7" s="29">
        <v>3.593</v>
      </c>
      <c r="L7" s="29">
        <v>508.53890000000001</v>
      </c>
      <c r="O7" s="10">
        <f>($O$2/$M$2)*F7</f>
        <v>1.9098219113635733</v>
      </c>
      <c r="R7" s="10">
        <f t="shared" si="0"/>
        <v>519.41012060020898</v>
      </c>
      <c r="U7" s="10">
        <f>($S$2/$U$2)*L7</f>
        <v>909.21030115140843</v>
      </c>
      <c r="V7" s="3">
        <v>10</v>
      </c>
      <c r="W7" s="13" t="s">
        <v>34</v>
      </c>
      <c r="X7" s="2">
        <f>SLOPE($O11:$O15,$V$6:$V$10)</f>
        <v>-1.7026857080289703E-3</v>
      </c>
      <c r="Y7" s="2">
        <f>RSQ(O11:O15,$V$6:$V$10)</f>
        <v>0.87498207384098448</v>
      </c>
      <c r="Z7" s="2">
        <f>SLOPE($R11:$R15,$V$6:$V$10)</f>
        <v>11.374667266751768</v>
      </c>
      <c r="AA7" s="2">
        <f>RSQ(R11:R15,$V$6:$V$10)</f>
        <v>0.96432728393368727</v>
      </c>
      <c r="AB7" s="2">
        <f>SLOPE(U11:U15,$V$6:$V$10)</f>
        <v>14.153420989465065</v>
      </c>
      <c r="AC7" s="2">
        <f>RSQ(U11:U15,$V$6:$V$10)</f>
        <v>0.93282488633898153</v>
      </c>
      <c r="AD7" s="7">
        <v>43109</v>
      </c>
      <c r="AE7" s="2"/>
    </row>
    <row r="8" spans="1:33" x14ac:dyDescent="0.35">
      <c r="A8" s="23" t="s">
        <v>47</v>
      </c>
      <c r="B8" s="27">
        <v>43215</v>
      </c>
      <c r="C8" s="28">
        <v>0.57972222222222225</v>
      </c>
      <c r="D8" s="23" t="s">
        <v>42</v>
      </c>
      <c r="E8" s="29">
        <v>2.4460000000000002</v>
      </c>
      <c r="F8" s="29">
        <v>19.334</v>
      </c>
      <c r="G8" s="29" t="s">
        <v>43</v>
      </c>
      <c r="H8" s="29">
        <v>3.3660000000000001</v>
      </c>
      <c r="I8" s="29">
        <v>6400.1225999999997</v>
      </c>
      <c r="J8" s="29" t="s">
        <v>44</v>
      </c>
      <c r="K8" s="29">
        <v>3.593</v>
      </c>
      <c r="L8" s="29">
        <v>558.04169999999999</v>
      </c>
      <c r="O8" s="10">
        <f>($O$2/$M$2)*F8</f>
        <v>1.8982657985833282</v>
      </c>
      <c r="R8" s="10">
        <f t="shared" si="0"/>
        <v>622.6426902457182</v>
      </c>
      <c r="U8" s="10">
        <f>($S$2/$U$2)*L8</f>
        <v>997.71573445422553</v>
      </c>
      <c r="V8" s="3">
        <v>20</v>
      </c>
      <c r="W8" s="15" t="s">
        <v>35</v>
      </c>
      <c r="X8" s="2">
        <f>SLOPE($O20:$O24,$V$6:$V$10)</f>
        <v>-2.6234437849459891E-4</v>
      </c>
      <c r="Y8" s="2">
        <f>RSQ(O20:O24,$V$6:$V$10)</f>
        <v>6.267360898968001E-2</v>
      </c>
      <c r="Z8" s="2">
        <f>SLOPE($R20:$R24,$V$6:$V$10)</f>
        <v>5.1873615615450808</v>
      </c>
      <c r="AA8" s="2">
        <f>RSQ(R20:R24,$V$6:$V$10)</f>
        <v>0.86554784096273518</v>
      </c>
      <c r="AB8" s="2">
        <f>SLOPE($U20:$U24,$V$6:$V$10)</f>
        <v>2.1506926850674692</v>
      </c>
      <c r="AC8" s="2">
        <f>RSQ(U20:U24,$V$6:$V$10)</f>
        <v>0.8136264588807115</v>
      </c>
      <c r="AD8" s="7">
        <v>43109</v>
      </c>
      <c r="AE8" s="2"/>
    </row>
    <row r="9" spans="1:33" x14ac:dyDescent="0.35">
      <c r="A9" s="23" t="s">
        <v>48</v>
      </c>
      <c r="B9" s="27">
        <v>43215</v>
      </c>
      <c r="C9" s="28">
        <v>0.58337962962962964</v>
      </c>
      <c r="D9" s="23" t="s">
        <v>42</v>
      </c>
      <c r="E9" s="29">
        <v>2.44</v>
      </c>
      <c r="F9" s="29">
        <v>19.374500000000001</v>
      </c>
      <c r="G9" s="29" t="s">
        <v>43</v>
      </c>
      <c r="H9" s="29">
        <v>3.36</v>
      </c>
      <c r="I9" s="29">
        <v>7201.8591999999999</v>
      </c>
      <c r="J9" s="29" t="s">
        <v>44</v>
      </c>
      <c r="K9" s="29">
        <v>3.5859999999999999</v>
      </c>
      <c r="L9" s="29">
        <v>589.10839999999996</v>
      </c>
      <c r="O9" s="10">
        <f t="shared" ref="O9:O15" si="1">($O$2/$M$2)*F9</f>
        <v>1.9022422010268283</v>
      </c>
      <c r="R9" s="10">
        <f t="shared" si="0"/>
        <v>700.64048258370497</v>
      </c>
      <c r="U9" s="10">
        <f>($S$2/$U$2)*L9</f>
        <v>1053.2594965199798</v>
      </c>
      <c r="V9" s="3">
        <v>30</v>
      </c>
      <c r="W9" s="18" t="s">
        <v>36</v>
      </c>
      <c r="X9" s="2">
        <f>SLOPE($O25:$O29,$V$6:$V$10)</f>
        <v>-2.6470076512778772E-4</v>
      </c>
      <c r="Y9" s="2">
        <f>RSQ(O25:O29,$V$6:$V$10)</f>
        <v>0.66448426977467467</v>
      </c>
      <c r="Z9" s="2">
        <f>SLOPE($R25:$R29,$V$6:$V$10)</f>
        <v>16.539455405577218</v>
      </c>
      <c r="AA9" s="2">
        <f>RSQ(R25:R29,$V$6:$V$10)</f>
        <v>0.98714267045021209</v>
      </c>
      <c r="AB9" s="2">
        <f>SLOPE(U25:U29,$V$6:$V$10)</f>
        <v>7.0256001570985456</v>
      </c>
      <c r="AC9" s="2">
        <f>RSQ(U25:U29,$V$6:$V$10)</f>
        <v>0.97490133648599253</v>
      </c>
      <c r="AD9" s="7">
        <v>43109</v>
      </c>
      <c r="AE9" s="2"/>
    </row>
    <row r="10" spans="1:33" x14ac:dyDescent="0.35">
      <c r="A10" s="23" t="s">
        <v>49</v>
      </c>
      <c r="B10" s="27">
        <v>43215</v>
      </c>
      <c r="C10" s="28">
        <v>0.58745370370370364</v>
      </c>
      <c r="D10" s="23" t="s">
        <v>42</v>
      </c>
      <c r="E10" s="29">
        <v>2.4430000000000001</v>
      </c>
      <c r="F10" s="29">
        <v>19.131599999999999</v>
      </c>
      <c r="G10" s="29" t="s">
        <v>43</v>
      </c>
      <c r="H10" s="29">
        <v>3.363</v>
      </c>
      <c r="I10" s="29">
        <v>7618.4341000000004</v>
      </c>
      <c r="J10" s="29" t="s">
        <v>44</v>
      </c>
      <c r="K10" s="29">
        <v>3.593</v>
      </c>
      <c r="L10" s="29">
        <v>585.02380000000005</v>
      </c>
      <c r="O10" s="10">
        <f t="shared" si="1"/>
        <v>1.8783936046434675</v>
      </c>
      <c r="R10" s="10">
        <f t="shared" si="0"/>
        <v>741.16741193109613</v>
      </c>
      <c r="U10" s="10">
        <f>($S$2/$U$2)*L10</f>
        <v>1045.9566915701855</v>
      </c>
      <c r="V10" s="3">
        <v>40</v>
      </c>
      <c r="W10" s="20" t="s">
        <v>37</v>
      </c>
      <c r="X10" s="2">
        <f>SLOPE($O34:$O38,$V$6:$V$10)</f>
        <v>-3.259668175906283E-5</v>
      </c>
      <c r="Y10" s="2">
        <f>RSQ(O34:O38,$V$6:$V$10)</f>
        <v>7.4745886094237186E-4</v>
      </c>
      <c r="Z10" s="2">
        <f>SLOPE($R34:$R38,$V$6:$V$10)</f>
        <v>9.4794698948602267</v>
      </c>
      <c r="AA10" s="2">
        <f>RSQ(R34:R38,$V$6:$V$10)</f>
        <v>0.98640060345878655</v>
      </c>
      <c r="AB10" s="2">
        <f>SLOPE(U34:U38,$V$6:$V$10)</f>
        <v>3.3946207201833603</v>
      </c>
      <c r="AC10" s="2">
        <f>RSQ(U34:U38,$V$6:$V$10)</f>
        <v>0.91285739172387614</v>
      </c>
      <c r="AD10" s="7">
        <v>43109</v>
      </c>
      <c r="AE10" s="2"/>
    </row>
    <row r="11" spans="1:33" x14ac:dyDescent="0.35">
      <c r="A11" s="23" t="s">
        <v>50</v>
      </c>
      <c r="B11" s="27">
        <v>43215</v>
      </c>
      <c r="C11" s="28">
        <v>0.60739583333333336</v>
      </c>
      <c r="D11" s="23" t="s">
        <v>42</v>
      </c>
      <c r="E11" s="29">
        <v>2.4430000000000001</v>
      </c>
      <c r="F11" s="29">
        <v>19.565000000000001</v>
      </c>
      <c r="G11" s="29" t="s">
        <v>43</v>
      </c>
      <c r="H11" s="29">
        <v>3.36</v>
      </c>
      <c r="I11" s="29">
        <v>4157.2020000000002</v>
      </c>
      <c r="J11" s="29" t="s">
        <v>44</v>
      </c>
      <c r="K11" s="29">
        <v>3.59</v>
      </c>
      <c r="L11" s="29">
        <v>472.08519999999999</v>
      </c>
      <c r="O11" s="12">
        <f t="shared" si="1"/>
        <v>1.9209460199277346</v>
      </c>
      <c r="R11" s="12">
        <f t="shared" si="0"/>
        <v>404.43778954716907</v>
      </c>
      <c r="U11" s="12">
        <f>($S$2/$U$2)*L11</f>
        <v>844.03518956194478</v>
      </c>
      <c r="V11" s="3"/>
      <c r="W11" s="21" t="s">
        <v>38</v>
      </c>
      <c r="X11" s="2">
        <f>SLOPE($O39:$O43,$V$6:$V$10)</f>
        <v>-1.5280325749550429E-3</v>
      </c>
      <c r="Y11" s="2">
        <f>RSQ(O39:O43,$V$6:$V$10)</f>
        <v>0.96967083562553602</v>
      </c>
      <c r="Z11" s="2">
        <f>SLOPE($R39:$R43,$V$6:$V$10)</f>
        <v>2.0116135364306946</v>
      </c>
      <c r="AA11" s="2">
        <f>RSQ(R39:R43,$V$6:$V$10)</f>
        <v>0.82980156025461582</v>
      </c>
      <c r="AB11" s="2">
        <f>SLOPE($U39:$U43,$V$6:$V$10)</f>
        <v>0.58488949010325764</v>
      </c>
      <c r="AC11" s="2">
        <f>RSQ(U39:U43,$V$6:$V$10)</f>
        <v>0.86538965157790027</v>
      </c>
      <c r="AD11" s="7">
        <v>43109</v>
      </c>
      <c r="AE11" s="2"/>
    </row>
    <row r="12" spans="1:33" x14ac:dyDescent="0.35">
      <c r="A12" s="23" t="s">
        <v>51</v>
      </c>
      <c r="B12" s="27">
        <v>43215</v>
      </c>
      <c r="C12" s="28">
        <v>0.61145833333333333</v>
      </c>
      <c r="D12" s="23" t="s">
        <v>42</v>
      </c>
      <c r="E12" s="29">
        <v>2.44</v>
      </c>
      <c r="F12" s="29">
        <v>19.392600000000002</v>
      </c>
      <c r="G12" s="29" t="s">
        <v>43</v>
      </c>
      <c r="H12" s="29">
        <v>3.36</v>
      </c>
      <c r="I12" s="29">
        <v>5911.8734000000004</v>
      </c>
      <c r="J12" s="29" t="s">
        <v>44</v>
      </c>
      <c r="K12" s="29">
        <v>3.5859999999999999</v>
      </c>
      <c r="L12" s="29">
        <v>599.08119999999997</v>
      </c>
      <c r="O12" s="12">
        <f t="shared" si="1"/>
        <v>1.9040193092793554</v>
      </c>
      <c r="R12" s="12">
        <f t="shared" si="0"/>
        <v>575.14285088352858</v>
      </c>
      <c r="U12" s="12">
        <f>($S$2/$U$2)*L12</f>
        <v>1071.0897401676591</v>
      </c>
      <c r="V12" s="3"/>
      <c r="W12" s="23" t="s">
        <v>39</v>
      </c>
      <c r="X12" s="2">
        <f>SLOPE($O48:$O52,$V$6:$V$10)</f>
        <v>-1.7083803090591542E-4</v>
      </c>
      <c r="Y12" s="2">
        <f>RSQ(O48:O52,$V$6:$V$10)</f>
        <v>2.5985634534245509E-2</v>
      </c>
      <c r="Z12" s="2">
        <f>SLOPE($R48:$R52,$V$6:$V$10)</f>
        <v>2.2999134968469748</v>
      </c>
      <c r="AA12" s="2">
        <f>RSQ(R48:R52,$V$6:$V$10)</f>
        <v>0.85965011194846763</v>
      </c>
      <c r="AB12" s="2">
        <f>SLOPE(U48:U52,$V$6:$V$10)</f>
        <v>-0.22360035211308513</v>
      </c>
      <c r="AC12" s="2">
        <f>RSQ(U48:U52,$V$6:$V$10)</f>
        <v>0.16860494943390966</v>
      </c>
      <c r="AD12" s="7">
        <v>43109</v>
      </c>
      <c r="AE12" s="2"/>
    </row>
    <row r="13" spans="1:33" x14ac:dyDescent="0.35">
      <c r="A13" s="23" t="s">
        <v>52</v>
      </c>
      <c r="B13" s="27">
        <v>43215</v>
      </c>
      <c r="C13" s="28">
        <v>0.61510416666666667</v>
      </c>
      <c r="D13" s="23" t="s">
        <v>42</v>
      </c>
      <c r="E13" s="29">
        <v>2.4460000000000002</v>
      </c>
      <c r="F13" s="29">
        <v>19.262699999999999</v>
      </c>
      <c r="G13" s="29" t="s">
        <v>43</v>
      </c>
      <c r="H13" s="29">
        <v>3.3660000000000001</v>
      </c>
      <c r="I13" s="29">
        <v>7248.44</v>
      </c>
      <c r="J13" s="29" t="s">
        <v>44</v>
      </c>
      <c r="K13" s="29">
        <v>3.593</v>
      </c>
      <c r="L13" s="29">
        <v>683.38189999999997</v>
      </c>
      <c r="O13" s="12">
        <f t="shared" si="1"/>
        <v>1.891265366627241</v>
      </c>
      <c r="R13" s="12">
        <f t="shared" si="0"/>
        <v>705.17214493432891</v>
      </c>
      <c r="U13" s="12">
        <f>($S$2/$U$2)*L13</f>
        <v>1221.8099010723106</v>
      </c>
      <c r="V13" s="3"/>
      <c r="W13" s="25" t="s">
        <v>40</v>
      </c>
      <c r="X13" s="2">
        <f>SLOPE($O53:$O57,$V$6:$V$10)</f>
        <v>-1.2778488346209804E-3</v>
      </c>
      <c r="Y13" s="2">
        <f>RSQ(O53:O57,$V$6:$V$10)</f>
        <v>0.66556132972714044</v>
      </c>
      <c r="Z13" s="2">
        <f>SLOPE($R53:$R57,$V$6:$V$10)</f>
        <v>2.4403844588913564</v>
      </c>
      <c r="AA13" s="2">
        <f>RSQ(R53:R57,$V$6:$V$10)</f>
        <v>0.83399077930708276</v>
      </c>
      <c r="AB13" s="2">
        <f>SLOPE(U53:U57,$V$6:$V$10)</f>
        <v>-0.41409975655919878</v>
      </c>
      <c r="AC13" s="2">
        <f>RSQ(U53:U57,$V$6:$V$10)</f>
        <v>0.28955883066815263</v>
      </c>
      <c r="AD13" s="7">
        <v>43109</v>
      </c>
      <c r="AE13" s="2"/>
    </row>
    <row r="14" spans="1:33" x14ac:dyDescent="0.35">
      <c r="A14" s="23" t="s">
        <v>53</v>
      </c>
      <c r="B14" s="27">
        <v>43215</v>
      </c>
      <c r="C14" s="28">
        <v>0.61875000000000002</v>
      </c>
      <c r="D14" s="23" t="s">
        <v>42</v>
      </c>
      <c r="E14" s="29">
        <v>2.44</v>
      </c>
      <c r="F14" s="29">
        <v>19.2346</v>
      </c>
      <c r="G14" s="29" t="s">
        <v>43</v>
      </c>
      <c r="H14" s="29">
        <v>3.36</v>
      </c>
      <c r="I14" s="29">
        <v>8241.9701999999997</v>
      </c>
      <c r="J14" s="29" t="s">
        <v>44</v>
      </c>
      <c r="K14" s="29">
        <v>3.5859999999999999</v>
      </c>
      <c r="L14" s="29">
        <v>775.1662</v>
      </c>
      <c r="O14" s="12">
        <f t="shared" si="1"/>
        <v>1.888506430610887</v>
      </c>
      <c r="R14" s="12">
        <f t="shared" si="0"/>
        <v>801.82878031946461</v>
      </c>
      <c r="U14" s="12">
        <f>($S$2/$U$2)*L14</f>
        <v>1385.9098962623959</v>
      </c>
      <c r="AD14" s="7">
        <v>43109</v>
      </c>
    </row>
    <row r="15" spans="1:33" x14ac:dyDescent="0.35">
      <c r="A15" s="23" t="s">
        <v>54</v>
      </c>
      <c r="B15" s="27">
        <v>43215</v>
      </c>
      <c r="C15" s="28">
        <v>0.62239583333333337</v>
      </c>
      <c r="D15" s="23" t="s">
        <v>42</v>
      </c>
      <c r="E15" s="29">
        <v>2.4460000000000002</v>
      </c>
      <c r="F15" s="29">
        <v>18.776900000000001</v>
      </c>
      <c r="G15" s="29" t="s">
        <v>43</v>
      </c>
      <c r="H15" s="29">
        <v>3.3660000000000001</v>
      </c>
      <c r="I15" s="29">
        <v>8838.1440999999995</v>
      </c>
      <c r="J15" s="29" t="s">
        <v>44</v>
      </c>
      <c r="K15" s="29">
        <v>3.593</v>
      </c>
      <c r="L15" s="29">
        <v>779.85680000000002</v>
      </c>
      <c r="O15" s="12">
        <f t="shared" si="1"/>
        <v>1.8435681738605203</v>
      </c>
      <c r="R15" s="12">
        <f t="shared" si="0"/>
        <v>859.82818816678946</v>
      </c>
      <c r="U15" s="12">
        <f>($S$2/$U$2)*L15</f>
        <v>1394.2961609878296</v>
      </c>
      <c r="AD15" s="7">
        <v>43109</v>
      </c>
    </row>
    <row r="16" spans="1:33" x14ac:dyDescent="0.35">
      <c r="A16" s="5" t="s">
        <v>41</v>
      </c>
      <c r="B16" s="7">
        <v>43215</v>
      </c>
      <c r="C16" s="8">
        <v>0.59151620370370372</v>
      </c>
      <c r="D16" s="5" t="s">
        <v>42</v>
      </c>
      <c r="E16" s="9">
        <v>2.44</v>
      </c>
      <c r="F16" s="9">
        <v>38.823900000000002</v>
      </c>
      <c r="G16" s="9" t="s">
        <v>43</v>
      </c>
      <c r="H16" s="9">
        <v>3.36</v>
      </c>
      <c r="I16" s="9">
        <v>3784.027</v>
      </c>
      <c r="J16" s="9" t="s">
        <v>44</v>
      </c>
      <c r="K16" s="9">
        <v>3.59</v>
      </c>
      <c r="L16" s="9">
        <v>672.10739999999998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5" t="s">
        <v>41</v>
      </c>
      <c r="B17" s="7">
        <v>43215</v>
      </c>
      <c r="C17" s="8">
        <v>0.59516203703703707</v>
      </c>
      <c r="D17" s="5" t="s">
        <v>42</v>
      </c>
      <c r="E17" s="9">
        <v>2.4460000000000002</v>
      </c>
      <c r="F17" s="9">
        <v>38.633699999999997</v>
      </c>
      <c r="G17" s="9" t="s">
        <v>43</v>
      </c>
      <c r="H17" s="9">
        <v>3.3660000000000001</v>
      </c>
      <c r="I17" s="9">
        <v>3776.1275000000001</v>
      </c>
      <c r="J17" s="9" t="s">
        <v>44</v>
      </c>
      <c r="K17" s="9">
        <v>3.593</v>
      </c>
      <c r="L17" s="9">
        <v>671.22699999999998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5" t="s">
        <v>41</v>
      </c>
      <c r="B18" s="7">
        <v>43215</v>
      </c>
      <c r="C18" s="8">
        <v>0.59923611111111108</v>
      </c>
      <c r="D18" s="5" t="s">
        <v>42</v>
      </c>
      <c r="E18" s="9">
        <v>2.4460000000000002</v>
      </c>
      <c r="F18" s="9">
        <v>38.334899999999998</v>
      </c>
      <c r="G18" s="9" t="s">
        <v>43</v>
      </c>
      <c r="H18" s="9">
        <v>3.3660000000000001</v>
      </c>
      <c r="I18" s="9">
        <v>3761.7930000000001</v>
      </c>
      <c r="J18" s="9" t="s">
        <v>44</v>
      </c>
      <c r="K18" s="9">
        <v>3.593</v>
      </c>
      <c r="L18" s="9">
        <v>674.40869999999995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5" t="s">
        <v>41</v>
      </c>
      <c r="B19" s="7">
        <v>43215</v>
      </c>
      <c r="C19" s="8">
        <v>0.60332175925925924</v>
      </c>
      <c r="D19" s="5" t="s">
        <v>42</v>
      </c>
      <c r="E19" s="9">
        <v>2.4500000000000002</v>
      </c>
      <c r="F19" s="9">
        <v>38.613199999999999</v>
      </c>
      <c r="G19" s="9" t="s">
        <v>43</v>
      </c>
      <c r="H19" s="9">
        <v>3.3660000000000001</v>
      </c>
      <c r="I19" s="9">
        <v>3781.3712</v>
      </c>
      <c r="J19" s="9" t="s">
        <v>44</v>
      </c>
      <c r="K19" s="9">
        <v>3.593</v>
      </c>
      <c r="L19" s="9">
        <v>670.86969999999997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23" t="s">
        <v>55</v>
      </c>
      <c r="B20" s="27">
        <v>43215</v>
      </c>
      <c r="C20" s="28">
        <v>0.62605324074074076</v>
      </c>
      <c r="D20" s="23" t="s">
        <v>42</v>
      </c>
      <c r="E20" s="29">
        <v>2.4500000000000002</v>
      </c>
      <c r="F20" s="29">
        <v>19.694900000000001</v>
      </c>
      <c r="G20" s="29" t="s">
        <v>43</v>
      </c>
      <c r="H20" s="29">
        <v>3.3660000000000001</v>
      </c>
      <c r="I20" s="29">
        <v>4078.8013999999998</v>
      </c>
      <c r="J20" s="29" t="s">
        <v>44</v>
      </c>
      <c r="K20" s="29">
        <v>3.5960000000000001</v>
      </c>
      <c r="L20" s="29">
        <v>481.67180000000002</v>
      </c>
      <c r="O20" s="14">
        <f t="shared" ref="O20:O29" si="2">($O$2/$M$2)*F20</f>
        <v>1.9336999625798486</v>
      </c>
      <c r="P20" s="3"/>
      <c r="R20" s="14">
        <f t="shared" ref="R20:R29" si="3">($R$2/$P$2)*I20</f>
        <v>396.81050432908921</v>
      </c>
      <c r="S20" s="3"/>
      <c r="U20" s="14">
        <f t="shared" ref="U20:U26" si="4">($S$2/$U$2)*L20</f>
        <v>861.17495108858145</v>
      </c>
      <c r="AD20" s="7">
        <v>43109</v>
      </c>
    </row>
    <row r="21" spans="1:30" x14ac:dyDescent="0.35">
      <c r="A21" s="23" t="s">
        <v>56</v>
      </c>
      <c r="B21" s="27">
        <v>43215</v>
      </c>
      <c r="C21" s="28">
        <v>0.63012731481481488</v>
      </c>
      <c r="D21" s="23" t="s">
        <v>42</v>
      </c>
      <c r="E21" s="29">
        <v>2.4430000000000001</v>
      </c>
      <c r="F21" s="29">
        <v>19.5596</v>
      </c>
      <c r="G21" s="29" t="s">
        <v>43</v>
      </c>
      <c r="H21" s="29">
        <v>3.36</v>
      </c>
      <c r="I21" s="29">
        <v>5144.9584999999997</v>
      </c>
      <c r="J21" s="29" t="s">
        <v>44</v>
      </c>
      <c r="K21" s="29">
        <v>3.59</v>
      </c>
      <c r="L21" s="29">
        <v>504.67540000000002</v>
      </c>
      <c r="O21" s="14">
        <f t="shared" si="2"/>
        <v>1.9204158329352679</v>
      </c>
      <c r="P21" s="3"/>
      <c r="R21" s="14">
        <f t="shared" si="3"/>
        <v>500.53272442665008</v>
      </c>
      <c r="S21" s="3"/>
      <c r="U21" s="14">
        <f t="shared" si="4"/>
        <v>902.30279810985462</v>
      </c>
      <c r="AD21" s="7">
        <v>43109</v>
      </c>
    </row>
    <row r="22" spans="1:30" x14ac:dyDescent="0.35">
      <c r="A22" s="23" t="s">
        <v>57</v>
      </c>
      <c r="B22" s="27">
        <v>43215</v>
      </c>
      <c r="C22" s="28">
        <v>0.63418981481481485</v>
      </c>
      <c r="D22" s="23" t="s">
        <v>42</v>
      </c>
      <c r="E22" s="29">
        <v>2.4460000000000002</v>
      </c>
      <c r="F22" s="29">
        <v>19.266400000000001</v>
      </c>
      <c r="G22" s="29" t="s">
        <v>43</v>
      </c>
      <c r="H22" s="29">
        <v>3.3660000000000001</v>
      </c>
      <c r="I22" s="29">
        <v>5901.2028</v>
      </c>
      <c r="J22" s="29" t="s">
        <v>44</v>
      </c>
      <c r="K22" s="29">
        <v>3.593</v>
      </c>
      <c r="L22" s="29">
        <v>528.0847</v>
      </c>
      <c r="O22" s="14">
        <f t="shared" si="2"/>
        <v>1.8916286428998572</v>
      </c>
      <c r="P22" s="3"/>
      <c r="R22" s="14">
        <f t="shared" si="3"/>
        <v>574.10475028674693</v>
      </c>
      <c r="S22" s="3"/>
      <c r="U22" s="14">
        <f t="shared" si="4"/>
        <v>944.15599105683202</v>
      </c>
      <c r="AD22" s="7">
        <v>43109</v>
      </c>
    </row>
    <row r="23" spans="1:30" x14ac:dyDescent="0.35">
      <c r="A23" s="23" t="s">
        <v>58</v>
      </c>
      <c r="B23" s="27">
        <v>43215</v>
      </c>
      <c r="C23" s="28">
        <v>0.63784722222222223</v>
      </c>
      <c r="D23" s="23" t="s">
        <v>42</v>
      </c>
      <c r="E23" s="29">
        <v>2.4430000000000001</v>
      </c>
      <c r="F23" s="29">
        <v>19.436599999999999</v>
      </c>
      <c r="G23" s="29" t="s">
        <v>43</v>
      </c>
      <c r="H23" s="29">
        <v>3.36</v>
      </c>
      <c r="I23" s="29">
        <v>6628.3152</v>
      </c>
      <c r="J23" s="29" t="s">
        <v>44</v>
      </c>
      <c r="K23" s="29">
        <v>3.59</v>
      </c>
      <c r="L23" s="29">
        <v>519.28980000000001</v>
      </c>
      <c r="O23" s="14">
        <f t="shared" si="2"/>
        <v>1.9083393514401943</v>
      </c>
      <c r="P23" s="3"/>
      <c r="Q23" s="14">
        <f>($R$2/$P$2)*I23</f>
        <v>644.84264847123177</v>
      </c>
      <c r="S23" s="3"/>
      <c r="U23" s="14">
        <f t="shared" si="4"/>
        <v>928.4316999994586</v>
      </c>
      <c r="AD23" s="7">
        <v>43109</v>
      </c>
    </row>
    <row r="24" spans="1:30" x14ac:dyDescent="0.35">
      <c r="A24" s="23" t="s">
        <v>59</v>
      </c>
      <c r="B24" s="27">
        <v>43215</v>
      </c>
      <c r="C24" s="28">
        <v>0.64192129629629624</v>
      </c>
      <c r="D24" s="23" t="s">
        <v>42</v>
      </c>
      <c r="E24" s="29">
        <v>2.4500000000000002</v>
      </c>
      <c r="F24" s="29">
        <v>19.622800000000002</v>
      </c>
      <c r="G24" s="29" t="s">
        <v>43</v>
      </c>
      <c r="H24" s="29">
        <v>3.3660000000000001</v>
      </c>
      <c r="I24" s="29">
        <v>6305.2812000000004</v>
      </c>
      <c r="J24" s="29" t="s">
        <v>44</v>
      </c>
      <c r="K24" s="29">
        <v>3.593</v>
      </c>
      <c r="L24" s="29">
        <v>534.51080000000002</v>
      </c>
      <c r="O24" s="14">
        <f t="shared" si="2"/>
        <v>1.9266209844026554</v>
      </c>
      <c r="P24" s="3"/>
      <c r="R24" s="14">
        <f t="shared" si="3"/>
        <v>613.41594442640064</v>
      </c>
      <c r="S24" s="3"/>
      <c r="U24" s="14">
        <f t="shared" si="4"/>
        <v>955.6451343971529</v>
      </c>
      <c r="AD24" s="7">
        <v>43109</v>
      </c>
    </row>
    <row r="25" spans="1:30" x14ac:dyDescent="0.35">
      <c r="A25" s="23" t="s">
        <v>60</v>
      </c>
      <c r="B25" s="27">
        <v>43215</v>
      </c>
      <c r="C25" s="28">
        <v>0.66186342592592595</v>
      </c>
      <c r="D25" s="23" t="s">
        <v>42</v>
      </c>
      <c r="E25" s="29">
        <v>2.4460000000000002</v>
      </c>
      <c r="F25" s="29">
        <v>19.4694</v>
      </c>
      <c r="G25" s="29" t="s">
        <v>43</v>
      </c>
      <c r="H25" s="29">
        <v>3.3660000000000001</v>
      </c>
      <c r="I25" s="29">
        <v>4086.4636</v>
      </c>
      <c r="J25" s="29" t="s">
        <v>44</v>
      </c>
      <c r="K25" s="29">
        <v>3.593</v>
      </c>
      <c r="L25" s="29">
        <v>491.46820000000002</v>
      </c>
      <c r="O25" s="17">
        <f t="shared" si="2"/>
        <v>1.9115597465055474</v>
      </c>
      <c r="P25" s="3"/>
      <c r="R25" s="17">
        <f t="shared" si="3"/>
        <v>397.55592955284993</v>
      </c>
      <c r="S25" s="3"/>
      <c r="U25" s="17">
        <f t="shared" si="4"/>
        <v>878.68981139562902</v>
      </c>
      <c r="AD25" s="7">
        <v>43109</v>
      </c>
    </row>
    <row r="26" spans="1:30" x14ac:dyDescent="0.35">
      <c r="A26" s="23" t="s">
        <v>61</v>
      </c>
      <c r="B26" s="27">
        <v>43215</v>
      </c>
      <c r="C26" s="28">
        <v>0.66550925925925919</v>
      </c>
      <c r="D26" s="23" t="s">
        <v>42</v>
      </c>
      <c r="E26" s="29">
        <v>2.4430000000000001</v>
      </c>
      <c r="F26" s="29">
        <v>19.5044</v>
      </c>
      <c r="G26" s="29" t="s">
        <v>43</v>
      </c>
      <c r="H26" s="29">
        <v>3.36</v>
      </c>
      <c r="I26" s="29">
        <v>6448.9188000000004</v>
      </c>
      <c r="J26" s="29" t="s">
        <v>44</v>
      </c>
      <c r="K26" s="29">
        <v>3.5859999999999999</v>
      </c>
      <c r="L26" s="29">
        <v>546.80640000000005</v>
      </c>
      <c r="O26" s="17">
        <f t="shared" si="2"/>
        <v>1.9149961436789422</v>
      </c>
      <c r="P26" s="3"/>
      <c r="R26" s="17">
        <f t="shared" si="3"/>
        <v>627.38988012638845</v>
      </c>
      <c r="S26" s="3"/>
      <c r="U26" s="17">
        <f t="shared" si="4"/>
        <v>977.62828294063161</v>
      </c>
      <c r="AD26" s="7">
        <v>43109</v>
      </c>
    </row>
    <row r="27" spans="1:30" x14ac:dyDescent="0.35">
      <c r="A27" s="23" t="s">
        <v>62</v>
      </c>
      <c r="B27" s="27">
        <v>43215</v>
      </c>
      <c r="C27" s="28">
        <v>0.66915509259259265</v>
      </c>
      <c r="D27" s="23" t="s">
        <v>42</v>
      </c>
      <c r="E27" s="29">
        <v>2.4430000000000001</v>
      </c>
      <c r="F27" s="29">
        <v>19.399999999999999</v>
      </c>
      <c r="G27" s="29" t="s">
        <v>43</v>
      </c>
      <c r="H27" s="29">
        <v>3.36</v>
      </c>
      <c r="I27" s="29">
        <v>8189.0086000000001</v>
      </c>
      <c r="J27" s="29" t="s">
        <v>44</v>
      </c>
      <c r="K27" s="29">
        <v>3.59</v>
      </c>
      <c r="L27" s="29">
        <v>585.77179999999998</v>
      </c>
      <c r="O27" s="17">
        <f t="shared" si="2"/>
        <v>1.9047458618245872</v>
      </c>
      <c r="P27" s="3"/>
      <c r="R27" s="17">
        <f t="shared" si="3"/>
        <v>796.67635509815443</v>
      </c>
      <c r="S27" s="3"/>
      <c r="U27" s="17">
        <f>($S$2/$U$2)*L27</f>
        <v>1047.294031359258</v>
      </c>
      <c r="AD27" s="7">
        <v>43109</v>
      </c>
    </row>
    <row r="28" spans="1:30" x14ac:dyDescent="0.35">
      <c r="A28" s="23" t="s">
        <v>63</v>
      </c>
      <c r="B28" s="27">
        <v>43215</v>
      </c>
      <c r="C28" s="28">
        <v>0.67322916666666666</v>
      </c>
      <c r="D28" s="23" t="s">
        <v>42</v>
      </c>
      <c r="E28" s="29">
        <v>2.4500000000000002</v>
      </c>
      <c r="F28" s="29">
        <v>19.423200000000001</v>
      </c>
      <c r="G28" s="29" t="s">
        <v>43</v>
      </c>
      <c r="H28" s="29">
        <v>3.3660000000000001</v>
      </c>
      <c r="I28" s="29">
        <v>9520.5511999999999</v>
      </c>
      <c r="J28" s="29" t="s">
        <v>44</v>
      </c>
      <c r="K28" s="29">
        <v>3.593</v>
      </c>
      <c r="L28" s="29">
        <v>628.875</v>
      </c>
      <c r="O28" s="17">
        <f t="shared" si="2"/>
        <v>1.9070237022366663</v>
      </c>
      <c r="P28" s="3"/>
      <c r="R28" s="17">
        <f t="shared" si="3"/>
        <v>926.21688400001915</v>
      </c>
      <c r="S28" s="3"/>
      <c r="U28" s="17">
        <f>($S$2/$U$2)*L28</f>
        <v>1124.3577003383457</v>
      </c>
      <c r="AD28" s="7">
        <v>43109</v>
      </c>
    </row>
    <row r="29" spans="1:30" x14ac:dyDescent="0.35">
      <c r="A29" s="23" t="s">
        <v>64</v>
      </c>
      <c r="B29" s="27">
        <v>43215</v>
      </c>
      <c r="C29" s="28">
        <v>0.67730324074074078</v>
      </c>
      <c r="D29" s="23" t="s">
        <v>42</v>
      </c>
      <c r="E29" s="29">
        <v>2.4460000000000002</v>
      </c>
      <c r="F29" s="29">
        <v>19.3752</v>
      </c>
      <c r="G29" s="29" t="s">
        <v>43</v>
      </c>
      <c r="H29" s="29">
        <v>3.3660000000000001</v>
      </c>
      <c r="I29" s="29">
        <v>11051.0718</v>
      </c>
      <c r="J29" s="29" t="s">
        <v>44</v>
      </c>
      <c r="K29" s="29">
        <v>3.593</v>
      </c>
      <c r="L29" s="29">
        <v>646.91160000000002</v>
      </c>
      <c r="O29" s="17">
        <f t="shared" si="2"/>
        <v>1.902310928970296</v>
      </c>
      <c r="P29" s="3"/>
      <c r="R29" s="17">
        <f t="shared" si="3"/>
        <v>1075.1151978948953</v>
      </c>
      <c r="S29" s="3"/>
      <c r="U29" s="17">
        <f>($S$2/$U$2)*L29</f>
        <v>1156.6051105516992</v>
      </c>
      <c r="AD29" s="7">
        <v>43109</v>
      </c>
    </row>
    <row r="30" spans="1:30" x14ac:dyDescent="0.35">
      <c r="A30" s="5" t="s">
        <v>41</v>
      </c>
      <c r="B30" s="7">
        <v>43215</v>
      </c>
      <c r="C30" s="8">
        <v>0.64599537037037036</v>
      </c>
      <c r="D30" s="5" t="s">
        <v>42</v>
      </c>
      <c r="E30" s="9">
        <v>2.4430000000000001</v>
      </c>
      <c r="F30" s="9">
        <v>37.664400000000001</v>
      </c>
      <c r="G30" s="9" t="s">
        <v>43</v>
      </c>
      <c r="H30" s="9">
        <v>3.36</v>
      </c>
      <c r="I30" s="9">
        <v>3789.8645999999999</v>
      </c>
      <c r="J30" s="9" t="s">
        <v>44</v>
      </c>
      <c r="K30" s="9">
        <v>3.59</v>
      </c>
      <c r="L30" s="9">
        <v>666.14869999999996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5" t="s">
        <v>41</v>
      </c>
      <c r="B31" s="7">
        <v>43215</v>
      </c>
      <c r="C31" s="8">
        <v>0.64964120370370371</v>
      </c>
      <c r="D31" s="5" t="s">
        <v>42</v>
      </c>
      <c r="E31" s="9">
        <v>2.4430000000000001</v>
      </c>
      <c r="F31" s="9">
        <v>38.929000000000002</v>
      </c>
      <c r="G31" s="9" t="s">
        <v>43</v>
      </c>
      <c r="H31" s="9">
        <v>3.363</v>
      </c>
      <c r="I31" s="9">
        <v>3783.4648000000002</v>
      </c>
      <c r="J31" s="9" t="s">
        <v>44</v>
      </c>
      <c r="K31" s="9">
        <v>3.59</v>
      </c>
      <c r="L31" s="9">
        <v>672.90340000000003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5" t="s">
        <v>41</v>
      </c>
      <c r="B32" s="7">
        <v>43215</v>
      </c>
      <c r="C32" s="8">
        <v>0.65371527777777783</v>
      </c>
      <c r="D32" s="5" t="s">
        <v>42</v>
      </c>
      <c r="E32" s="9">
        <v>2.4460000000000002</v>
      </c>
      <c r="F32" s="9">
        <v>38.471200000000003</v>
      </c>
      <c r="G32" s="9" t="s">
        <v>43</v>
      </c>
      <c r="H32" s="9">
        <v>3.3660000000000001</v>
      </c>
      <c r="I32" s="9">
        <v>3750.2404999999999</v>
      </c>
      <c r="J32" s="9" t="s">
        <v>44</v>
      </c>
      <c r="K32" s="9">
        <v>3.593</v>
      </c>
      <c r="L32" s="9">
        <v>665.64739999999995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5" t="s">
        <v>41</v>
      </c>
      <c r="B33" s="7">
        <v>43215</v>
      </c>
      <c r="C33" s="8">
        <v>0.65778935185185183</v>
      </c>
      <c r="D33" s="5" t="s">
        <v>42</v>
      </c>
      <c r="E33" s="9">
        <v>2.4500000000000002</v>
      </c>
      <c r="F33" s="9">
        <v>38.587600000000002</v>
      </c>
      <c r="G33" s="9" t="s">
        <v>43</v>
      </c>
      <c r="H33" s="9">
        <v>3.37</v>
      </c>
      <c r="I33" s="9">
        <v>3749.0203999999999</v>
      </c>
      <c r="J33" s="9" t="s">
        <v>44</v>
      </c>
      <c r="K33" s="9">
        <v>3.5960000000000001</v>
      </c>
      <c r="L33" s="9">
        <v>669.71140000000003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23" t="s">
        <v>65</v>
      </c>
      <c r="B34" s="27">
        <v>43215</v>
      </c>
      <c r="C34" s="28">
        <v>0.68096064814814816</v>
      </c>
      <c r="D34" s="23" t="s">
        <v>42</v>
      </c>
      <c r="E34" s="29">
        <v>2.4430000000000001</v>
      </c>
      <c r="F34" s="29">
        <v>19.5871</v>
      </c>
      <c r="G34" s="29" t="s">
        <v>43</v>
      </c>
      <c r="H34" s="29">
        <v>3.36</v>
      </c>
      <c r="I34" s="29">
        <v>4168.616</v>
      </c>
      <c r="J34" s="29" t="s">
        <v>44</v>
      </c>
      <c r="K34" s="29">
        <v>3.59</v>
      </c>
      <c r="L34" s="29">
        <v>465.13619999999997</v>
      </c>
      <c r="O34" s="19">
        <f>($O$2/$M$2)*F34</f>
        <v>1.9231158592857924</v>
      </c>
      <c r="R34" s="19">
        <f t="shared" ref="R34:R43" si="5">($R$2/$P$2)*I34</f>
        <v>405.54821259851258</v>
      </c>
      <c r="U34" s="19">
        <f>($S$2/$U$2)*L34</f>
        <v>831.61115989046607</v>
      </c>
      <c r="AD34" s="7">
        <v>43109</v>
      </c>
    </row>
    <row r="35" spans="1:30" x14ac:dyDescent="0.35">
      <c r="A35" s="23" t="s">
        <v>66</v>
      </c>
      <c r="B35" s="27">
        <v>43215</v>
      </c>
      <c r="C35" s="28">
        <v>0.68502314814814813</v>
      </c>
      <c r="D35" s="23" t="s">
        <v>42</v>
      </c>
      <c r="E35" s="29">
        <v>2.44</v>
      </c>
      <c r="F35" s="29">
        <v>19.6416</v>
      </c>
      <c r="G35" s="29" t="s">
        <v>43</v>
      </c>
      <c r="H35" s="29">
        <v>3.36</v>
      </c>
      <c r="I35" s="29">
        <v>5491.0433999999996</v>
      </c>
      <c r="J35" s="29" t="s">
        <v>44</v>
      </c>
      <c r="K35" s="29">
        <v>3.5859999999999999</v>
      </c>
      <c r="L35" s="29">
        <v>501.87889999999999</v>
      </c>
      <c r="O35" s="19">
        <f>($O$2/$M$2)*F35</f>
        <v>1.9284668205986502</v>
      </c>
      <c r="R35" s="19">
        <f t="shared" si="5"/>
        <v>534.20195963620995</v>
      </c>
      <c r="U35" s="19">
        <f>($S$2/$U$2)*L35</f>
        <v>897.30297094388959</v>
      </c>
      <c r="AD35" s="7">
        <v>43109</v>
      </c>
    </row>
    <row r="36" spans="1:30" x14ac:dyDescent="0.35">
      <c r="A36" s="23" t="s">
        <v>67</v>
      </c>
      <c r="B36" s="27">
        <v>43215</v>
      </c>
      <c r="C36" s="28">
        <v>0.68909722222222225</v>
      </c>
      <c r="D36" s="23" t="s">
        <v>42</v>
      </c>
      <c r="E36" s="29">
        <v>2.4430000000000001</v>
      </c>
      <c r="F36" s="29">
        <v>19.192399999999999</v>
      </c>
      <c r="G36" s="29" t="s">
        <v>43</v>
      </c>
      <c r="H36" s="29">
        <v>3.363</v>
      </c>
      <c r="I36" s="29">
        <v>6367.9641000000001</v>
      </c>
      <c r="J36" s="29" t="s">
        <v>44</v>
      </c>
      <c r="K36" s="29">
        <v>3.5859999999999999</v>
      </c>
      <c r="L36" s="29">
        <v>523.25800000000004</v>
      </c>
      <c r="O36" s="19">
        <f>($O$2/$M$2)*F36</f>
        <v>1.8843631174475364</v>
      </c>
      <c r="R36" s="19">
        <f t="shared" si="5"/>
        <v>619.51411659085318</v>
      </c>
      <c r="U36" s="19">
        <f>($S$2/$U$2)*L36</f>
        <v>935.52639485373436</v>
      </c>
      <c r="AD36" s="7">
        <v>43109</v>
      </c>
    </row>
    <row r="37" spans="1:30" x14ac:dyDescent="0.35">
      <c r="A37" s="23" t="s">
        <v>68</v>
      </c>
      <c r="B37" s="27">
        <v>43215</v>
      </c>
      <c r="C37" s="28">
        <v>0.69274305555555549</v>
      </c>
      <c r="D37" s="23" t="s">
        <v>42</v>
      </c>
      <c r="E37" s="29">
        <v>2.4500000000000002</v>
      </c>
      <c r="F37" s="29">
        <v>19.659600000000001</v>
      </c>
      <c r="G37" s="29" t="s">
        <v>43</v>
      </c>
      <c r="H37" s="29">
        <v>3.3660000000000001</v>
      </c>
      <c r="I37" s="29">
        <v>7449.6264000000001</v>
      </c>
      <c r="J37" s="29" t="s">
        <v>44</v>
      </c>
      <c r="K37" s="29">
        <v>3.5960000000000001</v>
      </c>
      <c r="L37" s="29">
        <v>536.21820000000002</v>
      </c>
      <c r="O37" s="19">
        <f>($O$2/$M$2)*F37</f>
        <v>1.930234110573539</v>
      </c>
      <c r="R37" s="19">
        <f t="shared" si="5"/>
        <v>724.74477645498939</v>
      </c>
      <c r="U37" s="19">
        <f>($S$2/$U$2)*L37</f>
        <v>958.69777337557889</v>
      </c>
      <c r="AD37" s="7">
        <v>43109</v>
      </c>
    </row>
    <row r="38" spans="1:30" x14ac:dyDescent="0.35">
      <c r="A38" s="23" t="s">
        <v>69</v>
      </c>
      <c r="B38" s="27">
        <v>43215</v>
      </c>
      <c r="C38" s="28">
        <v>0.69681712962962961</v>
      </c>
      <c r="D38" s="23" t="s">
        <v>42</v>
      </c>
      <c r="E38" s="29">
        <v>2.4460000000000002</v>
      </c>
      <c r="F38" s="29">
        <v>19.561499999999999</v>
      </c>
      <c r="G38" s="29" t="s">
        <v>43</v>
      </c>
      <c r="H38" s="29">
        <v>3.3660000000000001</v>
      </c>
      <c r="I38" s="29">
        <v>8061.2816000000003</v>
      </c>
      <c r="J38" s="29" t="s">
        <v>44</v>
      </c>
      <c r="K38" s="29">
        <v>3.5960000000000001</v>
      </c>
      <c r="L38" s="29">
        <v>542.90039999999999</v>
      </c>
      <c r="O38" s="19">
        <f>($O$2/$M$2)*F38</f>
        <v>1.9206023802103949</v>
      </c>
      <c r="R38" s="19">
        <f t="shared" si="5"/>
        <v>784.25029893213423</v>
      </c>
      <c r="U38" s="19">
        <f>($S$2/$U$2)*L38</f>
        <v>970.64479468378943</v>
      </c>
      <c r="AD38" s="7">
        <v>43109</v>
      </c>
    </row>
    <row r="39" spans="1:30" x14ac:dyDescent="0.35">
      <c r="A39" s="23" t="s">
        <v>70</v>
      </c>
      <c r="B39" s="27">
        <v>43215</v>
      </c>
      <c r="C39" s="28">
        <v>0.71674768518518517</v>
      </c>
      <c r="D39" s="23" t="s">
        <v>42</v>
      </c>
      <c r="E39" s="29">
        <v>2.4460000000000002</v>
      </c>
      <c r="F39" s="29">
        <v>19.321200000000001</v>
      </c>
      <c r="G39" s="29" t="s">
        <v>43</v>
      </c>
      <c r="H39" s="29">
        <v>3.3660000000000001</v>
      </c>
      <c r="I39" s="29">
        <v>4327.3274000000001</v>
      </c>
      <c r="J39" s="29" t="s">
        <v>44</v>
      </c>
      <c r="K39" s="29">
        <v>3.59</v>
      </c>
      <c r="L39" s="29">
        <v>460.86919999999998</v>
      </c>
      <c r="O39" s="26">
        <f>($O$2/$M$2)*F39</f>
        <v>1.8970090590456297</v>
      </c>
      <c r="R39" s="16">
        <f t="shared" si="5"/>
        <v>420.98861886020893</v>
      </c>
      <c r="U39" s="16">
        <f>($S$2/$U$2)*L39</f>
        <v>823.98224427552873</v>
      </c>
      <c r="AD39" s="7">
        <v>43109</v>
      </c>
    </row>
    <row r="40" spans="1:30" x14ac:dyDescent="0.35">
      <c r="A40" s="23" t="s">
        <v>71</v>
      </c>
      <c r="B40" s="27">
        <v>43215</v>
      </c>
      <c r="C40" s="28">
        <v>0.72082175925925929</v>
      </c>
      <c r="D40" s="23" t="s">
        <v>42</v>
      </c>
      <c r="E40" s="29">
        <v>2.4430000000000001</v>
      </c>
      <c r="F40" s="29">
        <v>19.057400000000001</v>
      </c>
      <c r="G40" s="29" t="s">
        <v>43</v>
      </c>
      <c r="H40" s="29">
        <v>3.36</v>
      </c>
      <c r="I40" s="29">
        <v>4823.4146000000001</v>
      </c>
      <c r="J40" s="29" t="s">
        <v>44</v>
      </c>
      <c r="K40" s="29">
        <v>3.59</v>
      </c>
      <c r="L40" s="29">
        <v>467.42</v>
      </c>
      <c r="O40" s="16">
        <f>($O$2/$M$2)*F40</f>
        <v>1.8711084426358706</v>
      </c>
      <c r="R40" s="16">
        <f t="shared" si="5"/>
        <v>469.25098633492973</v>
      </c>
      <c r="U40" s="16">
        <f>($S$2/$U$2)*L40</f>
        <v>835.69433717694233</v>
      </c>
      <c r="AD40" s="7">
        <v>43109</v>
      </c>
    </row>
    <row r="41" spans="1:30" x14ac:dyDescent="0.35">
      <c r="A41" s="23" t="s">
        <v>72</v>
      </c>
      <c r="B41" s="27">
        <v>43215</v>
      </c>
      <c r="C41" s="28">
        <v>0.72446759259259252</v>
      </c>
      <c r="D41" s="23" t="s">
        <v>42</v>
      </c>
      <c r="E41" s="29">
        <v>2.44</v>
      </c>
      <c r="F41" s="29">
        <v>18.988499999999998</v>
      </c>
      <c r="G41" s="29" t="s">
        <v>43</v>
      </c>
      <c r="H41" s="29">
        <v>3.36</v>
      </c>
      <c r="I41" s="29">
        <v>5058.4661999999998</v>
      </c>
      <c r="J41" s="29" t="s">
        <v>44</v>
      </c>
      <c r="K41" s="29">
        <v>3.5830000000000002</v>
      </c>
      <c r="L41" s="29">
        <v>470.03769999999997</v>
      </c>
      <c r="O41" s="16">
        <f>($O$2/$M$2)*F41</f>
        <v>1.8643436493431016</v>
      </c>
      <c r="R41" s="16">
        <f t="shared" si="5"/>
        <v>492.11822962345059</v>
      </c>
      <c r="U41" s="16">
        <f>($S$2/$U$2)*L41</f>
        <v>840.37449007247108</v>
      </c>
      <c r="AD41" s="7">
        <v>43109</v>
      </c>
    </row>
    <row r="42" spans="1:30" x14ac:dyDescent="0.35">
      <c r="A42" s="23" t="s">
        <v>73</v>
      </c>
      <c r="B42" s="27">
        <v>43215</v>
      </c>
      <c r="C42" s="28">
        <v>0.72811342592592598</v>
      </c>
      <c r="D42" s="23" t="s">
        <v>42</v>
      </c>
      <c r="E42" s="29">
        <v>2.44</v>
      </c>
      <c r="F42" s="29">
        <v>19.118300000000001</v>
      </c>
      <c r="G42" s="29" t="s">
        <v>43</v>
      </c>
      <c r="H42" s="29">
        <v>3.36</v>
      </c>
      <c r="I42" s="29">
        <v>5283.9085999999998</v>
      </c>
      <c r="J42" s="29" t="s">
        <v>44</v>
      </c>
      <c r="K42" s="29">
        <v>3.5859999999999999</v>
      </c>
      <c r="L42" s="29">
        <v>470.90129999999999</v>
      </c>
      <c r="N42" s="16">
        <f>($O$2/$M$2)*F42</f>
        <v>1.8770877737175777</v>
      </c>
      <c r="Q42" s="16">
        <f>($R$2/$P$2)*I42</f>
        <v>514.05063173578685</v>
      </c>
      <c r="U42" s="16">
        <f>($S$2/$U$2)*L42</f>
        <v>841.91850964712773</v>
      </c>
      <c r="AD42" s="7">
        <v>43109</v>
      </c>
    </row>
    <row r="43" spans="1:30" x14ac:dyDescent="0.35">
      <c r="A43" s="23" t="s">
        <v>74</v>
      </c>
      <c r="B43" s="27">
        <v>43215</v>
      </c>
      <c r="C43" s="28">
        <v>0.73175925925925922</v>
      </c>
      <c r="D43" s="23" t="s">
        <v>42</v>
      </c>
      <c r="E43" s="29">
        <v>2.44</v>
      </c>
      <c r="F43" s="29">
        <v>18.664999999999999</v>
      </c>
      <c r="G43" s="29" t="s">
        <v>43</v>
      </c>
      <c r="H43" s="29">
        <v>3.36</v>
      </c>
      <c r="I43" s="29">
        <v>5215.5695999999998</v>
      </c>
      <c r="J43" s="29" t="s">
        <v>44</v>
      </c>
      <c r="K43" s="29">
        <v>3.59</v>
      </c>
      <c r="L43" s="29">
        <v>454.44279999999998</v>
      </c>
      <c r="O43" s="16">
        <f t="shared" ref="O43" si="6">($O$2/$M$2)*F43</f>
        <v>1.8325815211832948</v>
      </c>
      <c r="R43" s="16">
        <f t="shared" si="5"/>
        <v>507.40219990594937</v>
      </c>
      <c r="T43" s="16">
        <f>($S$2/$U$2)*L43</f>
        <v>812.4925645689824</v>
      </c>
      <c r="AD43" s="7">
        <v>43109</v>
      </c>
    </row>
    <row r="44" spans="1:30" x14ac:dyDescent="0.35">
      <c r="A44" s="5" t="s">
        <v>41</v>
      </c>
      <c r="B44" s="7">
        <v>43215</v>
      </c>
      <c r="C44" s="8">
        <v>0.70046296296296295</v>
      </c>
      <c r="D44" s="5" t="s">
        <v>42</v>
      </c>
      <c r="E44" s="9">
        <v>2.4500000000000002</v>
      </c>
      <c r="F44" s="9">
        <v>38.320900000000002</v>
      </c>
      <c r="G44" s="9" t="s">
        <v>43</v>
      </c>
      <c r="H44" s="9">
        <v>3.3660000000000001</v>
      </c>
      <c r="I44" s="9">
        <v>3813.4520000000002</v>
      </c>
      <c r="J44" s="9" t="s">
        <v>44</v>
      </c>
      <c r="K44" s="9">
        <v>3.593</v>
      </c>
      <c r="L44" s="9">
        <v>662.69460000000004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5" t="s">
        <v>41</v>
      </c>
      <c r="B45" s="7">
        <v>43215</v>
      </c>
      <c r="C45" s="8">
        <v>0.70453703703703707</v>
      </c>
      <c r="D45" s="5" t="s">
        <v>42</v>
      </c>
      <c r="E45" s="9">
        <v>2.4430000000000001</v>
      </c>
      <c r="F45" s="9">
        <v>37.711500000000001</v>
      </c>
      <c r="G45" s="9" t="s">
        <v>43</v>
      </c>
      <c r="H45" s="9">
        <v>3.36</v>
      </c>
      <c r="I45" s="9">
        <v>3821.3490000000002</v>
      </c>
      <c r="J45" s="9" t="s">
        <v>44</v>
      </c>
      <c r="K45" s="9">
        <v>3.5859999999999999</v>
      </c>
      <c r="L45" s="9">
        <v>670.52319999999997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5" t="s">
        <v>41</v>
      </c>
      <c r="B46" s="7">
        <v>43215</v>
      </c>
      <c r="C46" s="8">
        <v>0.70861111111111119</v>
      </c>
      <c r="D46" s="5" t="s">
        <v>42</v>
      </c>
      <c r="E46" s="9">
        <v>2.44</v>
      </c>
      <c r="F46" s="9">
        <v>38.0578</v>
      </c>
      <c r="G46" s="9" t="s">
        <v>43</v>
      </c>
      <c r="H46" s="9">
        <v>3.36</v>
      </c>
      <c r="I46" s="9">
        <v>3784.6660000000002</v>
      </c>
      <c r="J46" s="9" t="s">
        <v>44</v>
      </c>
      <c r="K46" s="9">
        <v>3.5859999999999999</v>
      </c>
      <c r="L46" s="9">
        <v>673.54960000000005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5" t="s">
        <v>41</v>
      </c>
      <c r="B47" s="7">
        <v>43215</v>
      </c>
      <c r="C47" s="8">
        <v>0.71267361111111116</v>
      </c>
      <c r="D47" s="5" t="s">
        <v>42</v>
      </c>
      <c r="E47" s="9">
        <v>2.4430000000000001</v>
      </c>
      <c r="F47" s="9">
        <v>37.754199999999997</v>
      </c>
      <c r="G47" s="9" t="s">
        <v>43</v>
      </c>
      <c r="H47" s="9">
        <v>3.36</v>
      </c>
      <c r="I47" s="9">
        <v>3791.4018000000001</v>
      </c>
      <c r="J47" s="9" t="s">
        <v>44</v>
      </c>
      <c r="K47" s="9">
        <v>3.59</v>
      </c>
      <c r="L47" s="9">
        <v>663.59339999999997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23" t="s">
        <v>75</v>
      </c>
      <c r="B48" s="27">
        <v>43215</v>
      </c>
      <c r="C48" s="28">
        <v>0.73583333333333334</v>
      </c>
      <c r="D48" s="23" t="s">
        <v>42</v>
      </c>
      <c r="E48" s="29">
        <v>2.4500000000000002</v>
      </c>
      <c r="F48" s="29">
        <v>19.059999999999999</v>
      </c>
      <c r="G48" s="29" t="s">
        <v>43</v>
      </c>
      <c r="H48" s="29">
        <v>3.3660000000000001</v>
      </c>
      <c r="I48" s="29">
        <v>4472.9754000000003</v>
      </c>
      <c r="J48" s="29" t="s">
        <v>44</v>
      </c>
      <c r="K48" s="29">
        <v>3.5960000000000001</v>
      </c>
      <c r="L48" s="29">
        <v>474.90640000000002</v>
      </c>
      <c r="O48" s="22">
        <f t="shared" ref="O48:O57" si="7">($O$2/$M$2)*F48</f>
        <v>1.8713637178544655</v>
      </c>
      <c r="R48" s="22">
        <f t="shared" ref="R48:R57" si="8">($R$2/$P$2)*I48</f>
        <v>435.15813844861628</v>
      </c>
      <c r="U48" s="22">
        <f>($S$2/$U$2)*L48</f>
        <v>849.07917754714788</v>
      </c>
      <c r="AD48" s="7">
        <v>43109</v>
      </c>
    </row>
    <row r="49" spans="1:30" x14ac:dyDescent="0.35">
      <c r="A49" s="23" t="s">
        <v>76</v>
      </c>
      <c r="B49" s="27">
        <v>43215</v>
      </c>
      <c r="C49" s="28">
        <v>0.73947916666666658</v>
      </c>
      <c r="D49" s="23" t="s">
        <v>42</v>
      </c>
      <c r="E49" s="29">
        <v>2.4460000000000002</v>
      </c>
      <c r="F49" s="29">
        <v>18.653600000000001</v>
      </c>
      <c r="G49" s="29" t="s">
        <v>43</v>
      </c>
      <c r="H49" s="29">
        <v>3.3660000000000001</v>
      </c>
      <c r="I49" s="29">
        <v>5085.8171000000002</v>
      </c>
      <c r="J49" s="29" t="s">
        <v>44</v>
      </c>
      <c r="K49" s="29">
        <v>3.5960000000000001</v>
      </c>
      <c r="L49" s="29">
        <v>471.64400000000001</v>
      </c>
      <c r="O49" s="22">
        <f t="shared" si="7"/>
        <v>1.831462237532532</v>
      </c>
      <c r="R49" s="22">
        <f t="shared" si="8"/>
        <v>494.77909083205333</v>
      </c>
      <c r="U49" s="22">
        <f>($S$2/$U$2)*L49</f>
        <v>843.24637363288218</v>
      </c>
      <c r="AD49" s="7">
        <v>43109</v>
      </c>
    </row>
    <row r="50" spans="1:30" x14ac:dyDescent="0.35">
      <c r="A50" s="23" t="s">
        <v>77</v>
      </c>
      <c r="B50" s="27">
        <v>43215</v>
      </c>
      <c r="C50" s="28">
        <v>0.7435532407407407</v>
      </c>
      <c r="D50" s="23" t="s">
        <v>42</v>
      </c>
      <c r="E50" s="29">
        <v>2.4460000000000002</v>
      </c>
      <c r="F50" s="29">
        <v>18.685600000000001</v>
      </c>
      <c r="G50" s="29" t="s">
        <v>43</v>
      </c>
      <c r="H50" s="29">
        <v>3.3660000000000001</v>
      </c>
      <c r="I50" s="29">
        <v>5242.7753000000002</v>
      </c>
      <c r="J50" s="29" t="s">
        <v>44</v>
      </c>
      <c r="K50" s="29">
        <v>3.593</v>
      </c>
      <c r="L50" s="29">
        <v>463.5068</v>
      </c>
      <c r="O50" s="22">
        <f t="shared" si="7"/>
        <v>1.8346040863767787</v>
      </c>
      <c r="R50" s="22">
        <f t="shared" si="8"/>
        <v>510.04893517911717</v>
      </c>
      <c r="U50" s="22">
        <f>($S$2/$U$2)*L50</f>
        <v>828.6979761306867</v>
      </c>
      <c r="AD50" s="7">
        <v>43109</v>
      </c>
    </row>
    <row r="51" spans="1:30" x14ac:dyDescent="0.35">
      <c r="A51" s="23" t="s">
        <v>78</v>
      </c>
      <c r="B51" s="27">
        <v>43215</v>
      </c>
      <c r="C51" s="28">
        <v>0.74762731481481481</v>
      </c>
      <c r="D51" s="23" t="s">
        <v>42</v>
      </c>
      <c r="E51" s="29">
        <v>2.4460000000000002</v>
      </c>
      <c r="F51" s="29">
        <v>18.938199999999998</v>
      </c>
      <c r="G51" s="29" t="s">
        <v>43</v>
      </c>
      <c r="H51" s="29">
        <v>3.3660000000000001</v>
      </c>
      <c r="I51" s="29">
        <v>5297.2794000000004</v>
      </c>
      <c r="J51" s="29" t="s">
        <v>44</v>
      </c>
      <c r="K51" s="29">
        <v>3.593</v>
      </c>
      <c r="L51" s="29">
        <v>474.18439999999998</v>
      </c>
      <c r="O51" s="22">
        <f t="shared" si="7"/>
        <v>1.8594050556910513</v>
      </c>
      <c r="R51" s="22">
        <f t="shared" si="8"/>
        <v>515.3514241429101</v>
      </c>
      <c r="U51" s="22">
        <f>($S$2/$U$2)*L51</f>
        <v>847.78832283095733</v>
      </c>
      <c r="AD51" s="7">
        <v>43109</v>
      </c>
    </row>
    <row r="52" spans="1:30" x14ac:dyDescent="0.35">
      <c r="A52" s="23" t="s">
        <v>79</v>
      </c>
      <c r="B52" s="27">
        <v>43215</v>
      </c>
      <c r="C52" s="28">
        <v>0.75170138888888882</v>
      </c>
      <c r="D52" s="23" t="s">
        <v>42</v>
      </c>
      <c r="E52" s="29">
        <v>2.4430000000000001</v>
      </c>
      <c r="F52" s="29">
        <v>18.8307</v>
      </c>
      <c r="G52" s="29" t="s">
        <v>43</v>
      </c>
      <c r="H52" s="29">
        <v>3.36</v>
      </c>
      <c r="I52" s="29">
        <v>5549.2808000000005</v>
      </c>
      <c r="J52" s="29" t="s">
        <v>44</v>
      </c>
      <c r="K52" s="29">
        <v>3.5830000000000002</v>
      </c>
      <c r="L52" s="29">
        <v>467.38299999999998</v>
      </c>
      <c r="O52" s="22">
        <f t="shared" si="7"/>
        <v>1.8488504072299101</v>
      </c>
      <c r="R52" s="22">
        <f t="shared" si="8"/>
        <v>539.86764663553663</v>
      </c>
      <c r="U52" s="22">
        <f t="shared" ref="U52:U57" si="9">($S$2/$U$2)*L52</f>
        <v>835.62818534245605</v>
      </c>
      <c r="AD52" s="7">
        <v>43109</v>
      </c>
    </row>
    <row r="53" spans="1:30" x14ac:dyDescent="0.35">
      <c r="A53" s="23" t="s">
        <v>80</v>
      </c>
      <c r="B53" s="27">
        <v>43215</v>
      </c>
      <c r="C53" s="28">
        <v>0.77151620370370377</v>
      </c>
      <c r="D53" s="23" t="s">
        <v>42</v>
      </c>
      <c r="E53" s="29">
        <v>2.4460000000000002</v>
      </c>
      <c r="F53" s="29">
        <v>19.323399999999999</v>
      </c>
      <c r="G53" s="29" t="s">
        <v>43</v>
      </c>
      <c r="H53" s="29">
        <v>3.363</v>
      </c>
      <c r="I53" s="29">
        <v>4193.8032000000003</v>
      </c>
      <c r="J53" s="29" t="s">
        <v>44</v>
      </c>
      <c r="K53" s="29">
        <v>3.593</v>
      </c>
      <c r="L53" s="29">
        <v>467.05369999999999</v>
      </c>
      <c r="O53" s="24">
        <f t="shared" si="7"/>
        <v>1.8972250611536716</v>
      </c>
      <c r="R53" s="24">
        <f t="shared" si="8"/>
        <v>407.99857596620137</v>
      </c>
      <c r="U53" s="24">
        <f t="shared" si="9"/>
        <v>835.03943401552874</v>
      </c>
      <c r="AD53" s="7">
        <v>43109</v>
      </c>
    </row>
    <row r="54" spans="1:30" x14ac:dyDescent="0.35">
      <c r="A54" s="23" t="s">
        <v>81</v>
      </c>
      <c r="B54" s="27">
        <v>43215</v>
      </c>
      <c r="C54" s="28">
        <v>0.77559027777777778</v>
      </c>
      <c r="D54" s="23" t="s">
        <v>42</v>
      </c>
      <c r="E54" s="29">
        <v>2.4460000000000002</v>
      </c>
      <c r="F54" s="29">
        <v>19.044699999999999</v>
      </c>
      <c r="G54" s="29" t="s">
        <v>43</v>
      </c>
      <c r="H54" s="29">
        <v>3.3660000000000001</v>
      </c>
      <c r="I54" s="29">
        <v>4824.6472999999996</v>
      </c>
      <c r="J54" s="29" t="s">
        <v>44</v>
      </c>
      <c r="K54" s="29">
        <v>3.593</v>
      </c>
      <c r="L54" s="29">
        <v>480.08240000000001</v>
      </c>
      <c r="O54" s="24">
        <f t="shared" si="7"/>
        <v>1.8698615213758101</v>
      </c>
      <c r="R54" s="24">
        <f t="shared" si="8"/>
        <v>469.37091085704213</v>
      </c>
      <c r="U54" s="24">
        <f t="shared" si="9"/>
        <v>858.33328282554385</v>
      </c>
      <c r="AD54" s="7">
        <v>43109</v>
      </c>
    </row>
    <row r="55" spans="1:30" x14ac:dyDescent="0.35">
      <c r="A55" s="23" t="s">
        <v>82</v>
      </c>
      <c r="B55" s="27">
        <v>43215</v>
      </c>
      <c r="C55" s="28">
        <v>0.7796643518518519</v>
      </c>
      <c r="D55" s="23" t="s">
        <v>42</v>
      </c>
      <c r="E55" s="29">
        <v>2.4430000000000001</v>
      </c>
      <c r="F55" s="29">
        <v>18.703600000000002</v>
      </c>
      <c r="G55" s="29" t="s">
        <v>43</v>
      </c>
      <c r="H55" s="29">
        <v>3.36</v>
      </c>
      <c r="I55" s="29">
        <v>5052.2596000000003</v>
      </c>
      <c r="J55" s="29" t="s">
        <v>44</v>
      </c>
      <c r="K55" s="29">
        <v>3.59</v>
      </c>
      <c r="L55" s="29">
        <v>469.38600000000002</v>
      </c>
      <c r="O55" s="24">
        <f t="shared" si="7"/>
        <v>1.8363713763516676</v>
      </c>
      <c r="R55" s="24">
        <f t="shared" si="8"/>
        <v>491.51441398384412</v>
      </c>
      <c r="U55" s="24">
        <f t="shared" si="9"/>
        <v>839.20932384180446</v>
      </c>
      <c r="AD55" s="7">
        <v>43109</v>
      </c>
    </row>
    <row r="56" spans="1:30" x14ac:dyDescent="0.35">
      <c r="A56" s="23" t="s">
        <v>83</v>
      </c>
      <c r="B56" s="27">
        <v>43215</v>
      </c>
      <c r="C56" s="28">
        <v>0.78373842592592602</v>
      </c>
      <c r="D56" s="23" t="s">
        <v>42</v>
      </c>
      <c r="E56" s="29">
        <v>2.44</v>
      </c>
      <c r="F56" s="29">
        <v>18.797999999999998</v>
      </c>
      <c r="G56" s="29" t="s">
        <v>43</v>
      </c>
      <c r="H56" s="29">
        <v>3.36</v>
      </c>
      <c r="I56" s="29">
        <v>4961.7920999999997</v>
      </c>
      <c r="J56" s="29" t="s">
        <v>44</v>
      </c>
      <c r="K56" s="29">
        <v>3.5859999999999999</v>
      </c>
      <c r="L56" s="29">
        <v>463.30220000000003</v>
      </c>
      <c r="O56" s="24">
        <f t="shared" si="7"/>
        <v>1.8456398304421953</v>
      </c>
      <c r="Q56" s="24">
        <f>($R$2/$P$2)*I56</f>
        <v>482.71318764799156</v>
      </c>
      <c r="U56" s="24">
        <f t="shared" si="9"/>
        <v>828.33217436485211</v>
      </c>
      <c r="AD56" s="7">
        <v>43109</v>
      </c>
    </row>
    <row r="57" spans="1:30" x14ac:dyDescent="0.35">
      <c r="A57" s="23" t="s">
        <v>84</v>
      </c>
      <c r="B57" s="27">
        <v>43215</v>
      </c>
      <c r="C57" s="28">
        <v>0.78738425925925926</v>
      </c>
      <c r="D57" s="23" t="s">
        <v>42</v>
      </c>
      <c r="E57" s="29">
        <v>2.4460000000000002</v>
      </c>
      <c r="F57" s="29">
        <v>18.795999999999999</v>
      </c>
      <c r="G57" s="29" t="s">
        <v>43</v>
      </c>
      <c r="H57" s="29">
        <v>3.363</v>
      </c>
      <c r="I57" s="29">
        <v>5284.2138000000004</v>
      </c>
      <c r="J57" s="29" t="s">
        <v>44</v>
      </c>
      <c r="K57" s="29">
        <v>3.593</v>
      </c>
      <c r="L57" s="29">
        <v>463.86309999999997</v>
      </c>
      <c r="M57" s="3"/>
      <c r="N57" s="2"/>
      <c r="O57" s="24">
        <f t="shared" si="7"/>
        <v>1.84544346488943</v>
      </c>
      <c r="P57" s="3"/>
      <c r="Q57" s="2"/>
      <c r="R57" s="24">
        <f t="shared" si="8"/>
        <v>514.0803234402963</v>
      </c>
      <c r="S57" s="3"/>
      <c r="U57" s="24">
        <f t="shared" si="9"/>
        <v>829.33500041791467</v>
      </c>
      <c r="AD57" s="7">
        <v>43109</v>
      </c>
    </row>
    <row r="58" spans="1:30" x14ac:dyDescent="0.35">
      <c r="A58" s="5" t="s">
        <v>41</v>
      </c>
      <c r="B58" s="7">
        <v>43215</v>
      </c>
      <c r="C58" s="8">
        <v>0.75577546296296294</v>
      </c>
      <c r="D58" s="5" t="s">
        <v>42</v>
      </c>
      <c r="E58" s="9">
        <v>2.4430000000000001</v>
      </c>
      <c r="F58" s="9">
        <v>37.792400000000001</v>
      </c>
      <c r="G58" s="9" t="s">
        <v>43</v>
      </c>
      <c r="H58" s="9">
        <v>3.36</v>
      </c>
      <c r="I58" s="9">
        <v>3797.6718000000001</v>
      </c>
      <c r="J58" s="9" t="s">
        <v>44</v>
      </c>
      <c r="K58" s="9">
        <v>3.5859999999999999</v>
      </c>
      <c r="L58" s="9">
        <v>672.41060000000004</v>
      </c>
      <c r="AD58" s="7">
        <v>43109</v>
      </c>
    </row>
    <row r="59" spans="1:30" x14ac:dyDescent="0.35">
      <c r="A59" s="5" t="s">
        <v>41</v>
      </c>
      <c r="B59" s="7">
        <v>43215</v>
      </c>
      <c r="C59" s="8">
        <v>0.75983796296296291</v>
      </c>
      <c r="D59" s="5" t="s">
        <v>42</v>
      </c>
      <c r="E59" s="9">
        <v>2.4430000000000001</v>
      </c>
      <c r="F59" s="9">
        <v>37.967799999999997</v>
      </c>
      <c r="G59" s="9" t="s">
        <v>43</v>
      </c>
      <c r="H59" s="9">
        <v>3.36</v>
      </c>
      <c r="I59" s="9">
        <v>3773.7503999999999</v>
      </c>
      <c r="J59" s="9" t="s">
        <v>44</v>
      </c>
      <c r="K59" s="9">
        <v>3.59</v>
      </c>
      <c r="L59" s="9">
        <v>661.61980000000005</v>
      </c>
    </row>
    <row r="60" spans="1:30" x14ac:dyDescent="0.35">
      <c r="A60" s="5" t="s">
        <v>41</v>
      </c>
      <c r="B60" s="7">
        <v>43215</v>
      </c>
      <c r="C60" s="8">
        <v>0.7637962962962962</v>
      </c>
      <c r="D60" s="5" t="s">
        <v>42</v>
      </c>
      <c r="E60" s="9">
        <v>2.4729999999999999</v>
      </c>
      <c r="F60" s="9">
        <v>101.9388</v>
      </c>
      <c r="G60" s="9" t="s">
        <v>43</v>
      </c>
      <c r="H60" s="9">
        <v>3.3929999999999998</v>
      </c>
      <c r="I60" s="9">
        <v>10203.171899999999</v>
      </c>
      <c r="J60" s="9" t="s">
        <v>44</v>
      </c>
      <c r="K60" s="9">
        <v>3.62</v>
      </c>
      <c r="L60" s="9">
        <v>1536.3798999999999</v>
      </c>
    </row>
    <row r="61" spans="1:30" x14ac:dyDescent="0.35">
      <c r="A61" s="5" t="s">
        <v>41</v>
      </c>
      <c r="B61" s="7">
        <v>43215</v>
      </c>
      <c r="C61" s="8">
        <v>0.76787037037037031</v>
      </c>
      <c r="D61" s="5" t="s">
        <v>42</v>
      </c>
      <c r="E61" s="9">
        <v>2.4460000000000002</v>
      </c>
      <c r="F61" s="9">
        <v>38.563000000000002</v>
      </c>
      <c r="G61" s="9" t="s">
        <v>43</v>
      </c>
      <c r="H61" s="9">
        <v>3.3660000000000001</v>
      </c>
      <c r="I61" s="9">
        <v>3765.7608</v>
      </c>
      <c r="J61" s="9" t="s">
        <v>44</v>
      </c>
      <c r="K61" s="9">
        <v>3.593</v>
      </c>
      <c r="L61" s="9">
        <v>673.25239999999997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2020-04-19T14:38:48Z</dcterms:modified>
</cp:coreProperties>
</file>