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en - Bearbeiten\trace_gas2018\slopecalculation_2018\Steigung berechnen\"/>
    </mc:Choice>
  </mc:AlternateContent>
  <xr:revisionPtr revIDLastSave="0" documentId="13_ncr:1_{EF9D2CD3-0026-4A7F-8F98-8297389656C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N2" i="1"/>
  <c r="P2" i="1"/>
  <c r="Q2" i="1"/>
  <c r="S2" i="1"/>
  <c r="T2" i="1"/>
  <c r="O25" i="1" l="1"/>
  <c r="O38" i="1"/>
  <c r="O43" i="1"/>
  <c r="O42" i="1"/>
  <c r="O27" i="1"/>
  <c r="O24" i="1"/>
  <c r="O13" i="1"/>
  <c r="O26" i="1"/>
  <c r="O14" i="1"/>
  <c r="O21" i="1"/>
  <c r="O20" i="1"/>
  <c r="O12" i="1"/>
  <c r="O34" i="1"/>
  <c r="O28" i="1"/>
  <c r="O8" i="1"/>
  <c r="O22" i="1"/>
  <c r="O51" i="1"/>
  <c r="AE2" i="1"/>
  <c r="U43" i="1" l="1"/>
  <c r="U24" i="1"/>
  <c r="R39" i="1"/>
  <c r="R43" i="1"/>
  <c r="T57" i="1"/>
  <c r="U49" i="1"/>
  <c r="R48" i="1"/>
  <c r="R25" i="1"/>
  <c r="U51" i="1"/>
  <c r="U35" i="1"/>
  <c r="U42" i="1"/>
  <c r="U41" i="1"/>
  <c r="U8" i="1"/>
  <c r="R13" i="1"/>
  <c r="R24" i="1"/>
  <c r="U54" i="1"/>
  <c r="U7" i="1"/>
  <c r="U6" i="1"/>
  <c r="O11" i="1"/>
  <c r="O23" i="1"/>
  <c r="O35" i="1"/>
  <c r="O55" i="1"/>
  <c r="R9" i="1"/>
  <c r="U10" i="1"/>
  <c r="U14" i="1"/>
  <c r="U22" i="1"/>
  <c r="U26" i="1"/>
  <c r="U34" i="1"/>
  <c r="U38" i="1"/>
  <c r="U50" i="1"/>
  <c r="O7" i="1"/>
  <c r="O15" i="1"/>
  <c r="O39" i="1"/>
  <c r="U12" i="1"/>
  <c r="U20" i="1"/>
  <c r="T28" i="1"/>
  <c r="U36" i="1"/>
  <c r="U40" i="1"/>
  <c r="U48" i="1"/>
  <c r="U52" i="1"/>
  <c r="U56" i="1"/>
  <c r="O56" i="1"/>
  <c r="O54" i="1"/>
  <c r="O52" i="1"/>
  <c r="O50" i="1"/>
  <c r="O48" i="1"/>
  <c r="O40" i="1"/>
  <c r="O36" i="1"/>
  <c r="O10" i="1"/>
  <c r="O6" i="1"/>
  <c r="O9" i="1"/>
  <c r="O29" i="1"/>
  <c r="N37" i="1"/>
  <c r="O41" i="1"/>
  <c r="O49" i="1"/>
  <c r="O53" i="1"/>
  <c r="N57" i="1"/>
  <c r="R6" i="1"/>
  <c r="R56" i="1"/>
  <c r="R54" i="1"/>
  <c r="Q52" i="1"/>
  <c r="R50" i="1"/>
  <c r="R42" i="1"/>
  <c r="R40" i="1"/>
  <c r="R38" i="1"/>
  <c r="R36" i="1"/>
  <c r="R34" i="1"/>
  <c r="R28" i="1"/>
  <c r="R26" i="1"/>
  <c r="R22" i="1"/>
  <c r="R20" i="1"/>
  <c r="R14" i="1"/>
  <c r="R12" i="1"/>
  <c r="R10" i="1"/>
  <c r="R8" i="1"/>
  <c r="Q57" i="1"/>
  <c r="R55" i="1"/>
  <c r="R53" i="1"/>
  <c r="R51" i="1"/>
  <c r="R49" i="1"/>
  <c r="R41" i="1"/>
  <c r="R37" i="1"/>
  <c r="R35" i="1"/>
  <c r="R29" i="1"/>
  <c r="R27" i="1"/>
  <c r="R23" i="1"/>
  <c r="R21" i="1"/>
  <c r="R15" i="1"/>
  <c r="R7" i="1"/>
  <c r="R11" i="1"/>
  <c r="U9" i="1"/>
  <c r="U11" i="1"/>
  <c r="U13" i="1"/>
  <c r="U15" i="1"/>
  <c r="U21" i="1"/>
  <c r="U23" i="1"/>
  <c r="U25" i="1"/>
  <c r="U27" i="1"/>
  <c r="U29" i="1"/>
  <c r="U37" i="1"/>
  <c r="U39" i="1"/>
  <c r="U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<sst xmlns="http://schemas.openxmlformats.org/spreadsheetml/2006/main" count="281" uniqueCount="85">
  <si>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</si>
  <si>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</si>
  <si>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</si>
  <si>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</si>
  <si>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</si>
  <si>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</si>
  <si>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</si>
  <si>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</si>
  <si>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</si>
  <si>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</si>
  <si>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</si>
  <si>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</si>
  <si>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</si>
  <si>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</si>
  <si>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</si>
  <si>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</si>
  <si>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</si>
  <si>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</si>
  <si>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</si>
  <si>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</si>
  <si>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</si>
  <si>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</si>
  <si>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</si>
  <si>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</si>
  <si>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</si>
  <si>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</si>
  <si>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</si>
  <si>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</si>
  <si>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</si>
  <si>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</si>
  <si>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</si>
  <si>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</si>
  <si>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</si>
  <si>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</si>
  <si>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</si>
  <si>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</si>
  <si>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</si>
  <si>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</si>
  <si>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</si>
  <si>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</si>
  <si>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</si>
  <si>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</si>
  <si>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</si>
  <si>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</si>
  <si>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</si>
  <si>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</si>
  <si>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</si>
  <si>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</si>
  <si>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</si>
  <si>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</si>
  <si>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</si>
  <si>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</si>
  <si>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</si>
  <si>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</si>
  <si>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</si>
  <si>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</si>
  <si>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</si>
  <si>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</si>
  <si>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</si>
  <si>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</si>
  <si>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</si>
  <si>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</si>
  <si>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</si>
  <si>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</si>
  <si>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</si>
  <si>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</si>
  <si>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</si>
  <si>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</si>
  <si>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</si>
  <si>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</si>
  <si>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</si>
  <si>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</si>
  <si>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</si>
  <si>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</si>
  <si>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</si>
  <si>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</si>
  <si>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</si>
  <si>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</si>
  <si>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</si>
  <si>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</si>
  <si>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</si>
  <si>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</si>
  <si>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</si>
  <si>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</si>
  <si>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W1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</si>
</sst>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"/>
  <sheetViews>
    <sheetView tabSelected="1" topLeftCell="L1" zoomScale="70" zoomScaleNormal="70" workbookViewId="0">
      <selection activeCell="Q52" sqref="Q52"/>
    </sheetView>
  </sheetViews>
  <sheetFormatPr baseColWidth="10" defaultRowHeight="14.5" x14ac:dyDescent="0.35"/>
  <cols>
    <col min="2" max="2" width="13.26953125" customWidth="1"/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25" t="s">
        <v>41</v>
      </c>
      <c r="B2" s="26">
        <v>43215</v>
      </c>
      <c r="C2" s="27">
        <v>0.75577546296296294</v>
      </c>
      <c r="D2" s="25" t="s">
        <v>42</v>
      </c>
      <c r="E2" s="28">
        <v>2.4430000000000001</v>
      </c>
      <c r="F2" s="28">
        <v>37.792400000000001</v>
      </c>
      <c r="G2" s="28" t="s">
        <v>43</v>
      </c>
      <c r="H2" s="28">
        <v>3.36</v>
      </c>
      <c r="I2" s="28">
        <v>3797.6718000000001</v>
      </c>
      <c r="J2" s="28" t="s">
        <v>44</v>
      </c>
      <c r="K2" s="28">
        <v>3.5859999999999999</v>
      </c>
      <c r="L2" s="28">
        <v>672.41060000000004</v>
      </c>
      <c r="M2" s="4">
        <f>AVERAGE(F2:F5,F16:F19,F30:F33,F45:F48,F59:F61)</f>
        <v>40.181521052631574</v>
      </c>
      <c r="N2" s="4">
        <f>STDEV(F2:F5,F16:F19,F30:F33,F45:F48,G59:G61)</f>
        <v>16.986017605547197</v>
      </c>
      <c r="O2" s="4">
        <v>4.08</v>
      </c>
      <c r="P2" s="4">
        <f>AVERAGE(I2:I5,I16:I19,I30:I33,I45:I48,I59:I61)</f>
        <v>4161.4884263157901</v>
      </c>
      <c r="Q2" s="4">
        <f>STDEV(I2:I5,I16:I19,I30:I33,I45:I48,I59:I61)</f>
        <v>1470.6798738802936</v>
      </c>
      <c r="R2" s="4">
        <v>393.3</v>
      </c>
      <c r="S2" s="4">
        <f>AVERAGE(L2:L5,L16:L19,L30:L33,L45:L48,L59:L61)</f>
        <v>702.15457368421039</v>
      </c>
      <c r="T2" s="4">
        <f>STDEV(L2:L5,L16:L19,L30:L33,L45:L48,L59:L61)</f>
        <v>206.04126631252754</v>
      </c>
      <c r="U2" s="4">
        <v>399</v>
      </c>
      <c r="AD2" s="7">
        <v>43126</v>
      </c>
      <c r="AE2" s="6">
        <f>(N2/M2)^2</f>
        <v>0.17870240374754617</v>
      </c>
      <c r="AF2" s="6">
        <f>(T2/S2)^2</f>
        <v>8.6107893008717823E-2</v>
      </c>
      <c r="AG2" s="6">
        <f>(T2/S2)^2</f>
        <v>8.6107893008717823E-2</v>
      </c>
    </row>
    <row r="3" spans="1:33" x14ac:dyDescent="0.35">
      <c r="A3" s="25" t="s">
        <v>41</v>
      </c>
      <c r="B3" s="26">
        <v>43215</v>
      </c>
      <c r="C3" s="27">
        <v>0.75983796296296291</v>
      </c>
      <c r="D3" s="25" t="s">
        <v>42</v>
      </c>
      <c r="E3" s="28">
        <v>2.4430000000000001</v>
      </c>
      <c r="F3" s="28">
        <v>37.967799999999997</v>
      </c>
      <c r="G3" s="28" t="s">
        <v>43</v>
      </c>
      <c r="H3" s="28">
        <v>3.36</v>
      </c>
      <c r="I3" s="28">
        <v>3773.7503999999999</v>
      </c>
      <c r="J3" s="28" t="s">
        <v>44</v>
      </c>
      <c r="K3" s="28">
        <v>3.59</v>
      </c>
      <c r="L3" s="28">
        <v>661.61980000000005</v>
      </c>
      <c r="M3" s="5"/>
      <c r="N3" s="4"/>
      <c r="O3" s="5"/>
      <c r="P3" s="5"/>
      <c r="Q3" s="4"/>
      <c r="R3" s="4"/>
      <c r="S3" s="5"/>
      <c r="T3" s="4"/>
      <c r="U3" s="4"/>
      <c r="AD3" s="7">
        <v>43126</v>
      </c>
    </row>
    <row r="4" spans="1:33" x14ac:dyDescent="0.35">
      <c r="A4" s="25" t="s">
        <v>41</v>
      </c>
      <c r="B4" s="26">
        <v>43215</v>
      </c>
      <c r="C4" s="27">
        <v>0.7637962962962962</v>
      </c>
      <c r="D4" s="25" t="s">
        <v>42</v>
      </c>
      <c r="E4" s="28">
        <v>2.4729999999999999</v>
      </c>
      <c r="F4" s="28">
        <v>101.9388</v>
      </c>
      <c r="G4" s="28" t="s">
        <v>43</v>
      </c>
      <c r="H4" s="28">
        <v>3.3929999999999998</v>
      </c>
      <c r="I4" s="28">
        <v>10203.171899999999</v>
      </c>
      <c r="J4" s="28" t="s">
        <v>44</v>
      </c>
      <c r="K4" s="28">
        <v>3.62</v>
      </c>
      <c r="L4" s="28">
        <v>1536.3798999999999</v>
      </c>
      <c r="M4" s="5"/>
      <c r="N4" s="4"/>
      <c r="O4" s="5"/>
      <c r="P4" s="5"/>
      <c r="Q4" s="4"/>
      <c r="R4" s="4"/>
      <c r="S4" s="5"/>
      <c r="T4" s="4"/>
      <c r="U4" s="4"/>
      <c r="AD4" s="7">
        <v>43126</v>
      </c>
    </row>
    <row r="5" spans="1:33" x14ac:dyDescent="0.35">
      <c r="A5" s="25" t="s">
        <v>41</v>
      </c>
      <c r="B5" s="26">
        <v>43215</v>
      </c>
      <c r="C5" s="27">
        <v>0.76787037037037031</v>
      </c>
      <c r="D5" s="25" t="s">
        <v>42</v>
      </c>
      <c r="E5" s="28">
        <v>2.4460000000000002</v>
      </c>
      <c r="F5" s="28">
        <v>38.563000000000002</v>
      </c>
      <c r="G5" s="28" t="s">
        <v>43</v>
      </c>
      <c r="H5" s="28">
        <v>3.3660000000000001</v>
      </c>
      <c r="I5" s="28">
        <v>3765.7608</v>
      </c>
      <c r="J5" s="28" t="s">
        <v>44</v>
      </c>
      <c r="K5" s="28">
        <v>3.593</v>
      </c>
      <c r="L5" s="28">
        <v>673.25239999999997</v>
      </c>
      <c r="M5" s="5"/>
      <c r="N5" s="4"/>
      <c r="O5" s="5"/>
      <c r="P5" s="5"/>
      <c r="Q5" s="4"/>
      <c r="R5" s="4"/>
      <c r="S5" s="5"/>
      <c r="T5" s="4"/>
      <c r="U5" s="4"/>
      <c r="AD5" s="7">
        <v>43126</v>
      </c>
    </row>
    <row r="6" spans="1:33" x14ac:dyDescent="0.35">
      <c r="A6" s="29" t="s">
        <v>45</v>
      </c>
      <c r="B6" s="30">
        <v>43215</v>
      </c>
      <c r="C6" s="31">
        <v>0.79144675925925922</v>
      </c>
      <c r="D6" s="29" t="s">
        <v>42</v>
      </c>
      <c r="E6" s="32">
        <v>2.44</v>
      </c>
      <c r="F6" s="32">
        <v>19.5486</v>
      </c>
      <c r="G6" s="32" t="s">
        <v>43</v>
      </c>
      <c r="H6" s="32">
        <v>3.3559999999999999</v>
      </c>
      <c r="I6" s="32">
        <v>4036.4054000000001</v>
      </c>
      <c r="J6" s="32" t="s">
        <v>44</v>
      </c>
      <c r="K6" s="32">
        <v>3.5859999999999999</v>
      </c>
      <c r="L6" s="32">
        <v>496.44979999999998</v>
      </c>
      <c r="O6" s="8">
        <f t="shared" ref="O6:O15" si="0">($O$2/$M$2)*F6</f>
        <v>1.9849494471732165</v>
      </c>
      <c r="R6" s="8">
        <f t="shared" ref="R6:R15" si="1">($R$2/$P$2)*I6</f>
        <v>381.47847144812243</v>
      </c>
      <c r="U6" s="8">
        <f>($S$2/$U$2)*L6</f>
        <v>873.64535758047987</v>
      </c>
      <c r="V6" s="3">
        <v>0</v>
      </c>
      <c r="W6" s="9" t="s">
        <v>33</v>
      </c>
      <c r="X6" s="2">
        <f>SLOPE(O6:O10,$V$6:$V$10)</f>
        <v>-1.3410283779307375E-3</v>
      </c>
      <c r="Y6" s="2">
        <f>RSQ(O6:O10,$V$6:$V$10)</f>
        <v>0.73255266971108957</v>
      </c>
      <c r="Z6" s="2">
        <f>SLOPE($R6:$R10,$V$6:$V$10)</f>
        <v>3.0552101515409094</v>
      </c>
      <c r="AA6" s="2">
        <f>RSQ(R6:R10,$V$6:$V$10)</f>
        <v>0.88602522220915447</v>
      </c>
      <c r="AB6" s="2">
        <f>SLOPE(U6:U10,$V$6:$V$10)</f>
        <v>2.3229332246975454</v>
      </c>
      <c r="AC6" s="2">
        <f>RSQ(U6:U10,$V$6:$V$10)</f>
        <v>0.5960490430118518</v>
      </c>
      <c r="AD6" s="7">
        <v>43126</v>
      </c>
      <c r="AE6" s="2"/>
    </row>
    <row r="7" spans="1:33" x14ac:dyDescent="0.35">
      <c r="A7" s="29" t="s">
        <v>46</v>
      </c>
      <c r="B7" s="30">
        <v>43215</v>
      </c>
      <c r="C7" s="31">
        <v>0.79552083333333334</v>
      </c>
      <c r="D7" s="29" t="s">
        <v>42</v>
      </c>
      <c r="E7" s="32">
        <v>2.4430000000000001</v>
      </c>
      <c r="F7" s="32">
        <v>19.686199999999999</v>
      </c>
      <c r="G7" s="32" t="s">
        <v>43</v>
      </c>
      <c r="H7" s="32">
        <v>3.363</v>
      </c>
      <c r="I7" s="32">
        <v>4827.6373999999996</v>
      </c>
      <c r="J7" s="32" t="s">
        <v>44</v>
      </c>
      <c r="K7" s="32">
        <v>3.59</v>
      </c>
      <c r="L7" s="32">
        <v>552.87570000000005</v>
      </c>
      <c r="O7" s="8">
        <f t="shared" si="0"/>
        <v>1.9989212427969969</v>
      </c>
      <c r="R7" s="8">
        <f t="shared" si="1"/>
        <v>456.2573759458819</v>
      </c>
      <c r="U7" s="8">
        <f>($S$2/$U$2)*L7</f>
        <v>972.94286073648982</v>
      </c>
      <c r="V7" s="3">
        <v>10</v>
      </c>
      <c r="W7" s="11" t="s">
        <v>34</v>
      </c>
      <c r="X7" s="2">
        <f>SLOPE($O11:$O15,$V$6:$V$10)</f>
        <v>2.0429689531283656E-4</v>
      </c>
      <c r="Y7" s="2">
        <f>RSQ(O11:O15,$V$6:$V$10)</f>
        <v>2.1953515734818362E-2</v>
      </c>
      <c r="Z7" s="2">
        <f>SLOPE($R11:$R15,$V$6:$V$10)</f>
        <v>2.0366566236743027</v>
      </c>
      <c r="AA7" s="2">
        <f>RSQ(R11:R15,$V$6:$V$10)</f>
        <v>0.93764285218688781</v>
      </c>
      <c r="AB7" s="2">
        <f>SLOPE(U11:U15,$V$6:$V$10)</f>
        <v>0.60044950743984027</v>
      </c>
      <c r="AC7" s="2">
        <f>RSQ(U11:U15,$V$6:$V$10)</f>
        <v>0.784681734239565</v>
      </c>
      <c r="AD7" s="7">
        <v>43126</v>
      </c>
      <c r="AE7" s="2"/>
    </row>
    <row r="8" spans="1:33" x14ac:dyDescent="0.35">
      <c r="A8" s="29" t="s">
        <v>47</v>
      </c>
      <c r="B8" s="30">
        <v>43215</v>
      </c>
      <c r="C8" s="31">
        <v>0.79958333333333342</v>
      </c>
      <c r="D8" s="29" t="s">
        <v>42</v>
      </c>
      <c r="E8" s="32">
        <v>2.4460000000000002</v>
      </c>
      <c r="F8" s="32">
        <v>19.4513</v>
      </c>
      <c r="G8" s="32" t="s">
        <v>43</v>
      </c>
      <c r="H8" s="32">
        <v>3.3660000000000001</v>
      </c>
      <c r="I8" s="32">
        <v>5027.1283999999996</v>
      </c>
      <c r="J8" s="32" t="s">
        <v>44</v>
      </c>
      <c r="K8" s="32">
        <v>3.593</v>
      </c>
      <c r="L8" s="32">
        <v>556.39200000000005</v>
      </c>
      <c r="O8" s="8">
        <f t="shared" si="0"/>
        <v>1.9750696818084357</v>
      </c>
      <c r="R8" s="8">
        <f t="shared" si="1"/>
        <v>475.11116148180884</v>
      </c>
      <c r="U8" s="8">
        <f t="shared" ref="U8:U15" si="2">($S$2/$U$2)*L8</f>
        <v>979.13079589299548</v>
      </c>
      <c r="V8" s="3">
        <v>20</v>
      </c>
      <c r="W8" s="13" t="s">
        <v>35</v>
      </c>
      <c r="X8" s="2">
        <f>SLOPE($O20:$O24,$V$6:$V$10)</f>
        <v>-2.2389396330258827E-4</v>
      </c>
      <c r="Y8" s="2">
        <f>RSQ(O20:O24,$V$6:$V$10)</f>
        <v>7.1985541729427643E-2</v>
      </c>
      <c r="Z8" s="2">
        <f>SLOPE($R20:$R24,$V$6:$V$10)</f>
        <v>2.9831079438061514</v>
      </c>
      <c r="AA8" s="2">
        <f>RSQ(R20:R24,$V$6:$V$10)</f>
        <v>0.90131639430956023</v>
      </c>
      <c r="AB8" s="2">
        <f>SLOPE($U20:$U24,$V$6:$V$10)</f>
        <v>1.7694682409739892</v>
      </c>
      <c r="AC8" s="2">
        <f>RSQ(U20:U24,$V$6:$V$10)</f>
        <v>0.84540093352057077</v>
      </c>
      <c r="AD8" s="7">
        <v>43126</v>
      </c>
      <c r="AE8" s="2"/>
    </row>
    <row r="9" spans="1:33" x14ac:dyDescent="0.35">
      <c r="A9" s="29" t="s">
        <v>48</v>
      </c>
      <c r="B9" s="30">
        <v>43215</v>
      </c>
      <c r="C9" s="31">
        <v>0.80365740740740732</v>
      </c>
      <c r="D9" s="29" t="s">
        <v>42</v>
      </c>
      <c r="E9" s="32">
        <v>2.4460000000000002</v>
      </c>
      <c r="F9" s="32">
        <v>19.395099999999999</v>
      </c>
      <c r="G9" s="32" t="s">
        <v>43</v>
      </c>
      <c r="H9" s="32">
        <v>3.3660000000000001</v>
      </c>
      <c r="I9" s="32">
        <v>5149.7412000000004</v>
      </c>
      <c r="J9" s="32" t="s">
        <v>44</v>
      </c>
      <c r="K9" s="32">
        <v>3.593</v>
      </c>
      <c r="L9" s="32">
        <v>556.29899999999998</v>
      </c>
      <c r="O9" s="8">
        <f t="shared" si="0"/>
        <v>1.96936317807256</v>
      </c>
      <c r="R9" s="8">
        <f t="shared" si="1"/>
        <v>486.69923029273025</v>
      </c>
      <c r="U9" s="8">
        <f t="shared" si="2"/>
        <v>978.96713580439234</v>
      </c>
      <c r="V9" s="3">
        <v>30</v>
      </c>
      <c r="W9" s="16" t="s">
        <v>36</v>
      </c>
      <c r="X9" s="2">
        <f>SLOPE($O25:$O29,$V$6:$V$10)</f>
        <v>-4.2676930964206993E-4</v>
      </c>
      <c r="Y9" s="2">
        <f>RSQ(O25:O29,$V$6:$V$10)</f>
        <v>0.10158373407014434</v>
      </c>
      <c r="Z9" s="2">
        <f>SLOPE($R25:$R29,$V$6:$V$10)</f>
        <v>6.6907478570714467</v>
      </c>
      <c r="AA9" s="2">
        <f>RSQ(R25:R29,$V$6:$V$10)</f>
        <v>0.97286007816463371</v>
      </c>
      <c r="AB9" s="2">
        <f>SLOPE(U25:U29,$V$6:$V$10)</f>
        <v>1.2741453263620672</v>
      </c>
      <c r="AC9" s="2">
        <f>RSQ(U25:U29,$V$6:$V$10)</f>
        <v>0.84060561889151653</v>
      </c>
      <c r="AD9" s="7">
        <v>43126</v>
      </c>
      <c r="AE9" s="2"/>
    </row>
    <row r="10" spans="1:33" x14ac:dyDescent="0.35">
      <c r="A10" s="29" t="s">
        <v>49</v>
      </c>
      <c r="B10" s="30">
        <v>43215</v>
      </c>
      <c r="C10" s="31">
        <v>0.80773148148148144</v>
      </c>
      <c r="D10" s="29" t="s">
        <v>42</v>
      </c>
      <c r="E10" s="32">
        <v>2.4430000000000001</v>
      </c>
      <c r="F10" s="32">
        <v>19.033799999999999</v>
      </c>
      <c r="G10" s="32" t="s">
        <v>43</v>
      </c>
      <c r="H10" s="32">
        <v>3.363</v>
      </c>
      <c r="I10" s="32">
        <v>5491.7051000000001</v>
      </c>
      <c r="J10" s="32" t="s">
        <v>44</v>
      </c>
      <c r="K10" s="32">
        <v>3.59</v>
      </c>
      <c r="L10" s="32">
        <v>560.73860000000002</v>
      </c>
      <c r="O10" s="8">
        <f t="shared" si="0"/>
        <v>1.9326770606388981</v>
      </c>
      <c r="R10" s="8">
        <f t="shared" si="1"/>
        <v>519.01805185174373</v>
      </c>
      <c r="U10" s="8">
        <f t="shared" si="2"/>
        <v>986.77988128140589</v>
      </c>
      <c r="V10" s="3">
        <v>40</v>
      </c>
      <c r="W10" s="18" t="s">
        <v>37</v>
      </c>
      <c r="X10" s="2">
        <f>SLOPE($O34:$O38,$V$6:$V$10)</f>
        <v>-5.3897013932432947E-4</v>
      </c>
      <c r="Y10" s="2">
        <f>RSQ(O34:O38,$V$6:$V$10)</f>
        <v>0.88599214168683338</v>
      </c>
      <c r="Z10" s="2">
        <f>SLOPE($R34:$R38,$V$6:$V$10)</f>
        <v>4.9832460198524045</v>
      </c>
      <c r="AA10" s="2">
        <f>RSQ(R34:R38,$V$6:$V$10)</f>
        <v>0.93446085997264328</v>
      </c>
      <c r="AB10" s="2">
        <f>SLOPE(U34:U38,$V$6:$V$10)</f>
        <v>0.80747775973684266</v>
      </c>
      <c r="AC10" s="2">
        <f>RSQ(U34:U38,$V$6:$V$10)</f>
        <v>0.61442529878038621</v>
      </c>
      <c r="AD10" s="7">
        <v>43126</v>
      </c>
      <c r="AE10" s="2"/>
    </row>
    <row r="11" spans="1:33" x14ac:dyDescent="0.35">
      <c r="A11" s="29" t="s">
        <v>50</v>
      </c>
      <c r="B11" s="30">
        <v>43215</v>
      </c>
      <c r="C11" s="31">
        <v>0.82724537037037038</v>
      </c>
      <c r="D11" s="29" t="s">
        <v>42</v>
      </c>
      <c r="E11" s="32">
        <v>2.4430000000000001</v>
      </c>
      <c r="F11" s="32">
        <v>19.3706</v>
      </c>
      <c r="G11" s="32" t="s">
        <v>43</v>
      </c>
      <c r="H11" s="32">
        <v>3.363</v>
      </c>
      <c r="I11" s="32">
        <v>4126.9623000000001</v>
      </c>
      <c r="J11" s="32" t="s">
        <v>44</v>
      </c>
      <c r="K11" s="32">
        <v>3.59</v>
      </c>
      <c r="L11" s="32">
        <v>512.83979999999997</v>
      </c>
      <c r="O11" s="10">
        <f t="shared" si="0"/>
        <v>1.9668754673691982</v>
      </c>
      <c r="R11" s="10">
        <f t="shared" si="1"/>
        <v>390.03695464485003</v>
      </c>
      <c r="U11" s="10">
        <f t="shared" si="2"/>
        <v>902.48824846440016</v>
      </c>
      <c r="V11" s="3"/>
      <c r="W11" s="19" t="s">
        <v>38</v>
      </c>
      <c r="X11" s="2">
        <f>SLOPE($O39:$O43,$V$6:$V$10)</f>
        <v>-2.0776953637630458E-3</v>
      </c>
      <c r="Y11" s="2">
        <f>RSQ(O39:O43,$V$6:$V$10)</f>
        <v>0.85115467577016524</v>
      </c>
      <c r="Z11" s="2">
        <f>SLOPE($R39:$R43,$V$6:$V$10)</f>
        <v>2.8672554195143034</v>
      </c>
      <c r="AA11" s="2">
        <f>RSQ(R39:R43,$V$6:$V$10)</f>
        <v>0.94601314040782181</v>
      </c>
      <c r="AB11" s="2">
        <f>SLOPE($U39:$U43,$V$6:$V$10)</f>
        <v>-3.9581104439363343E-2</v>
      </c>
      <c r="AC11" s="2">
        <f>RSQ(U39:U43,$V$6:$V$10)</f>
        <v>2.5536722500211625E-3</v>
      </c>
      <c r="AD11" s="7">
        <v>43126</v>
      </c>
      <c r="AE11" s="2"/>
    </row>
    <row r="12" spans="1:33" x14ac:dyDescent="0.35">
      <c r="A12" s="29" t="s">
        <v>51</v>
      </c>
      <c r="B12" s="30">
        <v>43215</v>
      </c>
      <c r="C12" s="31">
        <v>0.8313194444444445</v>
      </c>
      <c r="D12" s="29" t="s">
        <v>42</v>
      </c>
      <c r="E12" s="32">
        <v>2.4430000000000001</v>
      </c>
      <c r="F12" s="32">
        <v>19.569199999999999</v>
      </c>
      <c r="G12" s="32" t="s">
        <v>43</v>
      </c>
      <c r="H12" s="32">
        <v>3.363</v>
      </c>
      <c r="I12" s="32">
        <v>4477.2191999999995</v>
      </c>
      <c r="J12" s="32" t="s">
        <v>44</v>
      </c>
      <c r="K12" s="32">
        <v>3.59</v>
      </c>
      <c r="L12" s="32">
        <v>511.762</v>
      </c>
      <c r="O12" s="10">
        <f t="shared" si="0"/>
        <v>1.987041154948288</v>
      </c>
      <c r="R12" s="10">
        <f t="shared" si="1"/>
        <v>423.13954310788142</v>
      </c>
      <c r="U12" s="10">
        <f t="shared" si="2"/>
        <v>900.59155122250343</v>
      </c>
      <c r="V12" s="3"/>
      <c r="W12" s="21" t="s">
        <v>39</v>
      </c>
      <c r="X12" s="2">
        <f>SLOPE($O48:$O52,$V$6:$V$10)</f>
        <v>-6.8031272296018578E-5</v>
      </c>
      <c r="Y12" s="2">
        <f>RSQ(O48:O52,$V$6:$V$10)</f>
        <v>3.0870614316555272E-3</v>
      </c>
      <c r="Z12" s="2">
        <f>SLOPE($R48:$R52,$V$6:$V$10)</f>
        <v>0.69308461012673495</v>
      </c>
      <c r="AA12" s="2">
        <f>RSQ(R48:R52,$V$6:$V$10)</f>
        <v>0.61515182707538529</v>
      </c>
      <c r="AB12" s="2">
        <f>SLOPE(U48:U52,$V$6:$V$10)</f>
        <v>-6.8603493484973799E-2</v>
      </c>
      <c r="AC12" s="2">
        <f>RSQ(U48:U52,$V$6:$V$10)</f>
        <v>4.8900004407635526E-2</v>
      </c>
      <c r="AD12" s="7">
        <v>43126</v>
      </c>
      <c r="AE12" s="2"/>
    </row>
    <row r="13" spans="1:33" x14ac:dyDescent="0.35">
      <c r="A13" s="29" t="s">
        <v>52</v>
      </c>
      <c r="B13" s="30">
        <v>43215</v>
      </c>
      <c r="C13" s="31">
        <v>0.83538194444444447</v>
      </c>
      <c r="D13" s="29" t="s">
        <v>42</v>
      </c>
      <c r="E13" s="32">
        <v>2.4430000000000001</v>
      </c>
      <c r="F13" s="32">
        <v>19.441199999999998</v>
      </c>
      <c r="G13" s="32" t="s">
        <v>43</v>
      </c>
      <c r="H13" s="32">
        <v>3.363</v>
      </c>
      <c r="I13" s="32">
        <v>4778.5355</v>
      </c>
      <c r="J13" s="32" t="s">
        <v>44</v>
      </c>
      <c r="K13" s="32">
        <v>3.59</v>
      </c>
      <c r="L13" s="32">
        <v>518.77160000000003</v>
      </c>
      <c r="O13" s="10">
        <f t="shared" si="0"/>
        <v>1.974044135763376</v>
      </c>
      <c r="R13" s="10">
        <f t="shared" si="1"/>
        <v>451.61678217470165</v>
      </c>
      <c r="U13" s="10">
        <f t="shared" si="2"/>
        <v>912.92694645983897</v>
      </c>
      <c r="V13" s="3"/>
      <c r="W13" s="23" t="s">
        <v>40</v>
      </c>
      <c r="X13" s="2">
        <f>SLOPE($O53:$O57,$V$6:$V$10)</f>
        <v>-2.7195247252304643E-3</v>
      </c>
      <c r="Y13" s="2">
        <f>RSQ(O53:O57,$V$6:$V$10)</f>
        <v>0.81595759162723813</v>
      </c>
      <c r="Z13" s="2">
        <f>SLOPE($R53:$R57,$V$6:$V$10)</f>
        <v>2.2857286350598134</v>
      </c>
      <c r="AA13" s="2">
        <f>RSQ(R53:R57,$V$6:$V$10)</f>
        <v>0.96612543808502049</v>
      </c>
      <c r="AB13" s="2">
        <f>SLOPE(U53:U57,$V$6:$V$10)</f>
        <v>-0.62016790843765757</v>
      </c>
      <c r="AC13" s="2">
        <f>RSQ(U53:U57,$V$6:$V$10)</f>
        <v>0.4399835612393454</v>
      </c>
      <c r="AD13" s="7">
        <v>43126</v>
      </c>
      <c r="AE13" s="2"/>
    </row>
    <row r="14" spans="1:33" x14ac:dyDescent="0.35">
      <c r="A14" s="29" t="s">
        <v>53</v>
      </c>
      <c r="B14" s="30">
        <v>43215</v>
      </c>
      <c r="C14" s="31">
        <v>0.83902777777777782</v>
      </c>
      <c r="D14" s="29" t="s">
        <v>42</v>
      </c>
      <c r="E14" s="32">
        <v>2.44</v>
      </c>
      <c r="F14" s="32">
        <v>19.860399999999998</v>
      </c>
      <c r="G14" s="32" t="s">
        <v>43</v>
      </c>
      <c r="H14" s="32">
        <v>3.36</v>
      </c>
      <c r="I14" s="32">
        <v>4844.6992</v>
      </c>
      <c r="J14" s="32" t="s">
        <v>44</v>
      </c>
      <c r="K14" s="32">
        <v>3.59</v>
      </c>
      <c r="L14" s="32">
        <v>517.36699999999996</v>
      </c>
      <c r="O14" s="10">
        <f t="shared" si="0"/>
        <v>2.0166093735939628</v>
      </c>
      <c r="R14" s="10">
        <f>($R$2/$P$2)*I14</f>
        <v>457.86987735224557</v>
      </c>
      <c r="U14" s="10">
        <f t="shared" si="2"/>
        <v>910.45515118616254</v>
      </c>
      <c r="AD14" s="7">
        <v>43126</v>
      </c>
    </row>
    <row r="15" spans="1:33" x14ac:dyDescent="0.35">
      <c r="A15" s="29" t="s">
        <v>54</v>
      </c>
      <c r="B15" s="30">
        <v>43215</v>
      </c>
      <c r="C15" s="31">
        <v>0.84267361111111105</v>
      </c>
      <c r="D15" s="29" t="s">
        <v>42</v>
      </c>
      <c r="E15" s="32">
        <v>2.4460000000000002</v>
      </c>
      <c r="F15" s="32">
        <v>19.325600000000001</v>
      </c>
      <c r="G15" s="32" t="s">
        <v>43</v>
      </c>
      <c r="H15" s="32">
        <v>3.3660000000000001</v>
      </c>
      <c r="I15" s="32">
        <v>5020.7106000000003</v>
      </c>
      <c r="J15" s="32" t="s">
        <v>44</v>
      </c>
      <c r="K15" s="32">
        <v>3.593</v>
      </c>
      <c r="L15" s="32">
        <v>527.09760000000006</v>
      </c>
      <c r="O15" s="10">
        <f t="shared" si="0"/>
        <v>1.9623062028120026</v>
      </c>
      <c r="R15" s="10">
        <f t="shared" si="1"/>
        <v>474.5046187063831</v>
      </c>
      <c r="U15" s="10">
        <f t="shared" si="2"/>
        <v>927.57892385456262</v>
      </c>
      <c r="AD15" s="7">
        <v>43126</v>
      </c>
    </row>
    <row r="16" spans="1:33" x14ac:dyDescent="0.35">
      <c r="A16" s="25" t="s">
        <v>41</v>
      </c>
      <c r="B16" s="26">
        <v>43215</v>
      </c>
      <c r="C16" s="27">
        <v>0.81137731481481479</v>
      </c>
      <c r="D16" s="25" t="s">
        <v>42</v>
      </c>
      <c r="E16" s="28">
        <v>2.4460000000000002</v>
      </c>
      <c r="F16" s="28">
        <v>37.777799999999999</v>
      </c>
      <c r="G16" s="28" t="s">
        <v>43</v>
      </c>
      <c r="H16" s="28">
        <v>3.3660000000000001</v>
      </c>
      <c r="I16" s="28">
        <v>3791.4018999999998</v>
      </c>
      <c r="J16" s="28" t="s">
        <v>44</v>
      </c>
      <c r="K16" s="28">
        <v>3.5960000000000001</v>
      </c>
      <c r="L16" s="28">
        <v>662.33820000000003</v>
      </c>
      <c r="M16" s="5"/>
      <c r="N16" s="4"/>
      <c r="O16" s="5"/>
      <c r="P16" s="5"/>
      <c r="Q16" s="4"/>
      <c r="R16" s="4"/>
      <c r="S16" s="5"/>
      <c r="T16" s="4"/>
      <c r="U16" s="4"/>
      <c r="AD16" s="7">
        <v>43126</v>
      </c>
    </row>
    <row r="17" spans="1:30" x14ac:dyDescent="0.35">
      <c r="A17" s="25" t="s">
        <v>41</v>
      </c>
      <c r="B17" s="26">
        <v>43215</v>
      </c>
      <c r="C17" s="27">
        <v>0.81545138888888891</v>
      </c>
      <c r="D17" s="25" t="s">
        <v>42</v>
      </c>
      <c r="E17" s="28">
        <v>2.4500000000000002</v>
      </c>
      <c r="F17" s="28">
        <v>37.798200000000001</v>
      </c>
      <c r="G17" s="28" t="s">
        <v>43</v>
      </c>
      <c r="H17" s="28">
        <v>3.3660000000000001</v>
      </c>
      <c r="I17" s="28">
        <v>3783.0608000000002</v>
      </c>
      <c r="J17" s="28" t="s">
        <v>44</v>
      </c>
      <c r="K17" s="28">
        <v>3.593</v>
      </c>
      <c r="L17" s="28">
        <v>665.41719999999998</v>
      </c>
      <c r="M17" s="5"/>
      <c r="N17" s="4"/>
      <c r="O17" s="5"/>
      <c r="P17" s="5"/>
      <c r="Q17" s="4"/>
      <c r="R17" s="4"/>
      <c r="S17" s="5"/>
      <c r="T17" s="4"/>
      <c r="U17" s="4"/>
      <c r="AD17" s="7">
        <v>43126</v>
      </c>
    </row>
    <row r="18" spans="1:30" x14ac:dyDescent="0.35">
      <c r="A18" s="25" t="s">
        <v>41</v>
      </c>
      <c r="B18" s="26">
        <v>43215</v>
      </c>
      <c r="C18" s="27">
        <v>0.81952546296296302</v>
      </c>
      <c r="D18" s="25" t="s">
        <v>42</v>
      </c>
      <c r="E18" s="28">
        <v>2.4430000000000001</v>
      </c>
      <c r="F18" s="28">
        <v>37.739199999999997</v>
      </c>
      <c r="G18" s="28" t="s">
        <v>43</v>
      </c>
      <c r="H18" s="28">
        <v>3.36</v>
      </c>
      <c r="I18" s="28">
        <v>3793.0126</v>
      </c>
      <c r="J18" s="28" t="s">
        <v>44</v>
      </c>
      <c r="K18" s="28">
        <v>3.59</v>
      </c>
      <c r="L18" s="28">
        <v>668.01729999999998</v>
      </c>
      <c r="M18" s="5"/>
      <c r="N18" s="4"/>
      <c r="O18" s="5"/>
      <c r="P18" s="5"/>
      <c r="Q18" s="4"/>
      <c r="R18" s="4"/>
      <c r="S18" s="5"/>
      <c r="T18" s="4"/>
      <c r="U18" s="4"/>
      <c r="AD18" s="7">
        <v>43126</v>
      </c>
    </row>
    <row r="19" spans="1:30" x14ac:dyDescent="0.35">
      <c r="A19" s="25" t="s">
        <v>41</v>
      </c>
      <c r="B19" s="26">
        <v>43215</v>
      </c>
      <c r="C19" s="27">
        <v>0.82317129629629626</v>
      </c>
      <c r="D19" s="25" t="s">
        <v>42</v>
      </c>
      <c r="E19" s="28">
        <v>2.4460000000000002</v>
      </c>
      <c r="F19" s="28">
        <v>37.831099999999999</v>
      </c>
      <c r="G19" s="28" t="s">
        <v>43</v>
      </c>
      <c r="H19" s="28">
        <v>3.3660000000000001</v>
      </c>
      <c r="I19" s="28">
        <v>3792.5106000000001</v>
      </c>
      <c r="J19" s="28" t="s">
        <v>44</v>
      </c>
      <c r="K19" s="28">
        <v>3.593</v>
      </c>
      <c r="L19" s="28">
        <v>667.70119999999997</v>
      </c>
      <c r="M19" s="5"/>
      <c r="N19" s="4"/>
      <c r="O19" s="5"/>
      <c r="P19" s="5"/>
      <c r="Q19" s="4"/>
      <c r="R19" s="4"/>
      <c r="S19" s="5"/>
      <c r="T19" s="4"/>
      <c r="U19" s="4"/>
      <c r="AD19" s="7">
        <v>43126</v>
      </c>
    </row>
    <row r="20" spans="1:30" x14ac:dyDescent="0.35">
      <c r="A20" s="29" t="s">
        <v>55</v>
      </c>
      <c r="B20" s="30">
        <v>43215</v>
      </c>
      <c r="C20" s="31">
        <v>0.84633101851851855</v>
      </c>
      <c r="D20" s="29" t="s">
        <v>42</v>
      </c>
      <c r="E20" s="32">
        <v>2.4460000000000002</v>
      </c>
      <c r="F20" s="32">
        <v>19.758400000000002</v>
      </c>
      <c r="G20" s="32" t="s">
        <v>43</v>
      </c>
      <c r="H20" s="32">
        <v>3.3660000000000001</v>
      </c>
      <c r="I20" s="32">
        <v>4367.4012000000002</v>
      </c>
      <c r="J20" s="32" t="s">
        <v>44</v>
      </c>
      <c r="K20" s="32">
        <v>3.5960000000000001</v>
      </c>
      <c r="L20" s="32">
        <v>506.61840000000001</v>
      </c>
      <c r="O20" s="12">
        <f t="shared" ref="O20:O29" si="3">($O$2/$M$2)*F20</f>
        <v>2.0062523739309865</v>
      </c>
      <c r="P20" s="3"/>
      <c r="R20" s="12">
        <f t="shared" ref="R20:R29" si="4">($R$2/$P$2)*I20</f>
        <v>412.7607038620788</v>
      </c>
      <c r="S20" s="3"/>
      <c r="U20" s="12">
        <f t="shared" ref="U20:U29" si="5">($S$2/$U$2)*L20</f>
        <v>891.53991647262342</v>
      </c>
      <c r="AD20" s="7">
        <v>43126</v>
      </c>
    </row>
    <row r="21" spans="1:30" x14ac:dyDescent="0.35">
      <c r="A21" s="29" t="s">
        <v>56</v>
      </c>
      <c r="B21" s="30">
        <v>43215</v>
      </c>
      <c r="C21" s="31">
        <v>0.8499768518518519</v>
      </c>
      <c r="D21" s="29" t="s">
        <v>42</v>
      </c>
      <c r="E21" s="32">
        <v>2.4460000000000002</v>
      </c>
      <c r="F21" s="32">
        <v>19.495899999999999</v>
      </c>
      <c r="G21" s="32" t="s">
        <v>43</v>
      </c>
      <c r="H21" s="32">
        <v>3.3660000000000001</v>
      </c>
      <c r="I21" s="32">
        <v>5078.7138000000004</v>
      </c>
      <c r="J21" s="32" t="s">
        <v>44</v>
      </c>
      <c r="K21" s="32">
        <v>3.593</v>
      </c>
      <c r="L21" s="32">
        <v>532.79139999999995</v>
      </c>
      <c r="O21" s="12">
        <f t="shared" si="3"/>
        <v>1.9795983306806784</v>
      </c>
      <c r="P21" s="3"/>
      <c r="R21" s="12">
        <f t="shared" si="4"/>
        <v>479.98646948259596</v>
      </c>
      <c r="S21" s="3"/>
      <c r="U21" s="12">
        <f t="shared" si="5"/>
        <v>937.598792806049</v>
      </c>
      <c r="AD21" s="7">
        <v>43126</v>
      </c>
    </row>
    <row r="22" spans="1:30" x14ac:dyDescent="0.35">
      <c r="A22" s="29" t="s">
        <v>57</v>
      </c>
      <c r="B22" s="30">
        <v>43215</v>
      </c>
      <c r="C22" s="31">
        <v>0.85405092592592602</v>
      </c>
      <c r="D22" s="29" t="s">
        <v>42</v>
      </c>
      <c r="E22" s="32">
        <v>2.4500000000000002</v>
      </c>
      <c r="F22" s="32">
        <v>19.7074</v>
      </c>
      <c r="G22" s="32" t="s">
        <v>43</v>
      </c>
      <c r="H22" s="32">
        <v>3.37</v>
      </c>
      <c r="I22" s="32">
        <v>5337.3104000000003</v>
      </c>
      <c r="J22" s="32" t="s">
        <v>44</v>
      </c>
      <c r="K22" s="32">
        <v>3.5960000000000001</v>
      </c>
      <c r="L22" s="32">
        <v>537.06299999999999</v>
      </c>
      <c r="O22" s="12">
        <f t="shared" si="3"/>
        <v>2.001073874099498</v>
      </c>
      <c r="P22" s="3"/>
      <c r="R22" s="12">
        <f t="shared" si="4"/>
        <v>504.42629301709064</v>
      </c>
      <c r="S22" s="3"/>
      <c r="U22" s="12">
        <f t="shared" si="5"/>
        <v>945.11589425203772</v>
      </c>
      <c r="AD22" s="7">
        <v>43126</v>
      </c>
    </row>
    <row r="23" spans="1:30" x14ac:dyDescent="0.35">
      <c r="A23" s="29" t="s">
        <v>58</v>
      </c>
      <c r="B23" s="30">
        <v>43215</v>
      </c>
      <c r="C23" s="31">
        <v>0.85811342592592599</v>
      </c>
      <c r="D23" s="29" t="s">
        <v>42</v>
      </c>
      <c r="E23" s="32">
        <v>2.4430000000000001</v>
      </c>
      <c r="F23" s="32">
        <v>19.4666</v>
      </c>
      <c r="G23" s="32" t="s">
        <v>43</v>
      </c>
      <c r="H23" s="32">
        <v>3.363</v>
      </c>
      <c r="I23" s="32">
        <v>5526.5266000000001</v>
      </c>
      <c r="J23" s="32" t="s">
        <v>44</v>
      </c>
      <c r="K23" s="32">
        <v>3.593</v>
      </c>
      <c r="L23" s="32">
        <v>548.65880000000004</v>
      </c>
      <c r="O23" s="12">
        <f t="shared" si="3"/>
        <v>1.976623231757882</v>
      </c>
      <c r="P23" s="3"/>
      <c r="R23" s="12">
        <f t="shared" si="4"/>
        <v>522.30901281258548</v>
      </c>
      <c r="S23" s="3"/>
      <c r="U23" s="12">
        <f t="shared" si="5"/>
        <v>965.52201957917407</v>
      </c>
      <c r="AD23" s="7">
        <v>43126</v>
      </c>
    </row>
    <row r="24" spans="1:30" x14ac:dyDescent="0.35">
      <c r="A24" s="29" t="s">
        <v>59</v>
      </c>
      <c r="B24" s="30">
        <v>43215</v>
      </c>
      <c r="C24" s="31">
        <v>0.86177083333333337</v>
      </c>
      <c r="D24" s="29" t="s">
        <v>42</v>
      </c>
      <c r="E24" s="32">
        <v>2.4460000000000002</v>
      </c>
      <c r="F24" s="32">
        <v>19.662800000000001</v>
      </c>
      <c r="G24" s="32" t="s">
        <v>43</v>
      </c>
      <c r="H24" s="32">
        <v>3.3660000000000001</v>
      </c>
      <c r="I24" s="32">
        <v>5721.7008999999998</v>
      </c>
      <c r="J24" s="32" t="s">
        <v>44</v>
      </c>
      <c r="K24" s="32">
        <v>3.5960000000000001</v>
      </c>
      <c r="L24" s="32">
        <v>548.95979999999997</v>
      </c>
      <c r="O24" s="12">
        <f t="shared" si="3"/>
        <v>1.9965452252272553</v>
      </c>
      <c r="P24" s="3"/>
      <c r="R24" s="12">
        <f t="shared" si="4"/>
        <v>540.75482938739162</v>
      </c>
      <c r="S24" s="3"/>
      <c r="U24" s="12">
        <f t="shared" si="5"/>
        <v>966.05171513476034</v>
      </c>
      <c r="AD24" s="7">
        <v>43126</v>
      </c>
    </row>
    <row r="25" spans="1:30" x14ac:dyDescent="0.35">
      <c r="A25" s="29" t="s">
        <v>60</v>
      </c>
      <c r="B25" s="30">
        <v>43215</v>
      </c>
      <c r="C25" s="31">
        <v>0.88127314814814817</v>
      </c>
      <c r="D25" s="29" t="s">
        <v>42</v>
      </c>
      <c r="E25" s="32">
        <v>2.4500000000000002</v>
      </c>
      <c r="F25" s="32">
        <v>19.5504</v>
      </c>
      <c r="G25" s="32" t="s">
        <v>43</v>
      </c>
      <c r="H25" s="32">
        <v>3.37</v>
      </c>
      <c r="I25" s="32">
        <v>4182.3534</v>
      </c>
      <c r="J25" s="32" t="s">
        <v>44</v>
      </c>
      <c r="K25" s="32">
        <v>3.5960000000000001</v>
      </c>
      <c r="L25" s="32">
        <v>499.34859999999998</v>
      </c>
      <c r="O25" s="15">
        <f t="shared" si="3"/>
        <v>1.9851322177555042</v>
      </c>
      <c r="P25" s="3"/>
      <c r="R25" s="15">
        <f t="shared" si="4"/>
        <v>395.27193727564077</v>
      </c>
      <c r="S25" s="3"/>
      <c r="U25" s="15">
        <f t="shared" si="5"/>
        <v>878.74662494437916</v>
      </c>
      <c r="AD25" s="7">
        <v>43126</v>
      </c>
    </row>
    <row r="26" spans="1:30" x14ac:dyDescent="0.35">
      <c r="A26" s="29" t="s">
        <v>61</v>
      </c>
      <c r="B26" s="30">
        <v>43215</v>
      </c>
      <c r="C26" s="31">
        <v>0.88534722222222229</v>
      </c>
      <c r="D26" s="29" t="s">
        <v>42</v>
      </c>
      <c r="E26" s="32">
        <v>2.4460000000000002</v>
      </c>
      <c r="F26" s="32">
        <v>19.119399999999999</v>
      </c>
      <c r="G26" s="32" t="s">
        <v>43</v>
      </c>
      <c r="H26" s="32">
        <v>3.3660000000000001</v>
      </c>
      <c r="I26" s="32">
        <v>5376.9570000000003</v>
      </c>
      <c r="J26" s="32" t="s">
        <v>44</v>
      </c>
      <c r="K26" s="32">
        <v>3.5960000000000001</v>
      </c>
      <c r="L26" s="32">
        <v>513.346</v>
      </c>
      <c r="O26" s="15">
        <f t="shared" si="3"/>
        <v>1.9413688172188082</v>
      </c>
      <c r="P26" s="3"/>
      <c r="R26" s="15">
        <f t="shared" si="4"/>
        <v>508.1732715455891</v>
      </c>
      <c r="S26" s="3"/>
      <c r="U26" s="15">
        <f t="shared" si="5"/>
        <v>903.37905208645282</v>
      </c>
      <c r="AD26" s="7">
        <v>43126</v>
      </c>
    </row>
    <row r="27" spans="1:30" x14ac:dyDescent="0.35">
      <c r="A27" s="29" t="s">
        <v>62</v>
      </c>
      <c r="B27" s="30">
        <v>43215</v>
      </c>
      <c r="C27" s="31">
        <v>0.88899305555555552</v>
      </c>
      <c r="D27" s="29" t="s">
        <v>42</v>
      </c>
      <c r="E27" s="32">
        <v>2.4500000000000002</v>
      </c>
      <c r="F27" s="32">
        <v>19.562799999999999</v>
      </c>
      <c r="G27" s="32" t="s">
        <v>43</v>
      </c>
      <c r="H27" s="32">
        <v>3.3660000000000001</v>
      </c>
      <c r="I27" s="32">
        <v>5856.1121999999996</v>
      </c>
      <c r="J27" s="32" t="s">
        <v>44</v>
      </c>
      <c r="K27" s="32">
        <v>3.593</v>
      </c>
      <c r="L27" s="32">
        <v>525.37019999999995</v>
      </c>
      <c r="O27" s="15">
        <f t="shared" si="3"/>
        <v>1.9863913039890426</v>
      </c>
      <c r="P27" s="3"/>
      <c r="R27" s="15">
        <f t="shared" si="4"/>
        <v>553.45796799417155</v>
      </c>
      <c r="S27" s="3"/>
      <c r="U27" s="15">
        <f t="shared" si="5"/>
        <v>924.53906969270247</v>
      </c>
      <c r="AD27" s="7">
        <v>43126</v>
      </c>
    </row>
    <row r="28" spans="1:30" x14ac:dyDescent="0.35">
      <c r="A28" s="29" t="s">
        <v>63</v>
      </c>
      <c r="B28" s="30">
        <v>43215</v>
      </c>
      <c r="C28" s="31">
        <v>0.89263888888888887</v>
      </c>
      <c r="D28" s="29" t="s">
        <v>42</v>
      </c>
      <c r="E28" s="32">
        <v>2.4460000000000002</v>
      </c>
      <c r="F28" s="32">
        <v>19.441099999999999</v>
      </c>
      <c r="G28" s="32" t="s">
        <v>43</v>
      </c>
      <c r="H28" s="32">
        <v>3.3660000000000001</v>
      </c>
      <c r="I28" s="32">
        <v>6386.0349999999999</v>
      </c>
      <c r="J28" s="32" t="s">
        <v>44</v>
      </c>
      <c r="K28" s="32">
        <v>3.593</v>
      </c>
      <c r="L28" s="32">
        <v>520.81799999999998</v>
      </c>
      <c r="O28" s="15">
        <f t="shared" si="3"/>
        <v>1.9740339818421377</v>
      </c>
      <c r="P28" s="3"/>
      <c r="R28" s="15">
        <f t="shared" si="4"/>
        <v>603.54068261186319</v>
      </c>
      <c r="S28" s="3"/>
      <c r="T28" s="15">
        <f>($S$2/$U$2)*L28</f>
        <v>916.52817232346626</v>
      </c>
      <c r="AD28" s="7">
        <v>43126</v>
      </c>
    </row>
    <row r="29" spans="1:30" x14ac:dyDescent="0.35">
      <c r="A29" s="29" t="s">
        <v>64</v>
      </c>
      <c r="B29" s="30">
        <v>43215</v>
      </c>
      <c r="C29" s="31">
        <v>0.89670138888888884</v>
      </c>
      <c r="D29" s="29" t="s">
        <v>42</v>
      </c>
      <c r="E29" s="32">
        <v>2.4460000000000002</v>
      </c>
      <c r="F29" s="32">
        <v>19.179400000000001</v>
      </c>
      <c r="G29" s="32" t="s">
        <v>43</v>
      </c>
      <c r="H29" s="32">
        <v>3.3660000000000001</v>
      </c>
      <c r="I29" s="32">
        <v>7217.5384999999997</v>
      </c>
      <c r="J29" s="32" t="s">
        <v>44</v>
      </c>
      <c r="K29" s="32">
        <v>3.593</v>
      </c>
      <c r="L29" s="32">
        <v>529.28</v>
      </c>
      <c r="O29" s="15">
        <f t="shared" si="3"/>
        <v>1.9474611699617359</v>
      </c>
      <c r="P29" s="3"/>
      <c r="R29" s="15">
        <f t="shared" si="4"/>
        <v>682.12562459607602</v>
      </c>
      <c r="S29" s="3"/>
      <c r="U29" s="15">
        <f t="shared" si="5"/>
        <v>931.4194806004482</v>
      </c>
      <c r="AD29" s="7">
        <v>43126</v>
      </c>
    </row>
    <row r="30" spans="1:30" x14ac:dyDescent="0.35">
      <c r="A30" s="25" t="s">
        <v>41</v>
      </c>
      <c r="B30" s="26">
        <v>43215</v>
      </c>
      <c r="C30" s="27">
        <v>0.86584490740740738</v>
      </c>
      <c r="D30" s="25" t="s">
        <v>42</v>
      </c>
      <c r="E30" s="28">
        <v>2.4460000000000002</v>
      </c>
      <c r="F30" s="28">
        <v>37.476199999999999</v>
      </c>
      <c r="G30" s="28" t="s">
        <v>43</v>
      </c>
      <c r="H30" s="28">
        <v>3.3660000000000001</v>
      </c>
      <c r="I30" s="28">
        <v>3759.6408000000001</v>
      </c>
      <c r="J30" s="28" t="s">
        <v>44</v>
      </c>
      <c r="K30" s="28">
        <v>3.593</v>
      </c>
      <c r="L30" s="28">
        <v>664.31899999999996</v>
      </c>
      <c r="M30" s="5"/>
      <c r="N30" s="4"/>
      <c r="O30" s="5"/>
      <c r="P30" s="5"/>
      <c r="Q30" s="4"/>
      <c r="R30" s="4"/>
      <c r="S30" s="5"/>
      <c r="T30" s="4"/>
      <c r="U30" s="4"/>
      <c r="AD30" s="7">
        <v>43126</v>
      </c>
    </row>
    <row r="31" spans="1:30" x14ac:dyDescent="0.35">
      <c r="A31" s="25" t="s">
        <v>41</v>
      </c>
      <c r="B31" s="26">
        <v>43215</v>
      </c>
      <c r="C31" s="27">
        <v>0.86990740740740735</v>
      </c>
      <c r="D31" s="25" t="s">
        <v>42</v>
      </c>
      <c r="E31" s="28">
        <v>2.4460000000000002</v>
      </c>
      <c r="F31" s="28">
        <v>37.6432</v>
      </c>
      <c r="G31" s="28" t="s">
        <v>43</v>
      </c>
      <c r="H31" s="28">
        <v>3.3660000000000001</v>
      </c>
      <c r="I31" s="28">
        <v>3757.3366000000001</v>
      </c>
      <c r="J31" s="28" t="s">
        <v>44</v>
      </c>
      <c r="K31" s="28">
        <v>3.593</v>
      </c>
      <c r="L31" s="28">
        <v>664.76700000000005</v>
      </c>
      <c r="M31" s="5"/>
      <c r="N31" s="4"/>
      <c r="O31" s="5"/>
      <c r="P31" s="5"/>
      <c r="Q31" s="4"/>
      <c r="R31" s="4"/>
      <c r="S31" s="5"/>
      <c r="T31" s="4"/>
      <c r="U31" s="4"/>
      <c r="AD31" s="7">
        <v>43126</v>
      </c>
    </row>
    <row r="32" spans="1:30" x14ac:dyDescent="0.35">
      <c r="A32" s="25" t="s">
        <v>41</v>
      </c>
      <c r="B32" s="26">
        <v>43215</v>
      </c>
      <c r="C32" s="27">
        <v>0.87355324074074081</v>
      </c>
      <c r="D32" s="25" t="s">
        <v>42</v>
      </c>
      <c r="E32" s="28">
        <v>2.4430000000000001</v>
      </c>
      <c r="F32" s="28">
        <v>37.409599999999998</v>
      </c>
      <c r="G32" s="28" t="s">
        <v>43</v>
      </c>
      <c r="H32" s="28">
        <v>3.363</v>
      </c>
      <c r="I32" s="28">
        <v>3839.0756999999999</v>
      </c>
      <c r="J32" s="28" t="s">
        <v>44</v>
      </c>
      <c r="K32" s="28">
        <v>3.59</v>
      </c>
      <c r="L32" s="28">
        <v>665.20780000000002</v>
      </c>
      <c r="M32" s="5"/>
      <c r="N32" s="4"/>
      <c r="O32" s="5"/>
      <c r="P32" s="5"/>
      <c r="Q32" s="4"/>
      <c r="R32" s="4"/>
      <c r="S32" s="5"/>
      <c r="T32" s="4"/>
      <c r="U32" s="4"/>
      <c r="AD32" s="7">
        <v>43126</v>
      </c>
    </row>
    <row r="33" spans="1:30" x14ac:dyDescent="0.35">
      <c r="A33" s="25" t="s">
        <v>41</v>
      </c>
      <c r="B33" s="26">
        <v>43215</v>
      </c>
      <c r="C33" s="27">
        <v>0.87719907407407405</v>
      </c>
      <c r="D33" s="25" t="s">
        <v>42</v>
      </c>
      <c r="E33" s="28">
        <v>2.44</v>
      </c>
      <c r="F33" s="28">
        <v>37.775599999999997</v>
      </c>
      <c r="G33" s="28" t="s">
        <v>43</v>
      </c>
      <c r="H33" s="28">
        <v>3.36</v>
      </c>
      <c r="I33" s="28">
        <v>3840.7431999999999</v>
      </c>
      <c r="J33" s="28" t="s">
        <v>44</v>
      </c>
      <c r="K33" s="28">
        <v>3.59</v>
      </c>
      <c r="L33" s="28">
        <v>664.57749999999999</v>
      </c>
      <c r="M33" s="5"/>
      <c r="N33" s="4"/>
      <c r="O33" s="5"/>
      <c r="P33" s="5"/>
      <c r="Q33" s="4"/>
      <c r="R33" s="4"/>
      <c r="S33" s="5"/>
      <c r="T33" s="4"/>
      <c r="U33" s="4"/>
      <c r="AD33" s="7">
        <v>43126</v>
      </c>
    </row>
    <row r="34" spans="1:30" x14ac:dyDescent="0.35">
      <c r="A34" s="29" t="s">
        <v>65</v>
      </c>
      <c r="B34" s="30">
        <v>43215</v>
      </c>
      <c r="C34" s="31">
        <v>0.9003472222222223</v>
      </c>
      <c r="D34" s="29" t="s">
        <v>42</v>
      </c>
      <c r="E34" s="32">
        <v>2.4460000000000002</v>
      </c>
      <c r="F34" s="32">
        <v>19.500800000000002</v>
      </c>
      <c r="G34" s="32" t="s">
        <v>43</v>
      </c>
      <c r="H34" s="32">
        <v>3.3660000000000001</v>
      </c>
      <c r="I34" s="32">
        <v>4182.8847999999998</v>
      </c>
      <c r="J34" s="32" t="s">
        <v>44</v>
      </c>
      <c r="K34" s="32">
        <v>3.5960000000000001</v>
      </c>
      <c r="L34" s="32">
        <v>489.2294</v>
      </c>
      <c r="O34" s="17">
        <f t="shared" ref="O34:O41" si="6">($O$2/$M$2)*F34</f>
        <v>1.9800958728213509</v>
      </c>
      <c r="R34" s="17">
        <f t="shared" ref="R34:R42" si="7">($R$2/$P$2)*I34</f>
        <v>395.32215959962429</v>
      </c>
      <c r="U34" s="17">
        <f>($S$2/$U$2)*L34</f>
        <v>860.93899947564421</v>
      </c>
      <c r="AD34" s="7">
        <v>43126</v>
      </c>
    </row>
    <row r="35" spans="1:30" x14ac:dyDescent="0.35">
      <c r="A35" s="29" t="s">
        <v>66</v>
      </c>
      <c r="B35" s="30">
        <v>43215</v>
      </c>
      <c r="C35" s="31">
        <v>0.9044212962962962</v>
      </c>
      <c r="D35" s="29" t="s">
        <v>42</v>
      </c>
      <c r="E35" s="32">
        <v>2.4430000000000001</v>
      </c>
      <c r="F35" s="32">
        <v>19.445599999999999</v>
      </c>
      <c r="G35" s="32" t="s">
        <v>43</v>
      </c>
      <c r="H35" s="32">
        <v>3.36</v>
      </c>
      <c r="I35" s="32">
        <v>5213.1396999999997</v>
      </c>
      <c r="J35" s="32" t="s">
        <v>44</v>
      </c>
      <c r="K35" s="32">
        <v>3.59</v>
      </c>
      <c r="L35" s="32">
        <v>509.274</v>
      </c>
      <c r="O35" s="17">
        <f t="shared" si="6"/>
        <v>1.9744909082978574</v>
      </c>
      <c r="R35" s="17">
        <f t="shared" si="7"/>
        <v>492.69098792740778</v>
      </c>
      <c r="U35" s="17">
        <f>($S$2/$U$2)*L35</f>
        <v>896.21320390589608</v>
      </c>
      <c r="AD35" s="7">
        <v>43126</v>
      </c>
    </row>
    <row r="36" spans="1:30" x14ac:dyDescent="0.35">
      <c r="A36" s="29" t="s">
        <v>67</v>
      </c>
      <c r="B36" s="30">
        <v>43215</v>
      </c>
      <c r="C36" s="31">
        <v>0.90806712962962965</v>
      </c>
      <c r="D36" s="29" t="s">
        <v>42</v>
      </c>
      <c r="E36" s="32">
        <v>2.4460000000000002</v>
      </c>
      <c r="F36" s="32">
        <v>19.331399999999999</v>
      </c>
      <c r="G36" s="32" t="s">
        <v>43</v>
      </c>
      <c r="H36" s="32">
        <v>3.3660000000000001</v>
      </c>
      <c r="I36" s="32">
        <v>5726.7187999999996</v>
      </c>
      <c r="J36" s="32" t="s">
        <v>44</v>
      </c>
      <c r="K36" s="32">
        <v>3.593</v>
      </c>
      <c r="L36" s="32">
        <v>507.49099999999999</v>
      </c>
      <c r="O36" s="17">
        <f t="shared" si="6"/>
        <v>1.9628951302438187</v>
      </c>
      <c r="R36" s="17">
        <f t="shared" si="7"/>
        <v>541.22906837782591</v>
      </c>
      <c r="U36" s="17">
        <f>($S$2/$U$2)*L36</f>
        <v>893.0755056480541</v>
      </c>
      <c r="AD36" s="7">
        <v>43126</v>
      </c>
    </row>
    <row r="37" spans="1:30" x14ac:dyDescent="0.35">
      <c r="A37" s="29" t="s">
        <v>68</v>
      </c>
      <c r="B37" s="30">
        <v>43215</v>
      </c>
      <c r="C37" s="31">
        <v>0.91171296296296289</v>
      </c>
      <c r="D37" s="29" t="s">
        <v>42</v>
      </c>
      <c r="E37" s="32">
        <v>2.4500000000000002</v>
      </c>
      <c r="F37" s="32">
        <v>19.6008</v>
      </c>
      <c r="G37" s="32" t="s">
        <v>43</v>
      </c>
      <c r="H37" s="32">
        <v>3.37</v>
      </c>
      <c r="I37" s="32">
        <v>6000.1292000000003</v>
      </c>
      <c r="J37" s="32" t="s">
        <v>44</v>
      </c>
      <c r="K37" s="32">
        <v>3.5960000000000001</v>
      </c>
      <c r="L37" s="32">
        <v>509.8766</v>
      </c>
      <c r="N37" s="17">
        <f>($O$2/$M$2)*F37</f>
        <v>1.9902497940595634</v>
      </c>
      <c r="R37" s="17">
        <f t="shared" si="7"/>
        <v>567.06893606555127</v>
      </c>
      <c r="U37" s="17">
        <f>($S$2/$U$2)*L37</f>
        <v>897.27365088860813</v>
      </c>
      <c r="AD37" s="7">
        <v>43126</v>
      </c>
    </row>
    <row r="38" spans="1:30" x14ac:dyDescent="0.35">
      <c r="A38" s="29" t="s">
        <v>69</v>
      </c>
      <c r="B38" s="30">
        <v>43215</v>
      </c>
      <c r="C38" s="31">
        <v>0.91537037037037028</v>
      </c>
      <c r="D38" s="29" t="s">
        <v>42</v>
      </c>
      <c r="E38" s="32">
        <v>2.4500000000000002</v>
      </c>
      <c r="F38" s="32">
        <v>19.294799999999999</v>
      </c>
      <c r="G38" s="32" t="s">
        <v>43</v>
      </c>
      <c r="H38" s="32">
        <v>3.37</v>
      </c>
      <c r="I38" s="32">
        <v>6425.7644</v>
      </c>
      <c r="J38" s="32" t="s">
        <v>44</v>
      </c>
      <c r="K38" s="32">
        <v>3.5960000000000001</v>
      </c>
      <c r="L38" s="32">
        <v>511.87060000000002</v>
      </c>
      <c r="O38" s="17">
        <f t="shared" si="6"/>
        <v>1.9591787950706328</v>
      </c>
      <c r="R38" s="17">
        <f t="shared" si="7"/>
        <v>607.29548652317271</v>
      </c>
      <c r="U38" s="17">
        <f>($S$2/$U$2)*L38</f>
        <v>900.78266397113032</v>
      </c>
      <c r="AD38" s="7">
        <v>43126</v>
      </c>
    </row>
    <row r="39" spans="1:30" x14ac:dyDescent="0.35">
      <c r="A39" s="29" t="s">
        <v>70</v>
      </c>
      <c r="B39" s="30">
        <v>43215</v>
      </c>
      <c r="C39" s="31">
        <v>0.93402777777777779</v>
      </c>
      <c r="D39" s="29" t="s">
        <v>42</v>
      </c>
      <c r="E39" s="32">
        <v>2.4460000000000002</v>
      </c>
      <c r="F39" s="32">
        <v>19.5062</v>
      </c>
      <c r="G39" s="32" t="s">
        <v>43</v>
      </c>
      <c r="H39" s="32">
        <v>3.3660000000000001</v>
      </c>
      <c r="I39" s="32">
        <v>4073.973</v>
      </c>
      <c r="J39" s="32" t="s">
        <v>44</v>
      </c>
      <c r="K39" s="32">
        <v>3.593</v>
      </c>
      <c r="L39" s="32">
        <v>494.59280000000001</v>
      </c>
      <c r="O39" s="24">
        <f t="shared" si="6"/>
        <v>1.9806441845682143</v>
      </c>
      <c r="R39" s="14">
        <f t="shared" si="7"/>
        <v>385.02896482125448</v>
      </c>
      <c r="U39" s="14">
        <f>($S$2/$U$2)*L39</f>
        <v>870.37743516611511</v>
      </c>
      <c r="AD39" s="7">
        <v>43126</v>
      </c>
    </row>
    <row r="40" spans="1:30" x14ac:dyDescent="0.35">
      <c r="A40" s="29" t="s">
        <v>71</v>
      </c>
      <c r="B40" s="30">
        <v>43215</v>
      </c>
      <c r="C40" s="31">
        <v>0.9381018518518518</v>
      </c>
      <c r="D40" s="29" t="s">
        <v>42</v>
      </c>
      <c r="E40" s="32">
        <v>2.4430000000000001</v>
      </c>
      <c r="F40" s="32">
        <v>19.641999999999999</v>
      </c>
      <c r="G40" s="32" t="s">
        <v>43</v>
      </c>
      <c r="H40" s="32">
        <v>3.363</v>
      </c>
      <c r="I40" s="32">
        <v>4653.8458000000001</v>
      </c>
      <c r="J40" s="32" t="s">
        <v>44</v>
      </c>
      <c r="K40" s="32">
        <v>3.593</v>
      </c>
      <c r="L40" s="32">
        <v>496.70740000000001</v>
      </c>
      <c r="O40" s="14">
        <f t="shared" si="6"/>
        <v>1.9944332096097068</v>
      </c>
      <c r="R40" s="14">
        <f t="shared" si="7"/>
        <v>439.83242667826789</v>
      </c>
      <c r="U40" s="14">
        <f>($S$2/$U$2)*L40</f>
        <v>874.09867842805147</v>
      </c>
      <c r="AD40" s="7">
        <v>43126</v>
      </c>
    </row>
    <row r="41" spans="1:30" x14ac:dyDescent="0.35">
      <c r="A41" s="29" t="s">
        <v>72</v>
      </c>
      <c r="B41" s="30">
        <v>43215</v>
      </c>
      <c r="C41" s="31">
        <v>0.94174768518518526</v>
      </c>
      <c r="D41" s="29" t="s">
        <v>42</v>
      </c>
      <c r="E41" s="32">
        <v>2.4430000000000001</v>
      </c>
      <c r="F41" s="32">
        <v>19.211200000000002</v>
      </c>
      <c r="G41" s="32" t="s">
        <v>43</v>
      </c>
      <c r="H41" s="32">
        <v>3.363</v>
      </c>
      <c r="I41" s="32">
        <v>4913.9484000000002</v>
      </c>
      <c r="J41" s="32" t="s">
        <v>44</v>
      </c>
      <c r="K41" s="32">
        <v>3.59</v>
      </c>
      <c r="L41" s="32">
        <v>479.55959999999999</v>
      </c>
      <c r="O41" s="14">
        <f t="shared" si="6"/>
        <v>1.9506901169154875</v>
      </c>
      <c r="R41" s="14">
        <f t="shared" si="7"/>
        <v>464.41458145084908</v>
      </c>
      <c r="U41" s="14">
        <f>($S$2/$U$2)*L41</f>
        <v>843.92222178990085</v>
      </c>
      <c r="AD41" s="7">
        <v>43126</v>
      </c>
    </row>
    <row r="42" spans="1:30" x14ac:dyDescent="0.35">
      <c r="A42" s="29" t="s">
        <v>73</v>
      </c>
      <c r="B42" s="30">
        <v>43215</v>
      </c>
      <c r="C42" s="31">
        <v>0.94582175925925915</v>
      </c>
      <c r="D42" s="29" t="s">
        <v>42</v>
      </c>
      <c r="E42" s="32">
        <v>2.4500000000000002</v>
      </c>
      <c r="F42" s="32">
        <v>18.917200000000001</v>
      </c>
      <c r="G42" s="32" t="s">
        <v>43</v>
      </c>
      <c r="H42" s="32">
        <v>3.37</v>
      </c>
      <c r="I42" s="32">
        <v>5130.9802</v>
      </c>
      <c r="J42" s="32" t="s">
        <v>44</v>
      </c>
      <c r="K42" s="32">
        <v>3.593</v>
      </c>
      <c r="L42" s="32">
        <v>491.94540000000001</v>
      </c>
      <c r="O42" s="14">
        <f>($O$2/$M$2)*F42</f>
        <v>1.9208375884751425</v>
      </c>
      <c r="R42" s="14">
        <f t="shared" si="7"/>
        <v>484.92613842172085</v>
      </c>
      <c r="U42" s="14">
        <f>($S$2/$U$2)*L42</f>
        <v>865.71857797721384</v>
      </c>
      <c r="AD42" s="7">
        <v>43126</v>
      </c>
    </row>
    <row r="43" spans="1:30" x14ac:dyDescent="0.35">
      <c r="A43" s="29" t="s">
        <v>84</v>
      </c>
      <c r="B43" s="30">
        <v>43215</v>
      </c>
      <c r="C43" s="31">
        <v>0.94946759259259261</v>
      </c>
      <c r="D43" s="29" t="s">
        <v>42</v>
      </c>
      <c r="E43" s="32">
        <v>2.4460000000000002</v>
      </c>
      <c r="F43" s="32">
        <v>18.845500000000001</v>
      </c>
      <c r="G43" s="32" t="s">
        <v>43</v>
      </c>
      <c r="H43" s="32">
        <v>3.37</v>
      </c>
      <c r="I43" s="32">
        <v>5352.3203999999996</v>
      </c>
      <c r="J43" s="32" t="s">
        <v>44</v>
      </c>
      <c r="K43" s="32">
        <v>3.593</v>
      </c>
      <c r="L43" s="32">
        <v>495.8492</v>
      </c>
      <c r="O43" s="14">
        <f>($O$2/$M$2)*F43</f>
        <v>1.9135572269473442</v>
      </c>
      <c r="R43" s="14">
        <f>($R$2/$P$2)*I43</f>
        <v>505.84487992524316</v>
      </c>
      <c r="U43" s="14">
        <f>($S$2/$U$2)*L43</f>
        <v>872.58843016956575</v>
      </c>
      <c r="AD43" s="7">
        <v>43126</v>
      </c>
    </row>
    <row r="44" spans="1:30" x14ac:dyDescent="0.35">
      <c r="A44" s="25" t="s">
        <v>41</v>
      </c>
      <c r="B44" s="26">
        <v>43215</v>
      </c>
      <c r="C44" s="27">
        <v>0.91901620370370374</v>
      </c>
      <c r="D44" s="25" t="s">
        <v>42</v>
      </c>
      <c r="E44" s="28">
        <v>2.4430000000000001</v>
      </c>
      <c r="F44" s="28">
        <v>37.821800000000003</v>
      </c>
      <c r="G44" s="28" t="s">
        <v>43</v>
      </c>
      <c r="H44" s="28">
        <v>3.363</v>
      </c>
      <c r="I44" s="28">
        <v>3804.1619999999998</v>
      </c>
      <c r="J44" s="28" t="s">
        <v>44</v>
      </c>
      <c r="K44" s="28">
        <v>3.59</v>
      </c>
      <c r="L44" s="28">
        <v>663.66430000000003</v>
      </c>
      <c r="M44" s="5"/>
      <c r="N44" s="4"/>
      <c r="O44" s="4"/>
      <c r="P44" s="5"/>
      <c r="Q44" s="4"/>
      <c r="R44" s="4"/>
      <c r="S44" s="5"/>
      <c r="T44" s="4"/>
      <c r="U44" s="4"/>
      <c r="AD44" s="7">
        <v>43126</v>
      </c>
    </row>
    <row r="45" spans="1:30" x14ac:dyDescent="0.35">
      <c r="A45" s="25" t="s">
        <v>41</v>
      </c>
      <c r="B45" s="26">
        <v>43215</v>
      </c>
      <c r="C45" s="27">
        <v>0.92266203703703698</v>
      </c>
      <c r="D45" s="25" t="s">
        <v>42</v>
      </c>
      <c r="E45" s="28">
        <v>2.4430000000000001</v>
      </c>
      <c r="F45" s="28">
        <v>37.713000000000001</v>
      </c>
      <c r="G45" s="28" t="s">
        <v>43</v>
      </c>
      <c r="H45" s="28">
        <v>3.363</v>
      </c>
      <c r="I45" s="28">
        <v>3823.0227</v>
      </c>
      <c r="J45" s="28" t="s">
        <v>44</v>
      </c>
      <c r="K45" s="28">
        <v>3.59</v>
      </c>
      <c r="L45" s="28">
        <v>664.2251</v>
      </c>
      <c r="M45" s="5"/>
      <c r="N45" s="4"/>
      <c r="O45" s="4"/>
      <c r="P45" s="5"/>
      <c r="Q45" s="4"/>
      <c r="R45" s="4"/>
      <c r="S45" s="5"/>
      <c r="T45" s="4"/>
      <c r="U45" s="4"/>
      <c r="AD45" s="7">
        <v>43126</v>
      </c>
    </row>
    <row r="46" spans="1:30" x14ac:dyDescent="0.35">
      <c r="A46" s="25" t="s">
        <v>41</v>
      </c>
      <c r="B46" s="26">
        <v>43215</v>
      </c>
      <c r="C46" s="27">
        <v>0.92630787037037043</v>
      </c>
      <c r="D46" s="25" t="s">
        <v>42</v>
      </c>
      <c r="E46" s="28">
        <v>2.4500000000000002</v>
      </c>
      <c r="F46" s="28">
        <v>37.451599999999999</v>
      </c>
      <c r="G46" s="28" t="s">
        <v>43</v>
      </c>
      <c r="H46" s="28">
        <v>3.37</v>
      </c>
      <c r="I46" s="28">
        <v>3838.6381000000001</v>
      </c>
      <c r="J46" s="28" t="s">
        <v>44</v>
      </c>
      <c r="K46" s="28">
        <v>3.6</v>
      </c>
      <c r="L46" s="28">
        <v>664.86429999999996</v>
      </c>
      <c r="M46" s="5"/>
      <c r="N46" s="4"/>
      <c r="O46" s="4"/>
      <c r="P46" s="5"/>
      <c r="Q46" s="4"/>
      <c r="R46" s="4"/>
      <c r="S46" s="5"/>
      <c r="T46" s="4"/>
      <c r="U46" s="4"/>
      <c r="AD46" s="7">
        <v>43126</v>
      </c>
    </row>
    <row r="47" spans="1:30" x14ac:dyDescent="0.35">
      <c r="A47" s="25" t="s">
        <v>41</v>
      </c>
      <c r="B47" s="26">
        <v>43215</v>
      </c>
      <c r="C47" s="27">
        <v>0.92995370370370367</v>
      </c>
      <c r="D47" s="25" t="s">
        <v>42</v>
      </c>
      <c r="E47" s="28">
        <v>2.4430000000000001</v>
      </c>
      <c r="F47" s="28">
        <v>37.616</v>
      </c>
      <c r="G47" s="28" t="s">
        <v>43</v>
      </c>
      <c r="H47" s="28">
        <v>3.363</v>
      </c>
      <c r="I47" s="28">
        <v>3826.5056</v>
      </c>
      <c r="J47" s="28" t="s">
        <v>44</v>
      </c>
      <c r="K47" s="28">
        <v>3.59</v>
      </c>
      <c r="L47" s="28">
        <v>668.34829999999999</v>
      </c>
      <c r="M47" s="5"/>
      <c r="N47" s="4"/>
      <c r="O47" s="4"/>
      <c r="P47" s="5"/>
      <c r="Q47" s="4"/>
      <c r="R47" s="4"/>
      <c r="S47" s="5"/>
      <c r="T47" s="4"/>
      <c r="U47" s="4"/>
      <c r="AD47" s="7">
        <v>43126</v>
      </c>
    </row>
    <row r="48" spans="1:30" x14ac:dyDescent="0.35">
      <c r="A48" s="29" t="s">
        <v>74</v>
      </c>
      <c r="B48" s="30">
        <v>43215</v>
      </c>
      <c r="C48" s="31">
        <v>0.95354166666666673</v>
      </c>
      <c r="D48" s="29" t="s">
        <v>42</v>
      </c>
      <c r="E48" s="32">
        <v>2.4460000000000002</v>
      </c>
      <c r="F48" s="32">
        <v>19.363399999999999</v>
      </c>
      <c r="G48" s="32" t="s">
        <v>43</v>
      </c>
      <c r="H48" s="32">
        <v>3.37</v>
      </c>
      <c r="I48" s="32">
        <v>4425.1720999999998</v>
      </c>
      <c r="J48" s="32" t="s">
        <v>44</v>
      </c>
      <c r="K48" s="32">
        <v>3.5960000000000001</v>
      </c>
      <c r="L48" s="32">
        <v>489.35559999999998</v>
      </c>
      <c r="O48" s="20">
        <f>($O$2/$M$2)*F49</f>
        <v>1.9321084410495581</v>
      </c>
      <c r="R48" s="20">
        <f>($R$2/$P$2)*I49</f>
        <v>430.38101815787439</v>
      </c>
      <c r="U48" s="20">
        <f>($S$2/$U$2)*L49</f>
        <v>872.65371822641714</v>
      </c>
      <c r="AD48" s="7">
        <v>43126</v>
      </c>
    </row>
    <row r="49" spans="1:30" x14ac:dyDescent="0.35">
      <c r="A49" s="29" t="s">
        <v>75</v>
      </c>
      <c r="B49" s="30">
        <v>43215</v>
      </c>
      <c r="C49" s="31">
        <v>0.95761574074074074</v>
      </c>
      <c r="D49" s="29" t="s">
        <v>42</v>
      </c>
      <c r="E49" s="32">
        <v>2.4500000000000002</v>
      </c>
      <c r="F49" s="32">
        <v>19.028199999999998</v>
      </c>
      <c r="G49" s="32" t="s">
        <v>43</v>
      </c>
      <c r="H49" s="32">
        <v>3.37</v>
      </c>
      <c r="I49" s="32">
        <v>4553.8409000000001</v>
      </c>
      <c r="J49" s="32" t="s">
        <v>44</v>
      </c>
      <c r="K49" s="32">
        <v>3.5960000000000001</v>
      </c>
      <c r="L49" s="32">
        <v>495.88630000000001</v>
      </c>
      <c r="O49" s="20">
        <f>($O$2/$M$2)*F50</f>
        <v>1.9118818299430391</v>
      </c>
      <c r="R49" s="20">
        <f>($R$2/$P$2)*I50</f>
        <v>437.50572677715292</v>
      </c>
      <c r="U49" s="20">
        <f>($S$2/$U$2)*L50</f>
        <v>859.12466021381852</v>
      </c>
      <c r="AD49" s="7">
        <v>43126</v>
      </c>
    </row>
    <row r="50" spans="1:30" x14ac:dyDescent="0.35">
      <c r="A50" s="29" t="s">
        <v>76</v>
      </c>
      <c r="B50" s="30">
        <v>43215</v>
      </c>
      <c r="C50" s="31">
        <v>0.96168981481481486</v>
      </c>
      <c r="D50" s="29" t="s">
        <v>42</v>
      </c>
      <c r="E50" s="32">
        <v>2.4460000000000002</v>
      </c>
      <c r="F50" s="32">
        <v>18.829000000000001</v>
      </c>
      <c r="G50" s="32" t="s">
        <v>43</v>
      </c>
      <c r="H50" s="32">
        <v>3.37</v>
      </c>
      <c r="I50" s="32">
        <v>4629.2271000000001</v>
      </c>
      <c r="J50" s="32" t="s">
        <v>44</v>
      </c>
      <c r="K50" s="32">
        <v>3.593</v>
      </c>
      <c r="L50" s="32">
        <v>488.19839999999999</v>
      </c>
      <c r="O50" s="20">
        <f>($O$2/$M$2)*F51</f>
        <v>1.9176086415213909</v>
      </c>
      <c r="R50" s="20">
        <f>($R$2/$P$2)*I51</f>
        <v>456.56462618161839</v>
      </c>
      <c r="U50" s="20">
        <f>($S$2/$U$2)*L51</f>
        <v>867.85847763034678</v>
      </c>
      <c r="AD50" s="7">
        <v>43126</v>
      </c>
    </row>
    <row r="51" spans="1:30" x14ac:dyDescent="0.35">
      <c r="A51" s="29" t="s">
        <v>77</v>
      </c>
      <c r="B51" s="30">
        <v>43215</v>
      </c>
      <c r="C51" s="31">
        <v>0.9653356481481481</v>
      </c>
      <c r="D51" s="29" t="s">
        <v>42</v>
      </c>
      <c r="E51" s="32">
        <v>2.4430000000000001</v>
      </c>
      <c r="F51" s="32">
        <v>18.885400000000001</v>
      </c>
      <c r="G51" s="32" t="s">
        <v>43</v>
      </c>
      <c r="H51" s="32">
        <v>3.363</v>
      </c>
      <c r="I51" s="32">
        <v>4830.8883999999998</v>
      </c>
      <c r="J51" s="32" t="s">
        <v>44</v>
      </c>
      <c r="K51" s="32">
        <v>3.59</v>
      </c>
      <c r="L51" s="32">
        <v>493.16140000000001</v>
      </c>
      <c r="O51" s="20">
        <f>($O$2/$M$2)*F52</f>
        <v>1.8898681286985943</v>
      </c>
      <c r="R51" s="20">
        <f>($R$2/$P$2)*I52</f>
        <v>447.13087202727706</v>
      </c>
      <c r="U51" s="20">
        <f>($S$2/$U$2)*L52</f>
        <v>867.18764724566392</v>
      </c>
      <c r="AD51" s="7">
        <v>43126</v>
      </c>
    </row>
    <row r="52" spans="1:30" x14ac:dyDescent="0.35">
      <c r="A52" s="29" t="s">
        <v>78</v>
      </c>
      <c r="B52" s="30">
        <v>43215</v>
      </c>
      <c r="C52" s="31">
        <v>0.96940972222222221</v>
      </c>
      <c r="D52" s="29" t="s">
        <v>42</v>
      </c>
      <c r="E52" s="32">
        <v>2.44</v>
      </c>
      <c r="F52" s="32">
        <v>18.612200000000001</v>
      </c>
      <c r="G52" s="32" t="s">
        <v>43</v>
      </c>
      <c r="H52" s="32">
        <v>3.36</v>
      </c>
      <c r="I52" s="32">
        <v>4731.0703000000003</v>
      </c>
      <c r="J52" s="32" t="s">
        <v>44</v>
      </c>
      <c r="K52" s="32">
        <v>3.5859999999999999</v>
      </c>
      <c r="L52" s="32">
        <v>492.78019999999998</v>
      </c>
      <c r="O52" s="20">
        <f>($O$2/$M$2)*F53</f>
        <v>1.9397137280569796</v>
      </c>
      <c r="Q52" s="20">
        <f>($R$2/$P$2)*I53</f>
        <v>391.19297538723112</v>
      </c>
      <c r="U52" s="20">
        <f>($S$2/$U$2)*L53</f>
        <v>865.19205003624575</v>
      </c>
      <c r="AD52" s="7">
        <v>43126</v>
      </c>
    </row>
    <row r="53" spans="1:30" x14ac:dyDescent="0.35">
      <c r="A53" s="29" t="s">
        <v>79</v>
      </c>
      <c r="B53" s="30">
        <v>43215</v>
      </c>
      <c r="C53" s="31">
        <v>0.98934027777777767</v>
      </c>
      <c r="D53" s="29" t="s">
        <v>42</v>
      </c>
      <c r="E53" s="32">
        <v>2.4430000000000001</v>
      </c>
      <c r="F53" s="32">
        <v>19.103100000000001</v>
      </c>
      <c r="G53" s="32" t="s">
        <v>43</v>
      </c>
      <c r="H53" s="32">
        <v>3.36</v>
      </c>
      <c r="I53" s="32">
        <v>4139.1940999999997</v>
      </c>
      <c r="J53" s="32" t="s">
        <v>44</v>
      </c>
      <c r="K53" s="32">
        <v>3.59</v>
      </c>
      <c r="L53" s="32">
        <v>491.64620000000002</v>
      </c>
      <c r="O53" s="22">
        <f>($O$2/$M$2)*F54</f>
        <v>1.8948333961840802</v>
      </c>
      <c r="R53" s="22">
        <f>($R$2/$P$2)*I54</f>
        <v>449.62348327531146</v>
      </c>
      <c r="U53" s="22">
        <f>($S$2/$U$2)*L54</f>
        <v>887.56385621251786</v>
      </c>
      <c r="AD53" s="7">
        <v>43126</v>
      </c>
    </row>
    <row r="54" spans="1:30" x14ac:dyDescent="0.35">
      <c r="A54" s="29" t="s">
        <v>80</v>
      </c>
      <c r="B54" s="30">
        <v>43215</v>
      </c>
      <c r="C54" s="31">
        <v>0.99341435185185178</v>
      </c>
      <c r="D54" s="29" t="s">
        <v>42</v>
      </c>
      <c r="E54" s="32">
        <v>2.4460000000000002</v>
      </c>
      <c r="F54" s="32">
        <v>18.661100000000001</v>
      </c>
      <c r="G54" s="32" t="s">
        <v>43</v>
      </c>
      <c r="H54" s="32">
        <v>3.3660000000000001</v>
      </c>
      <c r="I54" s="32">
        <v>4757.4444999999996</v>
      </c>
      <c r="J54" s="32" t="s">
        <v>44</v>
      </c>
      <c r="K54" s="32">
        <v>3.593</v>
      </c>
      <c r="L54" s="32">
        <v>504.35899999999998</v>
      </c>
      <c r="O54" s="22">
        <f>($O$2/$M$2)*F55</f>
        <v>1.8407434577481219</v>
      </c>
      <c r="R54" s="22">
        <f>($R$2/$P$2)*I55</f>
        <v>470.8159336092603</v>
      </c>
      <c r="U54" s="22">
        <f>($S$2/$U$2)*L55</f>
        <v>861.47679004636575</v>
      </c>
      <c r="AD54" s="7">
        <v>43126</v>
      </c>
    </row>
    <row r="55" spans="1:30" x14ac:dyDescent="0.35">
      <c r="A55" s="29" t="s">
        <v>81</v>
      </c>
      <c r="B55" s="30">
        <v>43215</v>
      </c>
      <c r="C55" s="31">
        <v>0.9974884259259259</v>
      </c>
      <c r="D55" s="29" t="s">
        <v>42</v>
      </c>
      <c r="E55" s="32">
        <v>2.44</v>
      </c>
      <c r="F55" s="32">
        <v>18.128399999999999</v>
      </c>
      <c r="G55" s="32" t="s">
        <v>43</v>
      </c>
      <c r="H55" s="32">
        <v>3.36</v>
      </c>
      <c r="I55" s="32">
        <v>4981.6808000000001</v>
      </c>
      <c r="J55" s="32" t="s">
        <v>44</v>
      </c>
      <c r="K55" s="32">
        <v>3.59</v>
      </c>
      <c r="L55" s="32">
        <v>489.53500000000003</v>
      </c>
      <c r="O55" s="22">
        <f>($O$2/$M$2)*F56</f>
        <v>1.8106878508830129</v>
      </c>
      <c r="R55" s="22">
        <f>($R$2/$P$2)*I56</f>
        <v>504.27271515394955</v>
      </c>
      <c r="U55" s="22">
        <f>($S$2/$U$2)*L56</f>
        <v>873.54047434090205</v>
      </c>
      <c r="AD55" s="7">
        <v>43126</v>
      </c>
    </row>
    <row r="56" spans="1:30" x14ac:dyDescent="0.35">
      <c r="A56" s="29" t="s">
        <v>82</v>
      </c>
      <c r="B56" s="30">
        <v>43216</v>
      </c>
      <c r="C56" s="31">
        <v>1.5624999999999999E-3</v>
      </c>
      <c r="D56" s="29" t="s">
        <v>42</v>
      </c>
      <c r="E56" s="32">
        <v>2.4460000000000002</v>
      </c>
      <c r="F56" s="32">
        <v>17.8324</v>
      </c>
      <c r="G56" s="32" t="s">
        <v>43</v>
      </c>
      <c r="H56" s="32">
        <v>3.37</v>
      </c>
      <c r="I56" s="32">
        <v>5335.6854000000003</v>
      </c>
      <c r="J56" s="32" t="s">
        <v>44</v>
      </c>
      <c r="K56" s="32">
        <v>3.5960000000000001</v>
      </c>
      <c r="L56" s="32">
        <v>496.39019999999999</v>
      </c>
      <c r="O56" s="22">
        <f>($O$2/$M$2)*F57</f>
        <v>1.8142011076314344</v>
      </c>
      <c r="R56" s="22">
        <f>($R$2/$P$2)*I57</f>
        <v>514.66217726240882</v>
      </c>
      <c r="U56" s="22">
        <f>($S$2/$U$2)*L57</f>
        <v>862.87036449975051</v>
      </c>
      <c r="AD56" s="7">
        <v>43126</v>
      </c>
    </row>
    <row r="57" spans="1:30" x14ac:dyDescent="0.35">
      <c r="A57" s="29" t="s">
        <v>83</v>
      </c>
      <c r="B57" s="30">
        <v>43216</v>
      </c>
      <c r="C57" s="31">
        <v>5.6481481481481478E-3</v>
      </c>
      <c r="D57" s="29" t="s">
        <v>42</v>
      </c>
      <c r="E57" s="32">
        <v>2.4500000000000002</v>
      </c>
      <c r="F57" s="32">
        <v>17.867000000000001</v>
      </c>
      <c r="G57" s="32" t="s">
        <v>43</v>
      </c>
      <c r="H57" s="32">
        <v>3.37</v>
      </c>
      <c r="I57" s="32">
        <v>5445.6157999999996</v>
      </c>
      <c r="J57" s="32" t="s">
        <v>44</v>
      </c>
      <c r="K57" s="32">
        <v>3.5960000000000001</v>
      </c>
      <c r="L57" s="32">
        <v>490.32690000000002</v>
      </c>
      <c r="M57" s="3"/>
      <c r="N57" s="22">
        <f>($O$2/$M$2)*F58</f>
        <v>3.8014453410044871</v>
      </c>
      <c r="P57" s="3"/>
      <c r="Q57" s="22">
        <f>($R$2/$P$2)*I58</f>
        <v>357.11067356870456</v>
      </c>
      <c r="S57" s="3"/>
      <c r="T57" s="22">
        <f>($S$2/$U$2)*L58</f>
        <v>1165.246104523965</v>
      </c>
      <c r="AD57" s="7">
        <v>43126</v>
      </c>
    </row>
    <row r="58" spans="1:30" x14ac:dyDescent="0.35">
      <c r="A58" s="25" t="s">
        <v>41</v>
      </c>
      <c r="B58" s="26">
        <v>43215</v>
      </c>
      <c r="C58" s="27">
        <v>0.97347222222222218</v>
      </c>
      <c r="D58" s="25" t="s">
        <v>42</v>
      </c>
      <c r="E58" s="28">
        <v>2.4460000000000002</v>
      </c>
      <c r="F58" s="28">
        <v>37.438200000000002</v>
      </c>
      <c r="G58" s="28" t="s">
        <v>43</v>
      </c>
      <c r="H58" s="28">
        <v>3.3660000000000001</v>
      </c>
      <c r="I58" s="28">
        <v>3778.5709000000002</v>
      </c>
      <c r="J58" s="28" t="s">
        <v>44</v>
      </c>
      <c r="K58" s="28">
        <v>3.593</v>
      </c>
      <c r="L58" s="28">
        <v>662.15219999999999</v>
      </c>
      <c r="AD58" s="7">
        <v>43126</v>
      </c>
    </row>
    <row r="59" spans="1:30" x14ac:dyDescent="0.35">
      <c r="A59" s="25" t="s">
        <v>41</v>
      </c>
      <c r="B59" s="26">
        <v>43215</v>
      </c>
      <c r="C59" s="27">
        <v>0.97712962962962957</v>
      </c>
      <c r="D59" s="25" t="s">
        <v>42</v>
      </c>
      <c r="E59" s="28">
        <v>2.4430000000000001</v>
      </c>
      <c r="F59" s="28">
        <v>37.652799999999999</v>
      </c>
      <c r="G59" s="28" t="s">
        <v>43</v>
      </c>
      <c r="H59" s="28">
        <v>3.363</v>
      </c>
      <c r="I59" s="28">
        <v>3802.4194000000002</v>
      </c>
      <c r="J59" s="28" t="s">
        <v>44</v>
      </c>
      <c r="K59" s="28">
        <v>3.59</v>
      </c>
      <c r="L59" s="28">
        <v>659.68579999999997</v>
      </c>
    </row>
    <row r="60" spans="1:30" x14ac:dyDescent="0.35">
      <c r="A60" s="25" t="s">
        <v>41</v>
      </c>
      <c r="B60" s="26">
        <v>43215</v>
      </c>
      <c r="C60" s="27">
        <v>0.98120370370370369</v>
      </c>
      <c r="D60" s="25" t="s">
        <v>42</v>
      </c>
      <c r="E60" s="28">
        <v>2.4430000000000001</v>
      </c>
      <c r="F60" s="28">
        <v>38.175600000000003</v>
      </c>
      <c r="G60" s="28" t="s">
        <v>43</v>
      </c>
      <c r="H60" s="28">
        <v>3.363</v>
      </c>
      <c r="I60" s="28">
        <v>3701.3878</v>
      </c>
      <c r="J60" s="28" t="s">
        <v>44</v>
      </c>
      <c r="K60" s="28">
        <v>3.59</v>
      </c>
      <c r="L60" s="28">
        <v>668.02260000000001</v>
      </c>
    </row>
    <row r="61" spans="1:30" x14ac:dyDescent="0.35">
      <c r="A61" s="25" t="s">
        <v>41</v>
      </c>
      <c r="B61" s="26">
        <v>43215</v>
      </c>
      <c r="C61" s="27">
        <v>0.98527777777777781</v>
      </c>
      <c r="D61" s="25" t="s">
        <v>42</v>
      </c>
      <c r="E61" s="28">
        <v>2.4460000000000002</v>
      </c>
      <c r="F61" s="28">
        <v>37.763599999999997</v>
      </c>
      <c r="G61" s="28" t="s">
        <v>43</v>
      </c>
      <c r="H61" s="28">
        <v>3.3660000000000001</v>
      </c>
      <c r="I61" s="28">
        <v>3753.9973</v>
      </c>
      <c r="J61" s="28" t="s">
        <v>44</v>
      </c>
      <c r="K61" s="28">
        <v>3.593</v>
      </c>
      <c r="L61" s="28">
        <v>660.42729999999995</v>
      </c>
    </row>
    <row r="62" spans="1:30" x14ac:dyDescent="0.35">
      <c r="B62" s="1"/>
      <c r="E62" s="1"/>
      <c r="H62" s="1"/>
      <c r="N62"/>
      <c r="Q62"/>
      <c r="R62" s="5"/>
      <c r="T62"/>
      <c r="AD62"/>
    </row>
    <row r="63" spans="1:30" x14ac:dyDescent="0.35">
      <c r="B63" s="1"/>
      <c r="E63" s="1"/>
      <c r="H63" s="1"/>
      <c r="N63"/>
      <c r="Q63"/>
      <c r="R63" s="5"/>
      <c r="T63"/>
      <c r="AD63"/>
    </row>
    <row r="64" spans="1:30" x14ac:dyDescent="0.35">
      <c r="B64" s="1"/>
      <c r="E64" s="1"/>
      <c r="H64" s="1"/>
      <c r="N64"/>
      <c r="Q64"/>
      <c r="R64" s="5"/>
      <c r="T64"/>
      <c r="AD64"/>
    </row>
    <row r="65" spans="2:30" x14ac:dyDescent="0.35">
      <c r="B65" s="1"/>
      <c r="E65" s="1"/>
      <c r="H65" s="1"/>
      <c r="N65"/>
      <c r="Q65"/>
      <c r="R65" s="5"/>
      <c r="T65"/>
      <c r="AD65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2017-05-14T11:20:10Z</dcterms:created>
  <dcterms:modified xsi:type="dcterms:W3CDTF">2020-04-19T14:31:40Z</dcterms:modified>
</cp:coreProperties>
</file>