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Daten - Bearbeiten\trace_gas2018\slopecalculation_2018\Steigung berechnen\"/>
    </mc:Choice>
  </mc:AlternateContent>
  <xr:revisionPtr revIDLastSave="0" documentId="13_ncr:1_{71A4005E-0E83-4A05-AE0A-2B0DC484DCF7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N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Q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<sst xmlns="http://schemas.openxmlformats.org/spreadsheetml/2006/main" count="279" uniqueCount="86">
  <si>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</si>
  <si>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</si>
  <si>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</si>
  <si>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</si>
  <si>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</si>
  <si>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</si>
  <si>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</si>
  <si>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</si>
  <si>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</si>
  <si>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</si>
  <si>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</si>
  <si>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</si>
  <si>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</si>
  <si>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</si>
  <si>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</si>
  <si>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</si>
  <si>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</si>
  <si>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</si>
  <si>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</si>
  <si>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</si>
  <si>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</si>
  <si>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</si>
  <si>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</si>
  <si>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</si>
  <si>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</si>
  <si>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</si>
  <si>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</si>
  <si>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</si>
  <si>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</si>
  <si>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</si>
  <si>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</si>
  <si>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</si>
  <si>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</si>
  <si>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</si>
  <si>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</si>
  <si>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</si>
  <si>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</si>
  <si>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</si>
  <si>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</si>
  <si>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</si>
  <si>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</si>
  <si>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</si>
  <si>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</si>
  <si>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</si>
  <si>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</si>
  <si>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</si>
  <si>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</si>
  <si>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</si>
  <si>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</si>
  <si>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</si>
  <si>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</si>
  <si>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</si>
  <si>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</si>
  <si>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</si>
  <si>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</si>
  <si>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</si>
  <si>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</si>
  <si>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</si>
  <si>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</si>
  <si>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</si>
  <si>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</si>
  <si>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</si>
  <si>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</si>
  <si>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</si>
  <si>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</si>
  <si>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</si>
  <si>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</si>
  <si>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</si>
  <si>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</si>
  <si>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</si>
  <si>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</si>
  <si>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</si>
  <si>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</si>
  <si>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</si>
  <si>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</si>
  <si>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</si>
  <si>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</si>
  <si>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</si>
  <si>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</si>
  <si>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</si>
  <si>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</si>
  <si>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</si>
  <si>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</si>
  <si>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</si>
  <si>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</si>
  <si>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Autosamplerfehler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</si>
</sst>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T36" sqref="T3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43216</v>
      </c>
      <c r="C2" s="8">
        <v>0.46991898148148148</v>
      </c>
      <c r="D2" s="5" t="s">
        <v>42</v>
      </c>
      <c r="E2" s="9">
        <v>2.44</v>
      </c>
      <c r="F2" s="9">
        <v>38.454599999999999</v>
      </c>
      <c r="G2" s="9" t="s">
        <v>43</v>
      </c>
      <c r="H2" s="9">
        <v>3.363</v>
      </c>
      <c r="I2" s="9">
        <v>3856.4036000000001</v>
      </c>
      <c r="J2" s="9" t="s">
        <v>44</v>
      </c>
      <c r="K2" s="9">
        <v>3.59</v>
      </c>
      <c r="L2" s="9">
        <v>679.26700000000005</v>
      </c>
      <c r="M2" s="4">
        <f>AVERAGE(F2:F5,F16:F19,F30:F33,F44:F47,F58:F61)</f>
        <v>38.811039999999998</v>
      </c>
      <c r="N2" s="4">
        <f>STDEV(F2:F5,F16:F19,F30:F33,F44:F47,G58:G61)</f>
        <v>0.27903791259731386</v>
      </c>
      <c r="O2" s="4">
        <v>4.08</v>
      </c>
      <c r="P2" s="4">
        <f>AVERAGE(I2:I5,I16:I19,I30:I33,I44:I47,I58:I61)</f>
        <v>3790.7751549999994</v>
      </c>
      <c r="Q2" s="4">
        <f>STDEV(I2:I5,I16:I19,I30:I33,I44:I47,I58:I61)</f>
        <v>69.828113158809131</v>
      </c>
      <c r="R2" s="4">
        <v>393.3</v>
      </c>
      <c r="S2" s="4">
        <f>AVERAGE(L2:L5,L16:L19,L30:L33,L44:L47,L58:L61)</f>
        <v>673.5503299999998</v>
      </c>
      <c r="T2" s="4">
        <f>STDEV(L2:L5,L16:L19,L30:L33,L44:L47,L58:L61)</f>
        <v>11.272187734050755</v>
      </c>
      <c r="U2" s="4">
        <v>399</v>
      </c>
      <c r="AD2" s="7">
        <v>43109</v>
      </c>
      <c r="AE2" s="6">
        <f>(N2/M2)^2</f>
        <v>5.1691111160043298E-5</v>
      </c>
      <c r="AF2" s="6">
        <f>(T2/S2)^2</f>
        <v>2.8007627380260036E-4</v>
      </c>
      <c r="AG2" s="6">
        <f>(T2/S2)^2</f>
        <v>2.8007627380260036E-4</v>
      </c>
    </row>
    <row r="3" spans="1:33" x14ac:dyDescent="0.35">
      <c r="A3" s="5" t="s">
        <v>41</v>
      </c>
      <c r="B3" s="7">
        <v>43216</v>
      </c>
      <c r="C3" s="8">
        <v>0.4739814814814815</v>
      </c>
      <c r="D3" s="5" t="s">
        <v>42</v>
      </c>
      <c r="E3" s="9">
        <v>2.4460000000000002</v>
      </c>
      <c r="F3" s="9">
        <v>38.634799999999998</v>
      </c>
      <c r="G3" s="9" t="s">
        <v>43</v>
      </c>
      <c r="H3" s="9">
        <v>3.363</v>
      </c>
      <c r="I3" s="9">
        <v>3811.4751999999999</v>
      </c>
      <c r="J3" s="9" t="s">
        <v>44</v>
      </c>
      <c r="K3" s="9">
        <v>3.593</v>
      </c>
      <c r="L3" s="9">
        <v>680.06439999999998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43216</v>
      </c>
      <c r="C4" s="8">
        <v>0.47763888888888889</v>
      </c>
      <c r="D4" s="5" t="s">
        <v>42</v>
      </c>
      <c r="E4" s="9">
        <v>2.4500000000000002</v>
      </c>
      <c r="F4" s="9">
        <v>38.5289</v>
      </c>
      <c r="G4" s="9" t="s">
        <v>43</v>
      </c>
      <c r="H4" s="9">
        <v>3.37</v>
      </c>
      <c r="I4" s="9">
        <v>3808.6876000000002</v>
      </c>
      <c r="J4" s="9" t="s">
        <v>44</v>
      </c>
      <c r="K4" s="9">
        <v>3.5960000000000001</v>
      </c>
      <c r="L4" s="9">
        <v>673.48879999999997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43216</v>
      </c>
      <c r="C5" s="8">
        <v>0.48171296296296301</v>
      </c>
      <c r="D5" s="5" t="s">
        <v>42</v>
      </c>
      <c r="E5" s="9">
        <v>2.4460000000000002</v>
      </c>
      <c r="F5" s="9">
        <v>38.555500000000002</v>
      </c>
      <c r="G5" s="9" t="s">
        <v>43</v>
      </c>
      <c r="H5" s="9">
        <v>3.3660000000000001</v>
      </c>
      <c r="I5" s="9">
        <v>3798.5837000000001</v>
      </c>
      <c r="J5" s="9" t="s">
        <v>44</v>
      </c>
      <c r="K5" s="9">
        <v>3.593</v>
      </c>
      <c r="L5" s="9">
        <v>680.83169999999996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43216</v>
      </c>
      <c r="C6" s="29">
        <v>0.4853703703703704</v>
      </c>
      <c r="D6" s="27" t="s">
        <v>42</v>
      </c>
      <c r="E6" s="30">
        <v>2.44</v>
      </c>
      <c r="F6" s="30">
        <v>19.763999999999999</v>
      </c>
      <c r="G6" s="30" t="s">
        <v>43</v>
      </c>
      <c r="H6" s="30">
        <v>3.36</v>
      </c>
      <c r="I6" s="30">
        <v>4647.1778999999997</v>
      </c>
      <c r="J6" s="30" t="s">
        <v>44</v>
      </c>
      <c r="K6" s="30">
        <v>3.5859999999999999</v>
      </c>
      <c r="L6" s="30">
        <v>510.59300000000002</v>
      </c>
      <c r="O6" s="10">
        <f>($O$2/$M$2)*F6</f>
        <v>2.0776851122773312</v>
      </c>
      <c r="R6" s="10">
        <f t="shared" ref="R6:R15" si="0">($R$2/$P$2)*I6</f>
        <v>482.15338376353799</v>
      </c>
      <c r="U6" s="10">
        <f>($S$2/$U$2)*L6</f>
        <v>861.93003419972399</v>
      </c>
      <c r="V6" s="3">
        <v>0</v>
      </c>
      <c r="W6" s="11" t="s">
        <v>33</v>
      </c>
      <c r="X6" s="2">
        <f>SLOPE(O6:O10,$V$6:$V$10)</f>
        <v>-5.2404676607480387E-4</v>
      </c>
      <c r="Y6" s="2">
        <f>RSQ(O6:O10,$V$6:$V$10)</f>
        <v>0.13789204601044736</v>
      </c>
      <c r="Z6" s="2">
        <f>SLOPE($R6:$R10,$V$6:$V$10)</f>
        <v>10.112565831670912</v>
      </c>
      <c r="AA6" s="2">
        <f>RSQ(R6:R10,$V$6:$V$10)</f>
        <v>0.95328024517020593</v>
      </c>
      <c r="AB6" s="2">
        <f>SLOPE(U6:U10,$V$6:$V$10)</f>
        <v>5.0967401542454116</v>
      </c>
      <c r="AC6" s="2">
        <f>RSQ(U6:U10,$V$6:$V$10)</f>
        <v>0.95327832081700092</v>
      </c>
      <c r="AD6" s="7">
        <v>43109</v>
      </c>
      <c r="AE6" s="2"/>
    </row>
    <row r="7" spans="1:33" x14ac:dyDescent="0.35">
      <c r="A7" s="27" t="s">
        <v>46</v>
      </c>
      <c r="B7" s="28">
        <v>43216</v>
      </c>
      <c r="C7" s="29">
        <v>0.4894444444444444</v>
      </c>
      <c r="D7" s="27" t="s">
        <v>42</v>
      </c>
      <c r="E7" s="30">
        <v>2.4500000000000002</v>
      </c>
      <c r="F7" s="30">
        <v>19.217600000000001</v>
      </c>
      <c r="G7" s="30" t="s">
        <v>43</v>
      </c>
      <c r="H7" s="30">
        <v>3.37</v>
      </c>
      <c r="I7" s="30">
        <v>6523.4258</v>
      </c>
      <c r="J7" s="30" t="s">
        <v>44</v>
      </c>
      <c r="K7" s="30">
        <v>3.5960000000000001</v>
      </c>
      <c r="L7" s="30">
        <v>557.51340000000005</v>
      </c>
      <c r="O7" s="10">
        <f>($O$2/$M$2)*F7</f>
        <v>2.0202449612275273</v>
      </c>
      <c r="R7" s="10">
        <f t="shared" si="0"/>
        <v>676.81760648766317</v>
      </c>
      <c r="U7" s="10">
        <f>($S$2/$U$2)*L7</f>
        <v>941.13617681559379</v>
      </c>
      <c r="V7" s="3">
        <v>10</v>
      </c>
      <c r="W7" s="13" t="s">
        <v>34</v>
      </c>
      <c r="X7" s="2">
        <f>SLOPE($O11:$O15,$V$6:$V$10)</f>
        <v>1.5773965345942686E-3</v>
      </c>
      <c r="Y7" s="2">
        <f>RSQ(O11:O15,$V$6:$V$10)</f>
        <v>0.41791627610106719</v>
      </c>
      <c r="Z7" s="2">
        <f>SLOPE($R11:$R15,$V$6:$V$10)</f>
        <v>12.353772578526884</v>
      </c>
      <c r="AA7" s="2">
        <f>RSQ(R11:R15,$V$6:$V$10)</f>
        <v>0.9768038322601843</v>
      </c>
      <c r="AB7" s="2">
        <f>SLOPE(U11:U15,$V$6:$V$10)</f>
        <v>5.3196194777288701</v>
      </c>
      <c r="AC7" s="2">
        <f>RSQ(U11:U15,$V$6:$V$10)</f>
        <v>0.94130128478214603</v>
      </c>
      <c r="AD7" s="7">
        <v>43109</v>
      </c>
      <c r="AE7" s="2"/>
    </row>
    <row r="8" spans="1:33" x14ac:dyDescent="0.35">
      <c r="A8" s="27" t="s">
        <v>47</v>
      </c>
      <c r="B8" s="28">
        <v>43216</v>
      </c>
      <c r="C8" s="29">
        <v>0.49351851851851852</v>
      </c>
      <c r="D8" s="27" t="s">
        <v>42</v>
      </c>
      <c r="E8" s="30">
        <v>2.4460000000000002</v>
      </c>
      <c r="F8" s="30">
        <v>19.541</v>
      </c>
      <c r="G8" s="30" t="s">
        <v>43</v>
      </c>
      <c r="H8" s="30">
        <v>3.3660000000000001</v>
      </c>
      <c r="I8" s="30">
        <v>7090.4332999999997</v>
      </c>
      <c r="J8" s="30" t="s">
        <v>44</v>
      </c>
      <c r="K8" s="30">
        <v>3.593</v>
      </c>
      <c r="L8" s="30">
        <v>560.81219999999996</v>
      </c>
      <c r="O8" s="10">
        <f>($O$2/$M$2)*F8</f>
        <v>2.0542422980677664</v>
      </c>
      <c r="R8" s="10">
        <f t="shared" si="0"/>
        <v>735.64569325927232</v>
      </c>
      <c r="U8" s="10">
        <f>($S$2/$U$2)*L8</f>
        <v>946.70486811535295</v>
      </c>
      <c r="V8" s="3">
        <v>20</v>
      </c>
      <c r="W8" s="15" t="s">
        <v>35</v>
      </c>
      <c r="X8" s="2">
        <f>SLOPE($O20:$O24,$V$6:$V$10)</f>
        <v>-5.4896132646792934E-4</v>
      </c>
      <c r="Y8" s="2">
        <f>RSQ(O20:O24,$V$6:$V$10)</f>
        <v>0.14806920077151145</v>
      </c>
      <c r="Z8" s="2">
        <f>SLOPE($R20:$R24,$V$6:$V$10)</f>
        <v>18.625218423196088</v>
      </c>
      <c r="AA8" s="2">
        <f>RSQ(R20:R24,$V$6:$V$10)</f>
        <v>0.98636018239758183</v>
      </c>
      <c r="AB8" s="2">
        <f>SLOPE($U20:$U24,$V$6:$V$10)</f>
        <v>13.302429950740693</v>
      </c>
      <c r="AC8" s="2">
        <f>RSQ(U20:U24,$V$6:$V$10)</f>
        <v>0.99318950432038022</v>
      </c>
      <c r="AD8" s="7">
        <v>43109</v>
      </c>
      <c r="AE8" s="2"/>
    </row>
    <row r="9" spans="1:33" x14ac:dyDescent="0.35">
      <c r="A9" s="27" t="s">
        <v>48</v>
      </c>
      <c r="B9" s="28">
        <v>43216</v>
      </c>
      <c r="C9" s="29">
        <v>0.49759259259259259</v>
      </c>
      <c r="D9" s="27" t="s">
        <v>42</v>
      </c>
      <c r="E9" s="30">
        <v>2.44</v>
      </c>
      <c r="F9" s="30">
        <v>19.310300000000002</v>
      </c>
      <c r="G9" s="30" t="s">
        <v>43</v>
      </c>
      <c r="H9" s="30">
        <v>3.36</v>
      </c>
      <c r="I9" s="30">
        <v>8064.2012000000004</v>
      </c>
      <c r="J9" s="30" t="s">
        <v>44</v>
      </c>
      <c r="K9" s="30">
        <v>3.59</v>
      </c>
      <c r="L9" s="30">
        <v>613.26139999999998</v>
      </c>
      <c r="O9" s="10">
        <f t="shared" ref="O9:O15" si="1">($O$2/$M$2)*F9</f>
        <v>2.0299900234572434</v>
      </c>
      <c r="R9" s="10">
        <f t="shared" si="0"/>
        <v>836.67593098383088</v>
      </c>
      <c r="U9" s="10">
        <f>($S$2/$U$2)*L9</f>
        <v>1035.2441562562954</v>
      </c>
      <c r="V9" s="3">
        <v>30</v>
      </c>
      <c r="W9" s="18" t="s">
        <v>36</v>
      </c>
      <c r="X9" s="2">
        <f>SLOPE($O25:$O29,$V$6:$V$10)</f>
        <v>-4.2869863832559749E-4</v>
      </c>
      <c r="Y9" s="2">
        <f>RSQ(O25:O29,$V$6:$V$10)</f>
        <v>0.38651933358547907</v>
      </c>
      <c r="Z9" s="2">
        <f>SLOPE($R25:$R29,$V$6:$V$10)</f>
        <v>9.7096789677308113</v>
      </c>
      <c r="AA9" s="2">
        <f>RSQ(R25:R29,$V$6:$V$10)</f>
        <v>0.99684985690919936</v>
      </c>
      <c r="AB9" s="2">
        <f>SLOPE(U25:U29,$V$6:$V$10)</f>
        <v>1.4376197472061643</v>
      </c>
      <c r="AC9" s="2">
        <f>RSQ(U25:U29,$V$6:$V$10)</f>
        <v>0.94134994757166568</v>
      </c>
      <c r="AD9" s="7">
        <v>43109</v>
      </c>
      <c r="AE9" s="2"/>
    </row>
    <row r="10" spans="1:33" x14ac:dyDescent="0.35">
      <c r="A10" s="27" t="s">
        <v>49</v>
      </c>
      <c r="B10" s="28">
        <v>43216</v>
      </c>
      <c r="C10" s="29">
        <v>0.50167824074074074</v>
      </c>
      <c r="D10" s="27" t="s">
        <v>42</v>
      </c>
      <c r="E10" s="30">
        <v>2.44</v>
      </c>
      <c r="F10" s="30">
        <v>19.468399999999999</v>
      </c>
      <c r="G10" s="30" t="s">
        <v>43</v>
      </c>
      <c r="H10" s="30">
        <v>3.363</v>
      </c>
      <c r="I10" s="30">
        <v>8750.2281999999996</v>
      </c>
      <c r="J10" s="30" t="s">
        <v>44</v>
      </c>
      <c r="K10" s="30">
        <v>3.59</v>
      </c>
      <c r="L10" s="30">
        <v>633.68020000000001</v>
      </c>
      <c r="O10" s="10">
        <f t="shared" si="1"/>
        <v>2.0466102428587329</v>
      </c>
      <c r="R10" s="10">
        <f t="shared" si="0"/>
        <v>907.85251309899979</v>
      </c>
      <c r="U10" s="10">
        <f>($S$2/$U$2)*L10</f>
        <v>1069.7130521916438</v>
      </c>
      <c r="V10" s="3">
        <v>40</v>
      </c>
      <c r="W10" s="20" t="s">
        <v>37</v>
      </c>
      <c r="X10" s="2">
        <f>SLOPE($O34:$O38,$V$6:$V$10)</f>
        <v>-1.0970816551166918E-3</v>
      </c>
      <c r="Y10" s="2">
        <f>RSQ(O34:O38,$V$6:$V$10)</f>
        <v>0.34107237595160866</v>
      </c>
      <c r="Z10" s="2">
        <f>SLOPE($R34:$R38,$V$6:$V$10)</f>
        <v>13.409646925867333</v>
      </c>
      <c r="AA10" s="2">
        <f>RSQ(R34:R38,$V$6:$V$10)</f>
        <v>0.99461777898569415</v>
      </c>
      <c r="AB10" s="2">
        <f>SLOPE(U34:U38,$V$6:$V$10)</f>
        <v>0.80913651785781671</v>
      </c>
      <c r="AC10" s="2">
        <f>RSQ(U34:U38,$V$6:$V$10)</f>
        <v>0.8662857703963478</v>
      </c>
      <c r="AD10" s="7">
        <v>43109</v>
      </c>
      <c r="AE10" s="2"/>
    </row>
    <row r="11" spans="1:33" x14ac:dyDescent="0.35">
      <c r="A11" s="27" t="s">
        <v>50</v>
      </c>
      <c r="B11" s="28">
        <v>43216</v>
      </c>
      <c r="C11" s="29">
        <v>0.50532407407407409</v>
      </c>
      <c r="D11" s="27" t="s">
        <v>42</v>
      </c>
      <c r="E11" s="30">
        <v>2.4430000000000001</v>
      </c>
      <c r="F11" s="30">
        <v>19.939900000000002</v>
      </c>
      <c r="G11" s="30" t="s">
        <v>43</v>
      </c>
      <c r="H11" s="30">
        <v>3.363</v>
      </c>
      <c r="I11" s="30">
        <v>4620.6106</v>
      </c>
      <c r="J11" s="30" t="s">
        <v>44</v>
      </c>
      <c r="K11" s="30">
        <v>3.593</v>
      </c>
      <c r="L11" s="30">
        <v>514.4556</v>
      </c>
      <c r="O11" s="12">
        <f t="shared" si="1"/>
        <v>2.096176551826491</v>
      </c>
      <c r="R11" s="12">
        <f t="shared" si="0"/>
        <v>479.39697678534571</v>
      </c>
      <c r="U11" s="12">
        <f>($S$2/$U$2)*L11</f>
        <v>868.45047406102231</v>
      </c>
      <c r="V11" s="3"/>
      <c r="W11" s="21" t="s">
        <v>38</v>
      </c>
      <c r="X11" s="2">
        <f>SLOPE($O39:$O43,$V$6:$V$10)</f>
        <v>-2.5022838862344267E-3</v>
      </c>
      <c r="Y11" s="2">
        <f>RSQ(O39:O43,$V$6:$V$10)</f>
        <v>0.96157570313326102</v>
      </c>
      <c r="Z11" s="2">
        <f>SLOPE($R39:$R43,$V$6:$V$10)</f>
        <v>6.9078204753613246</v>
      </c>
      <c r="AA11" s="2">
        <f>RSQ(R39:R43,$V$6:$V$10)</f>
        <v>0.97712672067480888</v>
      </c>
      <c r="AB11" s="2">
        <f>SLOPE($U39:$U43,$V$6:$V$10)</f>
        <v>0.26027402751894896</v>
      </c>
      <c r="AC11" s="2">
        <f>RSQ(U39:U43,$V$6:$V$10)</f>
        <v>0.16050144997471219</v>
      </c>
      <c r="AD11" s="7">
        <v>43109</v>
      </c>
      <c r="AE11" s="2"/>
    </row>
    <row r="12" spans="1:33" x14ac:dyDescent="0.35">
      <c r="A12" s="27" t="s">
        <v>51</v>
      </c>
      <c r="B12" s="28">
        <v>43216</v>
      </c>
      <c r="C12" s="29">
        <v>0.5093981481481481</v>
      </c>
      <c r="D12" s="27" t="s">
        <v>42</v>
      </c>
      <c r="E12" s="30">
        <v>2.4460000000000002</v>
      </c>
      <c r="F12" s="30">
        <v>19.917899999999999</v>
      </c>
      <c r="G12" s="30" t="s">
        <v>43</v>
      </c>
      <c r="H12" s="30">
        <v>3.3660000000000001</v>
      </c>
      <c r="I12" s="30">
        <v>6299.8711999999996</v>
      </c>
      <c r="J12" s="30" t="s">
        <v>44</v>
      </c>
      <c r="K12" s="30">
        <v>3.593</v>
      </c>
      <c r="L12" s="30">
        <v>561.81240000000003</v>
      </c>
      <c r="O12" s="12">
        <f t="shared" si="1"/>
        <v>2.0938638078237535</v>
      </c>
      <c r="R12" s="12">
        <f t="shared" si="0"/>
        <v>653.62339934403212</v>
      </c>
      <c r="U12" s="12">
        <f>($S$2/$U$2)*L12</f>
        <v>948.39330179972899</v>
      </c>
      <c r="V12" s="3"/>
      <c r="W12" s="23" t="s">
        <v>39</v>
      </c>
      <c r="X12" s="2">
        <f>SLOPE($O48:$O52,$V$6:$V$10)</f>
        <v>-3.4577625335471618E-3</v>
      </c>
      <c r="Y12" s="2">
        <f>RSQ(O48:O52,$V$6:$V$10)</f>
        <v>0.91290128367790047</v>
      </c>
      <c r="Z12" s="2">
        <f>SLOPE($R48:$R52,$V$6:$V$10)</f>
        <v>6.3419913041769425</v>
      </c>
      <c r="AA12" s="2">
        <f>RSQ(R48:R52,$V$6:$V$10)</f>
        <v>0.97438245918174526</v>
      </c>
      <c r="AB12" s="2">
        <f>SLOPE(U48:U52,$V$6:$V$10)</f>
        <v>0.13291561988273315</v>
      </c>
      <c r="AC12" s="2">
        <f>RSQ(U48:U52,$V$6:$V$10)</f>
        <v>7.4905375289735038E-2</v>
      </c>
      <c r="AD12" s="7">
        <v>43109</v>
      </c>
      <c r="AE12" s="2"/>
    </row>
    <row r="13" spans="1:33" x14ac:dyDescent="0.35">
      <c r="A13" s="27" t="s">
        <v>52</v>
      </c>
      <c r="B13" s="28">
        <v>43216</v>
      </c>
      <c r="C13" s="29">
        <v>0.51355324074074071</v>
      </c>
      <c r="D13" s="27" t="s">
        <v>42</v>
      </c>
      <c r="E13" s="30">
        <v>2.44</v>
      </c>
      <c r="F13" s="30">
        <v>19.558</v>
      </c>
      <c r="G13" s="30" t="s">
        <v>43</v>
      </c>
      <c r="H13" s="30">
        <v>3.36</v>
      </c>
      <c r="I13" s="30">
        <v>7436.7532000000001</v>
      </c>
      <c r="J13" s="30" t="s">
        <v>44</v>
      </c>
      <c r="K13" s="30">
        <v>3.5859999999999999</v>
      </c>
      <c r="L13" s="30">
        <v>602.99350000000004</v>
      </c>
      <c r="O13" s="12">
        <f t="shared" si="1"/>
        <v>2.0560294184335177</v>
      </c>
      <c r="R13" s="12">
        <f t="shared" si="0"/>
        <v>771.57702949015993</v>
      </c>
      <c r="U13" s="12">
        <f>($S$2/$U$2)*L13</f>
        <v>1017.9109546688093</v>
      </c>
      <c r="V13" s="3"/>
      <c r="W13" s="25" t="s">
        <v>40</v>
      </c>
      <c r="X13" s="2">
        <f>SLOPE($O53:$O57,$V$6:$V$10)</f>
        <v>-1.5767657862298967E-3</v>
      </c>
      <c r="Y13" s="2">
        <f>RSQ(O53:O57,$V$6:$V$10)</f>
        <v>0.62222730795694658</v>
      </c>
      <c r="Z13" s="2">
        <f>SLOPE($R53:$R57,$V$6:$V$10)</f>
        <v>3.6538455843868189</v>
      </c>
      <c r="AA13" s="2">
        <f>RSQ(R53:R57,$V$6:$V$10)</f>
        <v>0.94487945799362205</v>
      </c>
      <c r="AB13" s="2">
        <f>SLOPE(U53:U57,$V$6:$V$10)</f>
        <v>1.4312843226736072</v>
      </c>
      <c r="AC13" s="2">
        <f>RSQ(U53:U57,$V$6:$V$10)</f>
        <v>0.92108382076869666</v>
      </c>
      <c r="AD13" s="7">
        <v>43109</v>
      </c>
      <c r="AE13" s="2"/>
    </row>
    <row r="14" spans="1:33" x14ac:dyDescent="0.35">
      <c r="A14" s="27" t="s">
        <v>53</v>
      </c>
      <c r="B14" s="28">
        <v>43216</v>
      </c>
      <c r="C14" s="29">
        <v>0.51719907407407406</v>
      </c>
      <c r="D14" s="27" t="s">
        <v>42</v>
      </c>
      <c r="E14" s="30">
        <v>2.4460000000000002</v>
      </c>
      <c r="F14" s="30">
        <v>20.332599999999999</v>
      </c>
      <c r="G14" s="30" t="s">
        <v>43</v>
      </c>
      <c r="H14" s="30">
        <v>3.37</v>
      </c>
      <c r="I14" s="30">
        <v>8767.6656000000003</v>
      </c>
      <c r="J14" s="30" t="s">
        <v>44</v>
      </c>
      <c r="K14" s="30">
        <v>3.5960000000000001</v>
      </c>
      <c r="L14" s="30">
        <v>629.50540000000001</v>
      </c>
      <c r="O14" s="12">
        <f t="shared" si="1"/>
        <v>2.1374590322753524</v>
      </c>
      <c r="R14" s="12">
        <f t="shared" si="0"/>
        <v>909.66167590596672</v>
      </c>
      <c r="U14" s="12">
        <f>($S$2/$U$2)*L14</f>
        <v>1062.6655887388017</v>
      </c>
      <c r="AD14" s="7">
        <v>43109</v>
      </c>
    </row>
    <row r="15" spans="1:33" x14ac:dyDescent="0.35">
      <c r="A15" s="27" t="s">
        <v>54</v>
      </c>
      <c r="B15" s="28">
        <v>43216</v>
      </c>
      <c r="C15" s="29">
        <v>0.52085648148148145</v>
      </c>
      <c r="D15" s="27" t="s">
        <v>42</v>
      </c>
      <c r="E15" s="30">
        <v>2.44</v>
      </c>
      <c r="F15" s="30">
        <v>20.482800000000001</v>
      </c>
      <c r="G15" s="30" t="s">
        <v>43</v>
      </c>
      <c r="H15" s="30">
        <v>3.36</v>
      </c>
      <c r="I15" s="30">
        <v>9340.2315999999992</v>
      </c>
      <c r="J15" s="30" t="s">
        <v>44</v>
      </c>
      <c r="K15" s="30">
        <v>3.5859999999999999</v>
      </c>
      <c r="L15" s="30">
        <v>638.17179999999996</v>
      </c>
      <c r="O15" s="12">
        <f t="shared" si="1"/>
        <v>2.153248766330405</v>
      </c>
      <c r="R15" s="12">
        <f t="shared" si="0"/>
        <v>969.0664674307227</v>
      </c>
      <c r="U15" s="12">
        <f>($S$2/$U$2)*L15</f>
        <v>1077.2953044779294</v>
      </c>
      <c r="AD15" s="7">
        <v>43109</v>
      </c>
    </row>
    <row r="16" spans="1:33" x14ac:dyDescent="0.35">
      <c r="A16" s="5" t="s">
        <v>41</v>
      </c>
      <c r="B16" s="7">
        <v>43216</v>
      </c>
      <c r="C16" s="8">
        <v>0.52493055555555557</v>
      </c>
      <c r="D16" s="5" t="s">
        <v>42</v>
      </c>
      <c r="E16" s="9">
        <v>2.4500000000000002</v>
      </c>
      <c r="F16" s="9">
        <v>38.653399999999998</v>
      </c>
      <c r="G16" s="9" t="s">
        <v>43</v>
      </c>
      <c r="H16" s="9">
        <v>3.37</v>
      </c>
      <c r="I16" s="9">
        <v>3795.1976</v>
      </c>
      <c r="J16" s="9" t="s">
        <v>44</v>
      </c>
      <c r="K16" s="9">
        <v>3.5960000000000001</v>
      </c>
      <c r="L16" s="9">
        <v>679.99180000000001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43216</v>
      </c>
      <c r="C17" s="8">
        <v>0.52900462962962969</v>
      </c>
      <c r="D17" s="5" t="s">
        <v>42</v>
      </c>
      <c r="E17" s="9">
        <v>2.44</v>
      </c>
      <c r="F17" s="9">
        <v>38.495600000000003</v>
      </c>
      <c r="G17" s="9" t="s">
        <v>43</v>
      </c>
      <c r="H17" s="9">
        <v>3.36</v>
      </c>
      <c r="I17" s="9">
        <v>3793.7977999999998</v>
      </c>
      <c r="J17" s="9" t="s">
        <v>44</v>
      </c>
      <c r="K17" s="9">
        <v>3.59</v>
      </c>
      <c r="L17" s="9">
        <v>678.3202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43216</v>
      </c>
      <c r="C18" s="8">
        <v>0.53266203703703707</v>
      </c>
      <c r="D18" s="5" t="s">
        <v>42</v>
      </c>
      <c r="E18" s="9">
        <v>2.44</v>
      </c>
      <c r="F18" s="9">
        <v>38.796399999999998</v>
      </c>
      <c r="G18" s="9" t="s">
        <v>43</v>
      </c>
      <c r="H18" s="9">
        <v>3.363</v>
      </c>
      <c r="I18" s="9">
        <v>3831.0068000000001</v>
      </c>
      <c r="J18" s="9" t="s">
        <v>44</v>
      </c>
      <c r="K18" s="9">
        <v>3.59</v>
      </c>
      <c r="L18" s="9">
        <v>678.7921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43216</v>
      </c>
      <c r="C19" s="8">
        <v>0.53673611111111108</v>
      </c>
      <c r="D19" s="5" t="s">
        <v>42</v>
      </c>
      <c r="E19" s="9">
        <v>2.4500000000000002</v>
      </c>
      <c r="F19" s="9">
        <v>39.107199999999999</v>
      </c>
      <c r="G19" s="9" t="s">
        <v>43</v>
      </c>
      <c r="H19" s="9">
        <v>3.3660000000000001</v>
      </c>
      <c r="I19" s="9">
        <v>3807.6111999999998</v>
      </c>
      <c r="J19" s="9" t="s">
        <v>44</v>
      </c>
      <c r="K19" s="9">
        <v>3.593</v>
      </c>
      <c r="L19" s="9">
        <v>677.77959999999996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43216</v>
      </c>
      <c r="C20" s="29">
        <v>0.5408101851851852</v>
      </c>
      <c r="D20" s="27" t="s">
        <v>42</v>
      </c>
      <c r="E20" s="30">
        <v>2.4460000000000002</v>
      </c>
      <c r="F20" s="30">
        <v>19.762599999999999</v>
      </c>
      <c r="G20" s="30" t="s">
        <v>43</v>
      </c>
      <c r="H20" s="30">
        <v>3.37</v>
      </c>
      <c r="I20" s="30">
        <v>4825.5568000000003</v>
      </c>
      <c r="J20" s="30" t="s">
        <v>44</v>
      </c>
      <c r="K20" s="30">
        <v>3.5960000000000001</v>
      </c>
      <c r="L20" s="30">
        <v>537.70780000000002</v>
      </c>
      <c r="O20" s="14">
        <f t="shared" ref="O20:O29" si="2">($O$2/$M$2)*F20</f>
        <v>2.0775379376589753</v>
      </c>
      <c r="P20" s="3"/>
      <c r="R20" s="14">
        <f t="shared" ref="R20:R29" si="3">($R$2/$P$2)*I20</f>
        <v>500.66052768566288</v>
      </c>
      <c r="S20" s="3"/>
      <c r="U20" s="14">
        <f t="shared" ref="U20:U26" si="4">($S$2/$U$2)*L20</f>
        <v>907.70242138740321</v>
      </c>
      <c r="AD20" s="7">
        <v>43109</v>
      </c>
    </row>
    <row r="21" spans="1:30" x14ac:dyDescent="0.35">
      <c r="A21" s="27" t="s">
        <v>56</v>
      </c>
      <c r="B21" s="28">
        <v>43216</v>
      </c>
      <c r="C21" s="29">
        <v>0.54446759259259259</v>
      </c>
      <c r="D21" s="27" t="s">
        <v>42</v>
      </c>
      <c r="E21" s="30">
        <v>2.4460000000000002</v>
      </c>
      <c r="F21" s="30">
        <v>19.401</v>
      </c>
      <c r="G21" s="30" t="s">
        <v>43</v>
      </c>
      <c r="H21" s="30">
        <v>3.3660000000000001</v>
      </c>
      <c r="I21" s="30">
        <v>7127.7242999999999</v>
      </c>
      <c r="J21" s="30" t="s">
        <v>44</v>
      </c>
      <c r="K21" s="30">
        <v>3.593</v>
      </c>
      <c r="L21" s="30">
        <v>620.26599999999996</v>
      </c>
      <c r="O21" s="14">
        <f t="shared" si="2"/>
        <v>2.039524836232165</v>
      </c>
      <c r="P21" s="3"/>
      <c r="R21" s="14">
        <f t="shared" si="3"/>
        <v>739.51470413443724</v>
      </c>
      <c r="S21" s="3"/>
      <c r="U21" s="14">
        <f t="shared" si="4"/>
        <v>1047.0685939543355</v>
      </c>
      <c r="AD21" s="7">
        <v>43109</v>
      </c>
    </row>
    <row r="22" spans="1:30" x14ac:dyDescent="0.35">
      <c r="A22" s="27" t="s">
        <v>57</v>
      </c>
      <c r="B22" s="28">
        <v>43216</v>
      </c>
      <c r="C22" s="29">
        <v>0.54854166666666659</v>
      </c>
      <c r="D22" s="27" t="s">
        <v>42</v>
      </c>
      <c r="E22" s="30">
        <v>2.4500000000000002</v>
      </c>
      <c r="F22" s="30">
        <v>19.6494</v>
      </c>
      <c r="G22" s="30" t="s">
        <v>43</v>
      </c>
      <c r="H22" s="30">
        <v>3.37</v>
      </c>
      <c r="I22" s="30">
        <v>8910.4148000000005</v>
      </c>
      <c r="J22" s="30" t="s">
        <v>44</v>
      </c>
      <c r="K22" s="30">
        <v>3.5960000000000001</v>
      </c>
      <c r="L22" s="30">
        <v>691.90319999999997</v>
      </c>
      <c r="O22" s="14">
        <f t="shared" si="2"/>
        <v>2.0656378185176179</v>
      </c>
      <c r="P22" s="3"/>
      <c r="R22" s="14">
        <f t="shared" si="3"/>
        <v>924.47217192970152</v>
      </c>
      <c r="S22" s="3"/>
      <c r="U22" s="14">
        <f t="shared" si="4"/>
        <v>1167.9990693936236</v>
      </c>
      <c r="AD22" s="7">
        <v>43109</v>
      </c>
    </row>
    <row r="23" spans="1:30" x14ac:dyDescent="0.35">
      <c r="A23" s="27" t="s">
        <v>58</v>
      </c>
      <c r="B23" s="28">
        <v>43216</v>
      </c>
      <c r="C23" s="29">
        <v>0.55218749999999994</v>
      </c>
      <c r="D23" s="27" t="s">
        <v>42</v>
      </c>
      <c r="E23" s="30">
        <v>2.4460000000000002</v>
      </c>
      <c r="F23" s="30">
        <v>19.783200000000001</v>
      </c>
      <c r="G23" s="30" t="s">
        <v>43</v>
      </c>
      <c r="H23" s="30">
        <v>3.37</v>
      </c>
      <c r="I23" s="30">
        <v>10875.716</v>
      </c>
      <c r="J23" s="30" t="s">
        <v>44</v>
      </c>
      <c r="K23" s="30">
        <v>3.593</v>
      </c>
      <c r="L23" s="30">
        <v>793.30740000000003</v>
      </c>
      <c r="O23" s="14">
        <f t="shared" si="2"/>
        <v>2.0797035070433569</v>
      </c>
      <c r="P23" s="3"/>
      <c r="R23" s="14">
        <f t="shared" si="3"/>
        <v>1128.3758407981866</v>
      </c>
      <c r="S23" s="3"/>
      <c r="U23" s="14">
        <f t="shared" si="4"/>
        <v>1339.1791004046161</v>
      </c>
      <c r="AD23" s="7">
        <v>43109</v>
      </c>
    </row>
    <row r="24" spans="1:30" x14ac:dyDescent="0.35">
      <c r="A24" s="27" t="s">
        <v>59</v>
      </c>
      <c r="B24" s="28">
        <v>43216</v>
      </c>
      <c r="C24" s="29">
        <v>0.55584490740740744</v>
      </c>
      <c r="D24" s="27" t="s">
        <v>42</v>
      </c>
      <c r="E24" s="30">
        <v>2.4460000000000002</v>
      </c>
      <c r="F24" s="30">
        <v>19.310400000000001</v>
      </c>
      <c r="G24" s="30" t="s">
        <v>43</v>
      </c>
      <c r="H24" s="30">
        <v>3.37</v>
      </c>
      <c r="I24" s="30">
        <v>11927.408299999999</v>
      </c>
      <c r="J24" s="30" t="s">
        <v>44</v>
      </c>
      <c r="K24" s="30">
        <v>3.5960000000000001</v>
      </c>
      <c r="L24" s="30">
        <v>845.19399999999996</v>
      </c>
      <c r="O24" s="14">
        <f t="shared" si="2"/>
        <v>2.0300005359299829</v>
      </c>
      <c r="P24" s="3"/>
      <c r="R24" s="14">
        <f t="shared" si="3"/>
        <v>1237.4908805135926</v>
      </c>
      <c r="S24" s="3"/>
      <c r="U24" s="14">
        <f t="shared" si="4"/>
        <v>1426.7686656992976</v>
      </c>
      <c r="AD24" s="7">
        <v>43109</v>
      </c>
    </row>
    <row r="25" spans="1:30" x14ac:dyDescent="0.35">
      <c r="A25" s="27" t="s">
        <v>60</v>
      </c>
      <c r="B25" s="28">
        <v>43216</v>
      </c>
      <c r="C25" s="29">
        <v>0.55949074074074068</v>
      </c>
      <c r="D25" s="27" t="s">
        <v>42</v>
      </c>
      <c r="E25" s="30">
        <v>2.4430000000000001</v>
      </c>
      <c r="F25" s="30">
        <v>20.031600000000001</v>
      </c>
      <c r="G25" s="30" t="s">
        <v>43</v>
      </c>
      <c r="H25" s="30">
        <v>3.363</v>
      </c>
      <c r="I25" s="30">
        <v>4513.5054</v>
      </c>
      <c r="J25" s="30" t="s">
        <v>44</v>
      </c>
      <c r="K25" s="30">
        <v>3.59</v>
      </c>
      <c r="L25" s="30">
        <v>489.05720000000002</v>
      </c>
      <c r="O25" s="17">
        <f t="shared" si="2"/>
        <v>2.1058164893288098</v>
      </c>
      <c r="P25" s="3"/>
      <c r="R25" s="17">
        <f t="shared" si="3"/>
        <v>468.28461231170024</v>
      </c>
      <c r="S25" s="3"/>
      <c r="U25" s="17">
        <f t="shared" si="4"/>
        <v>825.57553495958871</v>
      </c>
      <c r="AD25" s="7">
        <v>43109</v>
      </c>
    </row>
    <row r="26" spans="1:30" x14ac:dyDescent="0.35">
      <c r="A26" s="27" t="s">
        <v>61</v>
      </c>
      <c r="B26" s="28">
        <v>43216</v>
      </c>
      <c r="C26" s="29">
        <v>0.56357638888888884</v>
      </c>
      <c r="D26" s="27" t="s">
        <v>42</v>
      </c>
      <c r="E26" s="30">
        <v>2.4460000000000002</v>
      </c>
      <c r="F26" s="30">
        <v>20.0992</v>
      </c>
      <c r="G26" s="30" t="s">
        <v>43</v>
      </c>
      <c r="H26" s="30">
        <v>3.37</v>
      </c>
      <c r="I26" s="30">
        <v>5668.7992999999997</v>
      </c>
      <c r="J26" s="30" t="s">
        <v>44</v>
      </c>
      <c r="K26" s="30">
        <v>3.593</v>
      </c>
      <c r="L26" s="30">
        <v>505.50080000000003</v>
      </c>
      <c r="O26" s="17">
        <f t="shared" si="2"/>
        <v>2.1129229209008571</v>
      </c>
      <c r="P26" s="3"/>
      <c r="R26" s="17">
        <f t="shared" si="3"/>
        <v>588.14851145926127</v>
      </c>
      <c r="S26" s="3"/>
      <c r="U26" s="17">
        <f t="shared" si="4"/>
        <v>853.33391141670154</v>
      </c>
      <c r="AD26" s="7">
        <v>43109</v>
      </c>
    </row>
    <row r="27" spans="1:30" x14ac:dyDescent="0.35">
      <c r="A27" s="27" t="s">
        <v>62</v>
      </c>
      <c r="B27" s="28">
        <v>43216</v>
      </c>
      <c r="C27" s="29">
        <v>0.56765046296296295</v>
      </c>
      <c r="D27" s="27" t="s">
        <v>42</v>
      </c>
      <c r="E27" s="30">
        <v>2.44</v>
      </c>
      <c r="F27" s="30">
        <v>20.0458</v>
      </c>
      <c r="G27" s="30" t="s">
        <v>43</v>
      </c>
      <c r="H27" s="30">
        <v>3.363</v>
      </c>
      <c r="I27" s="30">
        <v>6463.5990000000002</v>
      </c>
      <c r="J27" s="30" t="s">
        <v>44</v>
      </c>
      <c r="K27" s="30">
        <v>3.5859999999999999</v>
      </c>
      <c r="L27" s="30">
        <v>505.70420000000001</v>
      </c>
      <c r="O27" s="17">
        <f t="shared" si="2"/>
        <v>2.1073092604578489</v>
      </c>
      <c r="P27" s="3"/>
      <c r="R27" s="17">
        <f t="shared" si="3"/>
        <v>670.61046428642658</v>
      </c>
      <c r="S27" s="3"/>
      <c r="U27" s="17">
        <f>($S$2/$U$2)*L27</f>
        <v>853.67727015635558</v>
      </c>
      <c r="AD27" s="7">
        <v>43109</v>
      </c>
    </row>
    <row r="28" spans="1:30" x14ac:dyDescent="0.35">
      <c r="A28" s="27" t="s">
        <v>63</v>
      </c>
      <c r="B28" s="28">
        <v>43216</v>
      </c>
      <c r="C28" s="29">
        <v>0.57172453703703707</v>
      </c>
      <c r="D28" s="27" t="s">
        <v>42</v>
      </c>
      <c r="E28" s="30">
        <v>2.44</v>
      </c>
      <c r="F28" s="30">
        <v>20.076599999999999</v>
      </c>
      <c r="G28" s="30" t="s">
        <v>43</v>
      </c>
      <c r="H28" s="30">
        <v>3.363</v>
      </c>
      <c r="I28" s="30">
        <v>7358.15</v>
      </c>
      <c r="J28" s="30" t="s">
        <v>44</v>
      </c>
      <c r="K28" s="30">
        <v>3.59</v>
      </c>
      <c r="L28" s="30">
        <v>516.24300000000005</v>
      </c>
      <c r="O28" s="17">
        <f t="shared" si="2"/>
        <v>2.1105471020616813</v>
      </c>
      <c r="P28" s="3"/>
      <c r="R28" s="17">
        <f t="shared" si="3"/>
        <v>763.42180073194038</v>
      </c>
      <c r="S28" s="3"/>
      <c r="U28" s="17">
        <f>($S$2/$U$2)*L28</f>
        <v>871.46777696789457</v>
      </c>
      <c r="AD28" s="7">
        <v>43109</v>
      </c>
    </row>
    <row r="29" spans="1:30" x14ac:dyDescent="0.35">
      <c r="A29" s="27" t="s">
        <v>64</v>
      </c>
      <c r="B29" s="28">
        <v>43216</v>
      </c>
      <c r="C29" s="29">
        <v>0.57537037037037042</v>
      </c>
      <c r="D29" s="27" t="s">
        <v>42</v>
      </c>
      <c r="E29" s="30">
        <v>2.4430000000000001</v>
      </c>
      <c r="F29" s="30">
        <v>19.838999999999999</v>
      </c>
      <c r="G29" s="30" t="s">
        <v>43</v>
      </c>
      <c r="H29" s="30">
        <v>3.363</v>
      </c>
      <c r="I29" s="30">
        <v>8348.1092000000008</v>
      </c>
      <c r="J29" s="30" t="s">
        <v>44</v>
      </c>
      <c r="K29" s="30">
        <v>3.59</v>
      </c>
      <c r="L29" s="30">
        <v>526.2672</v>
      </c>
      <c r="O29" s="17">
        <f t="shared" si="2"/>
        <v>2.0855694668321179</v>
      </c>
      <c r="P29" s="3"/>
      <c r="R29" s="17">
        <f t="shared" si="3"/>
        <v>866.13191606190128</v>
      </c>
      <c r="S29" s="3"/>
      <c r="U29" s="17">
        <f>($S$2/$U$2)*L29</f>
        <v>888.38958954430041</v>
      </c>
      <c r="AD29" s="7">
        <v>43109</v>
      </c>
    </row>
    <row r="30" spans="1:30" x14ac:dyDescent="0.35">
      <c r="A30" s="5" t="s">
        <v>41</v>
      </c>
      <c r="B30" s="7">
        <v>43216</v>
      </c>
      <c r="C30" s="8">
        <v>0.57901620370370377</v>
      </c>
      <c r="D30" s="5" t="s">
        <v>42</v>
      </c>
      <c r="E30" s="9">
        <v>2.4500000000000002</v>
      </c>
      <c r="F30" s="9">
        <v>39.160400000000003</v>
      </c>
      <c r="G30" s="9" t="s">
        <v>43</v>
      </c>
      <c r="H30" s="9">
        <v>3.37</v>
      </c>
      <c r="I30" s="9">
        <v>3811.4960000000001</v>
      </c>
      <c r="J30" s="9" t="s">
        <v>44</v>
      </c>
      <c r="K30" s="9">
        <v>3.5960000000000001</v>
      </c>
      <c r="L30" s="9">
        <v>671.61279999999999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43216</v>
      </c>
      <c r="C31" s="8">
        <v>0.58309027777777778</v>
      </c>
      <c r="D31" s="5" t="s">
        <v>42</v>
      </c>
      <c r="E31" s="9">
        <v>2.4460000000000002</v>
      </c>
      <c r="F31" s="9">
        <v>39.088799999999999</v>
      </c>
      <c r="G31" s="9" t="s">
        <v>43</v>
      </c>
      <c r="H31" s="9">
        <v>3.37</v>
      </c>
      <c r="I31" s="9">
        <v>3814.1358</v>
      </c>
      <c r="J31" s="9" t="s">
        <v>44</v>
      </c>
      <c r="K31" s="9">
        <v>3.5960000000000001</v>
      </c>
      <c r="L31" s="9">
        <v>674.75779999999997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43216</v>
      </c>
      <c r="C32" s="8">
        <v>0.58717592592592593</v>
      </c>
      <c r="D32" s="5" t="s">
        <v>42</v>
      </c>
      <c r="E32" s="9">
        <v>2.44</v>
      </c>
      <c r="F32" s="9">
        <v>38.940199999999997</v>
      </c>
      <c r="G32" s="9" t="s">
        <v>43</v>
      </c>
      <c r="H32" s="9">
        <v>3.363</v>
      </c>
      <c r="I32" s="9">
        <v>3801.7033999999999</v>
      </c>
      <c r="J32" s="9" t="s">
        <v>44</v>
      </c>
      <c r="K32" s="9">
        <v>3.59</v>
      </c>
      <c r="L32" s="9">
        <v>682.00099999999998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43216</v>
      </c>
      <c r="C33" s="8">
        <v>0.59124999999999994</v>
      </c>
      <c r="D33" s="5" t="s">
        <v>42</v>
      </c>
      <c r="E33" s="9">
        <v>2.4430000000000001</v>
      </c>
      <c r="F33" s="9">
        <v>38.657400000000003</v>
      </c>
      <c r="G33" s="9" t="s">
        <v>43</v>
      </c>
      <c r="H33" s="9">
        <v>3.3660000000000001</v>
      </c>
      <c r="I33" s="9">
        <v>3799.6529</v>
      </c>
      <c r="J33" s="9" t="s">
        <v>44</v>
      </c>
      <c r="K33" s="9">
        <v>3.593</v>
      </c>
      <c r="L33" s="9">
        <v>674.12180000000001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43216</v>
      </c>
      <c r="C34" s="29">
        <v>0.59489583333333329</v>
      </c>
      <c r="D34" s="27" t="s">
        <v>42</v>
      </c>
      <c r="E34" s="30">
        <v>2.4460000000000002</v>
      </c>
      <c r="F34" s="30">
        <v>20.222200000000001</v>
      </c>
      <c r="G34" s="30" t="s">
        <v>43</v>
      </c>
      <c r="H34" s="30">
        <v>3.37</v>
      </c>
      <c r="I34" s="30">
        <v>4693.5492000000004</v>
      </c>
      <c r="J34" s="30" t="s">
        <v>44</v>
      </c>
      <c r="K34" s="30">
        <v>3.5960000000000001</v>
      </c>
      <c r="L34" s="30">
        <v>495.7364</v>
      </c>
      <c r="O34" s="19">
        <f>($O$2/$M$2)*F34</f>
        <v>2.1258532623707072</v>
      </c>
      <c r="R34" s="19">
        <f t="shared" ref="R34:R43" si="5">($R$2/$P$2)*I34</f>
        <v>486.96449271732143</v>
      </c>
      <c r="U34" s="19">
        <f>($S$2/$U$2)*L34</f>
        <v>836.85066619802478</v>
      </c>
      <c r="AD34" s="7">
        <v>43109</v>
      </c>
    </row>
    <row r="35" spans="1:30" x14ac:dyDescent="0.35">
      <c r="A35" s="27" t="s">
        <v>66</v>
      </c>
      <c r="B35" s="28">
        <v>43216</v>
      </c>
      <c r="C35" s="29">
        <v>0.59896990740740741</v>
      </c>
      <c r="D35" s="27" t="s">
        <v>42</v>
      </c>
      <c r="E35" s="30">
        <v>2.4460000000000002</v>
      </c>
      <c r="F35" s="30">
        <v>20.158999999999999</v>
      </c>
      <c r="G35" s="30" t="s">
        <v>43</v>
      </c>
      <c r="H35" s="30">
        <v>3.3660000000000001</v>
      </c>
      <c r="I35" s="30">
        <v>6323.0779000000002</v>
      </c>
      <c r="J35" s="30" t="s">
        <v>44</v>
      </c>
      <c r="K35" s="30">
        <v>3.593</v>
      </c>
      <c r="L35" s="30">
        <v>507.66590000000002</v>
      </c>
      <c r="O35" s="19">
        <f>($O$2/$M$2)*F35</f>
        <v>2.1192093795992069</v>
      </c>
      <c r="R35" s="19">
        <f t="shared" si="5"/>
        <v>656.03113779772582</v>
      </c>
      <c r="U35" s="19">
        <f>($S$2/$U$2)*L35</f>
        <v>856.98880820738566</v>
      </c>
      <c r="AD35" s="7">
        <v>43109</v>
      </c>
    </row>
    <row r="36" spans="1:30" x14ac:dyDescent="0.35">
      <c r="A36" s="27" t="s">
        <v>67</v>
      </c>
      <c r="B36" s="28">
        <v>43216</v>
      </c>
      <c r="C36" s="29">
        <v>0.60305555555555557</v>
      </c>
      <c r="D36" s="27" t="s">
        <v>42</v>
      </c>
      <c r="E36" s="30">
        <v>2.4460000000000002</v>
      </c>
      <c r="F36" s="30">
        <v>19.645399999999999</v>
      </c>
      <c r="G36" s="30" t="s">
        <v>43</v>
      </c>
      <c r="H36" s="30">
        <v>3.37</v>
      </c>
      <c r="I36" s="30">
        <v>7461.0663999999997</v>
      </c>
      <c r="J36" s="30" t="s">
        <v>44</v>
      </c>
      <c r="K36" s="30">
        <v>3.5960000000000001</v>
      </c>
      <c r="L36" s="30">
        <v>503.71519999999998</v>
      </c>
      <c r="O36" s="19">
        <f>($O$2/$M$2)*F36</f>
        <v>2.065217319608029</v>
      </c>
      <c r="R36" s="19">
        <f t="shared" si="5"/>
        <v>774.0995693847741</v>
      </c>
      <c r="T36" s="19">
        <f>($S$2/$U$2)*L36</f>
        <v>850.31964708274654</v>
      </c>
      <c r="AD36" s="7">
        <v>43109</v>
      </c>
    </row>
    <row r="37" spans="1:30" x14ac:dyDescent="0.35">
      <c r="A37" s="27" t="s">
        <v>68</v>
      </c>
      <c r="B37" s="28">
        <v>43216</v>
      </c>
      <c r="C37" s="29">
        <v>0.60712962962962969</v>
      </c>
      <c r="D37" s="27" t="s">
        <v>42</v>
      </c>
      <c r="E37" s="30">
        <v>2.44</v>
      </c>
      <c r="F37" s="30">
        <v>19.615400000000001</v>
      </c>
      <c r="G37" s="30" t="s">
        <v>43</v>
      </c>
      <c r="H37" s="30">
        <v>3.363</v>
      </c>
      <c r="I37" s="30">
        <v>8854.7774000000009</v>
      </c>
      <c r="J37" s="30" t="s">
        <v>44</v>
      </c>
      <c r="K37" s="30">
        <v>3.5859999999999999</v>
      </c>
      <c r="L37" s="30">
        <v>515.44539999999995</v>
      </c>
      <c r="O37" s="19">
        <f>($O$2/$M$2)*F37</f>
        <v>2.0620635777861147</v>
      </c>
      <c r="R37" s="19">
        <f t="shared" si="5"/>
        <v>918.69968780039687</v>
      </c>
      <c r="U37" s="19">
        <f>($S$2/$U$2)*L37</f>
        <v>870.1213515463204</v>
      </c>
      <c r="AD37" s="7">
        <v>43109</v>
      </c>
    </row>
    <row r="38" spans="1:30" x14ac:dyDescent="0.35">
      <c r="A38" s="27" t="s">
        <v>69</v>
      </c>
      <c r="B38" s="28">
        <v>43216</v>
      </c>
      <c r="C38" s="29">
        <v>0.61120370370370369</v>
      </c>
      <c r="D38" s="27" t="s">
        <v>42</v>
      </c>
      <c r="E38" s="30">
        <v>2.4430000000000001</v>
      </c>
      <c r="F38" s="30">
        <v>19.972200000000001</v>
      </c>
      <c r="G38" s="30" t="s">
        <v>43</v>
      </c>
      <c r="H38" s="30">
        <v>3.3660000000000001</v>
      </c>
      <c r="I38" s="30">
        <v>9890.0635999999995</v>
      </c>
      <c r="J38" s="30" t="s">
        <v>44</v>
      </c>
      <c r="K38" s="30">
        <v>3.593</v>
      </c>
      <c r="L38" s="30">
        <v>515.81259999999997</v>
      </c>
      <c r="O38" s="19">
        <f>($O$2/$M$2)*F38</f>
        <v>2.0995720805214186</v>
      </c>
      <c r="R38" s="19">
        <f t="shared" si="5"/>
        <v>1026.1125640093526</v>
      </c>
      <c r="U38" s="19">
        <f>($S$2/$U$2)*L38</f>
        <v>870.74122042144825</v>
      </c>
      <c r="AD38" s="7">
        <v>43109</v>
      </c>
    </row>
    <row r="39" spans="1:30" x14ac:dyDescent="0.35">
      <c r="A39" s="27" t="s">
        <v>70</v>
      </c>
      <c r="B39" s="28">
        <v>43216</v>
      </c>
      <c r="C39" s="29">
        <v>0.61528935185185185</v>
      </c>
      <c r="D39" s="27" t="s">
        <v>42</v>
      </c>
      <c r="E39" s="30">
        <v>2.4460000000000002</v>
      </c>
      <c r="F39" s="30">
        <v>19.933800000000002</v>
      </c>
      <c r="G39" s="30" t="s">
        <v>43</v>
      </c>
      <c r="H39" s="30">
        <v>3.37</v>
      </c>
      <c r="I39" s="30">
        <v>4785.9705000000004</v>
      </c>
      <c r="J39" s="30" t="s">
        <v>44</v>
      </c>
      <c r="K39" s="30">
        <v>3.593</v>
      </c>
      <c r="L39" s="30">
        <v>498.04160000000002</v>
      </c>
      <c r="O39" s="26">
        <f>($O$2/$M$2)*F39</f>
        <v>2.0955352909893681</v>
      </c>
      <c r="R39" s="16">
        <f t="shared" si="5"/>
        <v>496.55337514999633</v>
      </c>
      <c r="U39" s="16">
        <f>($S$2/$U$2)*L39</f>
        <v>840.74206524743829</v>
      </c>
      <c r="AD39" s="7">
        <v>43109</v>
      </c>
    </row>
    <row r="40" spans="1:30" x14ac:dyDescent="0.35">
      <c r="A40" s="27" t="s">
        <v>71</v>
      </c>
      <c r="B40" s="28">
        <v>43216</v>
      </c>
      <c r="C40" s="29">
        <v>0.61894675925925924</v>
      </c>
      <c r="D40" s="27" t="s">
        <v>42</v>
      </c>
      <c r="E40" s="30">
        <v>2.4460000000000002</v>
      </c>
      <c r="F40" s="30">
        <v>19.832899999999999</v>
      </c>
      <c r="G40" s="30" t="s">
        <v>43</v>
      </c>
      <c r="H40" s="30">
        <v>3.3660000000000001</v>
      </c>
      <c r="I40" s="30">
        <v>5866.6235999999999</v>
      </c>
      <c r="J40" s="30" t="s">
        <v>44</v>
      </c>
      <c r="K40" s="30">
        <v>3.59</v>
      </c>
      <c r="L40" s="30">
        <v>498.17899999999997</v>
      </c>
      <c r="O40" s="16">
        <f>($O$2/$M$2)*F40</f>
        <v>2.084928205994995</v>
      </c>
      <c r="R40" s="16">
        <f t="shared" si="5"/>
        <v>608.67315193744332</v>
      </c>
      <c r="U40" s="16">
        <f>($S$2/$U$2)*L40</f>
        <v>840.97400964679161</v>
      </c>
      <c r="AD40" s="7">
        <v>43109</v>
      </c>
    </row>
    <row r="41" spans="1:30" x14ac:dyDescent="0.35">
      <c r="A41" s="27" t="s">
        <v>72</v>
      </c>
      <c r="B41" s="28">
        <v>43216</v>
      </c>
      <c r="C41" s="29">
        <v>0.62302083333333336</v>
      </c>
      <c r="D41" s="27" t="s">
        <v>42</v>
      </c>
      <c r="E41" s="30">
        <v>2.4430000000000001</v>
      </c>
      <c r="F41" s="30">
        <v>19.600200000000001</v>
      </c>
      <c r="G41" s="30" t="s">
        <v>43</v>
      </c>
      <c r="H41" s="30">
        <v>3.363</v>
      </c>
      <c r="I41" s="30">
        <v>6340.9367000000002</v>
      </c>
      <c r="J41" s="30" t="s">
        <v>44</v>
      </c>
      <c r="K41" s="30">
        <v>3.59</v>
      </c>
      <c r="L41" s="30">
        <v>488.65660000000003</v>
      </c>
      <c r="O41" s="16">
        <f>($O$2/$M$2)*F41</f>
        <v>2.0604656819296778</v>
      </c>
      <c r="R41" s="16">
        <f t="shared" si="5"/>
        <v>657.88402164147897</v>
      </c>
      <c r="U41" s="16">
        <f>($S$2/$U$2)*L41</f>
        <v>824.89928367588448</v>
      </c>
      <c r="AD41" s="7">
        <v>43109</v>
      </c>
    </row>
    <row r="42" spans="1:30" x14ac:dyDescent="0.35">
      <c r="A42" s="27" t="s">
        <v>73</v>
      </c>
      <c r="B42" s="28">
        <v>43216</v>
      </c>
      <c r="C42" s="29">
        <v>0.62667824074074074</v>
      </c>
      <c r="D42" s="27" t="s">
        <v>42</v>
      </c>
      <c r="E42" s="30">
        <v>2.4430000000000001</v>
      </c>
      <c r="F42" s="30">
        <v>19.353999999999999</v>
      </c>
      <c r="G42" s="30" t="s">
        <v>43</v>
      </c>
      <c r="H42" s="30">
        <v>3.363</v>
      </c>
      <c r="I42" s="30">
        <v>7037.3678</v>
      </c>
      <c r="J42" s="30" t="s">
        <v>44</v>
      </c>
      <c r="K42" s="30">
        <v>3.59</v>
      </c>
      <c r="L42" s="30">
        <v>498.048</v>
      </c>
      <c r="O42" s="16">
        <f>($O$2/$M$2)*F42</f>
        <v>2.0345839740444989</v>
      </c>
      <c r="R42" s="16">
        <f t="shared" si="5"/>
        <v>730.1400485569028</v>
      </c>
      <c r="U42" s="16">
        <f>($S$2/$U$2)*L42</f>
        <v>840.7528690622554</v>
      </c>
      <c r="AD42" s="7">
        <v>43109</v>
      </c>
    </row>
    <row r="43" spans="1:30" x14ac:dyDescent="0.35">
      <c r="A43" s="27" t="s">
        <v>74</v>
      </c>
      <c r="B43" s="28">
        <v>43216</v>
      </c>
      <c r="C43" s="29">
        <v>0.63083333333333336</v>
      </c>
      <c r="D43" s="27" t="s">
        <v>42</v>
      </c>
      <c r="E43" s="30">
        <v>2.4500000000000002</v>
      </c>
      <c r="F43" s="30">
        <v>18.9831</v>
      </c>
      <c r="G43" s="30" t="s">
        <v>43</v>
      </c>
      <c r="H43" s="30">
        <v>3.37</v>
      </c>
      <c r="I43" s="30">
        <v>7529.6085999999996</v>
      </c>
      <c r="J43" s="30" t="s">
        <v>44</v>
      </c>
      <c r="K43" s="30">
        <v>3.5960000000000001</v>
      </c>
      <c r="L43" s="30">
        <v>505.81619999999998</v>
      </c>
      <c r="O43" s="16">
        <f t="shared" ref="O43" si="6">($O$2/$M$2)*F43</f>
        <v>1.9955932126528948</v>
      </c>
      <c r="R43" s="16">
        <f t="shared" si="5"/>
        <v>781.21095060833284</v>
      </c>
      <c r="U43" s="16">
        <f>($S$2/$U$2)*L43</f>
        <v>853.86633691565385</v>
      </c>
      <c r="AD43" s="7">
        <v>43109</v>
      </c>
    </row>
    <row r="44" spans="1:30" x14ac:dyDescent="0.35">
      <c r="A44" s="5" t="s">
        <v>41</v>
      </c>
      <c r="B44" s="7">
        <v>43216</v>
      </c>
      <c r="C44" s="8">
        <v>0.63490740740740736</v>
      </c>
      <c r="D44" s="5" t="s">
        <v>42</v>
      </c>
      <c r="E44" s="9">
        <v>2.44</v>
      </c>
      <c r="F44" s="9">
        <v>38.920699999999997</v>
      </c>
      <c r="G44" s="9" t="s">
        <v>43</v>
      </c>
      <c r="H44" s="9">
        <v>3.363</v>
      </c>
      <c r="I44" s="9">
        <v>3799.5709999999999</v>
      </c>
      <c r="J44" s="9" t="s">
        <v>44</v>
      </c>
      <c r="K44" s="9">
        <v>3.59</v>
      </c>
      <c r="L44" s="9">
        <v>677.38099999999997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43216</v>
      </c>
      <c r="C45" s="8">
        <v>0.63856481481481475</v>
      </c>
      <c r="D45" s="5" t="s">
        <v>42</v>
      </c>
      <c r="E45" s="9">
        <v>2.4460000000000002</v>
      </c>
      <c r="F45" s="9">
        <v>39.235999999999997</v>
      </c>
      <c r="G45" s="9" t="s">
        <v>43</v>
      </c>
      <c r="H45" s="9">
        <v>3.3660000000000001</v>
      </c>
      <c r="I45" s="9">
        <v>3812.9549999999999</v>
      </c>
      <c r="J45" s="9" t="s">
        <v>44</v>
      </c>
      <c r="K45" s="9">
        <v>3.593</v>
      </c>
      <c r="L45" s="9">
        <v>672.85990000000004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43216</v>
      </c>
      <c r="C46" s="8">
        <v>0.6422106481481481</v>
      </c>
      <c r="D46" s="5" t="s">
        <v>42</v>
      </c>
      <c r="E46" s="9">
        <v>2.4500000000000002</v>
      </c>
      <c r="F46" s="9">
        <v>39.284799999999997</v>
      </c>
      <c r="G46" s="9" t="s">
        <v>43</v>
      </c>
      <c r="H46" s="9">
        <v>3.37</v>
      </c>
      <c r="I46" s="9">
        <v>3805.0052000000001</v>
      </c>
      <c r="J46" s="9" t="s">
        <v>44</v>
      </c>
      <c r="K46" s="9">
        <v>3.5960000000000001</v>
      </c>
      <c r="L46" s="9">
        <v>672.56569999999999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43216</v>
      </c>
      <c r="C47" s="8">
        <v>0.64628472222222222</v>
      </c>
      <c r="D47" s="5" t="s">
        <v>42</v>
      </c>
      <c r="E47" s="9">
        <v>2.4460000000000002</v>
      </c>
      <c r="F47" s="9">
        <v>38.767299999999999</v>
      </c>
      <c r="G47" s="9" t="s">
        <v>43</v>
      </c>
      <c r="H47" s="9">
        <v>3.37</v>
      </c>
      <c r="I47" s="9">
        <v>3795.703</v>
      </c>
      <c r="J47" s="9" t="s">
        <v>44</v>
      </c>
      <c r="K47" s="9">
        <v>3.5960000000000001</v>
      </c>
      <c r="L47" s="9">
        <v>672.89020000000005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43216</v>
      </c>
      <c r="C48" s="29">
        <v>0.65035879629629634</v>
      </c>
      <c r="D48" s="27" t="s">
        <v>42</v>
      </c>
      <c r="E48" s="30">
        <v>2.4460000000000002</v>
      </c>
      <c r="F48" s="30">
        <v>19.866299999999999</v>
      </c>
      <c r="G48" s="30" t="s">
        <v>43</v>
      </c>
      <c r="H48" s="30">
        <v>3.37</v>
      </c>
      <c r="I48" s="30">
        <v>5088.4422000000004</v>
      </c>
      <c r="J48" s="30" t="s">
        <v>44</v>
      </c>
      <c r="K48" s="30">
        <v>3.593</v>
      </c>
      <c r="L48" s="30">
        <v>509.11489999999998</v>
      </c>
      <c r="O48" s="22">
        <f t="shared" ref="O48:O57" si="7">($O$2/$M$2)*F48</f>
        <v>2.0884393718900602</v>
      </c>
      <c r="R48" s="22">
        <f t="shared" ref="R48:R57" si="8">($R$2/$P$2)*I48</f>
        <v>527.93537876292237</v>
      </c>
      <c r="U48" s="22">
        <f>($S$2/$U$2)*L48</f>
        <v>859.43485940580672</v>
      </c>
      <c r="AD48" s="7">
        <v>43109</v>
      </c>
    </row>
    <row r="49" spans="1:30" x14ac:dyDescent="0.35">
      <c r="A49" s="27" t="s">
        <v>76</v>
      </c>
      <c r="B49" s="28">
        <v>43216</v>
      </c>
      <c r="C49" s="29">
        <v>0.65400462962962969</v>
      </c>
      <c r="D49" s="27" t="s">
        <v>42</v>
      </c>
      <c r="E49" s="30">
        <v>2.4500000000000002</v>
      </c>
      <c r="F49" s="30">
        <v>19.552199999999999</v>
      </c>
      <c r="G49" s="30" t="s">
        <v>43</v>
      </c>
      <c r="H49" s="30">
        <v>3.37</v>
      </c>
      <c r="I49" s="30">
        <v>5923.9985999999999</v>
      </c>
      <c r="J49" s="30" t="s">
        <v>44</v>
      </c>
      <c r="K49" s="30">
        <v>3.5960000000000001</v>
      </c>
      <c r="L49" s="30">
        <v>511.78070000000002</v>
      </c>
      <c r="O49" s="22">
        <f t="shared" si="7"/>
        <v>2.0554196950146144</v>
      </c>
      <c r="R49" s="22">
        <f t="shared" si="8"/>
        <v>614.62591531098087</v>
      </c>
      <c r="U49" s="22">
        <f>($S$2/$U$2)*L49</f>
        <v>863.93498589631804</v>
      </c>
      <c r="AD49" s="7">
        <v>43109</v>
      </c>
    </row>
    <row r="50" spans="1:30" x14ac:dyDescent="0.35">
      <c r="A50" s="27" t="s">
        <v>77</v>
      </c>
      <c r="B50" s="28">
        <v>43216</v>
      </c>
      <c r="C50" s="29">
        <v>0.65807870370370369</v>
      </c>
      <c r="D50" s="27" t="s">
        <v>42</v>
      </c>
      <c r="E50" s="30">
        <v>2.4430000000000001</v>
      </c>
      <c r="F50" s="30">
        <v>19.0898</v>
      </c>
      <c r="G50" s="30" t="s">
        <v>43</v>
      </c>
      <c r="H50" s="30">
        <v>3.3660000000000001</v>
      </c>
      <c r="I50" s="30">
        <v>6562.8640999999998</v>
      </c>
      <c r="J50" s="30" t="s">
        <v>44</v>
      </c>
      <c r="K50" s="30">
        <v>3.59</v>
      </c>
      <c r="L50" s="30">
        <v>504.09679999999997</v>
      </c>
      <c r="O50" s="22">
        <f t="shared" si="7"/>
        <v>2.0068100210661708</v>
      </c>
      <c r="R50" s="22">
        <f t="shared" si="8"/>
        <v>680.90940374700233</v>
      </c>
      <c r="U50" s="22">
        <f>($S$2/$U$2)*L50</f>
        <v>850.96382454121272</v>
      </c>
      <c r="AD50" s="7">
        <v>43109</v>
      </c>
    </row>
    <row r="51" spans="1:30" x14ac:dyDescent="0.35">
      <c r="A51" s="27" t="s">
        <v>78</v>
      </c>
      <c r="B51" s="28">
        <v>43216</v>
      </c>
      <c r="C51" s="29">
        <v>0.66215277777777781</v>
      </c>
      <c r="D51" s="27" t="s">
        <v>42</v>
      </c>
      <c r="E51" s="30">
        <v>2.4460000000000002</v>
      </c>
      <c r="F51" s="30">
        <v>19.1496</v>
      </c>
      <c r="G51" s="30" t="s">
        <v>43</v>
      </c>
      <c r="H51" s="30">
        <v>3.37</v>
      </c>
      <c r="I51" s="30">
        <v>7226.4224999999997</v>
      </c>
      <c r="J51" s="30" t="s">
        <v>44</v>
      </c>
      <c r="K51" s="30">
        <v>3.593</v>
      </c>
      <c r="L51" s="30">
        <v>516.68100000000004</v>
      </c>
      <c r="O51" s="22">
        <f t="shared" si="7"/>
        <v>2.0130964797645206</v>
      </c>
      <c r="R51" s="22">
        <f t="shared" si="8"/>
        <v>749.75482666156722</v>
      </c>
      <c r="U51" s="22">
        <f>($S$2/$U$2)*L51</f>
        <v>872.2071630444359</v>
      </c>
      <c r="AD51" s="7">
        <v>43109</v>
      </c>
    </row>
    <row r="52" spans="1:30" x14ac:dyDescent="0.35">
      <c r="A52" s="27" t="s">
        <v>79</v>
      </c>
      <c r="B52" s="28">
        <v>43216</v>
      </c>
      <c r="C52" s="29">
        <v>0.66623842592592586</v>
      </c>
      <c r="D52" s="27" t="s">
        <v>42</v>
      </c>
      <c r="E52" s="30">
        <v>2.4460000000000002</v>
      </c>
      <c r="F52" s="30">
        <v>18.422999999999998</v>
      </c>
      <c r="G52" s="30" t="s">
        <v>43</v>
      </c>
      <c r="H52" s="30">
        <v>3.37</v>
      </c>
      <c r="I52" s="30">
        <v>7493.5565999999999</v>
      </c>
      <c r="J52" s="30" t="s">
        <v>44</v>
      </c>
      <c r="K52" s="30">
        <v>3.5960000000000001</v>
      </c>
      <c r="L52" s="30">
        <v>510.60160000000002</v>
      </c>
      <c r="O52" s="22">
        <f t="shared" si="7"/>
        <v>1.9367128528377491</v>
      </c>
      <c r="R52" s="22">
        <f t="shared" si="8"/>
        <v>777.47048829647633</v>
      </c>
      <c r="U52" s="22">
        <f t="shared" ref="U52:U57" si="9">($S$2/$U$2)*L52</f>
        <v>861.94455182588445</v>
      </c>
      <c r="AD52" s="7">
        <v>43109</v>
      </c>
    </row>
    <row r="53" spans="1:30" x14ac:dyDescent="0.35">
      <c r="A53" s="27" t="s">
        <v>80</v>
      </c>
      <c r="B53" s="27" t="s">
        <v>85</v>
      </c>
      <c r="C53" s="27"/>
      <c r="D53" s="27"/>
      <c r="E53" s="30"/>
      <c r="F53" s="30"/>
      <c r="G53" s="30"/>
      <c r="H53" s="30"/>
      <c r="I53" s="30"/>
      <c r="J53" s="30"/>
      <c r="K53" s="30"/>
      <c r="L53" s="30"/>
      <c r="N53" s="24">
        <f>($O$2/$M$2)*F53</f>
        <v>0</v>
      </c>
      <c r="Q53" s="24">
        <f>($R$2/$P$2)*I53</f>
        <v>0</v>
      </c>
      <c r="T53" s="24">
        <f>($S$2/$U$2)*L53</f>
        <v>0</v>
      </c>
      <c r="AD53" s="7">
        <v>43109</v>
      </c>
    </row>
    <row r="54" spans="1:30" x14ac:dyDescent="0.35">
      <c r="A54" s="27" t="s">
        <v>81</v>
      </c>
      <c r="B54" s="28">
        <v>43220</v>
      </c>
      <c r="C54" s="29">
        <v>0.61810185185185185</v>
      </c>
      <c r="D54" s="27" t="s">
        <v>42</v>
      </c>
      <c r="E54" s="30">
        <v>2.4500000000000002</v>
      </c>
      <c r="F54" s="30">
        <v>18.895199999999999</v>
      </c>
      <c r="G54" s="30" t="s">
        <v>43</v>
      </c>
      <c r="H54" s="30">
        <v>3.37</v>
      </c>
      <c r="I54" s="30">
        <v>4925.2543999999998</v>
      </c>
      <c r="J54" s="30" t="s">
        <v>44</v>
      </c>
      <c r="K54" s="30">
        <v>3.5960000000000001</v>
      </c>
      <c r="L54" s="30">
        <v>495.01979999999998</v>
      </c>
      <c r="O54" s="24">
        <f t="shared" si="7"/>
        <v>1.9863527491146848</v>
      </c>
      <c r="R54" s="24">
        <f t="shared" si="8"/>
        <v>511.00433982874944</v>
      </c>
      <c r="U54" s="24">
        <f t="shared" si="9"/>
        <v>835.640976557729</v>
      </c>
      <c r="AD54" s="7">
        <v>43109</v>
      </c>
    </row>
    <row r="55" spans="1:30" x14ac:dyDescent="0.35">
      <c r="A55" s="27" t="s">
        <v>82</v>
      </c>
      <c r="B55" s="28">
        <v>43220</v>
      </c>
      <c r="C55" s="29">
        <v>0.6221875</v>
      </c>
      <c r="D55" s="27" t="s">
        <v>42</v>
      </c>
      <c r="E55" s="30">
        <v>2.4500000000000002</v>
      </c>
      <c r="F55" s="30">
        <v>18.616499999999998</v>
      </c>
      <c r="G55" s="30" t="s">
        <v>43</v>
      </c>
      <c r="H55" s="30">
        <v>3.3730000000000002</v>
      </c>
      <c r="I55" s="30">
        <v>5532.3071</v>
      </c>
      <c r="J55" s="30" t="s">
        <v>44</v>
      </c>
      <c r="K55" s="30">
        <v>3.6</v>
      </c>
      <c r="L55" s="30">
        <v>496.39</v>
      </c>
      <c r="O55" s="24">
        <f t="shared" si="7"/>
        <v>1.9570544875890983</v>
      </c>
      <c r="R55" s="24">
        <f t="shared" si="8"/>
        <v>573.98719086782671</v>
      </c>
      <c r="U55" s="24">
        <f t="shared" si="9"/>
        <v>837.95400578621525</v>
      </c>
      <c r="AD55" s="7">
        <v>43109</v>
      </c>
    </row>
    <row r="56" spans="1:30" x14ac:dyDescent="0.35">
      <c r="A56" s="27" t="s">
        <v>83</v>
      </c>
      <c r="B56" s="28">
        <v>43220</v>
      </c>
      <c r="C56" s="29">
        <v>0.62626157407407412</v>
      </c>
      <c r="D56" s="27" t="s">
        <v>42</v>
      </c>
      <c r="E56" s="30">
        <v>2.4430000000000001</v>
      </c>
      <c r="F56" s="30">
        <v>18.795400000000001</v>
      </c>
      <c r="G56" s="30" t="s">
        <v>43</v>
      </c>
      <c r="H56" s="30">
        <v>3.3660000000000001</v>
      </c>
      <c r="I56" s="30">
        <v>5705.3788000000004</v>
      </c>
      <c r="J56" s="30" t="s">
        <v>44</v>
      </c>
      <c r="K56" s="30">
        <v>3.5960000000000001</v>
      </c>
      <c r="L56" s="30">
        <v>507.95740000000001</v>
      </c>
      <c r="O56" s="24">
        <f t="shared" si="7"/>
        <v>1.9758613013204491</v>
      </c>
      <c r="R56" s="24">
        <f t="shared" si="8"/>
        <v>591.94370288100106</v>
      </c>
      <c r="U56" s="24">
        <f t="shared" si="9"/>
        <v>857.48088821038061</v>
      </c>
      <c r="AD56" s="7">
        <v>43109</v>
      </c>
    </row>
    <row r="57" spans="1:30" x14ac:dyDescent="0.35">
      <c r="A57" s="27" t="s">
        <v>84</v>
      </c>
      <c r="B57" s="28">
        <v>43220</v>
      </c>
      <c r="C57" s="29">
        <v>0.63034722222222228</v>
      </c>
      <c r="D57" s="27" t="s">
        <v>42</v>
      </c>
      <c r="E57" s="30">
        <v>2.4500000000000002</v>
      </c>
      <c r="F57" s="30">
        <v>18.335599999999999</v>
      </c>
      <c r="G57" s="30" t="s">
        <v>43</v>
      </c>
      <c r="H57" s="30">
        <v>3.37</v>
      </c>
      <c r="I57" s="30">
        <v>6041.4690000000001</v>
      </c>
      <c r="J57" s="30" t="s">
        <v>44</v>
      </c>
      <c r="K57" s="30">
        <v>3.5960000000000001</v>
      </c>
      <c r="L57" s="30">
        <v>519.42629999999997</v>
      </c>
      <c r="M57" s="3"/>
      <c r="N57" s="2"/>
      <c r="O57" s="24">
        <f t="shared" si="7"/>
        <v>1.927524951663238</v>
      </c>
      <c r="P57" s="3"/>
      <c r="Q57" s="2"/>
      <c r="R57" s="24">
        <f t="shared" si="8"/>
        <v>626.81368863725197</v>
      </c>
      <c r="S57" s="3"/>
      <c r="U57" s="24">
        <f t="shared" si="9"/>
        <v>876.84149317212746</v>
      </c>
      <c r="AD57" s="7">
        <v>43109</v>
      </c>
    </row>
    <row r="58" spans="1:30" x14ac:dyDescent="0.35">
      <c r="A58" s="5" t="s">
        <v>41</v>
      </c>
      <c r="B58" s="7">
        <v>43220</v>
      </c>
      <c r="C58" s="8">
        <v>0.63418981481481485</v>
      </c>
      <c r="D58" s="5" t="s">
        <v>42</v>
      </c>
      <c r="E58" s="9">
        <v>2.4500000000000002</v>
      </c>
      <c r="F58" s="9">
        <v>40.870800000000003</v>
      </c>
      <c r="G58" s="9" t="s">
        <v>43</v>
      </c>
      <c r="H58" s="9">
        <v>3.37</v>
      </c>
      <c r="I58" s="9">
        <v>3928.4369999999999</v>
      </c>
      <c r="J58" s="9" t="s">
        <v>44</v>
      </c>
      <c r="K58" s="9">
        <v>3.5960000000000001</v>
      </c>
      <c r="L58" s="9">
        <v>693.40650000000005</v>
      </c>
      <c r="AD58" s="7">
        <v>43109</v>
      </c>
    </row>
    <row r="59" spans="1:30" x14ac:dyDescent="0.35">
      <c r="A59" s="5" t="s">
        <v>41</v>
      </c>
      <c r="B59" s="7">
        <v>43220</v>
      </c>
      <c r="C59" s="8">
        <v>0.63826388888888885</v>
      </c>
      <c r="D59" s="5" t="s">
        <v>42</v>
      </c>
      <c r="E59" s="9">
        <v>2.4430000000000001</v>
      </c>
      <c r="F59" s="9">
        <v>37.558799999999998</v>
      </c>
      <c r="G59" s="9" t="s">
        <v>43</v>
      </c>
      <c r="H59" s="9">
        <v>3.3660000000000001</v>
      </c>
      <c r="I59" s="9">
        <v>3599.5001999999999</v>
      </c>
      <c r="J59" s="9" t="s">
        <v>44</v>
      </c>
      <c r="K59" s="9">
        <v>3.593</v>
      </c>
      <c r="L59" s="9">
        <v>643.74210000000005</v>
      </c>
    </row>
    <row r="60" spans="1:30" x14ac:dyDescent="0.35">
      <c r="A60" s="5" t="s">
        <v>41</v>
      </c>
      <c r="B60" s="7">
        <v>43220</v>
      </c>
      <c r="C60" s="8">
        <v>0.64192129629629624</v>
      </c>
      <c r="D60" s="5" t="s">
        <v>42</v>
      </c>
      <c r="E60" s="9">
        <v>2.4500000000000002</v>
      </c>
      <c r="F60" s="9">
        <v>38.136800000000001</v>
      </c>
      <c r="G60" s="9" t="s">
        <v>43</v>
      </c>
      <c r="H60" s="9">
        <v>3.37</v>
      </c>
      <c r="I60" s="9">
        <v>3669.8962999999999</v>
      </c>
      <c r="J60" s="9" t="s">
        <v>44</v>
      </c>
      <c r="K60" s="9">
        <v>3.6</v>
      </c>
      <c r="L60" s="9">
        <v>654.40099999999995</v>
      </c>
    </row>
    <row r="61" spans="1:30" x14ac:dyDescent="0.35">
      <c r="A61" s="5" t="s">
        <v>41</v>
      </c>
      <c r="B61" s="7">
        <v>43220</v>
      </c>
      <c r="C61" s="8">
        <v>0.64556712962962959</v>
      </c>
      <c r="D61" s="5" t="s">
        <v>42</v>
      </c>
      <c r="E61" s="9">
        <v>2.4460000000000002</v>
      </c>
      <c r="F61" s="9">
        <v>38.372399999999999</v>
      </c>
      <c r="G61" s="9" t="s">
        <v>43</v>
      </c>
      <c r="H61" s="9">
        <v>3.37</v>
      </c>
      <c r="I61" s="9">
        <v>3674.6837999999998</v>
      </c>
      <c r="J61" s="9" t="s">
        <v>44</v>
      </c>
      <c r="K61" s="9">
        <v>3.5960000000000001</v>
      </c>
      <c r="L61" s="9">
        <v>652.73119999999994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Luisa Degott</cp:lastModifiedBy>
  <dcterms:created xsi:type="dcterms:W3CDTF">2017-05-14T11:20:10Z</dcterms:created>
  <dcterms:modified xsi:type="dcterms:W3CDTF">2020-04-17T13:18:38Z</dcterms:modified>
</cp:coreProperties>
</file>