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hesis\Daten - Bearbeiten\trace_gas2018\slopecalculation_2018\Steigung berechnen\"/>
    </mc:Choice>
  </mc:AlternateContent>
  <xr:revisionPtr revIDLastSave="0" documentId="13_ncr:1_{784CE945-43EB-43BA-8414-F580D3976558}" xr6:coauthVersionLast="36" xr6:coauthVersionMax="36" xr10:uidLastSave="{00000000-0000-0000-0000-000000000000}"/>
  <bookViews>
    <workbookView xWindow="0" yWindow="0" windowWidth="19200" windowHeight="75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O27" i="1" s="1"/>
  <c r="O13" i="1" l="1"/>
  <c r="O26" i="1"/>
  <c r="O14" i="1"/>
  <c r="O21" i="1"/>
  <c r="O20" i="1"/>
  <c r="O12" i="1"/>
  <c r="O34" i="1"/>
  <c r="O28" i="1"/>
  <c r="O8" i="1"/>
  <c r="O22" i="1"/>
  <c r="T2" i="1"/>
  <c r="S2" i="1"/>
  <c r="U57" i="1" s="1"/>
  <c r="Q2" i="1"/>
  <c r="P2" i="1"/>
  <c r="O51" i="1"/>
  <c r="N2" i="1"/>
  <c r="AE2" i="1" s="1"/>
  <c r="R48" i="1" l="1"/>
  <c r="R25" i="1"/>
  <c r="U51" i="1"/>
  <c r="U35" i="1"/>
  <c r="U42" i="1"/>
  <c r="U41" i="1"/>
  <c r="U24" i="1"/>
  <c r="U8" i="1"/>
  <c r="R13" i="1"/>
  <c r="R24" i="1"/>
  <c r="U54" i="1"/>
  <c r="U7" i="1"/>
  <c r="U6" i="1"/>
  <c r="O11" i="1"/>
  <c r="O23" i="1"/>
  <c r="O35" i="1"/>
  <c r="O43" i="1"/>
  <c r="O55" i="1"/>
  <c r="R9" i="1"/>
  <c r="U10" i="1"/>
  <c r="T14" i="1"/>
  <c r="U22" i="1"/>
  <c r="U26" i="1"/>
  <c r="U34" i="1"/>
  <c r="U38" i="1"/>
  <c r="U50" i="1"/>
  <c r="O7" i="1"/>
  <c r="O15" i="1"/>
  <c r="O39" i="1"/>
  <c r="U12" i="1"/>
  <c r="U20" i="1"/>
  <c r="U28" i="1"/>
  <c r="U36" i="1"/>
  <c r="U40" i="1"/>
  <c r="U48" i="1"/>
  <c r="U52" i="1"/>
  <c r="U56" i="1"/>
  <c r="O56" i="1"/>
  <c r="O54" i="1"/>
  <c r="O52" i="1"/>
  <c r="O50" i="1"/>
  <c r="O48" i="1"/>
  <c r="O42" i="1"/>
  <c r="O40" i="1"/>
  <c r="O38" i="1"/>
  <c r="O36" i="1"/>
  <c r="O24" i="1"/>
  <c r="O10" i="1"/>
  <c r="O6" i="1"/>
  <c r="O9" i="1"/>
  <c r="O25" i="1"/>
  <c r="O29" i="1"/>
  <c r="O37" i="1"/>
  <c r="O41" i="1"/>
  <c r="O49" i="1"/>
  <c r="O53" i="1"/>
  <c r="O57" i="1"/>
  <c r="R6" i="1"/>
  <c r="R56" i="1"/>
  <c r="R54" i="1"/>
  <c r="R52" i="1"/>
  <c r="R50" i="1"/>
  <c r="R42" i="1"/>
  <c r="R40" i="1"/>
  <c r="R38" i="1"/>
  <c r="R36" i="1"/>
  <c r="R34" i="1"/>
  <c r="R28" i="1"/>
  <c r="R26" i="1"/>
  <c r="R22" i="1"/>
  <c r="R20" i="1"/>
  <c r="R14" i="1"/>
  <c r="R12" i="1"/>
  <c r="R10" i="1"/>
  <c r="R8" i="1"/>
  <c r="R57" i="1"/>
  <c r="R55" i="1"/>
  <c r="R53" i="1"/>
  <c r="R51" i="1"/>
  <c r="R49" i="1"/>
  <c r="R43" i="1"/>
  <c r="R41" i="1"/>
  <c r="R39" i="1"/>
  <c r="R37" i="1"/>
  <c r="R35" i="1"/>
  <c r="R29" i="1"/>
  <c r="R27" i="1"/>
  <c r="R23" i="1"/>
  <c r="R21" i="1"/>
  <c r="R15" i="1"/>
  <c r="R7" i="1"/>
  <c r="R11" i="1"/>
  <c r="U9" i="1"/>
  <c r="U11" i="1"/>
  <c r="U13" i="1"/>
  <c r="U15" i="1"/>
  <c r="U21" i="1"/>
  <c r="U23" i="1"/>
  <c r="U25" i="1"/>
  <c r="U27" i="1"/>
  <c r="U29" i="1"/>
  <c r="U37" i="1"/>
  <c r="U39" i="1"/>
  <c r="U43" i="1"/>
  <c r="T49" i="1"/>
  <c r="U53" i="1"/>
  <c r="U55" i="1"/>
  <c r="AC6" i="1" l="1"/>
  <c r="AC11" i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<sst xmlns="http://schemas.openxmlformats.org/spreadsheetml/2006/main" count="281" uniqueCount="85">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</sst>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2"/>
  <sheetViews>
    <sheetView tabSelected="1" topLeftCell="M29" zoomScale="70" zoomScaleNormal="70" workbookViewId="0">
      <selection activeCell="U55" sqref="U55"/>
    </sheetView>
  </sheetViews>
  <sheetFormatPr baseColWidth="10" defaultRowHeight="14.5" x14ac:dyDescent="0.35"/>
  <cols>
    <col min="13" max="13" width="18" customWidth="1"/>
    <col min="14" max="14" width="10.81640625" style="1"/>
    <col min="15" max="15" width="24.1796875" customWidth="1"/>
    <col min="16" max="16" width="20" customWidth="1"/>
    <col min="17" max="17" width="10.81640625" style="1"/>
    <col min="18" max="18" width="23.1796875" customWidth="1"/>
    <col min="19" max="19" width="17.453125" customWidth="1"/>
    <col min="20" max="20" width="10.81640625" style="1"/>
    <col min="21" max="21" width="25" customWidth="1"/>
    <col min="30" max="30" width="14.7265625" style="5" customWidth="1"/>
  </cols>
  <sheetData>
    <row r="1" spans="1:3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35">
      <c r="A2" s="5" t="s">
        <v>41</v>
      </c>
      <c r="B2" s="7">
        <v>43220</v>
      </c>
      <c r="C2" s="8">
        <v>0.63418981481481485</v>
      </c>
      <c r="D2" s="5" t="s">
        <v>42</v>
      </c>
      <c r="E2" s="9">
        <v>2.4500000000000002</v>
      </c>
      <c r="F2" s="9">
        <v>40.870800000000003</v>
      </c>
      <c r="G2" s="9" t="s">
        <v>43</v>
      </c>
      <c r="H2" s="9">
        <v>3.37</v>
      </c>
      <c r="I2" s="9">
        <v>3928.4369999999999</v>
      </c>
      <c r="J2" s="9" t="s">
        <v>44</v>
      </c>
      <c r="K2" s="9">
        <v>3.5960000000000001</v>
      </c>
      <c r="L2" s="9">
        <v>693.40650000000005</v>
      </c>
      <c r="M2" s="4">
        <f>AVERAGE(F2:F5,F16:F19,F30:F33,F44:F47,F58:F61)</f>
        <v>38.396570000000011</v>
      </c>
      <c r="N2" s="4">
        <f>STDEV(F2:F5,F16:F19,F30:F33,F44:F47,G58:G61)</f>
        <v>0.69627679062759762</v>
      </c>
      <c r="O2" s="4">
        <v>4.08</v>
      </c>
      <c r="P2" s="4">
        <f>AVERAGE(I2:I5,I16:I19,I30:I33,I44:I47,I58:I61)</f>
        <v>3677.6047850000004</v>
      </c>
      <c r="Q2" s="4">
        <f>STDEV(I2:I5,I16:I19,I30:I33,I44:I47,I58:I61)</f>
        <v>62.498058723984414</v>
      </c>
      <c r="R2" s="4">
        <v>393.3</v>
      </c>
      <c r="S2" s="4">
        <f>AVERAGE(L2:L5,L16:L19,L30:L33,L44:L47,L58:L61)</f>
        <v>658.31695999999999</v>
      </c>
      <c r="T2" s="4">
        <f>STDEV(L2:L5,L16:L19,L30:L33,L44:L47,L58:L61)</f>
        <v>9.825020301754849</v>
      </c>
      <c r="U2" s="4">
        <v>399</v>
      </c>
      <c r="AD2" s="7">
        <v>43109</v>
      </c>
      <c r="AE2" s="6">
        <f>(N2/M2)^2</f>
        <v>3.2883571269852002E-4</v>
      </c>
      <c r="AF2" s="6">
        <f>(T2/S2)^2</f>
        <v>2.2273928706273172E-4</v>
      </c>
      <c r="AG2" s="6">
        <f>(T2/S2)^2</f>
        <v>2.2273928706273172E-4</v>
      </c>
    </row>
    <row r="3" spans="1:33" x14ac:dyDescent="0.35">
      <c r="A3" s="5" t="s">
        <v>41</v>
      </c>
      <c r="B3" s="7">
        <v>43220</v>
      </c>
      <c r="C3" s="8">
        <v>0.63826388888888885</v>
      </c>
      <c r="D3" s="5" t="s">
        <v>42</v>
      </c>
      <c r="E3" s="9">
        <v>2.4430000000000001</v>
      </c>
      <c r="F3" s="9">
        <v>37.558799999999998</v>
      </c>
      <c r="G3" s="9" t="s">
        <v>43</v>
      </c>
      <c r="H3" s="9">
        <v>3.3660000000000001</v>
      </c>
      <c r="I3" s="9">
        <v>3599.5001999999999</v>
      </c>
      <c r="J3" s="9" t="s">
        <v>44</v>
      </c>
      <c r="K3" s="9">
        <v>3.593</v>
      </c>
      <c r="L3" s="9">
        <v>643.74210000000005</v>
      </c>
      <c r="M3" s="5"/>
      <c r="N3" s="4"/>
      <c r="O3" s="5"/>
      <c r="P3" s="5"/>
      <c r="Q3" s="4"/>
      <c r="R3" s="4"/>
      <c r="S3" s="5"/>
      <c r="T3" s="4"/>
      <c r="U3" s="4"/>
      <c r="AD3" s="7">
        <v>43109</v>
      </c>
    </row>
    <row r="4" spans="1:33" x14ac:dyDescent="0.35">
      <c r="A4" s="5" t="s">
        <v>41</v>
      </c>
      <c r="B4" s="7">
        <v>43220</v>
      </c>
      <c r="C4" s="8">
        <v>0.64192129629629624</v>
      </c>
      <c r="D4" s="5" t="s">
        <v>42</v>
      </c>
      <c r="E4" s="9">
        <v>2.4500000000000002</v>
      </c>
      <c r="F4" s="9">
        <v>38.136800000000001</v>
      </c>
      <c r="G4" s="9" t="s">
        <v>43</v>
      </c>
      <c r="H4" s="9">
        <v>3.37</v>
      </c>
      <c r="I4" s="9">
        <v>3669.8962999999999</v>
      </c>
      <c r="J4" s="9" t="s">
        <v>44</v>
      </c>
      <c r="K4" s="9">
        <v>3.6</v>
      </c>
      <c r="L4" s="9">
        <v>654.40099999999995</v>
      </c>
      <c r="M4" s="5"/>
      <c r="N4" s="4"/>
      <c r="O4" s="5"/>
      <c r="P4" s="5"/>
      <c r="Q4" s="4"/>
      <c r="R4" s="4"/>
      <c r="S4" s="5"/>
      <c r="T4" s="4"/>
      <c r="U4" s="4"/>
      <c r="AD4" s="7">
        <v>43109</v>
      </c>
    </row>
    <row r="5" spans="1:33" x14ac:dyDescent="0.35">
      <c r="A5" s="5" t="s">
        <v>41</v>
      </c>
      <c r="B5" s="7">
        <v>43220</v>
      </c>
      <c r="C5" s="8">
        <v>0.64556712962962959</v>
      </c>
      <c r="D5" s="5" t="s">
        <v>42</v>
      </c>
      <c r="E5" s="9">
        <v>2.4460000000000002</v>
      </c>
      <c r="F5" s="9">
        <v>38.372399999999999</v>
      </c>
      <c r="G5" s="9" t="s">
        <v>43</v>
      </c>
      <c r="H5" s="9">
        <v>3.37</v>
      </c>
      <c r="I5" s="9">
        <v>3674.6837999999998</v>
      </c>
      <c r="J5" s="9" t="s">
        <v>44</v>
      </c>
      <c r="K5" s="9">
        <v>3.5960000000000001</v>
      </c>
      <c r="L5" s="9">
        <v>652.73119999999994</v>
      </c>
      <c r="M5" s="5"/>
      <c r="N5" s="4"/>
      <c r="O5" s="5"/>
      <c r="P5" s="5"/>
      <c r="Q5" s="4"/>
      <c r="R5" s="4"/>
      <c r="S5" s="5"/>
      <c r="T5" s="4"/>
      <c r="U5" s="4"/>
      <c r="AD5" s="7">
        <v>43109</v>
      </c>
    </row>
    <row r="6" spans="1:33" x14ac:dyDescent="0.35">
      <c r="A6" s="27" t="s">
        <v>45</v>
      </c>
      <c r="B6" s="28">
        <v>43220</v>
      </c>
      <c r="C6" s="29">
        <v>0.64922453703703698</v>
      </c>
      <c r="D6" s="27" t="s">
        <v>42</v>
      </c>
      <c r="E6" s="30">
        <v>2.4460000000000002</v>
      </c>
      <c r="F6" s="30">
        <v>19.209099999999999</v>
      </c>
      <c r="G6" s="30" t="s">
        <v>43</v>
      </c>
      <c r="H6" s="30">
        <v>3.37</v>
      </c>
      <c r="I6" s="30">
        <v>8347.9699999999993</v>
      </c>
      <c r="J6" s="30" t="s">
        <v>44</v>
      </c>
      <c r="K6" s="30">
        <v>3.5960000000000001</v>
      </c>
      <c r="L6" s="30">
        <v>575.23910000000001</v>
      </c>
      <c r="O6" s="10">
        <f>($O$2/$M$2)*F6</f>
        <v>2.0411491963995738</v>
      </c>
      <c r="R6" s="10">
        <f t="shared" ref="R6:R15" si="0">($R$2/$P$2)*I6</f>
        <v>892.77037445446967</v>
      </c>
      <c r="U6" s="10">
        <f>($S$2/$U$2)*L6</f>
        <v>949.09688116575433</v>
      </c>
      <c r="V6" s="3">
        <v>0</v>
      </c>
      <c r="W6" s="11" t="s">
        <v>33</v>
      </c>
      <c r="X6" s="2">
        <f>SLOPE(O6:O10,$V$6:$V$10)</f>
        <v>4.8241809099089927E-5</v>
      </c>
      <c r="Y6" s="2">
        <f>RSQ(O6:O10,$V$6:$V$10)</f>
        <v>1.4608479205970295E-3</v>
      </c>
      <c r="Z6" s="2">
        <f>SLOPE($R6:$R10,$V$6:$V$10)</f>
        <v>36.373486543633589</v>
      </c>
      <c r="AA6" s="2">
        <f>RSQ(R6:R10,$V$6:$V$10)</f>
        <v>0.95228229706077616</v>
      </c>
      <c r="AB6" s="2">
        <f>SLOPE(U6:U10,$V$6:$V$10)</f>
        <v>19.419076583927016</v>
      </c>
      <c r="AC6" s="2">
        <f>RSQ(U6:U10,$V$6:$V$10)</f>
        <v>0.9543022503085119</v>
      </c>
      <c r="AD6" s="7">
        <v>43109</v>
      </c>
      <c r="AE6" s="2"/>
    </row>
    <row r="7" spans="1:33" x14ac:dyDescent="0.35">
      <c r="A7" s="27" t="s">
        <v>46</v>
      </c>
      <c r="B7" s="28">
        <v>43220</v>
      </c>
      <c r="C7" s="29">
        <v>0.65329861111111109</v>
      </c>
      <c r="D7" s="27" t="s">
        <v>42</v>
      </c>
      <c r="E7" s="30">
        <v>2.4430000000000001</v>
      </c>
      <c r="F7" s="30">
        <v>18.983000000000001</v>
      </c>
      <c r="G7" s="30" t="s">
        <v>43</v>
      </c>
      <c r="H7" s="30">
        <v>3.3660000000000001</v>
      </c>
      <c r="I7" s="30">
        <v>13654.833699999999</v>
      </c>
      <c r="J7" s="30" t="s">
        <v>44</v>
      </c>
      <c r="K7" s="30">
        <v>3.593</v>
      </c>
      <c r="L7" s="30">
        <v>715.65319999999997</v>
      </c>
      <c r="O7" s="10">
        <f>($O$2/$M$2)*F7</f>
        <v>2.0171239253922937</v>
      </c>
      <c r="R7" s="10">
        <f t="shared" si="0"/>
        <v>1460.3108295145421</v>
      </c>
      <c r="U7" s="10">
        <f>($S$2/$U$2)*L7</f>
        <v>1180.7685188929122</v>
      </c>
      <c r="V7" s="3">
        <v>10</v>
      </c>
      <c r="W7" s="13" t="s">
        <v>34</v>
      </c>
      <c r="X7" s="2">
        <f>SLOPE($O11:$O15,$V$6:$V$10)</f>
        <v>6.3118137896167603E-5</v>
      </c>
      <c r="Y7" s="2">
        <f>RSQ(O11:O15,$V$6:$V$10)</f>
        <v>6.7420769761148908E-3</v>
      </c>
      <c r="Z7" s="2">
        <f>SLOPE($R11:$R15,$V$6:$V$10)</f>
        <v>36.81450749629694</v>
      </c>
      <c r="AA7" s="2">
        <f>RSQ(R11:R15,$V$6:$V$10)</f>
        <v>0.98687375203380834</v>
      </c>
      <c r="AB7" s="2">
        <f>SLOPE(U11:U15,$V$6:$V$10)</f>
        <v>10.362022558983861</v>
      </c>
      <c r="AC7" s="2">
        <f>RSQ(U11:U15,$V$6:$V$10)</f>
        <v>0.8060120773650532</v>
      </c>
      <c r="AD7" s="7">
        <v>43109</v>
      </c>
      <c r="AE7" s="2"/>
    </row>
    <row r="8" spans="1:33" x14ac:dyDescent="0.35">
      <c r="A8" s="27" t="s">
        <v>47</v>
      </c>
      <c r="B8" s="28">
        <v>43220</v>
      </c>
      <c r="C8" s="29">
        <v>0.65738425925925925</v>
      </c>
      <c r="D8" s="27" t="s">
        <v>42</v>
      </c>
      <c r="E8" s="30">
        <v>2.4430000000000001</v>
      </c>
      <c r="F8" s="30">
        <v>18.851199999999999</v>
      </c>
      <c r="G8" s="30" t="s">
        <v>43</v>
      </c>
      <c r="H8" s="30">
        <v>3.3660000000000001</v>
      </c>
      <c r="I8" s="30">
        <v>17981.6378</v>
      </c>
      <c r="J8" s="30" t="s">
        <v>44</v>
      </c>
      <c r="K8" s="30">
        <v>3.593</v>
      </c>
      <c r="L8" s="30">
        <v>737.1268</v>
      </c>
      <c r="O8" s="10">
        <f>($O$2/$M$2)*F8</f>
        <v>2.0031189244247591</v>
      </c>
      <c r="R8" s="10">
        <f t="shared" si="0"/>
        <v>1923.0391953984797</v>
      </c>
      <c r="U8" s="10">
        <f>($S$2/$U$2)*L8</f>
        <v>1216.1981807281404</v>
      </c>
      <c r="V8" s="3">
        <v>20</v>
      </c>
      <c r="W8" s="15" t="s">
        <v>35</v>
      </c>
      <c r="X8" s="2">
        <f>SLOPE($O20:$O24,$V$6:$V$10)</f>
        <v>-4.1643094682676019E-4</v>
      </c>
      <c r="Y8" s="2">
        <f>RSQ(O20:O24,$V$6:$V$10)</f>
        <v>0.29406948348825623</v>
      </c>
      <c r="Z8" s="2">
        <f>SLOPE($R20:$R24,$V$6:$V$10)</f>
        <v>49.468322636033335</v>
      </c>
      <c r="AA8" s="2">
        <f>RSQ(R20:R24,$V$6:$V$10)</f>
        <v>0.9498569352446975</v>
      </c>
      <c r="AB8" s="2">
        <f>SLOPE($U20:$U24,$V$6:$V$10)</f>
        <v>30.788738456628774</v>
      </c>
      <c r="AC8" s="2">
        <f>RSQ(U20:U24,$V$6:$V$10)</f>
        <v>0.95369296846334506</v>
      </c>
      <c r="AD8" s="7">
        <v>43109</v>
      </c>
      <c r="AE8" s="2"/>
    </row>
    <row r="9" spans="1:33" x14ac:dyDescent="0.35">
      <c r="A9" s="27" t="s">
        <v>48</v>
      </c>
      <c r="B9" s="28">
        <v>43220</v>
      </c>
      <c r="C9" s="29">
        <v>0.66145833333333337</v>
      </c>
      <c r="D9" s="27" t="s">
        <v>42</v>
      </c>
      <c r="E9" s="30">
        <v>2.4500000000000002</v>
      </c>
      <c r="F9" s="30">
        <v>19.329799999999999</v>
      </c>
      <c r="G9" s="30" t="s">
        <v>43</v>
      </c>
      <c r="H9" s="30">
        <v>3.3730000000000002</v>
      </c>
      <c r="I9" s="30">
        <v>20144.890500000001</v>
      </c>
      <c r="J9" s="30" t="s">
        <v>44</v>
      </c>
      <c r="K9" s="30">
        <v>3.5960000000000001</v>
      </c>
      <c r="L9" s="30">
        <v>902.41219999999998</v>
      </c>
      <c r="O9" s="10">
        <f t="shared" ref="O9:O15" si="1">($O$2/$M$2)*F9</f>
        <v>2.0539747170124825</v>
      </c>
      <c r="R9" s="10">
        <f t="shared" si="0"/>
        <v>2154.3874061633296</v>
      </c>
      <c r="U9" s="10">
        <f>($S$2/$U$2)*L9</f>
        <v>1488.9054039371226</v>
      </c>
      <c r="V9" s="3">
        <v>30</v>
      </c>
      <c r="W9" s="18" t="s">
        <v>36</v>
      </c>
      <c r="X9" s="2">
        <f>SLOPE($O25:$O29,$V$6:$V$10)</f>
        <v>-8.2170464705570549E-4</v>
      </c>
      <c r="Y9" s="2">
        <f>RSQ(O25:O29,$V$6:$V$10)</f>
        <v>0.42874526707633975</v>
      </c>
      <c r="Z9" s="2">
        <f>SLOPE($R25:$R29,$V$6:$V$10)</f>
        <v>80.74929038403998</v>
      </c>
      <c r="AA9" s="2">
        <f>RSQ(R25:R29,$V$6:$V$10)</f>
        <v>0.99002463237788751</v>
      </c>
      <c r="AB9" s="2">
        <f>SLOPE(U25:U29,$V$6:$V$10)</f>
        <v>12.182516676665264</v>
      </c>
      <c r="AC9" s="2">
        <f>RSQ(U25:U29,$V$6:$V$10)</f>
        <v>0.99486253702650695</v>
      </c>
      <c r="AD9" s="7">
        <v>43109</v>
      </c>
      <c r="AE9" s="2"/>
    </row>
    <row r="10" spans="1:33" x14ac:dyDescent="0.35">
      <c r="A10" s="27" t="s">
        <v>49</v>
      </c>
      <c r="B10" s="28">
        <v>43220</v>
      </c>
      <c r="C10" s="29">
        <v>0.66553240740740738</v>
      </c>
      <c r="D10" s="27" t="s">
        <v>42</v>
      </c>
      <c r="E10" s="30">
        <v>2.4430000000000001</v>
      </c>
      <c r="F10" s="30">
        <v>19.058399999999999</v>
      </c>
      <c r="G10" s="30" t="s">
        <v>43</v>
      </c>
      <c r="H10" s="30">
        <v>3.363</v>
      </c>
      <c r="I10" s="30">
        <v>22108.7016</v>
      </c>
      <c r="J10" s="30" t="s">
        <v>44</v>
      </c>
      <c r="K10" s="30">
        <v>3.593</v>
      </c>
      <c r="L10" s="30">
        <v>1070.346</v>
      </c>
      <c r="O10" s="10">
        <f t="shared" si="1"/>
        <v>2.0251358910444339</v>
      </c>
      <c r="R10" s="10">
        <f t="shared" si="0"/>
        <v>2364.4064133117554</v>
      </c>
      <c r="U10" s="10">
        <f>($S$2/$U$2)*L10</f>
        <v>1765.9822678399998</v>
      </c>
      <c r="V10" s="3">
        <v>40</v>
      </c>
      <c r="W10" s="20" t="s">
        <v>37</v>
      </c>
      <c r="X10" s="2">
        <f>SLOPE($O34:$O38,$V$6:$V$10)</f>
        <v>-6.299062650648279E-4</v>
      </c>
      <c r="Y10" s="2">
        <f>RSQ(O34:O38,$V$6:$V$10)</f>
        <v>0.36951843548853214</v>
      </c>
      <c r="Z10" s="2">
        <f>SLOPE($R34:$R38,$V$6:$V$10)</f>
        <v>44.431104148294168</v>
      </c>
      <c r="AA10" s="2">
        <f>RSQ(R34:R38,$V$6:$V$10)</f>
        <v>0.97223928235789459</v>
      </c>
      <c r="AB10" s="2">
        <f>SLOPE(U34:U38,$V$6:$V$10)</f>
        <v>0.39169364144842006</v>
      </c>
      <c r="AC10" s="2">
        <f>RSQ(U34:U38,$V$6:$V$10)</f>
        <v>0.6702575376315677</v>
      </c>
      <c r="AD10" s="7">
        <v>43109</v>
      </c>
      <c r="AE10" s="2"/>
    </row>
    <row r="11" spans="1:33" x14ac:dyDescent="0.35">
      <c r="A11" s="27" t="s">
        <v>50</v>
      </c>
      <c r="B11" s="28">
        <v>43220</v>
      </c>
      <c r="C11" s="29">
        <v>0.66918981481481488</v>
      </c>
      <c r="D11" s="27" t="s">
        <v>42</v>
      </c>
      <c r="E11" s="30">
        <v>2.4460000000000002</v>
      </c>
      <c r="F11" s="30">
        <v>18.967700000000001</v>
      </c>
      <c r="G11" s="30" t="s">
        <v>43</v>
      </c>
      <c r="H11" s="30">
        <v>3.37</v>
      </c>
      <c r="I11" s="30">
        <v>8087.8118999999997</v>
      </c>
      <c r="J11" s="30" t="s">
        <v>44</v>
      </c>
      <c r="K11" s="30">
        <v>3.593</v>
      </c>
      <c r="L11" s="30">
        <v>562.68470000000002</v>
      </c>
      <c r="O11" s="12">
        <f t="shared" si="1"/>
        <v>2.0154981551737561</v>
      </c>
      <c r="R11" s="12">
        <f t="shared" si="0"/>
        <v>864.94786858126179</v>
      </c>
      <c r="U11" s="12">
        <f>($S$2/$U$2)*L11</f>
        <v>928.38316075817545</v>
      </c>
      <c r="V11" s="3"/>
      <c r="W11" s="21" t="s">
        <v>38</v>
      </c>
      <c r="X11" s="2">
        <f>SLOPE($O39:$O43,$V$6:$V$10)</f>
        <v>-2.6743388797488875E-3</v>
      </c>
      <c r="Y11" s="2">
        <f>RSQ(O39:O43,$V$6:$V$10)</f>
        <v>0.82365869711956474</v>
      </c>
      <c r="Z11" s="2">
        <f>SLOPE($R39:$R43,$V$6:$V$10)</f>
        <v>15.197512305172832</v>
      </c>
      <c r="AA11" s="2">
        <f>RSQ(R39:R43,$V$6:$V$10)</f>
        <v>0.91947385389993519</v>
      </c>
      <c r="AB11" s="2">
        <f>SLOPE($U39:$U43,$V$6:$V$10)</f>
        <v>0.1217242908294736</v>
      </c>
      <c r="AC11" s="2">
        <f>RSQ(U39:U43,$V$6:$V$10)</f>
        <v>0.14679341082640854</v>
      </c>
      <c r="AD11" s="7">
        <v>43109</v>
      </c>
      <c r="AE11" s="2"/>
    </row>
    <row r="12" spans="1:33" x14ac:dyDescent="0.35">
      <c r="A12" s="27" t="s">
        <v>51</v>
      </c>
      <c r="B12" s="28">
        <v>43220</v>
      </c>
      <c r="C12" s="29">
        <v>0.67283564814814811</v>
      </c>
      <c r="D12" s="27" t="s">
        <v>42</v>
      </c>
      <c r="E12" s="30">
        <v>2.4460000000000002</v>
      </c>
      <c r="F12" s="30">
        <v>19.151599999999998</v>
      </c>
      <c r="G12" s="30" t="s">
        <v>43</v>
      </c>
      <c r="H12" s="30">
        <v>3.37</v>
      </c>
      <c r="I12" s="30">
        <v>13071.443600000001</v>
      </c>
      <c r="J12" s="30" t="s">
        <v>44</v>
      </c>
      <c r="K12" s="30">
        <v>3.5960000000000001</v>
      </c>
      <c r="L12" s="30">
        <v>627.47540000000004</v>
      </c>
      <c r="O12" s="12">
        <f t="shared" si="1"/>
        <v>2.0350392756436309</v>
      </c>
      <c r="R12" s="12">
        <f t="shared" si="0"/>
        <v>1397.9204042937963</v>
      </c>
      <c r="U12" s="12">
        <f>($S$2/$U$2)*L12</f>
        <v>1035.2824506335439</v>
      </c>
      <c r="V12" s="3"/>
      <c r="W12" s="23" t="s">
        <v>39</v>
      </c>
      <c r="X12" s="2">
        <f>SLOPE($O48:$O52,$V$6:$V$10)</f>
        <v>-1.6859130906745046E-3</v>
      </c>
      <c r="Y12" s="2">
        <f>RSQ(O48:O52,$V$6:$V$10)</f>
        <v>0.82398092399213319</v>
      </c>
      <c r="Z12" s="2">
        <f>SLOPE($R48:$R52,$V$6:$V$10)</f>
        <v>7.7906969117672586</v>
      </c>
      <c r="AA12" s="2">
        <f>RSQ(R48:R52,$V$6:$V$10)</f>
        <v>0.94033983111373454</v>
      </c>
      <c r="AB12" s="2">
        <f>SLOPE(U48:U52,$V$6:$V$10)</f>
        <v>0.68217617682526255</v>
      </c>
      <c r="AC12" s="2">
        <f>RSQ(U48:U52,$V$6:$V$10)</f>
        <v>0.97680198690825393</v>
      </c>
      <c r="AD12" s="7">
        <v>43109</v>
      </c>
      <c r="AE12" s="2"/>
    </row>
    <row r="13" spans="1:33" x14ac:dyDescent="0.35">
      <c r="A13" s="27" t="s">
        <v>52</v>
      </c>
      <c r="B13" s="28">
        <v>43220</v>
      </c>
      <c r="C13" s="29">
        <v>0.67690972222222223</v>
      </c>
      <c r="D13" s="27" t="s">
        <v>42</v>
      </c>
      <c r="E13" s="30">
        <v>2.4430000000000001</v>
      </c>
      <c r="F13" s="30">
        <v>19.148299999999999</v>
      </c>
      <c r="G13" s="30" t="s">
        <v>43</v>
      </c>
      <c r="H13" s="30">
        <v>3.3660000000000001</v>
      </c>
      <c r="I13" s="30">
        <v>15359.9264</v>
      </c>
      <c r="J13" s="30" t="s">
        <v>44</v>
      </c>
      <c r="K13" s="30">
        <v>3.59</v>
      </c>
      <c r="L13" s="30">
        <v>790.05719999999997</v>
      </c>
      <c r="O13" s="12">
        <f t="shared" si="1"/>
        <v>2.0346886193219857</v>
      </c>
      <c r="R13" s="12">
        <f t="shared" si="0"/>
        <v>1642.6612989410712</v>
      </c>
      <c r="U13" s="12">
        <f>($S$2/$U$2)*L13</f>
        <v>1303.5289577195788</v>
      </c>
      <c r="V13" s="3"/>
      <c r="W13" s="25" t="s">
        <v>40</v>
      </c>
      <c r="X13" s="2">
        <f>SLOPE($O53:$O57,$V$6:$V$10)</f>
        <v>-4.4150818679897339E-4</v>
      </c>
      <c r="Y13" s="2">
        <f>RSQ(O53:O57,$V$6:$V$10)</f>
        <v>0.21209709718317898</v>
      </c>
      <c r="Z13" s="2">
        <f>SLOPE($R53:$R57,$V$6:$V$10)</f>
        <v>5.2483858553876672</v>
      </c>
      <c r="AA13" s="2">
        <f>RSQ(R53:R57,$V$6:$V$10)</f>
        <v>0.97420572231384328</v>
      </c>
      <c r="AB13" s="2">
        <f>SLOPE(U53:U57,$V$6:$V$10)</f>
        <v>0.24145383177263058</v>
      </c>
      <c r="AC13" s="2">
        <f>RSQ(U53:U57,$V$6:$V$10)</f>
        <v>0.57160674539773093</v>
      </c>
      <c r="AD13" s="7">
        <v>43109</v>
      </c>
      <c r="AE13" s="2"/>
    </row>
    <row r="14" spans="1:33" x14ac:dyDescent="0.35">
      <c r="A14" s="27" t="s">
        <v>53</v>
      </c>
      <c r="B14" s="28">
        <v>43220</v>
      </c>
      <c r="C14" s="29">
        <v>0.68055555555555547</v>
      </c>
      <c r="D14" s="27" t="s">
        <v>42</v>
      </c>
      <c r="E14" s="30">
        <v>2.4500000000000002</v>
      </c>
      <c r="F14" s="30">
        <v>18.905200000000001</v>
      </c>
      <c r="G14" s="30" t="s">
        <v>43</v>
      </c>
      <c r="H14" s="30">
        <v>3.3730000000000002</v>
      </c>
      <c r="I14" s="30">
        <v>19436.8848</v>
      </c>
      <c r="J14" s="30" t="s">
        <v>44</v>
      </c>
      <c r="K14" s="30">
        <v>3.6</v>
      </c>
      <c r="L14" s="30">
        <v>772.9248</v>
      </c>
      <c r="O14" s="12">
        <f t="shared" si="1"/>
        <v>2.0088569369607749</v>
      </c>
      <c r="R14" s="12">
        <f t="shared" si="0"/>
        <v>2078.6700145214213</v>
      </c>
      <c r="T14" s="12">
        <f>($S$2/$U$2)*L14</f>
        <v>1275.2619164025264</v>
      </c>
      <c r="AD14" s="7">
        <v>43109</v>
      </c>
    </row>
    <row r="15" spans="1:33" x14ac:dyDescent="0.35">
      <c r="A15" s="27" t="s">
        <v>54</v>
      </c>
      <c r="B15" s="28">
        <v>43220</v>
      </c>
      <c r="C15" s="29">
        <v>0.68464120370370374</v>
      </c>
      <c r="D15" s="27" t="s">
        <v>42</v>
      </c>
      <c r="E15" s="30">
        <v>2.4460000000000002</v>
      </c>
      <c r="F15" s="30">
        <v>19.1206</v>
      </c>
      <c r="G15" s="30" t="s">
        <v>43</v>
      </c>
      <c r="H15" s="30">
        <v>3.37</v>
      </c>
      <c r="I15" s="30">
        <v>22117.042600000001</v>
      </c>
      <c r="J15" s="30" t="s">
        <v>44</v>
      </c>
      <c r="K15" s="30">
        <v>3.5960000000000001</v>
      </c>
      <c r="L15" s="30">
        <v>803.25300000000004</v>
      </c>
      <c r="O15" s="12">
        <f t="shared" si="1"/>
        <v>2.0317452314099924</v>
      </c>
      <c r="R15" s="12">
        <f t="shared" si="0"/>
        <v>2365.298438282296</v>
      </c>
      <c r="U15" s="12">
        <f>($S$2/$U$2)*L15</f>
        <v>1325.300935014737</v>
      </c>
      <c r="AD15" s="7">
        <v>43109</v>
      </c>
    </row>
    <row r="16" spans="1:33" x14ac:dyDescent="0.35">
      <c r="A16" s="5" t="s">
        <v>41</v>
      </c>
      <c r="B16" s="7">
        <v>43220</v>
      </c>
      <c r="C16" s="8">
        <v>0.68828703703703698</v>
      </c>
      <c r="D16" s="5" t="s">
        <v>42</v>
      </c>
      <c r="E16" s="9">
        <v>2.4500000000000002</v>
      </c>
      <c r="F16" s="9">
        <v>38.442900000000002</v>
      </c>
      <c r="G16" s="9" t="s">
        <v>43</v>
      </c>
      <c r="H16" s="9">
        <v>3.37</v>
      </c>
      <c r="I16" s="9">
        <v>3689.0374000000002</v>
      </c>
      <c r="J16" s="9" t="s">
        <v>44</v>
      </c>
      <c r="K16" s="9">
        <v>3.6</v>
      </c>
      <c r="L16" s="9">
        <v>655.69820000000004</v>
      </c>
      <c r="M16" s="5"/>
      <c r="N16" s="4"/>
      <c r="O16" s="5"/>
      <c r="P16" s="5"/>
      <c r="Q16" s="4"/>
      <c r="R16" s="4"/>
      <c r="S16" s="5"/>
      <c r="T16" s="4"/>
      <c r="U16" s="4"/>
      <c r="AD16" s="7">
        <v>43109</v>
      </c>
    </row>
    <row r="17" spans="1:30" x14ac:dyDescent="0.35">
      <c r="A17" s="5" t="s">
        <v>41</v>
      </c>
      <c r="B17" s="7">
        <v>43220</v>
      </c>
      <c r="C17" s="8">
        <v>0.69236111111111109</v>
      </c>
      <c r="D17" s="5" t="s">
        <v>42</v>
      </c>
      <c r="E17" s="9">
        <v>2.4430000000000001</v>
      </c>
      <c r="F17" s="9">
        <v>38.301400000000001</v>
      </c>
      <c r="G17" s="9" t="s">
        <v>43</v>
      </c>
      <c r="H17" s="9">
        <v>3.3660000000000001</v>
      </c>
      <c r="I17" s="9">
        <v>3656.4874</v>
      </c>
      <c r="J17" s="9" t="s">
        <v>44</v>
      </c>
      <c r="K17" s="9">
        <v>3.593</v>
      </c>
      <c r="L17" s="9">
        <v>657.54920000000004</v>
      </c>
      <c r="M17" s="5"/>
      <c r="N17" s="4"/>
      <c r="O17" s="5"/>
      <c r="P17" s="5"/>
      <c r="Q17" s="4"/>
      <c r="R17" s="4"/>
      <c r="S17" s="5"/>
      <c r="T17" s="4"/>
      <c r="U17" s="4"/>
      <c r="AD17" s="7">
        <v>43109</v>
      </c>
    </row>
    <row r="18" spans="1:30" x14ac:dyDescent="0.35">
      <c r="A18" s="5" t="s">
        <v>41</v>
      </c>
      <c r="B18" s="7">
        <v>43220</v>
      </c>
      <c r="C18" s="8">
        <v>0.69601851851851848</v>
      </c>
      <c r="D18" s="5" t="s">
        <v>42</v>
      </c>
      <c r="E18" s="9">
        <v>2.4500000000000002</v>
      </c>
      <c r="F18" s="9">
        <v>37.9709</v>
      </c>
      <c r="G18" s="9" t="s">
        <v>43</v>
      </c>
      <c r="H18" s="9">
        <v>3.37</v>
      </c>
      <c r="I18" s="9">
        <v>3627.605</v>
      </c>
      <c r="J18" s="9" t="s">
        <v>44</v>
      </c>
      <c r="K18" s="9">
        <v>3.5960000000000001</v>
      </c>
      <c r="L18" s="9">
        <v>647.85360000000003</v>
      </c>
      <c r="M18" s="5"/>
      <c r="N18" s="4"/>
      <c r="O18" s="5"/>
      <c r="P18" s="5"/>
      <c r="Q18" s="4"/>
      <c r="R18" s="4"/>
      <c r="S18" s="5"/>
      <c r="T18" s="4"/>
      <c r="U18" s="4"/>
      <c r="AD18" s="7">
        <v>43109</v>
      </c>
    </row>
    <row r="19" spans="1:30" x14ac:dyDescent="0.35">
      <c r="A19" s="5" t="s">
        <v>41</v>
      </c>
      <c r="B19" s="7">
        <v>43220</v>
      </c>
      <c r="C19" s="8">
        <v>0.7000925925925926</v>
      </c>
      <c r="D19" s="5" t="s">
        <v>42</v>
      </c>
      <c r="E19" s="9">
        <v>2.4500000000000002</v>
      </c>
      <c r="F19" s="9">
        <v>38.338999999999999</v>
      </c>
      <c r="G19" s="9" t="s">
        <v>43</v>
      </c>
      <c r="H19" s="9">
        <v>3.37</v>
      </c>
      <c r="I19" s="9">
        <v>3663.3932</v>
      </c>
      <c r="J19" s="9" t="s">
        <v>44</v>
      </c>
      <c r="K19" s="9">
        <v>3.6</v>
      </c>
      <c r="L19" s="9">
        <v>654.8587</v>
      </c>
      <c r="M19" s="5"/>
      <c r="N19" s="4"/>
      <c r="O19" s="5"/>
      <c r="P19" s="5"/>
      <c r="Q19" s="4"/>
      <c r="R19" s="4"/>
      <c r="S19" s="5"/>
      <c r="T19" s="4"/>
      <c r="U19" s="4"/>
      <c r="AD19" s="7">
        <v>43109</v>
      </c>
    </row>
    <row r="20" spans="1:30" x14ac:dyDescent="0.35">
      <c r="A20" s="27" t="s">
        <v>55</v>
      </c>
      <c r="B20" s="28">
        <v>43220</v>
      </c>
      <c r="C20" s="29">
        <v>0.70416666666666661</v>
      </c>
      <c r="D20" s="27" t="s">
        <v>42</v>
      </c>
      <c r="E20" s="30">
        <v>2.4430000000000001</v>
      </c>
      <c r="F20" s="30">
        <v>19.199200000000001</v>
      </c>
      <c r="G20" s="30" t="s">
        <v>43</v>
      </c>
      <c r="H20" s="30">
        <v>3.363</v>
      </c>
      <c r="I20" s="30">
        <v>6851.5734000000002</v>
      </c>
      <c r="J20" s="30" t="s">
        <v>44</v>
      </c>
      <c r="K20" s="30">
        <v>3.593</v>
      </c>
      <c r="L20" s="30">
        <v>595.83429999999998</v>
      </c>
      <c r="O20" s="14">
        <f t="shared" ref="O20:O29" si="2">($O$2/$M$2)*F20</f>
        <v>2.0400972274346376</v>
      </c>
      <c r="P20" s="3"/>
      <c r="R20" s="14">
        <f t="shared" ref="R20:R29" si="3">($R$2/$P$2)*I20</f>
        <v>732.73882751378892</v>
      </c>
      <c r="S20" s="3"/>
      <c r="U20" s="14">
        <f t="shared" ref="U20:U26" si="4">($S$2/$U$2)*L20</f>
        <v>983.07725573866662</v>
      </c>
      <c r="AD20" s="7">
        <v>43109</v>
      </c>
    </row>
    <row r="21" spans="1:30" x14ac:dyDescent="0.35">
      <c r="A21" s="27" t="s">
        <v>56</v>
      </c>
      <c r="B21" s="28">
        <v>43220</v>
      </c>
      <c r="C21" s="29">
        <v>0.70824074074074073</v>
      </c>
      <c r="D21" s="27" t="s">
        <v>42</v>
      </c>
      <c r="E21" s="30">
        <v>2.4430000000000001</v>
      </c>
      <c r="F21" s="30">
        <v>19.210100000000001</v>
      </c>
      <c r="G21" s="30" t="s">
        <v>43</v>
      </c>
      <c r="H21" s="30">
        <v>3.363</v>
      </c>
      <c r="I21" s="30">
        <v>14420.814899999999</v>
      </c>
      <c r="J21" s="30" t="s">
        <v>44</v>
      </c>
      <c r="K21" s="30">
        <v>3.59</v>
      </c>
      <c r="L21" s="30">
        <v>892.31</v>
      </c>
      <c r="O21" s="14">
        <f t="shared" si="2"/>
        <v>2.0412554558909815</v>
      </c>
      <c r="P21" s="3"/>
      <c r="R21" s="14">
        <f t="shared" si="3"/>
        <v>1542.2283882442791</v>
      </c>
      <c r="S21" s="3"/>
      <c r="U21" s="14">
        <f t="shared" si="4"/>
        <v>1472.2376104701752</v>
      </c>
      <c r="AD21" s="7">
        <v>43109</v>
      </c>
    </row>
    <row r="22" spans="1:30" x14ac:dyDescent="0.35">
      <c r="A22" s="27" t="s">
        <v>57</v>
      </c>
      <c r="B22" s="28">
        <v>43220</v>
      </c>
      <c r="C22" s="29">
        <v>0.71189814814814811</v>
      </c>
      <c r="D22" s="27" t="s">
        <v>42</v>
      </c>
      <c r="E22" s="30">
        <v>2.4460000000000002</v>
      </c>
      <c r="F22" s="30">
        <v>19.284199999999998</v>
      </c>
      <c r="G22" s="30" t="s">
        <v>43</v>
      </c>
      <c r="H22" s="30">
        <v>3.37</v>
      </c>
      <c r="I22" s="30">
        <v>20133.601600000002</v>
      </c>
      <c r="J22" s="30" t="s">
        <v>44</v>
      </c>
      <c r="K22" s="30">
        <v>3.5960000000000001</v>
      </c>
      <c r="L22" s="30">
        <v>1124.9128000000001</v>
      </c>
      <c r="O22" s="14">
        <f t="shared" si="2"/>
        <v>2.0491292842042914</v>
      </c>
      <c r="P22" s="3"/>
      <c r="R22" s="14">
        <f t="shared" si="3"/>
        <v>2153.1801191845575</v>
      </c>
      <c r="S22" s="3"/>
      <c r="U22" s="14">
        <f t="shared" si="4"/>
        <v>1856.0129693260351</v>
      </c>
      <c r="AD22" s="7">
        <v>43109</v>
      </c>
    </row>
    <row r="23" spans="1:30" x14ac:dyDescent="0.35">
      <c r="A23" s="27" t="s">
        <v>58</v>
      </c>
      <c r="B23" s="28">
        <v>43220</v>
      </c>
      <c r="C23" s="29">
        <v>0.71597222222222223</v>
      </c>
      <c r="D23" s="27" t="s">
        <v>42</v>
      </c>
      <c r="E23" s="30">
        <v>2.4500000000000002</v>
      </c>
      <c r="F23" s="30">
        <v>18.984400000000001</v>
      </c>
      <c r="G23" s="30" t="s">
        <v>43</v>
      </c>
      <c r="H23" s="30">
        <v>3.3730000000000002</v>
      </c>
      <c r="I23" s="30">
        <v>22732.253100000002</v>
      </c>
      <c r="J23" s="30" t="s">
        <v>44</v>
      </c>
      <c r="K23" s="30">
        <v>3.6</v>
      </c>
      <c r="L23" s="30">
        <v>1234.7783999999999</v>
      </c>
      <c r="O23" s="14">
        <f t="shared" si="2"/>
        <v>2.0172726886802645</v>
      </c>
      <c r="P23" s="3"/>
      <c r="R23" s="14">
        <f t="shared" si="3"/>
        <v>2431.0918836891819</v>
      </c>
      <c r="S23" s="3"/>
      <c r="U23" s="14">
        <f t="shared" si="4"/>
        <v>2037.2821116833682</v>
      </c>
      <c r="AD23" s="7">
        <v>43109</v>
      </c>
    </row>
    <row r="24" spans="1:30" x14ac:dyDescent="0.35">
      <c r="A24" s="27" t="s">
        <v>59</v>
      </c>
      <c r="B24" s="28">
        <v>43220</v>
      </c>
      <c r="C24" s="29">
        <v>0.71961805555555547</v>
      </c>
      <c r="D24" s="27" t="s">
        <v>42</v>
      </c>
      <c r="E24" s="30">
        <v>2.4430000000000001</v>
      </c>
      <c r="F24" s="30">
        <v>19.116099999999999</v>
      </c>
      <c r="G24" s="30" t="s">
        <v>43</v>
      </c>
      <c r="H24" s="30">
        <v>3.3660000000000001</v>
      </c>
      <c r="I24" s="30">
        <v>25823.866000000002</v>
      </c>
      <c r="J24" s="30" t="s">
        <v>44</v>
      </c>
      <c r="K24" s="30">
        <v>3.593</v>
      </c>
      <c r="L24" s="30">
        <v>1357.6389999999999</v>
      </c>
      <c r="O24" s="14">
        <f t="shared" si="2"/>
        <v>2.0312670636986581</v>
      </c>
      <c r="P24" s="3"/>
      <c r="R24" s="14">
        <f t="shared" si="3"/>
        <v>2761.7232115930042</v>
      </c>
      <c r="S24" s="3"/>
      <c r="U24" s="14">
        <f t="shared" si="4"/>
        <v>2239.9919279635087</v>
      </c>
      <c r="AD24" s="7">
        <v>43109</v>
      </c>
    </row>
    <row r="25" spans="1:30" x14ac:dyDescent="0.35">
      <c r="A25" s="27" t="s">
        <v>60</v>
      </c>
      <c r="B25" s="28">
        <v>43220</v>
      </c>
      <c r="C25" s="29">
        <v>0.72327546296296286</v>
      </c>
      <c r="D25" s="27" t="s">
        <v>42</v>
      </c>
      <c r="E25" s="30">
        <v>2.4500000000000002</v>
      </c>
      <c r="F25" s="30">
        <v>19.471699999999998</v>
      </c>
      <c r="G25" s="30" t="s">
        <v>43</v>
      </c>
      <c r="H25" s="30">
        <v>3.37</v>
      </c>
      <c r="I25" s="30">
        <v>7929.9948000000004</v>
      </c>
      <c r="J25" s="30" t="s">
        <v>44</v>
      </c>
      <c r="K25" s="30">
        <v>3.5960000000000001</v>
      </c>
      <c r="L25" s="30">
        <v>523.10220000000004</v>
      </c>
      <c r="O25" s="17">
        <f t="shared" si="2"/>
        <v>2.0690529388432344</v>
      </c>
      <c r="P25" s="3"/>
      <c r="R25" s="17">
        <f t="shared" si="3"/>
        <v>848.07018077664361</v>
      </c>
      <c r="S25" s="3"/>
      <c r="U25" s="17">
        <f t="shared" si="4"/>
        <v>863.07531346694736</v>
      </c>
      <c r="AD25" s="7">
        <v>43109</v>
      </c>
    </row>
    <row r="26" spans="1:30" x14ac:dyDescent="0.35">
      <c r="A26" s="27" t="s">
        <v>61</v>
      </c>
      <c r="B26" s="28">
        <v>43220</v>
      </c>
      <c r="C26" s="29">
        <v>0.72734953703703698</v>
      </c>
      <c r="D26" s="27" t="s">
        <v>42</v>
      </c>
      <c r="E26" s="30">
        <v>2.4460000000000002</v>
      </c>
      <c r="F26" s="30">
        <v>19.560400000000001</v>
      </c>
      <c r="G26" s="30" t="s">
        <v>43</v>
      </c>
      <c r="H26" s="30">
        <v>3.3660000000000001</v>
      </c>
      <c r="I26" s="30">
        <v>17619.816999999999</v>
      </c>
      <c r="J26" s="30" t="s">
        <v>44</v>
      </c>
      <c r="K26" s="30">
        <v>3.593</v>
      </c>
      <c r="L26" s="30">
        <v>594.81359999999995</v>
      </c>
      <c r="O26" s="17">
        <f t="shared" si="2"/>
        <v>2.0784781557310974</v>
      </c>
      <c r="P26" s="3"/>
      <c r="R26" s="17">
        <f t="shared" si="3"/>
        <v>1884.3444119838991</v>
      </c>
      <c r="S26" s="3"/>
      <c r="U26" s="17">
        <f t="shared" si="4"/>
        <v>981.39318525978933</v>
      </c>
      <c r="AD26" s="7">
        <v>43109</v>
      </c>
    </row>
    <row r="27" spans="1:30" x14ac:dyDescent="0.35">
      <c r="A27" s="27" t="s">
        <v>62</v>
      </c>
      <c r="B27" s="28">
        <v>43220</v>
      </c>
      <c r="C27" s="29">
        <v>0.73100694444444436</v>
      </c>
      <c r="D27" s="27" t="s">
        <v>42</v>
      </c>
      <c r="E27" s="30">
        <v>2.4430000000000001</v>
      </c>
      <c r="F27" s="30">
        <v>19.3795</v>
      </c>
      <c r="G27" s="30" t="s">
        <v>43</v>
      </c>
      <c r="H27" s="30">
        <v>3.3660000000000001</v>
      </c>
      <c r="I27" s="30">
        <v>24742.420999999998</v>
      </c>
      <c r="J27" s="30" t="s">
        <v>44</v>
      </c>
      <c r="K27" s="30">
        <v>3.593</v>
      </c>
      <c r="L27" s="30">
        <v>653.63260000000002</v>
      </c>
      <c r="O27" s="17">
        <f t="shared" si="2"/>
        <v>2.0592558137354451</v>
      </c>
      <c r="P27" s="3"/>
      <c r="R27" s="17">
        <f t="shared" si="3"/>
        <v>2646.0685006151357</v>
      </c>
      <c r="S27" s="3"/>
      <c r="U27" s="17">
        <f>($S$2/$U$2)*L27</f>
        <v>1078.4396646338246</v>
      </c>
      <c r="AD27" s="7">
        <v>43109</v>
      </c>
    </row>
    <row r="28" spans="1:30" x14ac:dyDescent="0.35">
      <c r="A28" s="27" t="s">
        <v>63</v>
      </c>
      <c r="B28" s="28">
        <v>43220</v>
      </c>
      <c r="C28" s="29">
        <v>0.73506944444444444</v>
      </c>
      <c r="D28" s="27" t="s">
        <v>42</v>
      </c>
      <c r="E28" s="30">
        <v>2.4460000000000002</v>
      </c>
      <c r="F28" s="30">
        <v>19.067299999999999</v>
      </c>
      <c r="G28" s="30" t="s">
        <v>43</v>
      </c>
      <c r="H28" s="30">
        <v>3.3660000000000001</v>
      </c>
      <c r="I28" s="30">
        <v>32969.182699999998</v>
      </c>
      <c r="J28" s="30" t="s">
        <v>44</v>
      </c>
      <c r="K28" s="30">
        <v>3.5960000000000001</v>
      </c>
      <c r="L28" s="30">
        <v>750.12159999999994</v>
      </c>
      <c r="O28" s="17">
        <f t="shared" si="2"/>
        <v>2.0260816005179625</v>
      </c>
      <c r="P28" s="3"/>
      <c r="R28" s="17">
        <f t="shared" si="3"/>
        <v>3525.8763010093257</v>
      </c>
      <c r="S28" s="3"/>
      <c r="U28" s="17">
        <f>($S$2/$U$2)*L28</f>
        <v>1237.6385246675086</v>
      </c>
      <c r="AD28" s="7">
        <v>43109</v>
      </c>
    </row>
    <row r="29" spans="1:30" x14ac:dyDescent="0.35">
      <c r="A29" s="27" t="s">
        <v>64</v>
      </c>
      <c r="B29" s="28">
        <v>43220</v>
      </c>
      <c r="C29" s="29">
        <v>0.73914351851851856</v>
      </c>
      <c r="D29" s="27" t="s">
        <v>42</v>
      </c>
      <c r="E29" s="30">
        <v>2.4500000000000002</v>
      </c>
      <c r="F29" s="30">
        <v>19.331600000000002</v>
      </c>
      <c r="G29" s="30" t="s">
        <v>43</v>
      </c>
      <c r="H29" s="30">
        <v>3.3660000000000001</v>
      </c>
      <c r="I29" s="30">
        <v>38008.169399999999</v>
      </c>
      <c r="J29" s="30" t="s">
        <v>44</v>
      </c>
      <c r="K29" s="30">
        <v>3.5960000000000001</v>
      </c>
      <c r="L29" s="30">
        <v>814.63390000000004</v>
      </c>
      <c r="O29" s="17">
        <f t="shared" si="2"/>
        <v>2.0541659840970166</v>
      </c>
      <c r="P29" s="3"/>
      <c r="R29" s="17">
        <f t="shared" si="3"/>
        <v>4064.7687554659296</v>
      </c>
      <c r="S29" s="3"/>
      <c r="U29" s="17">
        <f>($S$2/$U$2)*L29</f>
        <v>1344.0784775963509</v>
      </c>
      <c r="AD29" s="7">
        <v>43109</v>
      </c>
    </row>
    <row r="30" spans="1:30" x14ac:dyDescent="0.35">
      <c r="A30" s="5" t="s">
        <v>41</v>
      </c>
      <c r="B30" s="7">
        <v>43220</v>
      </c>
      <c r="C30" s="8">
        <v>0.74322916666666661</v>
      </c>
      <c r="D30" s="5" t="s">
        <v>42</v>
      </c>
      <c r="E30" s="9">
        <v>2.4500000000000002</v>
      </c>
      <c r="F30" s="9">
        <v>38.208500000000001</v>
      </c>
      <c r="G30" s="9" t="s">
        <v>43</v>
      </c>
      <c r="H30" s="9">
        <v>3.3730000000000002</v>
      </c>
      <c r="I30" s="9">
        <v>3678.8420000000001</v>
      </c>
      <c r="J30" s="9" t="s">
        <v>44</v>
      </c>
      <c r="K30" s="9">
        <v>3.5960000000000001</v>
      </c>
      <c r="L30" s="9">
        <v>656.4239</v>
      </c>
      <c r="M30" s="5"/>
      <c r="N30" s="4"/>
      <c r="O30" s="5"/>
      <c r="P30" s="5"/>
      <c r="Q30" s="4"/>
      <c r="R30" s="4"/>
      <c r="S30" s="5"/>
      <c r="T30" s="4"/>
      <c r="U30" s="4"/>
      <c r="AD30" s="7">
        <v>43109</v>
      </c>
    </row>
    <row r="31" spans="1:30" x14ac:dyDescent="0.35">
      <c r="A31" s="5" t="s">
        <v>41</v>
      </c>
      <c r="B31" s="7">
        <v>43220</v>
      </c>
      <c r="C31" s="8">
        <v>0.74687500000000007</v>
      </c>
      <c r="D31" s="5" t="s">
        <v>42</v>
      </c>
      <c r="E31" s="9">
        <v>2.4460000000000002</v>
      </c>
      <c r="F31" s="9">
        <v>38.235599999999998</v>
      </c>
      <c r="G31" s="9" t="s">
        <v>43</v>
      </c>
      <c r="H31" s="9">
        <v>3.3660000000000001</v>
      </c>
      <c r="I31" s="9">
        <v>3673.6959999999999</v>
      </c>
      <c r="J31" s="9" t="s">
        <v>44</v>
      </c>
      <c r="K31" s="9">
        <v>3.5960000000000001</v>
      </c>
      <c r="L31" s="9">
        <v>660.17240000000004</v>
      </c>
      <c r="M31" s="5"/>
      <c r="N31" s="4"/>
      <c r="O31" s="5"/>
      <c r="P31" s="5"/>
      <c r="Q31" s="4"/>
      <c r="R31" s="4"/>
      <c r="S31" s="5"/>
      <c r="T31" s="4"/>
      <c r="U31" s="4"/>
      <c r="AD31" s="7">
        <v>43109</v>
      </c>
    </row>
    <row r="32" spans="1:30" x14ac:dyDescent="0.35">
      <c r="A32" s="5" t="s">
        <v>41</v>
      </c>
      <c r="B32" s="7">
        <v>43220</v>
      </c>
      <c r="C32" s="8">
        <v>0.7505208333333333</v>
      </c>
      <c r="D32" s="5" t="s">
        <v>42</v>
      </c>
      <c r="E32" s="9">
        <v>2.4430000000000001</v>
      </c>
      <c r="F32" s="9">
        <v>38.385599999999997</v>
      </c>
      <c r="G32" s="9" t="s">
        <v>43</v>
      </c>
      <c r="H32" s="9">
        <v>3.3660000000000001</v>
      </c>
      <c r="I32" s="9">
        <v>3672.1576</v>
      </c>
      <c r="J32" s="9" t="s">
        <v>44</v>
      </c>
      <c r="K32" s="9">
        <v>3.5960000000000001</v>
      </c>
      <c r="L32" s="9">
        <v>656.822</v>
      </c>
      <c r="M32" s="5"/>
      <c r="N32" s="4"/>
      <c r="O32" s="5"/>
      <c r="P32" s="5"/>
      <c r="Q32" s="4"/>
      <c r="R32" s="4"/>
      <c r="S32" s="5"/>
      <c r="T32" s="4"/>
      <c r="U32" s="4"/>
      <c r="AD32" s="7">
        <v>43109</v>
      </c>
    </row>
    <row r="33" spans="1:30" x14ac:dyDescent="0.35">
      <c r="A33" s="5" t="s">
        <v>41</v>
      </c>
      <c r="B33" s="7">
        <v>43220</v>
      </c>
      <c r="C33" s="8">
        <v>0.75416666666666676</v>
      </c>
      <c r="D33" s="5" t="s">
        <v>42</v>
      </c>
      <c r="E33" s="9">
        <v>2.4500000000000002</v>
      </c>
      <c r="F33" s="9">
        <v>38.442599999999999</v>
      </c>
      <c r="G33" s="9" t="s">
        <v>43</v>
      </c>
      <c r="H33" s="9">
        <v>3.37</v>
      </c>
      <c r="I33" s="9">
        <v>3690.6473999999998</v>
      </c>
      <c r="J33" s="9" t="s">
        <v>44</v>
      </c>
      <c r="K33" s="9">
        <v>3.5960000000000001</v>
      </c>
      <c r="L33" s="9">
        <v>664.52980000000002</v>
      </c>
      <c r="M33" s="5"/>
      <c r="N33" s="4"/>
      <c r="O33" s="5"/>
      <c r="P33" s="5"/>
      <c r="Q33" s="4"/>
      <c r="R33" s="4"/>
      <c r="S33" s="5"/>
      <c r="T33" s="4"/>
      <c r="U33" s="4"/>
      <c r="AD33" s="7">
        <v>43109</v>
      </c>
    </row>
    <row r="34" spans="1:30" x14ac:dyDescent="0.35">
      <c r="A34" s="27" t="s">
        <v>65</v>
      </c>
      <c r="B34" s="28">
        <v>43220</v>
      </c>
      <c r="C34" s="29">
        <v>0.75824074074074066</v>
      </c>
      <c r="D34" s="27" t="s">
        <v>42</v>
      </c>
      <c r="E34" s="30">
        <v>2.4460000000000002</v>
      </c>
      <c r="F34" s="30">
        <v>19.275099999999998</v>
      </c>
      <c r="G34" s="30" t="s">
        <v>43</v>
      </c>
      <c r="H34" s="30">
        <v>3.37</v>
      </c>
      <c r="I34" s="30">
        <v>6033.8227999999999</v>
      </c>
      <c r="J34" s="30" t="s">
        <v>44</v>
      </c>
      <c r="K34" s="30">
        <v>3.5960000000000001</v>
      </c>
      <c r="L34" s="30">
        <v>502.48500000000001</v>
      </c>
      <c r="O34" s="19">
        <f>($O$2/$M$2)*F34</f>
        <v>2.0481623228324817</v>
      </c>
      <c r="R34" s="19">
        <f t="shared" ref="R34:R43" si="5">($R$2/$P$2)*I34</f>
        <v>645.28481062436936</v>
      </c>
      <c r="U34" s="19">
        <f>($S$2/$U$2)*L34</f>
        <v>829.05864071578947</v>
      </c>
      <c r="AD34" s="7">
        <v>43109</v>
      </c>
    </row>
    <row r="35" spans="1:30" x14ac:dyDescent="0.35">
      <c r="A35" s="27" t="s">
        <v>66</v>
      </c>
      <c r="B35" s="28">
        <v>43220</v>
      </c>
      <c r="C35" s="29">
        <v>0.76232638888888893</v>
      </c>
      <c r="D35" s="27" t="s">
        <v>42</v>
      </c>
      <c r="E35" s="30">
        <v>2.4430000000000001</v>
      </c>
      <c r="F35" s="30">
        <v>19.201599999999999</v>
      </c>
      <c r="G35" s="30" t="s">
        <v>43</v>
      </c>
      <c r="H35" s="30">
        <v>3.3660000000000001</v>
      </c>
      <c r="I35" s="30">
        <v>11066.1661</v>
      </c>
      <c r="J35" s="30" t="s">
        <v>44</v>
      </c>
      <c r="K35" s="30">
        <v>3.593</v>
      </c>
      <c r="L35" s="30">
        <v>509.34160000000003</v>
      </c>
      <c r="O35" s="19">
        <f>($O$2/$M$2)*F35</f>
        <v>2.0403522502140161</v>
      </c>
      <c r="R35" s="19">
        <f t="shared" si="5"/>
        <v>1183.4667892759987</v>
      </c>
      <c r="U35" s="19">
        <f>($S$2/$U$2)*L35</f>
        <v>840.37146294119304</v>
      </c>
      <c r="AD35" s="7">
        <v>43109</v>
      </c>
    </row>
    <row r="36" spans="1:30" x14ac:dyDescent="0.35">
      <c r="A36" s="27" t="s">
        <v>67</v>
      </c>
      <c r="B36" s="28">
        <v>43220</v>
      </c>
      <c r="C36" s="29">
        <v>0.76597222222222217</v>
      </c>
      <c r="D36" s="27" t="s">
        <v>42</v>
      </c>
      <c r="E36" s="30">
        <v>2.4430000000000001</v>
      </c>
      <c r="F36" s="30">
        <v>19.225100000000001</v>
      </c>
      <c r="G36" s="30" t="s">
        <v>43</v>
      </c>
      <c r="H36" s="30">
        <v>3.363</v>
      </c>
      <c r="I36" s="30">
        <v>17031.552199999998</v>
      </c>
      <c r="J36" s="30" t="s">
        <v>44</v>
      </c>
      <c r="K36" s="30">
        <v>3.593</v>
      </c>
      <c r="L36" s="30">
        <v>513.26919999999996</v>
      </c>
      <c r="O36" s="19">
        <f>($O$2/$M$2)*F36</f>
        <v>2.0428493482620969</v>
      </c>
      <c r="R36" s="19">
        <f t="shared" si="5"/>
        <v>1821.4326638853333</v>
      </c>
      <c r="U36" s="19">
        <f>($S$2/$U$2)*L36</f>
        <v>846.85167770835073</v>
      </c>
      <c r="AD36" s="7">
        <v>43109</v>
      </c>
    </row>
    <row r="37" spans="1:30" x14ac:dyDescent="0.35">
      <c r="A37" s="27" t="s">
        <v>68</v>
      </c>
      <c r="B37" s="28">
        <v>43220</v>
      </c>
      <c r="C37" s="29">
        <v>0.76962962962962955</v>
      </c>
      <c r="D37" s="27" t="s">
        <v>42</v>
      </c>
      <c r="E37" s="30">
        <v>2.4460000000000002</v>
      </c>
      <c r="F37" s="30">
        <v>19.313199999999998</v>
      </c>
      <c r="G37" s="30" t="s">
        <v>43</v>
      </c>
      <c r="H37" s="30">
        <v>3.37</v>
      </c>
      <c r="I37" s="30">
        <v>18543.663499999999</v>
      </c>
      <c r="J37" s="30" t="s">
        <v>44</v>
      </c>
      <c r="K37" s="30">
        <v>3.5960000000000001</v>
      </c>
      <c r="L37" s="30">
        <v>513.31820000000005</v>
      </c>
      <c r="O37" s="19">
        <f>($O$2/$M$2)*F37</f>
        <v>2.0522108094551146</v>
      </c>
      <c r="R37" s="19">
        <f t="shared" si="5"/>
        <v>1983.1448132483324</v>
      </c>
      <c r="U37" s="19">
        <f>($S$2/$U$2)*L37</f>
        <v>846.93252365080707</v>
      </c>
      <c r="AD37" s="7">
        <v>43109</v>
      </c>
    </row>
    <row r="38" spans="1:30" x14ac:dyDescent="0.35">
      <c r="A38" s="27" t="s">
        <v>69</v>
      </c>
      <c r="B38" s="28">
        <v>43220</v>
      </c>
      <c r="C38" s="29">
        <v>0.77370370370370367</v>
      </c>
      <c r="D38" s="27" t="s">
        <v>42</v>
      </c>
      <c r="E38" s="30">
        <v>2.4460000000000002</v>
      </c>
      <c r="F38" s="30">
        <v>18.922899999999998</v>
      </c>
      <c r="G38" s="30" t="s">
        <v>43</v>
      </c>
      <c r="H38" s="30">
        <v>3.37</v>
      </c>
      <c r="I38" s="30">
        <v>23068.0262</v>
      </c>
      <c r="J38" s="30" t="s">
        <v>44</v>
      </c>
      <c r="K38" s="30">
        <v>3.5960000000000001</v>
      </c>
      <c r="L38" s="30">
        <v>512.36680000000001</v>
      </c>
      <c r="O38" s="19">
        <f>($O$2/$M$2)*F38</f>
        <v>2.010737729958691</v>
      </c>
      <c r="R38" s="19">
        <f t="shared" si="5"/>
        <v>2467.0010060529107</v>
      </c>
      <c r="U38" s="19">
        <f>($S$2/$U$2)*L38</f>
        <v>845.36279243340346</v>
      </c>
      <c r="AD38" s="7">
        <v>43109</v>
      </c>
    </row>
    <row r="39" spans="1:30" x14ac:dyDescent="0.35">
      <c r="A39" s="27" t="s">
        <v>70</v>
      </c>
      <c r="B39" s="28">
        <v>43220</v>
      </c>
      <c r="C39" s="29">
        <v>0.77777777777777779</v>
      </c>
      <c r="D39" s="27" t="s">
        <v>42</v>
      </c>
      <c r="E39" s="30">
        <v>2.4500000000000002</v>
      </c>
      <c r="F39" s="30">
        <v>19.394200000000001</v>
      </c>
      <c r="G39" s="30" t="s">
        <v>43</v>
      </c>
      <c r="H39" s="30">
        <v>3.37</v>
      </c>
      <c r="I39" s="30">
        <v>5252.6262999999999</v>
      </c>
      <c r="J39" s="30" t="s">
        <v>44</v>
      </c>
      <c r="K39" s="30">
        <v>3.6</v>
      </c>
      <c r="L39" s="30">
        <v>519.34730000000002</v>
      </c>
      <c r="O39" s="26">
        <f>($O$2/$M$2)*F39</f>
        <v>2.0608178282591383</v>
      </c>
      <c r="R39" s="16">
        <f t="shared" si="5"/>
        <v>561.74005760926252</v>
      </c>
      <c r="U39" s="16">
        <f>($S$2/$U$2)*L39</f>
        <v>856.88003939901751</v>
      </c>
      <c r="AD39" s="7">
        <v>43109</v>
      </c>
    </row>
    <row r="40" spans="1:30" x14ac:dyDescent="0.35">
      <c r="A40" s="27" t="s">
        <v>71</v>
      </c>
      <c r="B40" s="28">
        <v>43220</v>
      </c>
      <c r="C40" s="29">
        <v>0.78186342592592595</v>
      </c>
      <c r="D40" s="27" t="s">
        <v>42</v>
      </c>
      <c r="E40" s="30">
        <v>2.4500000000000002</v>
      </c>
      <c r="F40" s="30">
        <v>18.918399999999998</v>
      </c>
      <c r="G40" s="30" t="s">
        <v>43</v>
      </c>
      <c r="H40" s="30">
        <v>3.37</v>
      </c>
      <c r="I40" s="30">
        <v>7912.0101999999997</v>
      </c>
      <c r="J40" s="30" t="s">
        <v>44</v>
      </c>
      <c r="K40" s="30">
        <v>3.6</v>
      </c>
      <c r="L40" s="30">
        <v>518.52859999999998</v>
      </c>
      <c r="O40" s="16">
        <f>($O$2/$M$2)*F40</f>
        <v>2.0102595622473562</v>
      </c>
      <c r="R40" s="16">
        <f t="shared" si="5"/>
        <v>846.14682478992904</v>
      </c>
      <c r="U40" s="16">
        <f>($S$2/$U$2)*L40</f>
        <v>855.52925219312272</v>
      </c>
      <c r="AD40" s="7">
        <v>43109</v>
      </c>
    </row>
    <row r="41" spans="1:30" x14ac:dyDescent="0.35">
      <c r="A41" s="27" t="s">
        <v>72</v>
      </c>
      <c r="B41" s="28">
        <v>43220</v>
      </c>
      <c r="C41" s="29">
        <v>0.78593750000000007</v>
      </c>
      <c r="D41" s="27" t="s">
        <v>42</v>
      </c>
      <c r="E41" s="30">
        <v>2.4500000000000002</v>
      </c>
      <c r="F41" s="30">
        <v>18.431999999999999</v>
      </c>
      <c r="G41" s="30" t="s">
        <v>43</v>
      </c>
      <c r="H41" s="30">
        <v>3.37</v>
      </c>
      <c r="I41" s="30">
        <v>9631.0987999999998</v>
      </c>
      <c r="J41" s="30" t="s">
        <v>44</v>
      </c>
      <c r="K41" s="30">
        <v>3.5960000000000001</v>
      </c>
      <c r="L41" s="30">
        <v>522.00310000000002</v>
      </c>
      <c r="O41" s="16">
        <f>($O$2/$M$2)*F41</f>
        <v>1.958574945626653</v>
      </c>
      <c r="R41" s="16">
        <f t="shared" si="5"/>
        <v>1029.9940802475326</v>
      </c>
      <c r="U41" s="16">
        <f>($S$2/$U$2)*L41</f>
        <v>861.26188948014033</v>
      </c>
      <c r="AD41" s="7">
        <v>43109</v>
      </c>
    </row>
    <row r="42" spans="1:30" x14ac:dyDescent="0.35">
      <c r="A42" s="27" t="s">
        <v>73</v>
      </c>
      <c r="B42" s="28">
        <v>43220</v>
      </c>
      <c r="C42" s="29">
        <v>0.79002314814814811</v>
      </c>
      <c r="D42" s="27" t="s">
        <v>42</v>
      </c>
      <c r="E42" s="30">
        <v>2.4500000000000002</v>
      </c>
      <c r="F42" s="30">
        <v>18.468399999999999</v>
      </c>
      <c r="G42" s="30" t="s">
        <v>43</v>
      </c>
      <c r="H42" s="30">
        <v>3.3730000000000002</v>
      </c>
      <c r="I42" s="30">
        <v>10405.426600000001</v>
      </c>
      <c r="J42" s="30" t="s">
        <v>44</v>
      </c>
      <c r="K42" s="30">
        <v>3.6030000000000002</v>
      </c>
      <c r="L42" s="30">
        <v>516.33619999999996</v>
      </c>
      <c r="O42" s="16">
        <f>($O$2/$M$2)*F42</f>
        <v>1.9624427911138933</v>
      </c>
      <c r="R42" s="16">
        <f t="shared" si="5"/>
        <v>1112.804262837612</v>
      </c>
      <c r="U42" s="16">
        <f>($S$2/$U$2)*L42</f>
        <v>851.91197373922796</v>
      </c>
      <c r="AD42" s="7">
        <v>43109</v>
      </c>
    </row>
    <row r="43" spans="1:30" x14ac:dyDescent="0.35">
      <c r="A43" s="27" t="s">
        <v>74</v>
      </c>
      <c r="B43" s="28">
        <v>43220</v>
      </c>
      <c r="C43" s="29">
        <v>0.79409722222222223</v>
      </c>
      <c r="D43" s="27" t="s">
        <v>42</v>
      </c>
      <c r="E43" s="30">
        <v>2.4460000000000002</v>
      </c>
      <c r="F43" s="30">
        <v>18.360800000000001</v>
      </c>
      <c r="G43" s="30" t="s">
        <v>43</v>
      </c>
      <c r="H43" s="30">
        <v>3.37</v>
      </c>
      <c r="I43" s="30">
        <v>11111.2377</v>
      </c>
      <c r="J43" s="30" t="s">
        <v>44</v>
      </c>
      <c r="K43" s="30">
        <v>3.5960000000000001</v>
      </c>
      <c r="L43" s="30">
        <v>524.13229999999999</v>
      </c>
      <c r="O43" s="16">
        <f t="shared" ref="O43" si="6">($O$2/$M$2)*F43</f>
        <v>1.9510092698384254</v>
      </c>
      <c r="R43" s="16">
        <f t="shared" si="5"/>
        <v>1188.2869538440627</v>
      </c>
      <c r="U43" s="16">
        <f>($S$2/$U$2)*L43</f>
        <v>864.77489316743856</v>
      </c>
      <c r="AD43" s="7">
        <v>43109</v>
      </c>
    </row>
    <row r="44" spans="1:30" x14ac:dyDescent="0.35">
      <c r="A44" s="5" t="s">
        <v>41</v>
      </c>
      <c r="B44" s="7">
        <v>43220</v>
      </c>
      <c r="C44" s="8">
        <v>0.79775462962962962</v>
      </c>
      <c r="D44" s="5" t="s">
        <v>42</v>
      </c>
      <c r="E44" s="9">
        <v>2.44</v>
      </c>
      <c r="F44" s="9">
        <v>38.178400000000003</v>
      </c>
      <c r="G44" s="9" t="s">
        <v>43</v>
      </c>
      <c r="H44" s="9">
        <v>3.363</v>
      </c>
      <c r="I44" s="9">
        <v>3665.5672</v>
      </c>
      <c r="J44" s="9" t="s">
        <v>44</v>
      </c>
      <c r="K44" s="9">
        <v>3.59</v>
      </c>
      <c r="L44" s="9">
        <v>652.5992</v>
      </c>
      <c r="M44" s="5"/>
      <c r="N44" s="4"/>
      <c r="O44" s="4"/>
      <c r="P44" s="5"/>
      <c r="Q44" s="4"/>
      <c r="R44" s="4"/>
      <c r="S44" s="5"/>
      <c r="T44" s="4"/>
      <c r="U44" s="4"/>
      <c r="AD44" s="7">
        <v>43109</v>
      </c>
    </row>
    <row r="45" spans="1:30" x14ac:dyDescent="0.35">
      <c r="A45" s="5" t="s">
        <v>41</v>
      </c>
      <c r="B45" s="7">
        <v>43220</v>
      </c>
      <c r="C45" s="8">
        <v>0.80182870370370374</v>
      </c>
      <c r="D45" s="5" t="s">
        <v>42</v>
      </c>
      <c r="E45" s="9">
        <v>2.4460000000000002</v>
      </c>
      <c r="F45" s="9">
        <v>38.352600000000002</v>
      </c>
      <c r="G45" s="9" t="s">
        <v>43</v>
      </c>
      <c r="H45" s="9">
        <v>3.3660000000000001</v>
      </c>
      <c r="I45" s="9">
        <v>3657.8757999999998</v>
      </c>
      <c r="J45" s="9" t="s">
        <v>44</v>
      </c>
      <c r="K45" s="9">
        <v>3.593</v>
      </c>
      <c r="L45" s="9">
        <v>653.17619999999999</v>
      </c>
      <c r="M45" s="5"/>
      <c r="N45" s="4"/>
      <c r="O45" s="4"/>
      <c r="P45" s="5"/>
      <c r="Q45" s="4"/>
      <c r="R45" s="4"/>
      <c r="S45" s="5"/>
      <c r="T45" s="4"/>
      <c r="U45" s="4"/>
      <c r="AD45" s="7">
        <v>43109</v>
      </c>
    </row>
    <row r="46" spans="1:30" x14ac:dyDescent="0.35">
      <c r="A46" s="5" t="s">
        <v>41</v>
      </c>
      <c r="B46" s="7">
        <v>43220</v>
      </c>
      <c r="C46" s="8">
        <v>0.80590277777777775</v>
      </c>
      <c r="D46" s="5" t="s">
        <v>42</v>
      </c>
      <c r="E46" s="9">
        <v>2.4500000000000002</v>
      </c>
      <c r="F46" s="9">
        <v>38.149700000000003</v>
      </c>
      <c r="G46" s="9" t="s">
        <v>43</v>
      </c>
      <c r="H46" s="9">
        <v>3.37</v>
      </c>
      <c r="I46" s="9">
        <v>3662.0547000000001</v>
      </c>
      <c r="J46" s="9" t="s">
        <v>44</v>
      </c>
      <c r="K46" s="9">
        <v>3.6</v>
      </c>
      <c r="L46" s="9">
        <v>661.42250000000001</v>
      </c>
      <c r="M46" s="5"/>
      <c r="N46" s="4"/>
      <c r="O46" s="4"/>
      <c r="P46" s="5"/>
      <c r="Q46" s="4"/>
      <c r="R46" s="4"/>
      <c r="S46" s="5"/>
      <c r="T46" s="4"/>
      <c r="U46" s="4"/>
      <c r="AD46" s="7">
        <v>43109</v>
      </c>
    </row>
    <row r="47" spans="1:30" x14ac:dyDescent="0.35">
      <c r="A47" s="5" t="s">
        <v>41</v>
      </c>
      <c r="B47" s="7">
        <v>43220</v>
      </c>
      <c r="C47" s="8">
        <v>0.80997685185185186</v>
      </c>
      <c r="D47" s="5" t="s">
        <v>42</v>
      </c>
      <c r="E47" s="9">
        <v>2.4460000000000002</v>
      </c>
      <c r="F47" s="9">
        <v>38.290199999999999</v>
      </c>
      <c r="G47" s="9" t="s">
        <v>43</v>
      </c>
      <c r="H47" s="9">
        <v>3.37</v>
      </c>
      <c r="I47" s="9">
        <v>3654.0644000000002</v>
      </c>
      <c r="J47" s="9" t="s">
        <v>44</v>
      </c>
      <c r="K47" s="9">
        <v>3.5960000000000001</v>
      </c>
      <c r="L47" s="9">
        <v>662.41020000000003</v>
      </c>
      <c r="M47" s="5"/>
      <c r="N47" s="4"/>
      <c r="O47" s="4"/>
      <c r="P47" s="5"/>
      <c r="Q47" s="4"/>
      <c r="R47" s="4"/>
      <c r="S47" s="5"/>
      <c r="T47" s="4"/>
      <c r="U47" s="4"/>
      <c r="AD47" s="7">
        <v>43109</v>
      </c>
    </row>
    <row r="48" spans="1:30" x14ac:dyDescent="0.35">
      <c r="A48" s="27" t="s">
        <v>75</v>
      </c>
      <c r="B48" s="28">
        <v>43220</v>
      </c>
      <c r="C48" s="29">
        <v>0.81362268518518521</v>
      </c>
      <c r="D48" s="27" t="s">
        <v>42</v>
      </c>
      <c r="E48" s="30">
        <v>2.4460000000000002</v>
      </c>
      <c r="F48" s="30">
        <v>19.433199999999999</v>
      </c>
      <c r="G48" s="30" t="s">
        <v>43</v>
      </c>
      <c r="H48" s="30">
        <v>3.3660000000000001</v>
      </c>
      <c r="I48" s="30">
        <v>5109.8062</v>
      </c>
      <c r="J48" s="30" t="s">
        <v>44</v>
      </c>
      <c r="K48" s="30">
        <v>3.593</v>
      </c>
      <c r="L48" s="30">
        <v>507.78019999999998</v>
      </c>
      <c r="O48" s="22">
        <f t="shared" ref="O48:O57" si="7">($O$2/$M$2)*F48</f>
        <v>2.0649619484240382</v>
      </c>
      <c r="R48" s="22">
        <f t="shared" ref="R48:R57" si="8">($R$2/$P$2)*I48</f>
        <v>546.46621808221289</v>
      </c>
      <c r="U48" s="22">
        <f>($S$2/$U$2)*L48</f>
        <v>837.79528223607008</v>
      </c>
      <c r="AD48" s="7">
        <v>43109</v>
      </c>
    </row>
    <row r="49" spans="1:30" x14ac:dyDescent="0.35">
      <c r="A49" s="27" t="s">
        <v>76</v>
      </c>
      <c r="B49" s="28">
        <v>43220</v>
      </c>
      <c r="C49" s="29">
        <v>0.81770833333333337</v>
      </c>
      <c r="D49" s="27" t="s">
        <v>42</v>
      </c>
      <c r="E49" s="30">
        <v>2.4500000000000002</v>
      </c>
      <c r="F49" s="30">
        <v>19.222999999999999</v>
      </c>
      <c r="G49" s="30" t="s">
        <v>43</v>
      </c>
      <c r="H49" s="30">
        <v>3.37</v>
      </c>
      <c r="I49" s="30">
        <v>6217.2502000000004</v>
      </c>
      <c r="J49" s="30" t="s">
        <v>44</v>
      </c>
      <c r="K49" s="30">
        <v>3.5960000000000001</v>
      </c>
      <c r="L49" s="30">
        <v>518.67280000000005</v>
      </c>
      <c r="O49" s="22">
        <f t="shared" si="7"/>
        <v>2.0426262033301406</v>
      </c>
      <c r="R49" s="22">
        <f t="shared" si="8"/>
        <v>664.90138190855112</v>
      </c>
      <c r="T49" s="22">
        <f>($S$2/$U$2)*L49</f>
        <v>855.76717025235098</v>
      </c>
      <c r="AD49" s="7">
        <v>43109</v>
      </c>
    </row>
    <row r="50" spans="1:30" x14ac:dyDescent="0.35">
      <c r="A50" s="27" t="s">
        <v>77</v>
      </c>
      <c r="B50" s="28">
        <v>43220</v>
      </c>
      <c r="C50" s="29">
        <v>0.82178240740740749</v>
      </c>
      <c r="D50" s="27" t="s">
        <v>42</v>
      </c>
      <c r="E50" s="30">
        <v>2.4460000000000002</v>
      </c>
      <c r="F50" s="30">
        <v>19.350999999999999</v>
      </c>
      <c r="G50" s="30" t="s">
        <v>43</v>
      </c>
      <c r="H50" s="30">
        <v>3.37</v>
      </c>
      <c r="I50" s="30">
        <v>7137.0232999999998</v>
      </c>
      <c r="J50" s="30" t="s">
        <v>44</v>
      </c>
      <c r="K50" s="30">
        <v>3.5960000000000001</v>
      </c>
      <c r="L50" s="30">
        <v>515.91560000000004</v>
      </c>
      <c r="O50" s="22">
        <f t="shared" si="7"/>
        <v>2.0562274182303257</v>
      </c>
      <c r="R50" s="22">
        <f t="shared" si="8"/>
        <v>763.26615500909497</v>
      </c>
      <c r="U50" s="22">
        <f>($S$2/$U$2)*L50</f>
        <v>851.21801856785964</v>
      </c>
      <c r="AD50" s="7">
        <v>43109</v>
      </c>
    </row>
    <row r="51" spans="1:30" x14ac:dyDescent="0.35">
      <c r="A51" s="27" t="s">
        <v>78</v>
      </c>
      <c r="B51" s="28">
        <v>43220</v>
      </c>
      <c r="C51" s="29">
        <v>0.82585648148148139</v>
      </c>
      <c r="D51" s="27" t="s">
        <v>42</v>
      </c>
      <c r="E51" s="30">
        <v>2.4460000000000002</v>
      </c>
      <c r="F51" s="30">
        <v>18.9712</v>
      </c>
      <c r="G51" s="30" t="s">
        <v>43</v>
      </c>
      <c r="H51" s="30">
        <v>3.3730000000000002</v>
      </c>
      <c r="I51" s="30">
        <v>7795.1466</v>
      </c>
      <c r="J51" s="30" t="s">
        <v>44</v>
      </c>
      <c r="K51" s="30">
        <v>3.6</v>
      </c>
      <c r="L51" s="30">
        <v>518.36429999999996</v>
      </c>
      <c r="O51" s="22">
        <f t="shared" si="7"/>
        <v>2.0158700633936828</v>
      </c>
      <c r="R51" s="22">
        <f t="shared" si="8"/>
        <v>833.64889296553372</v>
      </c>
      <c r="U51" s="22">
        <f>($S$2/$U$2)*L51</f>
        <v>855.25817079831575</v>
      </c>
      <c r="AD51" s="7">
        <v>43109</v>
      </c>
    </row>
    <row r="52" spans="1:30" x14ac:dyDescent="0.35">
      <c r="A52" s="27" t="s">
        <v>79</v>
      </c>
      <c r="B52" s="28">
        <v>43220</v>
      </c>
      <c r="C52" s="29">
        <v>0.8299305555555555</v>
      </c>
      <c r="D52" s="27" t="s">
        <v>42</v>
      </c>
      <c r="E52" s="30">
        <v>2.4500000000000002</v>
      </c>
      <c r="F52" s="30">
        <v>18.765799999999999</v>
      </c>
      <c r="G52" s="30" t="s">
        <v>43</v>
      </c>
      <c r="H52" s="30">
        <v>3.3730000000000002</v>
      </c>
      <c r="I52" s="30">
        <v>7963.2561999999998</v>
      </c>
      <c r="J52" s="30" t="s">
        <v>44</v>
      </c>
      <c r="K52" s="30">
        <v>3.6</v>
      </c>
      <c r="L52" s="30">
        <v>525.07939999999996</v>
      </c>
      <c r="O52" s="22">
        <f t="shared" si="7"/>
        <v>1.9940443638585419</v>
      </c>
      <c r="R52" s="22">
        <f t="shared" si="8"/>
        <v>851.62730814208453</v>
      </c>
      <c r="U52" s="22">
        <f t="shared" ref="U52:U57" si="9">($S$2/$U$2)*L52</f>
        <v>866.33752974091215</v>
      </c>
      <c r="AD52" s="7">
        <v>43109</v>
      </c>
    </row>
    <row r="53" spans="1:30" x14ac:dyDescent="0.35">
      <c r="A53" s="27" t="s">
        <v>80</v>
      </c>
      <c r="B53" s="28">
        <v>43220</v>
      </c>
      <c r="C53" s="29">
        <v>0.83400462962962962</v>
      </c>
      <c r="D53" s="27" t="s">
        <v>42</v>
      </c>
      <c r="E53" s="30">
        <v>2.4500000000000002</v>
      </c>
      <c r="F53" s="30">
        <v>19.478999999999999</v>
      </c>
      <c r="G53" s="30" t="s">
        <v>43</v>
      </c>
      <c r="H53" s="30">
        <v>3.37</v>
      </c>
      <c r="I53" s="30">
        <v>4767.1549999999997</v>
      </c>
      <c r="J53" s="30" t="s">
        <v>44</v>
      </c>
      <c r="K53" s="30">
        <v>3.5960000000000001</v>
      </c>
      <c r="L53" s="30">
        <v>509.92840000000001</v>
      </c>
      <c r="O53" s="24">
        <f t="shared" si="7"/>
        <v>2.0698286331305109</v>
      </c>
      <c r="R53" s="24">
        <f t="shared" si="8"/>
        <v>509.82152001414681</v>
      </c>
      <c r="U53" s="24">
        <f t="shared" si="9"/>
        <v>841.33963435003511</v>
      </c>
      <c r="AD53" s="7">
        <v>43109</v>
      </c>
    </row>
    <row r="54" spans="1:30" x14ac:dyDescent="0.35">
      <c r="A54" s="27" t="s">
        <v>81</v>
      </c>
      <c r="B54" s="28">
        <v>43220</v>
      </c>
      <c r="C54" s="29">
        <v>0.83807870370370363</v>
      </c>
      <c r="D54" s="27" t="s">
        <v>42</v>
      </c>
      <c r="E54" s="30">
        <v>2.4500000000000002</v>
      </c>
      <c r="F54" s="30">
        <v>19.1601</v>
      </c>
      <c r="G54" s="30" t="s">
        <v>43</v>
      </c>
      <c r="H54" s="30">
        <v>3.37</v>
      </c>
      <c r="I54" s="30">
        <v>5517.2381999999998</v>
      </c>
      <c r="J54" s="30" t="s">
        <v>44</v>
      </c>
      <c r="K54" s="30">
        <v>3.5960000000000001</v>
      </c>
      <c r="L54" s="30">
        <v>513.97630000000004</v>
      </c>
      <c r="O54" s="24">
        <f t="shared" si="7"/>
        <v>2.0359424813205966</v>
      </c>
      <c r="R54" s="24">
        <f t="shared" si="8"/>
        <v>590.03887337502465</v>
      </c>
      <c r="U54" s="24">
        <f t="shared" si="9"/>
        <v>848.0183341555088</v>
      </c>
      <c r="AD54" s="7">
        <v>43109</v>
      </c>
    </row>
    <row r="55" spans="1:30" x14ac:dyDescent="0.35">
      <c r="A55" s="27" t="s">
        <v>82</v>
      </c>
      <c r="B55" s="28">
        <v>43220</v>
      </c>
      <c r="C55" s="29">
        <v>0.8421643518518519</v>
      </c>
      <c r="D55" s="27" t="s">
        <v>42</v>
      </c>
      <c r="E55" s="30">
        <v>2.4430000000000001</v>
      </c>
      <c r="F55" s="30">
        <v>19.1782</v>
      </c>
      <c r="G55" s="30" t="s">
        <v>43</v>
      </c>
      <c r="H55" s="30">
        <v>3.3660000000000001</v>
      </c>
      <c r="I55" s="30">
        <v>5916.5324000000001</v>
      </c>
      <c r="J55" s="30" t="s">
        <v>44</v>
      </c>
      <c r="K55" s="30">
        <v>3.593</v>
      </c>
      <c r="L55" s="30">
        <v>512.86620000000005</v>
      </c>
      <c r="O55" s="24">
        <f t="shared" si="7"/>
        <v>2.037865778115076</v>
      </c>
      <c r="R55" s="24">
        <f t="shared" si="8"/>
        <v>632.7412348415246</v>
      </c>
      <c r="U55" s="24">
        <f t="shared" si="9"/>
        <v>846.18676107957901</v>
      </c>
      <c r="AD55" s="7">
        <v>43109</v>
      </c>
    </row>
    <row r="56" spans="1:30" x14ac:dyDescent="0.35">
      <c r="A56" s="27" t="s">
        <v>83</v>
      </c>
      <c r="B56" s="28">
        <v>43220</v>
      </c>
      <c r="C56" s="29">
        <v>0.84623842592592602</v>
      </c>
      <c r="D56" s="27" t="s">
        <v>42</v>
      </c>
      <c r="E56" s="30">
        <v>2.4500000000000002</v>
      </c>
      <c r="F56" s="30">
        <v>19.129799999999999</v>
      </c>
      <c r="G56" s="30" t="s">
        <v>43</v>
      </c>
      <c r="H56" s="30">
        <v>3.37</v>
      </c>
      <c r="I56" s="30">
        <v>6193.6598999999997</v>
      </c>
      <c r="J56" s="30" t="s">
        <v>44</v>
      </c>
      <c r="K56" s="30">
        <v>3.6</v>
      </c>
      <c r="L56" s="30">
        <v>518.29240000000004</v>
      </c>
      <c r="O56" s="24">
        <f t="shared" si="7"/>
        <v>2.0327228187309436</v>
      </c>
      <c r="R56" s="24">
        <f t="shared" si="8"/>
        <v>662.37852653598816</v>
      </c>
      <c r="U56" s="24">
        <f t="shared" si="9"/>
        <v>855.13954175214042</v>
      </c>
      <c r="AD56" s="7">
        <v>43109</v>
      </c>
    </row>
    <row r="57" spans="1:30" x14ac:dyDescent="0.35">
      <c r="A57" s="27" t="s">
        <v>84</v>
      </c>
      <c r="B57" s="28">
        <v>43220</v>
      </c>
      <c r="C57" s="29">
        <v>0.84989583333333341</v>
      </c>
      <c r="D57" s="27" t="s">
        <v>42</v>
      </c>
      <c r="E57" s="30">
        <v>2.4460000000000002</v>
      </c>
      <c r="F57" s="30">
        <v>19.2864</v>
      </c>
      <c r="G57" s="30" t="s">
        <v>43</v>
      </c>
      <c r="H57" s="30">
        <v>3.37</v>
      </c>
      <c r="I57" s="30">
        <v>6882.7312000000002</v>
      </c>
      <c r="J57" s="30" t="s">
        <v>44</v>
      </c>
      <c r="K57" s="30">
        <v>3.5960000000000001</v>
      </c>
      <c r="L57" s="30">
        <v>515.08749999999998</v>
      </c>
      <c r="M57" s="3"/>
      <c r="N57" s="2"/>
      <c r="O57" s="24">
        <f t="shared" si="7"/>
        <v>2.0493630550853887</v>
      </c>
      <c r="P57" s="3"/>
      <c r="Q57" s="2"/>
      <c r="R57" s="24">
        <f t="shared" si="8"/>
        <v>736.07098620304839</v>
      </c>
      <c r="S57" s="3"/>
      <c r="U57" s="24">
        <f t="shared" si="9"/>
        <v>849.85172214035083</v>
      </c>
      <c r="AD57" s="7">
        <v>43109</v>
      </c>
    </row>
    <row r="58" spans="1:30" x14ac:dyDescent="0.35">
      <c r="A58" s="5" t="s">
        <v>41</v>
      </c>
      <c r="B58" s="7">
        <v>43220</v>
      </c>
      <c r="C58" s="8">
        <v>0.85395833333333337</v>
      </c>
      <c r="D58" s="5" t="s">
        <v>42</v>
      </c>
      <c r="E58" s="9">
        <v>2.4460000000000002</v>
      </c>
      <c r="F58" s="9">
        <v>38.427</v>
      </c>
      <c r="G58" s="9" t="s">
        <v>43</v>
      </c>
      <c r="H58" s="9">
        <v>3.37</v>
      </c>
      <c r="I58" s="9">
        <v>3668.2559000000001</v>
      </c>
      <c r="J58" s="9" t="s">
        <v>44</v>
      </c>
      <c r="K58" s="9">
        <v>3.5960000000000001</v>
      </c>
      <c r="L58" s="9">
        <v>657.41099999999994</v>
      </c>
      <c r="AD58" s="7">
        <v>43109</v>
      </c>
    </row>
    <row r="59" spans="1:30" x14ac:dyDescent="0.35">
      <c r="A59" s="5" t="s">
        <v>41</v>
      </c>
      <c r="B59" s="7">
        <v>43220</v>
      </c>
      <c r="C59" s="8">
        <v>0.85804398148148142</v>
      </c>
      <c r="D59" s="5" t="s">
        <v>42</v>
      </c>
      <c r="E59" s="9">
        <v>2.4460000000000002</v>
      </c>
      <c r="F59" s="9">
        <v>38.5276</v>
      </c>
      <c r="G59" s="9" t="s">
        <v>43</v>
      </c>
      <c r="H59" s="9">
        <v>3.3660000000000001</v>
      </c>
      <c r="I59" s="9">
        <v>3682.6860000000001</v>
      </c>
      <c r="J59" s="9" t="s">
        <v>44</v>
      </c>
      <c r="K59" s="9">
        <v>3.593</v>
      </c>
      <c r="L59" s="9">
        <v>663.71839999999997</v>
      </c>
    </row>
    <row r="60" spans="1:30" x14ac:dyDescent="0.35">
      <c r="A60" s="5" t="s">
        <v>41</v>
      </c>
      <c r="B60" s="7">
        <v>43220</v>
      </c>
      <c r="C60" s="8">
        <v>0.86211805555555554</v>
      </c>
      <c r="D60" s="5" t="s">
        <v>42</v>
      </c>
      <c r="E60" s="9">
        <v>2.4460000000000002</v>
      </c>
      <c r="F60" s="9">
        <v>38.334200000000003</v>
      </c>
      <c r="G60" s="9" t="s">
        <v>43</v>
      </c>
      <c r="H60" s="9">
        <v>3.37</v>
      </c>
      <c r="I60" s="9">
        <v>3664.8265999999999</v>
      </c>
      <c r="J60" s="9" t="s">
        <v>44</v>
      </c>
      <c r="K60" s="9">
        <v>3.6</v>
      </c>
      <c r="L60" s="9">
        <v>663.77030000000002</v>
      </c>
    </row>
    <row r="61" spans="1:30" x14ac:dyDescent="0.35">
      <c r="A61" s="5" t="s">
        <v>41</v>
      </c>
      <c r="B61" s="7">
        <v>43220</v>
      </c>
      <c r="C61" s="8">
        <v>0.86619212962962966</v>
      </c>
      <c r="D61" s="5" t="s">
        <v>42</v>
      </c>
      <c r="E61" s="9">
        <v>2.4500000000000002</v>
      </c>
      <c r="F61" s="9">
        <v>38.406399999999998</v>
      </c>
      <c r="G61" s="9" t="s">
        <v>43</v>
      </c>
      <c r="H61" s="9">
        <v>3.3730000000000002</v>
      </c>
      <c r="I61" s="9">
        <v>3672.3818000000001</v>
      </c>
      <c r="J61" s="9" t="s">
        <v>44</v>
      </c>
      <c r="K61" s="9">
        <v>3.5960000000000001</v>
      </c>
      <c r="L61" s="9">
        <v>653.64279999999997</v>
      </c>
    </row>
    <row r="62" spans="1:30" x14ac:dyDescent="0.3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Luisa Degott</cp:lastModifiedBy>
  <dcterms:created xsi:type="dcterms:W3CDTF">2017-05-14T11:20:10Z</dcterms:created>
  <dcterms:modified xsi:type="dcterms:W3CDTF">2020-04-17T13:25:16Z</dcterms:modified>
</cp:coreProperties>
</file>