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hesis\Daten - Bearbeiten\trace_gas2018\slopecalculation_2018\Steigung berechnen\"/>
    </mc:Choice>
  </mc:AlternateContent>
  <xr:revisionPtr revIDLastSave="0" documentId="13_ncr:1_{5C358A21-53A5-48A3-8724-164C5DBCF5F6}" xr6:coauthVersionLast="36" xr6:coauthVersionMax="36" xr10:uidLastSave="{00000000-0000-0000-0000-000000000000}"/>
  <bookViews>
    <workbookView xWindow="0" yWindow="0" windowWidth="19200" windowHeight="75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O27" i="1" s="1"/>
  <c r="O13" i="1" l="1"/>
  <c r="O26" i="1"/>
  <c r="O14" i="1"/>
  <c r="O21" i="1"/>
  <c r="O20" i="1"/>
  <c r="O12" i="1"/>
  <c r="O34" i="1"/>
  <c r="O28" i="1"/>
  <c r="O8" i="1"/>
  <c r="O22" i="1"/>
  <c r="T2" i="1"/>
  <c r="S2" i="1"/>
  <c r="U57" i="1" s="1"/>
  <c r="Q2" i="1"/>
  <c r="P2" i="1"/>
  <c r="N51" i="1"/>
  <c r="N2" i="1"/>
  <c r="AE2" i="1" s="1"/>
  <c r="R48" i="1" l="1"/>
  <c r="R25" i="1"/>
  <c r="U51" i="1"/>
  <c r="T35" i="1"/>
  <c r="U42" i="1"/>
  <c r="U41" i="1"/>
  <c r="U24" i="1"/>
  <c r="U8" i="1"/>
  <c r="R13" i="1"/>
  <c r="Q24" i="1"/>
  <c r="U54" i="1"/>
  <c r="U7" i="1"/>
  <c r="U6" i="1"/>
  <c r="O11" i="1"/>
  <c r="O23" i="1"/>
  <c r="O35" i="1"/>
  <c r="O43" i="1"/>
  <c r="O55" i="1"/>
  <c r="R9" i="1"/>
  <c r="U10" i="1"/>
  <c r="U14" i="1"/>
  <c r="U22" i="1"/>
  <c r="T26" i="1"/>
  <c r="U34" i="1"/>
  <c r="U38" i="1"/>
  <c r="U50" i="1"/>
  <c r="O7" i="1"/>
  <c r="O15" i="1"/>
  <c r="O39" i="1"/>
  <c r="U12" i="1"/>
  <c r="U20" i="1"/>
  <c r="U28" i="1"/>
  <c r="U36" i="1"/>
  <c r="U40" i="1"/>
  <c r="U48" i="1"/>
  <c r="U52" i="1"/>
  <c r="U56" i="1"/>
  <c r="O56" i="1"/>
  <c r="O54" i="1"/>
  <c r="O52" i="1"/>
  <c r="O50" i="1"/>
  <c r="O48" i="1"/>
  <c r="O42" i="1"/>
  <c r="O40" i="1"/>
  <c r="O38" i="1"/>
  <c r="O36" i="1"/>
  <c r="O24" i="1"/>
  <c r="O10" i="1"/>
  <c r="O6" i="1"/>
  <c r="O9" i="1"/>
  <c r="O25" i="1"/>
  <c r="O29" i="1"/>
  <c r="O37" i="1"/>
  <c r="O41" i="1"/>
  <c r="O49" i="1"/>
  <c r="O53" i="1"/>
  <c r="N57" i="1"/>
  <c r="R6" i="1"/>
  <c r="R56" i="1"/>
  <c r="R54" i="1"/>
  <c r="R52" i="1"/>
  <c r="R50" i="1"/>
  <c r="R42" i="1"/>
  <c r="R40" i="1"/>
  <c r="R38" i="1"/>
  <c r="R36" i="1"/>
  <c r="R34" i="1"/>
  <c r="R28" i="1"/>
  <c r="R26" i="1"/>
  <c r="R22" i="1"/>
  <c r="R20" i="1"/>
  <c r="R14" i="1"/>
  <c r="R12" i="1"/>
  <c r="R10" i="1"/>
  <c r="R8" i="1"/>
  <c r="R57" i="1"/>
  <c r="R55" i="1"/>
  <c r="R53" i="1"/>
  <c r="R51" i="1"/>
  <c r="R49" i="1"/>
  <c r="Q43" i="1"/>
  <c r="R41" i="1"/>
  <c r="R39" i="1"/>
  <c r="R37" i="1"/>
  <c r="R35" i="1"/>
  <c r="R29" i="1"/>
  <c r="R27" i="1"/>
  <c r="R23" i="1"/>
  <c r="R21" i="1"/>
  <c r="R15" i="1"/>
  <c r="R7" i="1"/>
  <c r="R11" i="1"/>
  <c r="U9" i="1"/>
  <c r="U11" i="1"/>
  <c r="U13" i="1"/>
  <c r="U15" i="1"/>
  <c r="U21" i="1"/>
  <c r="U23" i="1"/>
  <c r="U25" i="1"/>
  <c r="U27" i="1"/>
  <c r="U29" i="1"/>
  <c r="U37" i="1"/>
  <c r="U39" i="1"/>
  <c r="U43" i="1"/>
  <c r="U49" i="1"/>
  <c r="U53" i="1"/>
  <c r="T55" i="1"/>
  <c r="AC6" i="1" l="1"/>
  <c r="AC11" i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<sst xmlns="http://schemas.openxmlformats.org/spreadsheetml/2006/main" count="266" uniqueCount="85">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</sst>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  <xf numFmtId="0" fontId="0" fillId="12" borderId="0" xfId="0" applyFill="1"/>
    <xf numFmtId="14" fontId="0" fillId="12" borderId="0" xfId="0" applyNumberFormat="1" applyFill="1"/>
    <xf numFmtId="21" fontId="0" fillId="12" borderId="0" xfId="0" applyNumberFormat="1" applyFill="1"/>
    <xf numFmtId="2" fontId="0" fillId="12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2"/>
  <sheetViews>
    <sheetView tabSelected="1" topLeftCell="O1" zoomScale="70" zoomScaleNormal="70" workbookViewId="0">
      <selection activeCell="Y47" sqref="Y47"/>
    </sheetView>
  </sheetViews>
  <sheetFormatPr baseColWidth="10" defaultRowHeight="14.5" x14ac:dyDescent="0.35"/>
  <cols>
    <col min="13" max="13" width="18" customWidth="1"/>
    <col min="14" max="14" width="10.81640625" style="1"/>
    <col min="15" max="15" width="24.1796875" customWidth="1"/>
    <col min="16" max="16" width="20" customWidth="1"/>
    <col min="17" max="17" width="10.81640625" style="1"/>
    <col min="18" max="18" width="23.1796875" customWidth="1"/>
    <col min="19" max="19" width="17.453125" customWidth="1"/>
    <col min="20" max="20" width="10.81640625" style="1"/>
    <col min="21" max="21" width="25" customWidth="1"/>
    <col min="30" max="30" width="14.7265625" style="5" customWidth="1"/>
  </cols>
  <sheetData>
    <row r="1" spans="1:3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35">
      <c r="A2" s="5" t="s">
        <v>41</v>
      </c>
      <c r="B2" s="7">
        <v>43220</v>
      </c>
      <c r="C2" s="8">
        <v>0.85395833333333337</v>
      </c>
      <c r="D2" s="5" t="s">
        <v>42</v>
      </c>
      <c r="E2" s="9">
        <v>2.4460000000000002</v>
      </c>
      <c r="F2" s="9">
        <v>38.427</v>
      </c>
      <c r="G2" s="9" t="s">
        <v>43</v>
      </c>
      <c r="H2" s="9">
        <v>3.37</v>
      </c>
      <c r="I2" s="9">
        <v>3668.2559000000001</v>
      </c>
      <c r="J2" s="9" t="s">
        <v>44</v>
      </c>
      <c r="K2" s="9">
        <v>3.5960000000000001</v>
      </c>
      <c r="L2" s="9">
        <v>657.41099999999994</v>
      </c>
      <c r="M2" s="4">
        <f>AVERAGE(F2:F5,F16:F19,F30:F33,F44:F47,F58:F61)</f>
        <v>38.483240000000009</v>
      </c>
      <c r="N2" s="4">
        <f>STDEV(F2:F5,F16:F19,F30:F33,F44:F47,G58:G61)</f>
        <v>0.30647573041487852</v>
      </c>
      <c r="O2" s="4">
        <v>4.08</v>
      </c>
      <c r="P2" s="4">
        <f>AVERAGE(I2:I5,I16:I19,I30:I33,I44:I47,I58:I61)</f>
        <v>3697.40391</v>
      </c>
      <c r="Q2" s="4">
        <f>STDEV(I2:I5,I16:I19,I30:I33,I44:I47,I58:I61)</f>
        <v>22.6903423666244</v>
      </c>
      <c r="R2" s="4">
        <v>393.3</v>
      </c>
      <c r="S2" s="4">
        <f>AVERAGE(L2:L5,L16:L19,L30:L33,L44:L47,L58:L61)</f>
        <v>658.02331000000004</v>
      </c>
      <c r="T2" s="4">
        <f>STDEV(L2:L5,L16:L19,L30:L33,L44:L47,L58:L61)</f>
        <v>3.2514121679987946</v>
      </c>
      <c r="U2" s="4">
        <v>399</v>
      </c>
      <c r="AD2" s="7">
        <v>43109</v>
      </c>
      <c r="AE2" s="6">
        <f>(N2/M2)^2</f>
        <v>6.3423312242058807E-5</v>
      </c>
      <c r="AF2" s="6">
        <f>(T2/S2)^2</f>
        <v>2.4415268038817747E-5</v>
      </c>
      <c r="AG2" s="6">
        <f>(T2/S2)^2</f>
        <v>2.4415268038817747E-5</v>
      </c>
    </row>
    <row r="3" spans="1:33" x14ac:dyDescent="0.35">
      <c r="A3" s="5" t="s">
        <v>41</v>
      </c>
      <c r="B3" s="7">
        <v>43220</v>
      </c>
      <c r="C3" s="8">
        <v>0.85804398148148142</v>
      </c>
      <c r="D3" s="5" t="s">
        <v>42</v>
      </c>
      <c r="E3" s="9">
        <v>2.4460000000000002</v>
      </c>
      <c r="F3" s="9">
        <v>38.5276</v>
      </c>
      <c r="G3" s="9" t="s">
        <v>43</v>
      </c>
      <c r="H3" s="9">
        <v>3.3660000000000001</v>
      </c>
      <c r="I3" s="9">
        <v>3682.6860000000001</v>
      </c>
      <c r="J3" s="9" t="s">
        <v>44</v>
      </c>
      <c r="K3" s="9">
        <v>3.593</v>
      </c>
      <c r="L3" s="9">
        <v>663.71839999999997</v>
      </c>
      <c r="M3" s="5"/>
      <c r="N3" s="4"/>
      <c r="O3" s="5"/>
      <c r="P3" s="5"/>
      <c r="Q3" s="4"/>
      <c r="R3" s="4"/>
      <c r="S3" s="5"/>
      <c r="T3" s="4"/>
      <c r="U3" s="4"/>
      <c r="AD3" s="7">
        <v>43109</v>
      </c>
    </row>
    <row r="4" spans="1:33" x14ac:dyDescent="0.35">
      <c r="A4" s="5" t="s">
        <v>41</v>
      </c>
      <c r="B4" s="7">
        <v>43220</v>
      </c>
      <c r="C4" s="8">
        <v>0.86211805555555554</v>
      </c>
      <c r="D4" s="5" t="s">
        <v>42</v>
      </c>
      <c r="E4" s="9">
        <v>2.4460000000000002</v>
      </c>
      <c r="F4" s="9">
        <v>38.334200000000003</v>
      </c>
      <c r="G4" s="9" t="s">
        <v>43</v>
      </c>
      <c r="H4" s="9">
        <v>3.37</v>
      </c>
      <c r="I4" s="9">
        <v>3664.8265999999999</v>
      </c>
      <c r="J4" s="9" t="s">
        <v>44</v>
      </c>
      <c r="K4" s="9">
        <v>3.6</v>
      </c>
      <c r="L4" s="9">
        <v>663.77030000000002</v>
      </c>
      <c r="M4" s="5"/>
      <c r="N4" s="4"/>
      <c r="O4" s="5"/>
      <c r="P4" s="5"/>
      <c r="Q4" s="4"/>
      <c r="R4" s="4"/>
      <c r="S4" s="5"/>
      <c r="T4" s="4"/>
      <c r="U4" s="4"/>
      <c r="AD4" s="7">
        <v>43109</v>
      </c>
    </row>
    <row r="5" spans="1:33" x14ac:dyDescent="0.35">
      <c r="A5" s="5" t="s">
        <v>41</v>
      </c>
      <c r="B5" s="7">
        <v>43220</v>
      </c>
      <c r="C5" s="8">
        <v>0.86619212962962966</v>
      </c>
      <c r="D5" s="5" t="s">
        <v>42</v>
      </c>
      <c r="E5" s="9">
        <v>2.4500000000000002</v>
      </c>
      <c r="F5" s="9">
        <v>38.406399999999998</v>
      </c>
      <c r="G5" s="9" t="s">
        <v>43</v>
      </c>
      <c r="H5" s="9">
        <v>3.3730000000000002</v>
      </c>
      <c r="I5" s="9">
        <v>3672.3818000000001</v>
      </c>
      <c r="J5" s="9" t="s">
        <v>44</v>
      </c>
      <c r="K5" s="9">
        <v>3.5960000000000001</v>
      </c>
      <c r="L5" s="9">
        <v>653.64279999999997</v>
      </c>
      <c r="M5" s="5"/>
      <c r="N5" s="4"/>
      <c r="O5" s="5"/>
      <c r="P5" s="5"/>
      <c r="Q5" s="4"/>
      <c r="R5" s="4"/>
      <c r="S5" s="5"/>
      <c r="T5" s="4"/>
      <c r="U5" s="4"/>
      <c r="AD5" s="7">
        <v>43109</v>
      </c>
    </row>
    <row r="6" spans="1:33" x14ac:dyDescent="0.35">
      <c r="A6" s="27" t="s">
        <v>45</v>
      </c>
      <c r="B6" s="28"/>
      <c r="C6" s="29"/>
      <c r="D6" s="27"/>
      <c r="E6" s="30"/>
      <c r="F6" s="30"/>
      <c r="G6" s="30"/>
      <c r="H6" s="30"/>
      <c r="I6" s="30"/>
      <c r="J6" s="30"/>
      <c r="K6" s="30"/>
      <c r="L6" s="30"/>
      <c r="O6" s="10">
        <f>($O$2/$M$2)*F6</f>
        <v>0</v>
      </c>
      <c r="R6" s="10">
        <f t="shared" ref="R6:R15" si="0">($R$2/$P$2)*I6</f>
        <v>0</v>
      </c>
      <c r="U6" s="10">
        <f>($S$2/$U$2)*L6</f>
        <v>0</v>
      </c>
      <c r="V6" s="3">
        <v>0</v>
      </c>
      <c r="W6" s="11" t="s">
        <v>33</v>
      </c>
      <c r="X6" s="2">
        <f>SLOPE(O6:O10,$V$6:$V$10)</f>
        <v>0</v>
      </c>
      <c r="Y6" s="2" t="e">
        <f>RSQ(O6:O10,$V$6:$V$10)</f>
        <v>#DIV/0!</v>
      </c>
      <c r="Z6" s="2">
        <f>SLOPE($R6:$R10,$V$6:$V$10)</f>
        <v>0</v>
      </c>
      <c r="AA6" s="2" t="e">
        <f>RSQ(R6:R10,$V$6:$V$10)</f>
        <v>#DIV/0!</v>
      </c>
      <c r="AB6" s="2">
        <f>SLOPE(U6:U10,$V$6:$V$10)</f>
        <v>0</v>
      </c>
      <c r="AC6" s="2" t="e">
        <f>RSQ(U6:U10,$V$6:$V$10)</f>
        <v>#DIV/0!</v>
      </c>
      <c r="AD6" s="7">
        <v>43109</v>
      </c>
      <c r="AE6" s="2"/>
    </row>
    <row r="7" spans="1:33" x14ac:dyDescent="0.35">
      <c r="A7" s="27" t="s">
        <v>46</v>
      </c>
      <c r="B7" s="28"/>
      <c r="C7" s="29"/>
      <c r="D7" s="27"/>
      <c r="E7" s="30"/>
      <c r="F7" s="30"/>
      <c r="G7" s="30"/>
      <c r="H7" s="30"/>
      <c r="I7" s="30"/>
      <c r="J7" s="30"/>
      <c r="K7" s="30"/>
      <c r="L7" s="30"/>
      <c r="O7" s="10">
        <f>($O$2/$M$2)*F7</f>
        <v>0</v>
      </c>
      <c r="R7" s="10">
        <f t="shared" si="0"/>
        <v>0</v>
      </c>
      <c r="U7" s="10">
        <f>($S$2/$U$2)*L7</f>
        <v>0</v>
      </c>
      <c r="V7" s="3">
        <v>10</v>
      </c>
      <c r="W7" s="13" t="s">
        <v>34</v>
      </c>
      <c r="X7" s="2">
        <f>SLOPE($O11:$O15,$V$6:$V$10)</f>
        <v>1.7981022387927891E-3</v>
      </c>
      <c r="Y7" s="2">
        <f>RSQ(O11:O15,$V$6:$V$10)</f>
        <v>0.99499684442055214</v>
      </c>
      <c r="Z7" s="2">
        <f>SLOPE($R11:$R15,$V$6:$V$10)</f>
        <v>62.28317817306035</v>
      </c>
      <c r="AA7" s="2">
        <f>RSQ(R11:R15,$V$6:$V$10)</f>
        <v>0.94618565370001162</v>
      </c>
      <c r="AB7" s="2">
        <f>SLOPE(U11:U15,$V$6:$V$10)</f>
        <v>42.022519705097189</v>
      </c>
      <c r="AC7" s="2">
        <f>RSQ(U11:U15,$V$6:$V$10)</f>
        <v>0.90170172950725136</v>
      </c>
      <c r="AD7" s="7">
        <v>43109</v>
      </c>
      <c r="AE7" s="2"/>
    </row>
    <row r="8" spans="1:33" x14ac:dyDescent="0.35">
      <c r="A8" s="27" t="s">
        <v>47</v>
      </c>
      <c r="B8" s="28"/>
      <c r="C8" s="29"/>
      <c r="D8" s="27"/>
      <c r="E8" s="30"/>
      <c r="F8" s="30"/>
      <c r="G8" s="30"/>
      <c r="H8" s="30"/>
      <c r="I8" s="30"/>
      <c r="J8" s="30"/>
      <c r="K8" s="30"/>
      <c r="L8" s="30"/>
      <c r="O8" s="10">
        <f>($O$2/$M$2)*F8</f>
        <v>0</v>
      </c>
      <c r="R8" s="10">
        <f t="shared" si="0"/>
        <v>0</v>
      </c>
      <c r="U8" s="10">
        <f>($S$2/$U$2)*L8</f>
        <v>0</v>
      </c>
      <c r="V8" s="3">
        <v>20</v>
      </c>
      <c r="W8" s="15" t="s">
        <v>35</v>
      </c>
      <c r="X8" s="2">
        <f>SLOPE($O20:$O24,$V$6:$V$10)</f>
        <v>2.5889067552524159E-3</v>
      </c>
      <c r="Y8" s="2">
        <f>RSQ(O20:O24,$V$6:$V$10)</f>
        <v>0.88472370883535545</v>
      </c>
      <c r="Z8" s="2">
        <f>SLOPE($R20:$R24,$V$6:$V$10)</f>
        <v>109.8539813587204</v>
      </c>
      <c r="AA8" s="2">
        <f>RSQ(R20:R24,$V$6:$V$10)</f>
        <v>0.99233355710481552</v>
      </c>
      <c r="AB8" s="2">
        <f>SLOPE($U20:$U24,$V$6:$V$10)</f>
        <v>11.75253874624053</v>
      </c>
      <c r="AC8" s="2">
        <f>RSQ(U20:U24,$V$6:$V$10)</f>
        <v>0.98789069349365466</v>
      </c>
      <c r="AD8" s="7">
        <v>43109</v>
      </c>
      <c r="AE8" s="2"/>
    </row>
    <row r="9" spans="1:33" x14ac:dyDescent="0.35">
      <c r="A9" s="27" t="s">
        <v>48</v>
      </c>
      <c r="B9" s="28"/>
      <c r="C9" s="29"/>
      <c r="D9" s="27"/>
      <c r="E9" s="30"/>
      <c r="F9" s="30"/>
      <c r="G9" s="30"/>
      <c r="H9" s="30"/>
      <c r="I9" s="30"/>
      <c r="J9" s="30"/>
      <c r="K9" s="30"/>
      <c r="L9" s="30"/>
      <c r="O9" s="10">
        <f t="shared" ref="O9:O15" si="1">($O$2/$M$2)*F9</f>
        <v>0</v>
      </c>
      <c r="R9" s="10">
        <f t="shared" si="0"/>
        <v>0</v>
      </c>
      <c r="U9" s="10">
        <f>($S$2/$U$2)*L9</f>
        <v>0</v>
      </c>
      <c r="V9" s="3">
        <v>30</v>
      </c>
      <c r="W9" s="18" t="s">
        <v>36</v>
      </c>
      <c r="X9" s="2">
        <f>SLOPE($O25:$O29,$V$6:$V$10)</f>
        <v>-1.9745198169384935E-3</v>
      </c>
      <c r="Y9" s="2">
        <f>RSQ(O25:O29,$V$6:$V$10)</f>
        <v>0.83556698920949013</v>
      </c>
      <c r="Z9" s="2">
        <f>SLOPE($R25:$R29,$V$6:$V$10)</f>
        <v>82.3611328969466</v>
      </c>
      <c r="AA9" s="2">
        <f>RSQ(R25:R29,$V$6:$V$10)</f>
        <v>0.96494642552799059</v>
      </c>
      <c r="AB9" s="2">
        <f>SLOPE(U25:U29,$V$6:$V$10)</f>
        <v>0.4001201088026593</v>
      </c>
      <c r="AC9" s="2">
        <f>RSQ(U25:U29,$V$6:$V$10)</f>
        <v>0.75683272426399129</v>
      </c>
      <c r="AD9" s="7">
        <v>43109</v>
      </c>
      <c r="AE9" s="2"/>
    </row>
    <row r="10" spans="1:33" x14ac:dyDescent="0.35">
      <c r="A10" s="27" t="s">
        <v>49</v>
      </c>
      <c r="B10" s="28"/>
      <c r="C10" s="29"/>
      <c r="D10" s="27"/>
      <c r="E10" s="30"/>
      <c r="F10" s="30"/>
      <c r="G10" s="30"/>
      <c r="H10" s="30"/>
      <c r="I10" s="30"/>
      <c r="J10" s="30"/>
      <c r="K10" s="30"/>
      <c r="L10" s="30"/>
      <c r="O10" s="10">
        <f t="shared" si="1"/>
        <v>0</v>
      </c>
      <c r="R10" s="10">
        <f t="shared" si="0"/>
        <v>0</v>
      </c>
      <c r="U10" s="10">
        <f>($S$2/$U$2)*L10</f>
        <v>0</v>
      </c>
      <c r="V10" s="3">
        <v>40</v>
      </c>
      <c r="W10" s="20" t="s">
        <v>37</v>
      </c>
      <c r="X10" s="2">
        <f>SLOPE($O34:$O38,$V$6:$V$10)</f>
        <v>-2.5152227307264161E-3</v>
      </c>
      <c r="Y10" s="2">
        <f>RSQ(O34:O38,$V$6:$V$10)</f>
        <v>0.92804209699523865</v>
      </c>
      <c r="Z10" s="2">
        <f>SLOPE($R34:$R38,$V$6:$V$10)</f>
        <v>17.332579173883119</v>
      </c>
      <c r="AA10" s="2">
        <f>RSQ(R34:R38,$V$6:$V$10)</f>
        <v>0.96038878063585542</v>
      </c>
      <c r="AB10" s="2">
        <f>SLOPE(U34:U38,$V$6:$V$10)</f>
        <v>0.38609829880696617</v>
      </c>
      <c r="AC10" s="2">
        <f>RSQ(U34:U38,$V$6:$V$10)</f>
        <v>0.83715053600470413</v>
      </c>
      <c r="AD10" s="7">
        <v>43109</v>
      </c>
      <c r="AE10" s="2"/>
    </row>
    <row r="11" spans="1:33" x14ac:dyDescent="0.35">
      <c r="A11" s="31" t="s">
        <v>50</v>
      </c>
      <c r="B11" s="32">
        <v>43220</v>
      </c>
      <c r="C11" s="33">
        <v>0.89023148148148146</v>
      </c>
      <c r="D11" s="31" t="s">
        <v>42</v>
      </c>
      <c r="E11" s="34">
        <v>2.4500000000000002</v>
      </c>
      <c r="F11" s="34">
        <v>19.2072</v>
      </c>
      <c r="G11" s="34" t="s">
        <v>43</v>
      </c>
      <c r="H11" s="34">
        <v>3.37</v>
      </c>
      <c r="I11" s="34">
        <v>9449.7731999999996</v>
      </c>
      <c r="J11" s="34" t="s">
        <v>44</v>
      </c>
      <c r="K11" s="34">
        <v>3.5960000000000001</v>
      </c>
      <c r="L11" s="34">
        <v>863.10350000000005</v>
      </c>
      <c r="O11" s="12">
        <f t="shared" si="1"/>
        <v>2.0363507854328269</v>
      </c>
      <c r="R11" s="12">
        <f t="shared" si="0"/>
        <v>1005.1906391693083</v>
      </c>
      <c r="U11" s="12">
        <f>($S$2/$U$2)*L11</f>
        <v>1423.4140900816669</v>
      </c>
      <c r="V11" s="3"/>
      <c r="W11" s="21" t="s">
        <v>38</v>
      </c>
      <c r="X11" s="2">
        <f>SLOPE($O39:$O43,$V$6:$V$10)</f>
        <v>-1.8866290884031623E-3</v>
      </c>
      <c r="Y11" s="2">
        <f>RSQ(O39:O43,$V$6:$V$10)</f>
        <v>0.89396081415330242</v>
      </c>
      <c r="Z11" s="2">
        <f>SLOPE($R39:$R43,$V$6:$V$10)</f>
        <v>14.743129240591948</v>
      </c>
      <c r="AA11" s="2">
        <f>RSQ(R39:R43,$V$6:$V$10)</f>
        <v>0.98134891604088748</v>
      </c>
      <c r="AB11" s="2">
        <f>SLOPE($U39:$U43,$V$6:$V$10)</f>
        <v>-7.3998761703506943E-2</v>
      </c>
      <c r="AC11" s="2">
        <f>RSQ(U39:U43,$V$6:$V$10)</f>
        <v>0.13974646720591574</v>
      </c>
      <c r="AD11" s="7">
        <v>43109</v>
      </c>
      <c r="AE11" s="2"/>
    </row>
    <row r="12" spans="1:33" x14ac:dyDescent="0.35">
      <c r="A12" s="31" t="s">
        <v>51</v>
      </c>
      <c r="B12" s="32">
        <v>43220</v>
      </c>
      <c r="C12" s="33">
        <v>0.89388888888888884</v>
      </c>
      <c r="D12" s="31" t="s">
        <v>42</v>
      </c>
      <c r="E12" s="34">
        <v>2.4460000000000002</v>
      </c>
      <c r="F12" s="34">
        <v>19.4054</v>
      </c>
      <c r="G12" s="34" t="s">
        <v>43</v>
      </c>
      <c r="H12" s="34">
        <v>3.37</v>
      </c>
      <c r="I12" s="34">
        <v>20902.9987</v>
      </c>
      <c r="J12" s="34" t="s">
        <v>44</v>
      </c>
      <c r="K12" s="34">
        <v>3.5960000000000001</v>
      </c>
      <c r="L12" s="34">
        <v>1484.2963999999999</v>
      </c>
      <c r="O12" s="12">
        <f t="shared" si="1"/>
        <v>2.057363984945134</v>
      </c>
      <c r="R12" s="12">
        <f t="shared" si="0"/>
        <v>2223.4923716273129</v>
      </c>
      <c r="U12" s="12">
        <f>($S$2/$U$2)*L12</f>
        <v>2447.8737597721406</v>
      </c>
      <c r="V12" s="3"/>
      <c r="W12" s="23" t="s">
        <v>39</v>
      </c>
      <c r="X12" s="2">
        <f>SLOPE($O48:$O52,$V$6:$V$10)</f>
        <v>-1.3632983382599014E-3</v>
      </c>
      <c r="Y12" s="2">
        <f>RSQ(O48:O52,$V$6:$V$10)</f>
        <v>0.89627476102017445</v>
      </c>
      <c r="Z12" s="2">
        <f>SLOPE($R48:$R52,$V$6:$V$10)</f>
        <v>12.575819194392531</v>
      </c>
      <c r="AA12" s="2">
        <f>RSQ(R48:R52,$V$6:$V$10)</f>
        <v>0.89882633304236392</v>
      </c>
      <c r="AB12" s="2">
        <f>SLOPE(U48:U52,$V$6:$V$10)</f>
        <v>0.12023190825122697</v>
      </c>
      <c r="AC12" s="2">
        <f>RSQ(U48:U52,$V$6:$V$10)</f>
        <v>0.11603708299972844</v>
      </c>
      <c r="AD12" s="7">
        <v>43109</v>
      </c>
      <c r="AE12" s="2"/>
    </row>
    <row r="13" spans="1:33" x14ac:dyDescent="0.35">
      <c r="A13" s="31" t="s">
        <v>52</v>
      </c>
      <c r="B13" s="32">
        <v>43220</v>
      </c>
      <c r="C13" s="33">
        <v>0.89796296296296296</v>
      </c>
      <c r="D13" s="31" t="s">
        <v>42</v>
      </c>
      <c r="E13" s="34">
        <v>2.4460000000000002</v>
      </c>
      <c r="F13" s="34">
        <v>19.593399999999999</v>
      </c>
      <c r="G13" s="34" t="s">
        <v>43</v>
      </c>
      <c r="H13" s="34">
        <v>3.3660000000000001</v>
      </c>
      <c r="I13" s="34">
        <v>25203.532200000001</v>
      </c>
      <c r="J13" s="34" t="s">
        <v>44</v>
      </c>
      <c r="K13" s="34">
        <v>3.5960000000000001</v>
      </c>
      <c r="L13" s="34">
        <v>1535.8448000000001</v>
      </c>
      <c r="O13" s="12">
        <f t="shared" si="1"/>
        <v>2.0772957786298654</v>
      </c>
      <c r="R13" s="12">
        <f t="shared" si="0"/>
        <v>2680.9484318038708</v>
      </c>
      <c r="U13" s="12">
        <f>($S$2/$U$2)*L13</f>
        <v>2532.8864133891934</v>
      </c>
      <c r="V13" s="3"/>
      <c r="W13" s="25" t="s">
        <v>40</v>
      </c>
      <c r="X13" s="2">
        <f>SLOPE($O53:$O57,$V$6:$V$10)</f>
        <v>5.542734967221996E-4</v>
      </c>
      <c r="Y13" s="2">
        <f>RSQ(O53:O57,$V$6:$V$10)</f>
        <v>0.10651080197551901</v>
      </c>
      <c r="Z13" s="2">
        <f>SLOPE($R53:$R57,$V$6:$V$10)</f>
        <v>12.7273063358393</v>
      </c>
      <c r="AA13" s="2">
        <f>RSQ(R53:R57,$V$6:$V$10)</f>
        <v>0.49941906018439364</v>
      </c>
      <c r="AB13" s="2">
        <f>SLOPE(U53:U57,$V$6:$V$10)</f>
        <v>-4.5529869704821069</v>
      </c>
      <c r="AC13" s="2">
        <f>RSQ(U53:U57,$V$6:$V$10)</f>
        <v>0.54946866227491242</v>
      </c>
      <c r="AD13" s="7">
        <v>43109</v>
      </c>
      <c r="AE13" s="2"/>
    </row>
    <row r="14" spans="1:33" x14ac:dyDescent="0.35">
      <c r="A14" s="31" t="s">
        <v>53</v>
      </c>
      <c r="B14" s="32">
        <v>43220</v>
      </c>
      <c r="C14" s="33">
        <v>0.90162037037037035</v>
      </c>
      <c r="D14" s="31" t="s">
        <v>42</v>
      </c>
      <c r="E14" s="34">
        <v>2.4460000000000002</v>
      </c>
      <c r="F14" s="34">
        <v>19.735800000000001</v>
      </c>
      <c r="G14" s="34" t="s">
        <v>43</v>
      </c>
      <c r="H14" s="34">
        <v>3.3730000000000002</v>
      </c>
      <c r="I14" s="34">
        <v>30011.239399999999</v>
      </c>
      <c r="J14" s="34" t="s">
        <v>44</v>
      </c>
      <c r="K14" s="34">
        <v>3.6</v>
      </c>
      <c r="L14" s="34">
        <v>1770.694</v>
      </c>
      <c r="O14" s="12">
        <f t="shared" si="1"/>
        <v>2.0923930521442577</v>
      </c>
      <c r="R14" s="12">
        <f t="shared" si="0"/>
        <v>3192.3535386806034</v>
      </c>
      <c r="U14" s="12">
        <f>($S$2/$U$2)*L14</f>
        <v>2920.1953054564915</v>
      </c>
      <c r="AD14" s="7">
        <v>43109</v>
      </c>
    </row>
    <row r="15" spans="1:33" x14ac:dyDescent="0.35">
      <c r="A15" s="31" t="s">
        <v>54</v>
      </c>
      <c r="B15" s="32">
        <v>43220</v>
      </c>
      <c r="C15" s="33">
        <v>0.90569444444444447</v>
      </c>
      <c r="D15" s="31" t="s">
        <v>42</v>
      </c>
      <c r="E15" s="34">
        <v>2.44</v>
      </c>
      <c r="F15" s="34">
        <v>19.89</v>
      </c>
      <c r="G15" s="34" t="s">
        <v>43</v>
      </c>
      <c r="H15" s="34">
        <v>3.3660000000000001</v>
      </c>
      <c r="I15" s="34">
        <v>34171.786399999997</v>
      </c>
      <c r="J15" s="34" t="s">
        <v>44</v>
      </c>
      <c r="K15" s="34">
        <v>3.593</v>
      </c>
      <c r="L15" s="34">
        <v>1993.9466</v>
      </c>
      <c r="O15" s="12">
        <f t="shared" si="1"/>
        <v>2.1087413637729044</v>
      </c>
      <c r="R15" s="12">
        <f t="shared" si="0"/>
        <v>3634.9189642956803</v>
      </c>
      <c r="U15" s="12">
        <f>($S$2/$U$2)*L15</f>
        <v>3288.3793024943511</v>
      </c>
      <c r="AD15" s="7">
        <v>43109</v>
      </c>
    </row>
    <row r="16" spans="1:33" x14ac:dyDescent="0.35">
      <c r="A16" s="5" t="s">
        <v>41</v>
      </c>
      <c r="B16" s="7">
        <v>43220</v>
      </c>
      <c r="C16" s="8">
        <v>0.90976851851851848</v>
      </c>
      <c r="D16" s="5" t="s">
        <v>42</v>
      </c>
      <c r="E16" s="9">
        <v>2.4430000000000001</v>
      </c>
      <c r="F16" s="9">
        <v>38.507399999999997</v>
      </c>
      <c r="G16" s="9" t="s">
        <v>43</v>
      </c>
      <c r="H16" s="9">
        <v>3.3660000000000001</v>
      </c>
      <c r="I16" s="9">
        <v>3696.6709999999998</v>
      </c>
      <c r="J16" s="9" t="s">
        <v>44</v>
      </c>
      <c r="K16" s="9">
        <v>3.593</v>
      </c>
      <c r="L16" s="9">
        <v>659.82299999999998</v>
      </c>
      <c r="M16" s="5"/>
      <c r="N16" s="4"/>
      <c r="O16" s="5"/>
      <c r="P16" s="5"/>
      <c r="Q16" s="4"/>
      <c r="R16" s="4"/>
      <c r="S16" s="5"/>
      <c r="T16" s="4"/>
      <c r="U16" s="4"/>
      <c r="AD16" s="7">
        <v>43109</v>
      </c>
    </row>
    <row r="17" spans="1:30" x14ac:dyDescent="0.35">
      <c r="A17" s="5" t="s">
        <v>41</v>
      </c>
      <c r="B17" s="7">
        <v>43220</v>
      </c>
      <c r="C17" s="8">
        <v>0.9138425925925926</v>
      </c>
      <c r="D17" s="5" t="s">
        <v>42</v>
      </c>
      <c r="E17" s="9">
        <v>2.4500000000000002</v>
      </c>
      <c r="F17" s="9">
        <v>38.401400000000002</v>
      </c>
      <c r="G17" s="9" t="s">
        <v>43</v>
      </c>
      <c r="H17" s="9">
        <v>3.3730000000000002</v>
      </c>
      <c r="I17" s="9">
        <v>3684.9992000000002</v>
      </c>
      <c r="J17" s="9" t="s">
        <v>44</v>
      </c>
      <c r="K17" s="9">
        <v>3.6</v>
      </c>
      <c r="L17" s="9">
        <v>655.04290000000003</v>
      </c>
      <c r="M17" s="5"/>
      <c r="N17" s="4"/>
      <c r="O17" s="5"/>
      <c r="P17" s="5"/>
      <c r="Q17" s="4"/>
      <c r="R17" s="4"/>
      <c r="S17" s="5"/>
      <c r="T17" s="4"/>
      <c r="U17" s="4"/>
      <c r="AD17" s="7">
        <v>43109</v>
      </c>
    </row>
    <row r="18" spans="1:30" x14ac:dyDescent="0.35">
      <c r="A18" s="5" t="s">
        <v>41</v>
      </c>
      <c r="B18" s="7">
        <v>43220</v>
      </c>
      <c r="C18" s="8">
        <v>0.91791666666666671</v>
      </c>
      <c r="D18" s="5" t="s">
        <v>42</v>
      </c>
      <c r="E18" s="9">
        <v>2.4460000000000002</v>
      </c>
      <c r="F18" s="9">
        <v>38.393300000000004</v>
      </c>
      <c r="G18" s="9" t="s">
        <v>43</v>
      </c>
      <c r="H18" s="9">
        <v>3.37</v>
      </c>
      <c r="I18" s="9">
        <v>3684.7710000000002</v>
      </c>
      <c r="J18" s="9" t="s">
        <v>44</v>
      </c>
      <c r="K18" s="9">
        <v>3.5960000000000001</v>
      </c>
      <c r="L18" s="9">
        <v>656.07219999999995</v>
      </c>
      <c r="M18" s="5"/>
      <c r="N18" s="4"/>
      <c r="O18" s="5"/>
      <c r="P18" s="5"/>
      <c r="Q18" s="4"/>
      <c r="R18" s="4"/>
      <c r="S18" s="5"/>
      <c r="T18" s="4"/>
      <c r="U18" s="4"/>
      <c r="AD18" s="7">
        <v>43109</v>
      </c>
    </row>
    <row r="19" spans="1:30" x14ac:dyDescent="0.35">
      <c r="A19" s="5" t="s">
        <v>41</v>
      </c>
      <c r="B19" s="7">
        <v>43220</v>
      </c>
      <c r="C19" s="8">
        <v>0.92199074074074072</v>
      </c>
      <c r="D19" s="5" t="s">
        <v>42</v>
      </c>
      <c r="E19" s="9">
        <v>2.4460000000000002</v>
      </c>
      <c r="F19" s="9">
        <v>38.2898</v>
      </c>
      <c r="G19" s="9" t="s">
        <v>43</v>
      </c>
      <c r="H19" s="9">
        <v>3.3660000000000001</v>
      </c>
      <c r="I19" s="9">
        <v>3673.5774000000001</v>
      </c>
      <c r="J19" s="9" t="s">
        <v>44</v>
      </c>
      <c r="K19" s="9">
        <v>3.5960000000000001</v>
      </c>
      <c r="L19" s="9">
        <v>657.19680000000005</v>
      </c>
      <c r="M19" s="5"/>
      <c r="N19" s="4"/>
      <c r="O19" s="5"/>
      <c r="P19" s="5"/>
      <c r="Q19" s="4"/>
      <c r="R19" s="4"/>
      <c r="S19" s="5"/>
      <c r="T19" s="4"/>
      <c r="U19" s="4"/>
      <c r="AD19" s="7">
        <v>43109</v>
      </c>
    </row>
    <row r="20" spans="1:30" x14ac:dyDescent="0.35">
      <c r="A20" s="31" t="s">
        <v>55</v>
      </c>
      <c r="B20" s="32">
        <v>43220</v>
      </c>
      <c r="C20" s="33">
        <v>0.92607638888888888</v>
      </c>
      <c r="D20" s="31" t="s">
        <v>42</v>
      </c>
      <c r="E20" s="34">
        <v>2.4430000000000001</v>
      </c>
      <c r="F20" s="34">
        <v>19.154900000000001</v>
      </c>
      <c r="G20" s="34" t="s">
        <v>43</v>
      </c>
      <c r="H20" s="34">
        <v>3.3660000000000001</v>
      </c>
      <c r="I20" s="34">
        <v>5422.0810000000001</v>
      </c>
      <c r="J20" s="34" t="s">
        <v>44</v>
      </c>
      <c r="K20" s="34">
        <v>3.59</v>
      </c>
      <c r="L20" s="34">
        <v>522.4366</v>
      </c>
      <c r="O20" s="14">
        <f t="shared" ref="O20:O29" si="2">($O$2/$M$2)*F20</f>
        <v>2.0308059300620216</v>
      </c>
      <c r="P20" s="3"/>
      <c r="R20" s="14">
        <f t="shared" ref="R20:R29" si="3">($R$2/$P$2)*I20</f>
        <v>576.7572354030425</v>
      </c>
      <c r="S20" s="3"/>
      <c r="U20" s="14">
        <f t="shared" ref="U20:U26" si="4">($S$2/$U$2)*L20</f>
        <v>861.59263357680709</v>
      </c>
      <c r="AD20" s="7">
        <v>43109</v>
      </c>
    </row>
    <row r="21" spans="1:30" x14ac:dyDescent="0.35">
      <c r="A21" s="31" t="s">
        <v>56</v>
      </c>
      <c r="B21" s="32">
        <v>43220</v>
      </c>
      <c r="C21" s="33">
        <v>0.930150462962963</v>
      </c>
      <c r="D21" s="31" t="s">
        <v>42</v>
      </c>
      <c r="E21" s="34">
        <v>2.4430000000000001</v>
      </c>
      <c r="F21" s="34">
        <v>19.369499999999999</v>
      </c>
      <c r="G21" s="34" t="s">
        <v>43</v>
      </c>
      <c r="H21" s="34">
        <v>3.3660000000000001</v>
      </c>
      <c r="I21" s="34">
        <v>16019.8848</v>
      </c>
      <c r="J21" s="34" t="s">
        <v>44</v>
      </c>
      <c r="K21" s="34">
        <v>3.593</v>
      </c>
      <c r="L21" s="34">
        <v>565.81859999999995</v>
      </c>
      <c r="O21" s="14">
        <f t="shared" si="2"/>
        <v>2.0535578605127838</v>
      </c>
      <c r="P21" s="3"/>
      <c r="R21" s="14">
        <f t="shared" si="3"/>
        <v>1704.0661083305881</v>
      </c>
      <c r="S21" s="3"/>
      <c r="U21" s="14">
        <f t="shared" si="4"/>
        <v>933.1374136129474</v>
      </c>
      <c r="AD21" s="7">
        <v>43109</v>
      </c>
    </row>
    <row r="22" spans="1:30" x14ac:dyDescent="0.35">
      <c r="A22" s="31" t="s">
        <v>57</v>
      </c>
      <c r="B22" s="32">
        <v>43220</v>
      </c>
      <c r="C22" s="33">
        <v>0.93380787037037039</v>
      </c>
      <c r="D22" s="31" t="s">
        <v>42</v>
      </c>
      <c r="E22" s="34">
        <v>2.4500000000000002</v>
      </c>
      <c r="F22" s="34">
        <v>19.5138</v>
      </c>
      <c r="G22" s="34" t="s">
        <v>43</v>
      </c>
      <c r="H22" s="34">
        <v>3.3730000000000002</v>
      </c>
      <c r="I22" s="34">
        <v>28186.6381</v>
      </c>
      <c r="J22" s="34" t="s">
        <v>44</v>
      </c>
      <c r="K22" s="34">
        <v>3.6</v>
      </c>
      <c r="L22" s="34">
        <v>653.11940000000004</v>
      </c>
      <c r="O22" s="14">
        <f t="shared" si="2"/>
        <v>2.0688565723676069</v>
      </c>
      <c r="P22" s="3"/>
      <c r="R22" s="14">
        <f t="shared" si="3"/>
        <v>2998.2671719330765</v>
      </c>
      <c r="S22" s="3"/>
      <c r="U22" s="14">
        <f t="shared" si="4"/>
        <v>1077.1122541684563</v>
      </c>
      <c r="AD22" s="7">
        <v>43109</v>
      </c>
    </row>
    <row r="23" spans="1:30" x14ac:dyDescent="0.35">
      <c r="A23" s="31" t="s">
        <v>58</v>
      </c>
      <c r="B23" s="32">
        <v>43220</v>
      </c>
      <c r="C23" s="33">
        <v>0.93788194444444439</v>
      </c>
      <c r="D23" s="31" t="s">
        <v>42</v>
      </c>
      <c r="E23" s="34">
        <v>2.4460000000000002</v>
      </c>
      <c r="F23" s="34">
        <v>19.631599999999999</v>
      </c>
      <c r="G23" s="34" t="s">
        <v>43</v>
      </c>
      <c r="H23" s="34">
        <v>3.3730000000000002</v>
      </c>
      <c r="I23" s="34">
        <v>35790.985099999998</v>
      </c>
      <c r="J23" s="34" t="s">
        <v>44</v>
      </c>
      <c r="K23" s="34">
        <v>3.5960000000000001</v>
      </c>
      <c r="L23" s="34">
        <v>712.6105</v>
      </c>
      <c r="O23" s="14">
        <f t="shared" si="2"/>
        <v>2.0813457494743162</v>
      </c>
      <c r="P23" s="3"/>
      <c r="R23" s="14">
        <f t="shared" si="3"/>
        <v>3807.1562594928932</v>
      </c>
      <c r="S23" s="3"/>
      <c r="U23" s="14">
        <f t="shared" si="4"/>
        <v>1175.223859525702</v>
      </c>
      <c r="AD23" s="7">
        <v>43109</v>
      </c>
    </row>
    <row r="24" spans="1:30" x14ac:dyDescent="0.35">
      <c r="A24" s="31" t="s">
        <v>59</v>
      </c>
      <c r="B24" s="32">
        <v>43220</v>
      </c>
      <c r="C24" s="33">
        <v>0.94152777777777785</v>
      </c>
      <c r="D24" s="31" t="s">
        <v>42</v>
      </c>
      <c r="E24" s="34">
        <v>2.4500000000000002</v>
      </c>
      <c r="F24" s="34">
        <v>20.244800000000001</v>
      </c>
      <c r="G24" s="34" t="s">
        <v>43</v>
      </c>
      <c r="H24" s="34">
        <v>3.3530000000000002</v>
      </c>
      <c r="I24" s="34">
        <v>24122.428400000001</v>
      </c>
      <c r="J24" s="34" t="s">
        <v>44</v>
      </c>
      <c r="K24" s="34">
        <v>3.5960000000000001</v>
      </c>
      <c r="L24" s="34">
        <v>805.35500000000002</v>
      </c>
      <c r="O24" s="14">
        <f t="shared" si="2"/>
        <v>2.1463573233438762</v>
      </c>
      <c r="P24" s="3"/>
      <c r="Q24" s="14">
        <f>($R$2/$P$2)*I24</f>
        <v>2565.949331113246</v>
      </c>
      <c r="S24" s="3"/>
      <c r="U24" s="14">
        <f t="shared" si="4"/>
        <v>1328.1763479324563</v>
      </c>
      <c r="AD24" s="7">
        <v>43109</v>
      </c>
    </row>
    <row r="25" spans="1:30" x14ac:dyDescent="0.35">
      <c r="A25" s="31" t="s">
        <v>60</v>
      </c>
      <c r="B25" s="32">
        <v>43220</v>
      </c>
      <c r="C25" s="33">
        <v>0.94517361111111109</v>
      </c>
      <c r="D25" s="31" t="s">
        <v>42</v>
      </c>
      <c r="E25" s="34">
        <v>2.4500000000000002</v>
      </c>
      <c r="F25" s="34">
        <v>19.415600000000001</v>
      </c>
      <c r="G25" s="34" t="s">
        <v>43</v>
      </c>
      <c r="H25" s="34">
        <v>3.3730000000000002</v>
      </c>
      <c r="I25" s="34">
        <v>7576.2991000000002</v>
      </c>
      <c r="J25" s="34" t="s">
        <v>44</v>
      </c>
      <c r="K25" s="34">
        <v>3.6</v>
      </c>
      <c r="L25" s="34">
        <v>519.12879999999996</v>
      </c>
      <c r="O25" s="17">
        <f t="shared" si="2"/>
        <v>2.05844539077271</v>
      </c>
      <c r="P25" s="3"/>
      <c r="R25" s="17">
        <f t="shared" si="3"/>
        <v>805.90557822772462</v>
      </c>
      <c r="S25" s="3"/>
      <c r="U25" s="17">
        <f t="shared" si="4"/>
        <v>856.13747191059656</v>
      </c>
      <c r="AD25" s="7">
        <v>43109</v>
      </c>
    </row>
    <row r="26" spans="1:30" x14ac:dyDescent="0.35">
      <c r="A26" s="31" t="s">
        <v>61</v>
      </c>
      <c r="B26" s="32">
        <v>43220</v>
      </c>
      <c r="C26" s="33">
        <v>0.94883101851851848</v>
      </c>
      <c r="D26" s="31" t="s">
        <v>42</v>
      </c>
      <c r="E26" s="34">
        <v>2.4430000000000001</v>
      </c>
      <c r="F26" s="34">
        <v>19.433199999999999</v>
      </c>
      <c r="G26" s="34" t="s">
        <v>43</v>
      </c>
      <c r="H26" s="34">
        <v>3.37</v>
      </c>
      <c r="I26" s="34">
        <v>19163.011999999999</v>
      </c>
      <c r="J26" s="34" t="s">
        <v>44</v>
      </c>
      <c r="K26" s="34">
        <v>3.5960000000000001</v>
      </c>
      <c r="L26" s="34">
        <v>516.53480000000002</v>
      </c>
      <c r="O26" s="17">
        <f t="shared" si="2"/>
        <v>2.0603113459261739</v>
      </c>
      <c r="P26" s="3"/>
      <c r="R26" s="17">
        <f t="shared" si="3"/>
        <v>2038.4066234191869</v>
      </c>
      <c r="S26" s="3"/>
      <c r="T26" s="17">
        <f>($S$2/$U$2)*L26</f>
        <v>851.85949580498254</v>
      </c>
      <c r="AD26" s="7">
        <v>43109</v>
      </c>
    </row>
    <row r="27" spans="1:30" x14ac:dyDescent="0.35">
      <c r="A27" s="31" t="s">
        <v>62</v>
      </c>
      <c r="B27" s="32">
        <v>43220</v>
      </c>
      <c r="C27" s="33">
        <v>0.95248842592592586</v>
      </c>
      <c r="D27" s="31" t="s">
        <v>42</v>
      </c>
      <c r="E27" s="34">
        <v>2.4500000000000002</v>
      </c>
      <c r="F27" s="34">
        <v>19.157599999999999</v>
      </c>
      <c r="G27" s="34" t="s">
        <v>43</v>
      </c>
      <c r="H27" s="34">
        <v>3.3730000000000002</v>
      </c>
      <c r="I27" s="34">
        <v>27966.452000000001</v>
      </c>
      <c r="J27" s="34" t="s">
        <v>44</v>
      </c>
      <c r="K27" s="34">
        <v>3.5960000000000001</v>
      </c>
      <c r="L27" s="34">
        <v>521.87360000000001</v>
      </c>
      <c r="O27" s="17">
        <f t="shared" si="2"/>
        <v>2.0310921845457912</v>
      </c>
      <c r="P27" s="3"/>
      <c r="R27" s="17">
        <f t="shared" si="3"/>
        <v>2974.8455509152095</v>
      </c>
      <c r="S27" s="3"/>
      <c r="U27" s="17">
        <f>($S$2/$U$2)*L27</f>
        <v>860.66414454540359</v>
      </c>
      <c r="AD27" s="7">
        <v>43109</v>
      </c>
    </row>
    <row r="28" spans="1:30" x14ac:dyDescent="0.35">
      <c r="A28" s="31" t="s">
        <v>63</v>
      </c>
      <c r="B28" s="32">
        <v>43220</v>
      </c>
      <c r="C28" s="33">
        <v>0.95656249999999998</v>
      </c>
      <c r="D28" s="31" t="s">
        <v>42</v>
      </c>
      <c r="E28" s="34">
        <v>2.4460000000000002</v>
      </c>
      <c r="F28" s="34">
        <v>19.1296</v>
      </c>
      <c r="G28" s="34" t="s">
        <v>43</v>
      </c>
      <c r="H28" s="34">
        <v>3.3730000000000002</v>
      </c>
      <c r="I28" s="34">
        <v>34626.145600000003</v>
      </c>
      <c r="J28" s="34" t="s">
        <v>44</v>
      </c>
      <c r="K28" s="34">
        <v>3.6</v>
      </c>
      <c r="L28" s="34">
        <v>522.45609999999999</v>
      </c>
      <c r="O28" s="17">
        <f t="shared" si="2"/>
        <v>2.0281236195289165</v>
      </c>
      <c r="P28" s="3"/>
      <c r="R28" s="17">
        <f t="shared" si="3"/>
        <v>3683.2500305545468</v>
      </c>
      <c r="S28" s="3"/>
      <c r="U28" s="17">
        <f>($S$2/$U$2)*L28</f>
        <v>861.62479261075453</v>
      </c>
      <c r="AD28" s="7">
        <v>43109</v>
      </c>
    </row>
    <row r="29" spans="1:30" x14ac:dyDescent="0.35">
      <c r="A29" s="31" t="s">
        <v>64</v>
      </c>
      <c r="B29" s="32">
        <v>43220</v>
      </c>
      <c r="C29" s="33">
        <v>0.9606365740740741</v>
      </c>
      <c r="D29" s="31" t="s">
        <v>42</v>
      </c>
      <c r="E29" s="34">
        <v>2.4430000000000001</v>
      </c>
      <c r="F29" s="34">
        <v>18.636199999999999</v>
      </c>
      <c r="G29" s="34" t="s">
        <v>43</v>
      </c>
      <c r="H29" s="34">
        <v>3.3660000000000001</v>
      </c>
      <c r="I29" s="34">
        <v>38558.484499999999</v>
      </c>
      <c r="J29" s="34" t="s">
        <v>44</v>
      </c>
      <c r="K29" s="34">
        <v>3.593</v>
      </c>
      <c r="L29" s="34">
        <v>530.22580000000005</v>
      </c>
      <c r="O29" s="17">
        <f t="shared" si="2"/>
        <v>1.9758132631244141</v>
      </c>
      <c r="P29" s="3"/>
      <c r="R29" s="17">
        <f t="shared" si="3"/>
        <v>4101.5405195073745</v>
      </c>
      <c r="S29" s="3"/>
      <c r="U29" s="17">
        <f>($S$2/$U$2)*L29</f>
        <v>874.4384359984914</v>
      </c>
      <c r="AD29" s="7">
        <v>43109</v>
      </c>
    </row>
    <row r="30" spans="1:30" x14ac:dyDescent="0.35">
      <c r="A30" s="5" t="s">
        <v>41</v>
      </c>
      <c r="B30" s="7">
        <v>43220</v>
      </c>
      <c r="C30" s="8">
        <v>0.96428240740740734</v>
      </c>
      <c r="D30" s="5" t="s">
        <v>42</v>
      </c>
      <c r="E30" s="9">
        <v>2.4430000000000001</v>
      </c>
      <c r="F30" s="9">
        <v>38.5488</v>
      </c>
      <c r="G30" s="9" t="s">
        <v>43</v>
      </c>
      <c r="H30" s="9">
        <v>3.3660000000000001</v>
      </c>
      <c r="I30" s="9">
        <v>3725.8606</v>
      </c>
      <c r="J30" s="9" t="s">
        <v>44</v>
      </c>
      <c r="K30" s="9">
        <v>3.593</v>
      </c>
      <c r="L30" s="9">
        <v>654.71510000000001</v>
      </c>
      <c r="M30" s="5"/>
      <c r="N30" s="4"/>
      <c r="O30" s="5"/>
      <c r="P30" s="5"/>
      <c r="Q30" s="4"/>
      <c r="R30" s="4"/>
      <c r="S30" s="5"/>
      <c r="T30" s="4"/>
      <c r="U30" s="4"/>
      <c r="AD30" s="7">
        <v>43109</v>
      </c>
    </row>
    <row r="31" spans="1:30" x14ac:dyDescent="0.35">
      <c r="A31" s="5" t="s">
        <v>41</v>
      </c>
      <c r="B31" s="7">
        <v>43220</v>
      </c>
      <c r="C31" s="8">
        <v>0.96835648148148146</v>
      </c>
      <c r="D31" s="5" t="s">
        <v>42</v>
      </c>
      <c r="E31" s="9">
        <v>2.4430000000000001</v>
      </c>
      <c r="F31" s="9">
        <v>38.713099999999997</v>
      </c>
      <c r="G31" s="9" t="s">
        <v>43</v>
      </c>
      <c r="H31" s="9">
        <v>3.3660000000000001</v>
      </c>
      <c r="I31" s="9">
        <v>3694.9666000000002</v>
      </c>
      <c r="J31" s="9" t="s">
        <v>44</v>
      </c>
      <c r="K31" s="9">
        <v>3.593</v>
      </c>
      <c r="L31" s="9">
        <v>657.23979999999995</v>
      </c>
      <c r="M31" s="5"/>
      <c r="N31" s="4"/>
      <c r="O31" s="5"/>
      <c r="P31" s="5"/>
      <c r="Q31" s="4"/>
      <c r="R31" s="4"/>
      <c r="S31" s="5"/>
      <c r="T31" s="4"/>
      <c r="U31" s="4"/>
      <c r="AD31" s="7">
        <v>43109</v>
      </c>
    </row>
    <row r="32" spans="1:30" x14ac:dyDescent="0.35">
      <c r="A32" s="5" t="s">
        <v>41</v>
      </c>
      <c r="B32" s="7">
        <v>43220</v>
      </c>
      <c r="C32" s="8">
        <v>0.97244212962962961</v>
      </c>
      <c r="D32" s="5" t="s">
        <v>42</v>
      </c>
      <c r="E32" s="9">
        <v>2.4500000000000002</v>
      </c>
      <c r="F32" s="9">
        <v>38.418500000000002</v>
      </c>
      <c r="G32" s="9" t="s">
        <v>43</v>
      </c>
      <c r="H32" s="9">
        <v>3.3730000000000002</v>
      </c>
      <c r="I32" s="9">
        <v>3693.4870000000001</v>
      </c>
      <c r="J32" s="9" t="s">
        <v>44</v>
      </c>
      <c r="K32" s="9">
        <v>3.6</v>
      </c>
      <c r="L32" s="9">
        <v>662.37210000000005</v>
      </c>
      <c r="M32" s="5"/>
      <c r="N32" s="4"/>
      <c r="O32" s="5"/>
      <c r="P32" s="5"/>
      <c r="Q32" s="4"/>
      <c r="R32" s="4"/>
      <c r="S32" s="5"/>
      <c r="T32" s="4"/>
      <c r="U32" s="4"/>
      <c r="AD32" s="7">
        <v>43109</v>
      </c>
    </row>
    <row r="33" spans="1:30" x14ac:dyDescent="0.35">
      <c r="A33" s="5" t="s">
        <v>41</v>
      </c>
      <c r="B33" s="7">
        <v>43220</v>
      </c>
      <c r="C33" s="8">
        <v>0.97651620370370373</v>
      </c>
      <c r="D33" s="5" t="s">
        <v>42</v>
      </c>
      <c r="E33" s="9">
        <v>2.4460000000000002</v>
      </c>
      <c r="F33" s="9">
        <v>38.702599999999997</v>
      </c>
      <c r="G33" s="9" t="s">
        <v>43</v>
      </c>
      <c r="H33" s="9">
        <v>3.37</v>
      </c>
      <c r="I33" s="9">
        <v>3701.4584</v>
      </c>
      <c r="J33" s="9" t="s">
        <v>44</v>
      </c>
      <c r="K33" s="9">
        <v>3.5960000000000001</v>
      </c>
      <c r="L33" s="9">
        <v>656.24199999999996</v>
      </c>
      <c r="M33" s="5"/>
      <c r="N33" s="4"/>
      <c r="O33" s="5"/>
      <c r="P33" s="5"/>
      <c r="Q33" s="4"/>
      <c r="R33" s="4"/>
      <c r="S33" s="5"/>
      <c r="T33" s="4"/>
      <c r="U33" s="4"/>
      <c r="AD33" s="7">
        <v>43109</v>
      </c>
    </row>
    <row r="34" spans="1:30" x14ac:dyDescent="0.35">
      <c r="A34" s="31" t="s">
        <v>65</v>
      </c>
      <c r="B34" s="32">
        <v>43220</v>
      </c>
      <c r="C34" s="33">
        <v>0.98059027777777785</v>
      </c>
      <c r="D34" s="31" t="s">
        <v>42</v>
      </c>
      <c r="E34" s="34">
        <v>2.4500000000000002</v>
      </c>
      <c r="F34" s="34">
        <v>19.225899999999999</v>
      </c>
      <c r="G34" s="34" t="s">
        <v>43</v>
      </c>
      <c r="H34" s="34">
        <v>3.3730000000000002</v>
      </c>
      <c r="I34" s="34">
        <v>4935.8145999999997</v>
      </c>
      <c r="J34" s="34" t="s">
        <v>44</v>
      </c>
      <c r="K34" s="34">
        <v>3.6</v>
      </c>
      <c r="L34" s="34">
        <v>523.64620000000002</v>
      </c>
      <c r="O34" s="19">
        <f>($O$2/$M$2)*F34</f>
        <v>2.0383333627833826</v>
      </c>
      <c r="R34" s="19">
        <f t="shared" ref="R34:R43" si="5">($R$2/$P$2)*I34</f>
        <v>525.03213861208894</v>
      </c>
      <c r="U34" s="19">
        <f>($S$2/$U$2)*L34</f>
        <v>863.58748319028086</v>
      </c>
      <c r="AD34" s="7">
        <v>43109</v>
      </c>
    </row>
    <row r="35" spans="1:30" x14ac:dyDescent="0.35">
      <c r="A35" s="31" t="s">
        <v>66</v>
      </c>
      <c r="B35" s="32">
        <v>43220</v>
      </c>
      <c r="C35" s="33">
        <v>0.98424768518518524</v>
      </c>
      <c r="D35" s="31" t="s">
        <v>42</v>
      </c>
      <c r="E35" s="34">
        <v>2.4500000000000002</v>
      </c>
      <c r="F35" s="34">
        <v>18.866599999999998</v>
      </c>
      <c r="G35" s="34" t="s">
        <v>43</v>
      </c>
      <c r="H35" s="34">
        <v>3.3730000000000002</v>
      </c>
      <c r="I35" s="34">
        <v>7656.7772999999997</v>
      </c>
      <c r="J35" s="34" t="s">
        <v>44</v>
      </c>
      <c r="K35" s="34">
        <v>3.5960000000000001</v>
      </c>
      <c r="L35" s="34">
        <v>528.31470000000002</v>
      </c>
      <c r="O35" s="19">
        <f>($O$2/$M$2)*F35</f>
        <v>2.0002403124061274</v>
      </c>
      <c r="R35" s="19">
        <f t="shared" si="5"/>
        <v>814.46619990457032</v>
      </c>
      <c r="T35" s="19">
        <f>($S$2/$U$2)*L35</f>
        <v>871.2866857535264</v>
      </c>
      <c r="AD35" s="7">
        <v>43109</v>
      </c>
    </row>
    <row r="36" spans="1:30" x14ac:dyDescent="0.35">
      <c r="A36" s="31" t="s">
        <v>67</v>
      </c>
      <c r="B36" s="32">
        <v>43220</v>
      </c>
      <c r="C36" s="33">
        <v>0.98832175925925936</v>
      </c>
      <c r="D36" s="31" t="s">
        <v>42</v>
      </c>
      <c r="E36" s="34">
        <v>2.4430000000000001</v>
      </c>
      <c r="F36" s="34">
        <v>18.512599999999999</v>
      </c>
      <c r="G36" s="34" t="s">
        <v>43</v>
      </c>
      <c r="H36" s="34">
        <v>3.3660000000000001</v>
      </c>
      <c r="I36" s="34">
        <v>9303.8709999999992</v>
      </c>
      <c r="J36" s="34" t="s">
        <v>44</v>
      </c>
      <c r="K36" s="34">
        <v>3.593</v>
      </c>
      <c r="L36" s="34">
        <v>526.80920000000003</v>
      </c>
      <c r="O36" s="19">
        <f>($O$2/$M$2)*F36</f>
        <v>1.962709168978495</v>
      </c>
      <c r="R36" s="19">
        <f t="shared" si="5"/>
        <v>989.67074016536094</v>
      </c>
      <c r="U36" s="19">
        <f>($S$2/$U$2)*L36</f>
        <v>868.80384341466686</v>
      </c>
      <c r="AD36" s="7">
        <v>43109</v>
      </c>
    </row>
    <row r="37" spans="1:30" x14ac:dyDescent="0.35">
      <c r="A37" s="31" t="s">
        <v>68</v>
      </c>
      <c r="B37" s="32">
        <v>43220</v>
      </c>
      <c r="C37" s="33">
        <v>0.99239583333333325</v>
      </c>
      <c r="D37" s="31" t="s">
        <v>42</v>
      </c>
      <c r="E37" s="34">
        <v>2.4460000000000002</v>
      </c>
      <c r="F37" s="34">
        <v>18.372</v>
      </c>
      <c r="G37" s="34" t="s">
        <v>43</v>
      </c>
      <c r="H37" s="34">
        <v>3.37</v>
      </c>
      <c r="I37" s="34">
        <v>10614.466</v>
      </c>
      <c r="J37" s="34" t="s">
        <v>44</v>
      </c>
      <c r="K37" s="34">
        <v>3.5960000000000001</v>
      </c>
      <c r="L37" s="34">
        <v>527.69410000000005</v>
      </c>
      <c r="O37" s="19">
        <f>($O$2/$M$2)*F37</f>
        <v>1.9478027317866162</v>
      </c>
      <c r="R37" s="19">
        <f t="shared" si="5"/>
        <v>1129.0812633451237</v>
      </c>
      <c r="U37" s="19">
        <f>($S$2/$U$2)*L37</f>
        <v>870.26320388338615</v>
      </c>
      <c r="AD37" s="7">
        <v>43109</v>
      </c>
    </row>
    <row r="38" spans="1:30" x14ac:dyDescent="0.35">
      <c r="A38" s="31" t="s">
        <v>69</v>
      </c>
      <c r="B38" s="32">
        <v>43220</v>
      </c>
      <c r="C38" s="33">
        <v>0.99605324074074064</v>
      </c>
      <c r="D38" s="31" t="s">
        <v>42</v>
      </c>
      <c r="E38" s="34">
        <v>2.4500000000000002</v>
      </c>
      <c r="F38" s="34">
        <v>18.286999999999999</v>
      </c>
      <c r="G38" s="34" t="s">
        <v>43</v>
      </c>
      <c r="H38" s="34">
        <v>3.3730000000000002</v>
      </c>
      <c r="I38" s="34">
        <v>11604.1284</v>
      </c>
      <c r="J38" s="34" t="s">
        <v>44</v>
      </c>
      <c r="K38" s="34">
        <v>3.5960000000000001</v>
      </c>
      <c r="L38" s="34">
        <v>534.06899999999996</v>
      </c>
      <c r="O38" s="19">
        <f>($O$2/$M$2)*F38</f>
        <v>1.9387910165568174</v>
      </c>
      <c r="R38" s="19">
        <f t="shared" si="5"/>
        <v>1234.353565585968</v>
      </c>
      <c r="U38" s="19">
        <f>($S$2/$U$2)*L38</f>
        <v>880.77656929421062</v>
      </c>
      <c r="AD38" s="7">
        <v>43109</v>
      </c>
    </row>
    <row r="39" spans="1:30" x14ac:dyDescent="0.35">
      <c r="A39" s="31" t="s">
        <v>70</v>
      </c>
      <c r="B39" s="32">
        <v>43221</v>
      </c>
      <c r="C39" s="33">
        <v>1.273148148148148E-4</v>
      </c>
      <c r="D39" s="31" t="s">
        <v>42</v>
      </c>
      <c r="E39" s="34">
        <v>2.4460000000000002</v>
      </c>
      <c r="F39" s="34">
        <v>19.505600000000001</v>
      </c>
      <c r="G39" s="34" t="s">
        <v>43</v>
      </c>
      <c r="H39" s="34">
        <v>3.37</v>
      </c>
      <c r="I39" s="34">
        <v>4633.6390000000001</v>
      </c>
      <c r="J39" s="34" t="s">
        <v>44</v>
      </c>
      <c r="K39" s="34">
        <v>3.5960000000000001</v>
      </c>
      <c r="L39" s="34">
        <v>525.63980000000004</v>
      </c>
      <c r="O39" s="26">
        <f>($O$2/$M$2)*F39</f>
        <v>2.0679872068983793</v>
      </c>
      <c r="R39" s="16">
        <f t="shared" si="5"/>
        <v>492.88913601543737</v>
      </c>
      <c r="U39" s="16">
        <f>($S$2/$U$2)*L39</f>
        <v>866.87529088656152</v>
      </c>
      <c r="AD39" s="7">
        <v>43109</v>
      </c>
    </row>
    <row r="40" spans="1:30" x14ac:dyDescent="0.35">
      <c r="A40" s="31" t="s">
        <v>71</v>
      </c>
      <c r="B40" s="32">
        <v>43221</v>
      </c>
      <c r="C40" s="33">
        <v>4.2013888888888891E-3</v>
      </c>
      <c r="D40" s="31" t="s">
        <v>42</v>
      </c>
      <c r="E40" s="34">
        <v>2.4430000000000001</v>
      </c>
      <c r="F40" s="34">
        <v>19.255299999999998</v>
      </c>
      <c r="G40" s="34" t="s">
        <v>43</v>
      </c>
      <c r="H40" s="34">
        <v>3.3660000000000001</v>
      </c>
      <c r="I40" s="34">
        <v>6560.8769000000002</v>
      </c>
      <c r="J40" s="34" t="s">
        <v>44</v>
      </c>
      <c r="K40" s="34">
        <v>3.593</v>
      </c>
      <c r="L40" s="34">
        <v>527.89059999999995</v>
      </c>
      <c r="O40" s="16">
        <f>($O$2/$M$2)*F40</f>
        <v>2.0414503560511013</v>
      </c>
      <c r="R40" s="16">
        <f t="shared" si="5"/>
        <v>697.89315627407336</v>
      </c>
      <c r="U40" s="16">
        <f>($S$2/$U$2)*L40</f>
        <v>870.58726799470173</v>
      </c>
      <c r="AD40" s="7">
        <v>43109</v>
      </c>
    </row>
    <row r="41" spans="1:30" x14ac:dyDescent="0.35">
      <c r="A41" s="31" t="s">
        <v>72</v>
      </c>
      <c r="B41" s="32">
        <v>43221</v>
      </c>
      <c r="C41" s="33">
        <v>7.858796296296296E-3</v>
      </c>
      <c r="D41" s="31" t="s">
        <v>42</v>
      </c>
      <c r="E41" s="34">
        <v>2.4500000000000002</v>
      </c>
      <c r="F41" s="34">
        <v>19.239799999999999</v>
      </c>
      <c r="G41" s="34" t="s">
        <v>43</v>
      </c>
      <c r="H41" s="34">
        <v>3.3730000000000002</v>
      </c>
      <c r="I41" s="34">
        <v>7726.7705999999998</v>
      </c>
      <c r="J41" s="34" t="s">
        <v>44</v>
      </c>
      <c r="K41" s="34">
        <v>3.5960000000000001</v>
      </c>
      <c r="L41" s="34">
        <v>528.93140000000005</v>
      </c>
      <c r="O41" s="16">
        <f>($O$2/$M$2)*F41</f>
        <v>2.0398070432739024</v>
      </c>
      <c r="R41" s="16">
        <f t="shared" si="5"/>
        <v>821.91152250390735</v>
      </c>
      <c r="U41" s="16">
        <f>($S$2/$U$2)*L41</f>
        <v>872.30373581687741</v>
      </c>
      <c r="AD41" s="7">
        <v>43109</v>
      </c>
    </row>
    <row r="42" spans="1:30" x14ac:dyDescent="0.35">
      <c r="A42" s="31" t="s">
        <v>73</v>
      </c>
      <c r="B42" s="32">
        <v>43221</v>
      </c>
      <c r="C42" s="33">
        <v>1.1932870370370371E-2</v>
      </c>
      <c r="D42" s="31" t="s">
        <v>42</v>
      </c>
      <c r="E42" s="34">
        <v>2.4430000000000001</v>
      </c>
      <c r="F42" s="34">
        <v>18.815799999999999</v>
      </c>
      <c r="G42" s="34" t="s">
        <v>43</v>
      </c>
      <c r="H42" s="34">
        <v>3.3660000000000001</v>
      </c>
      <c r="I42" s="34">
        <v>8865.0012999999999</v>
      </c>
      <c r="J42" s="34" t="s">
        <v>44</v>
      </c>
      <c r="K42" s="34">
        <v>3.59</v>
      </c>
      <c r="L42" s="34">
        <v>526.53520000000003</v>
      </c>
      <c r="O42" s="16">
        <f>($O$2/$M$2)*F42</f>
        <v>1.994854487304083</v>
      </c>
      <c r="R42" s="16">
        <f t="shared" si="5"/>
        <v>942.98732195855769</v>
      </c>
      <c r="U42" s="16">
        <f>($S$2/$U$2)*L42</f>
        <v>868.35196775817565</v>
      </c>
      <c r="AD42" s="7">
        <v>43109</v>
      </c>
    </row>
    <row r="43" spans="1:30" x14ac:dyDescent="0.35">
      <c r="A43" s="31" t="s">
        <v>74</v>
      </c>
      <c r="B43" s="32">
        <v>43221</v>
      </c>
      <c r="C43" s="33">
        <v>1.5590277777777778E-2</v>
      </c>
      <c r="D43" s="31" t="s">
        <v>42</v>
      </c>
      <c r="E43" s="34">
        <v>2.4500000000000002</v>
      </c>
      <c r="F43" s="34">
        <v>18.835599999999999</v>
      </c>
      <c r="G43" s="34" t="s">
        <v>43</v>
      </c>
      <c r="H43" s="34">
        <v>3.3730000000000002</v>
      </c>
      <c r="I43" s="34">
        <v>6878.83</v>
      </c>
      <c r="J43" s="34" t="s">
        <v>44</v>
      </c>
      <c r="K43" s="34">
        <v>3.5960000000000001</v>
      </c>
      <c r="L43" s="34">
        <v>524.07399999999996</v>
      </c>
      <c r="O43" s="16">
        <f>($O$2/$M$2)*F43</f>
        <v>1.9969536868517304</v>
      </c>
      <c r="Q43" s="16">
        <f>($R$2/$P$2)*I43</f>
        <v>731.71444203941462</v>
      </c>
      <c r="U43" s="16">
        <f>($S$2/$U$2)*L43</f>
        <v>864.29300291964921</v>
      </c>
      <c r="AD43" s="7">
        <v>43109</v>
      </c>
    </row>
    <row r="44" spans="1:30" x14ac:dyDescent="0.35">
      <c r="A44" s="5" t="s">
        <v>41</v>
      </c>
      <c r="B44" s="7">
        <v>43221</v>
      </c>
      <c r="C44" s="8">
        <v>1.9664351851851853E-2</v>
      </c>
      <c r="D44" s="5" t="s">
        <v>42</v>
      </c>
      <c r="E44" s="9">
        <v>2.4500000000000002</v>
      </c>
      <c r="F44" s="9">
        <v>38.7072</v>
      </c>
      <c r="G44" s="9" t="s">
        <v>43</v>
      </c>
      <c r="H44" s="9">
        <v>3.37</v>
      </c>
      <c r="I44" s="9">
        <v>3694.7325999999998</v>
      </c>
      <c r="J44" s="9" t="s">
        <v>44</v>
      </c>
      <c r="K44" s="9">
        <v>3.5960000000000001</v>
      </c>
      <c r="L44" s="9">
        <v>654.41099999999994</v>
      </c>
      <c r="M44" s="5"/>
      <c r="N44" s="4"/>
      <c r="O44" s="4"/>
      <c r="P44" s="5"/>
      <c r="Q44" s="4"/>
      <c r="R44" s="4"/>
      <c r="S44" s="5"/>
      <c r="T44" s="4"/>
      <c r="U44" s="4"/>
      <c r="AD44" s="7">
        <v>43109</v>
      </c>
    </row>
    <row r="45" spans="1:30" x14ac:dyDescent="0.35">
      <c r="A45" s="5" t="s">
        <v>41</v>
      </c>
      <c r="B45" s="7">
        <v>43221</v>
      </c>
      <c r="C45" s="8">
        <v>2.3750000000000004E-2</v>
      </c>
      <c r="D45" s="5" t="s">
        <v>42</v>
      </c>
      <c r="E45" s="9">
        <v>2.4500000000000002</v>
      </c>
      <c r="F45" s="9">
        <v>38.402799999999999</v>
      </c>
      <c r="G45" s="9" t="s">
        <v>43</v>
      </c>
      <c r="H45" s="9">
        <v>3.37</v>
      </c>
      <c r="I45" s="9">
        <v>3692.4396000000002</v>
      </c>
      <c r="J45" s="9" t="s">
        <v>44</v>
      </c>
      <c r="K45" s="9">
        <v>3.6</v>
      </c>
      <c r="L45" s="9">
        <v>656.6028</v>
      </c>
      <c r="M45" s="5"/>
      <c r="N45" s="4"/>
      <c r="O45" s="4"/>
      <c r="P45" s="5"/>
      <c r="Q45" s="4"/>
      <c r="R45" s="4"/>
      <c r="S45" s="5"/>
      <c r="T45" s="4"/>
      <c r="U45" s="4"/>
      <c r="AD45" s="7">
        <v>43109</v>
      </c>
    </row>
    <row r="46" spans="1:30" x14ac:dyDescent="0.35">
      <c r="A46" s="5" t="s">
        <v>41</v>
      </c>
      <c r="B46" s="7">
        <v>43221</v>
      </c>
      <c r="C46" s="8">
        <v>2.7395833333333338E-2</v>
      </c>
      <c r="D46" s="5" t="s">
        <v>42</v>
      </c>
      <c r="E46" s="9">
        <v>2.4430000000000001</v>
      </c>
      <c r="F46" s="9">
        <v>38.7821</v>
      </c>
      <c r="G46" s="9" t="s">
        <v>43</v>
      </c>
      <c r="H46" s="9">
        <v>3.3660000000000001</v>
      </c>
      <c r="I46" s="9">
        <v>3722.3618000000001</v>
      </c>
      <c r="J46" s="9" t="s">
        <v>44</v>
      </c>
      <c r="K46" s="9">
        <v>3.593</v>
      </c>
      <c r="L46" s="9">
        <v>655.21600000000001</v>
      </c>
      <c r="M46" s="5"/>
      <c r="N46" s="4"/>
      <c r="O46" s="4"/>
      <c r="P46" s="5"/>
      <c r="Q46" s="4"/>
      <c r="R46" s="4"/>
      <c r="S46" s="5"/>
      <c r="T46" s="4"/>
      <c r="U46" s="4"/>
      <c r="AD46" s="7">
        <v>43109</v>
      </c>
    </row>
    <row r="47" spans="1:30" x14ac:dyDescent="0.35">
      <c r="A47" s="5" t="s">
        <v>41</v>
      </c>
      <c r="B47" s="7">
        <v>43221</v>
      </c>
      <c r="C47" s="8">
        <v>3.1469907407407412E-2</v>
      </c>
      <c r="D47" s="5" t="s">
        <v>42</v>
      </c>
      <c r="E47" s="9">
        <v>2.4460000000000002</v>
      </c>
      <c r="F47" s="9">
        <v>37.433799999999998</v>
      </c>
      <c r="G47" s="9" t="s">
        <v>43</v>
      </c>
      <c r="H47" s="9">
        <v>3.37</v>
      </c>
      <c r="I47" s="9">
        <v>3685.1538</v>
      </c>
      <c r="J47" s="9" t="s">
        <v>44</v>
      </c>
      <c r="K47" s="9">
        <v>3.5960000000000001</v>
      </c>
      <c r="L47" s="9">
        <v>657.202</v>
      </c>
      <c r="M47" s="5"/>
      <c r="N47" s="4"/>
      <c r="O47" s="4"/>
      <c r="P47" s="5"/>
      <c r="Q47" s="4"/>
      <c r="R47" s="4"/>
      <c r="S47" s="5"/>
      <c r="T47" s="4"/>
      <c r="U47" s="4"/>
      <c r="AD47" s="7">
        <v>43109</v>
      </c>
    </row>
    <row r="48" spans="1:30" x14ac:dyDescent="0.35">
      <c r="A48" s="31" t="s">
        <v>75</v>
      </c>
      <c r="B48" s="32">
        <v>43221</v>
      </c>
      <c r="C48" s="33">
        <v>3.5555555555555556E-2</v>
      </c>
      <c r="D48" s="31" t="s">
        <v>42</v>
      </c>
      <c r="E48" s="34">
        <v>2.4460000000000002</v>
      </c>
      <c r="F48" s="34">
        <v>19.366599999999998</v>
      </c>
      <c r="G48" s="34" t="s">
        <v>43</v>
      </c>
      <c r="H48" s="34">
        <v>3.37</v>
      </c>
      <c r="I48" s="34">
        <v>4356.8757999999998</v>
      </c>
      <c r="J48" s="34" t="s">
        <v>44</v>
      </c>
      <c r="K48" s="34">
        <v>3.593</v>
      </c>
      <c r="L48" s="34">
        <v>526.38940000000002</v>
      </c>
      <c r="O48" s="22">
        <f t="shared" ref="O48:O57" si="6">($O$2/$M$2)*F48</f>
        <v>2.0532504019931785</v>
      </c>
      <c r="R48" s="22">
        <f t="shared" ref="R48:R57" si="7">($R$2/$P$2)*I48</f>
        <v>463.4492995221612</v>
      </c>
      <c r="U48" s="22">
        <f>($S$2/$U$2)*L48</f>
        <v>868.11151713512299</v>
      </c>
      <c r="AD48" s="7">
        <v>43109</v>
      </c>
    </row>
    <row r="49" spans="1:30" x14ac:dyDescent="0.35">
      <c r="A49" s="31" t="s">
        <v>76</v>
      </c>
      <c r="B49" s="32">
        <v>43221</v>
      </c>
      <c r="C49" s="33">
        <v>3.9629629629629633E-2</v>
      </c>
      <c r="D49" s="31" t="s">
        <v>42</v>
      </c>
      <c r="E49" s="34">
        <v>2.4500000000000002</v>
      </c>
      <c r="F49" s="34">
        <v>19.0608</v>
      </c>
      <c r="G49" s="34" t="s">
        <v>43</v>
      </c>
      <c r="H49" s="34">
        <v>3.37</v>
      </c>
      <c r="I49" s="34">
        <v>5731.3305</v>
      </c>
      <c r="J49" s="34" t="s">
        <v>44</v>
      </c>
      <c r="K49" s="34">
        <v>3.5960000000000001</v>
      </c>
      <c r="L49" s="34">
        <v>521.79359999999997</v>
      </c>
      <c r="O49" s="22">
        <f t="shared" si="6"/>
        <v>2.0208294312017383</v>
      </c>
      <c r="R49" s="22">
        <f t="shared" si="7"/>
        <v>609.6527024146518</v>
      </c>
      <c r="U49" s="22">
        <f>($S$2/$U$2)*L49</f>
        <v>860.53221004715795</v>
      </c>
      <c r="AD49" s="7">
        <v>43109</v>
      </c>
    </row>
    <row r="50" spans="1:30" x14ac:dyDescent="0.35">
      <c r="A50" s="31" t="s">
        <v>77</v>
      </c>
      <c r="B50" s="32">
        <v>43221</v>
      </c>
      <c r="C50" s="33">
        <v>4.3715277777777777E-2</v>
      </c>
      <c r="D50" s="31" t="s">
        <v>42</v>
      </c>
      <c r="E50" s="34">
        <v>2.4500000000000002</v>
      </c>
      <c r="F50" s="34">
        <v>19.026399999999999</v>
      </c>
      <c r="G50" s="34" t="s">
        <v>43</v>
      </c>
      <c r="H50" s="34">
        <v>3.3730000000000002</v>
      </c>
      <c r="I50" s="34">
        <v>6471.0093999999999</v>
      </c>
      <c r="J50" s="34" t="s">
        <v>44</v>
      </c>
      <c r="K50" s="34">
        <v>3.6030000000000002</v>
      </c>
      <c r="L50" s="34">
        <v>526.47479999999996</v>
      </c>
      <c r="O50" s="22">
        <f t="shared" si="6"/>
        <v>2.017182337038149</v>
      </c>
      <c r="R50" s="22">
        <f t="shared" si="7"/>
        <v>688.33377660922088</v>
      </c>
      <c r="U50" s="22">
        <f>($S$2/$U$2)*L50</f>
        <v>868.25235721199999</v>
      </c>
      <c r="AD50" s="7">
        <v>43109</v>
      </c>
    </row>
    <row r="51" spans="1:30" x14ac:dyDescent="0.35">
      <c r="A51" s="31" t="s">
        <v>78</v>
      </c>
      <c r="B51" s="32">
        <v>43221</v>
      </c>
      <c r="C51" s="33">
        <v>4.7789351851851847E-2</v>
      </c>
      <c r="D51" s="31" t="s">
        <v>42</v>
      </c>
      <c r="E51" s="34">
        <v>2.4500000000000002</v>
      </c>
      <c r="F51" s="34">
        <v>18.772600000000001</v>
      </c>
      <c r="G51" s="34" t="s">
        <v>43</v>
      </c>
      <c r="H51" s="34">
        <v>3.37</v>
      </c>
      <c r="I51" s="34">
        <v>6841.1769000000004</v>
      </c>
      <c r="J51" s="34" t="s">
        <v>44</v>
      </c>
      <c r="K51" s="34">
        <v>3.5960000000000001</v>
      </c>
      <c r="L51" s="34">
        <v>531.24860000000001</v>
      </c>
      <c r="N51" s="22">
        <f>($O$2/$M$2)*F51</f>
        <v>1.9902744155637619</v>
      </c>
      <c r="R51" s="22">
        <f t="shared" si="7"/>
        <v>727.70920901903844</v>
      </c>
      <c r="U51" s="22">
        <f>($S$2/$U$2)*L51</f>
        <v>876.12521855856153</v>
      </c>
      <c r="AD51" s="7">
        <v>43109</v>
      </c>
    </row>
    <row r="52" spans="1:30" x14ac:dyDescent="0.35">
      <c r="A52" s="31" t="s">
        <v>79</v>
      </c>
      <c r="B52" s="32">
        <v>43221</v>
      </c>
      <c r="C52" s="33">
        <v>5.1875000000000004E-2</v>
      </c>
      <c r="D52" s="31" t="s">
        <v>42</v>
      </c>
      <c r="E52" s="34">
        <v>2.4500000000000002</v>
      </c>
      <c r="F52" s="34">
        <v>18.802399999999999</v>
      </c>
      <c r="G52" s="34" t="s">
        <v>43</v>
      </c>
      <c r="H52" s="34">
        <v>3.3730000000000002</v>
      </c>
      <c r="I52" s="34">
        <v>9713.2013999999999</v>
      </c>
      <c r="J52" s="34" t="s">
        <v>44</v>
      </c>
      <c r="K52" s="34">
        <v>3.5960000000000001</v>
      </c>
      <c r="L52" s="34">
        <v>525.30709999999999</v>
      </c>
      <c r="O52" s="22">
        <f t="shared" si="6"/>
        <v>1.99343381690315</v>
      </c>
      <c r="R52" s="22">
        <f t="shared" si="7"/>
        <v>1033.2120059395945</v>
      </c>
      <c r="U52" s="22">
        <f t="shared" ref="U52:U57" si="8">($S$2/$U$2)*L52</f>
        <v>866.32660829198255</v>
      </c>
      <c r="AD52" s="7">
        <v>43109</v>
      </c>
    </row>
    <row r="53" spans="1:30" x14ac:dyDescent="0.35">
      <c r="A53" s="31" t="s">
        <v>80</v>
      </c>
      <c r="B53" s="32">
        <v>43221</v>
      </c>
      <c r="C53" s="33">
        <v>5.5520833333333332E-2</v>
      </c>
      <c r="D53" s="31" t="s">
        <v>42</v>
      </c>
      <c r="E53" s="34">
        <v>2.4500000000000002</v>
      </c>
      <c r="F53" s="34">
        <v>38.682600000000001</v>
      </c>
      <c r="G53" s="34" t="s">
        <v>43</v>
      </c>
      <c r="H53" s="34">
        <v>3.3730000000000002</v>
      </c>
      <c r="I53" s="34">
        <v>3738.9668000000001</v>
      </c>
      <c r="J53" s="34" t="s">
        <v>44</v>
      </c>
      <c r="K53" s="34">
        <v>3.6</v>
      </c>
      <c r="L53" s="34">
        <v>661.63480000000004</v>
      </c>
      <c r="O53" s="24">
        <f t="shared" si="6"/>
        <v>4.1011361829201487</v>
      </c>
      <c r="R53" s="24">
        <f t="shared" si="7"/>
        <v>397.72112493925499</v>
      </c>
      <c r="U53" s="24">
        <f t="shared" si="8"/>
        <v>1091.1556919979651</v>
      </c>
      <c r="AD53" s="7">
        <v>43109</v>
      </c>
    </row>
    <row r="54" spans="1:30" x14ac:dyDescent="0.35">
      <c r="A54" s="31" t="s">
        <v>81</v>
      </c>
      <c r="B54" s="32">
        <v>43221</v>
      </c>
      <c r="C54" s="33">
        <v>5.9606481481481483E-2</v>
      </c>
      <c r="D54" s="31" t="s">
        <v>42</v>
      </c>
      <c r="E54" s="34">
        <v>2.4430000000000001</v>
      </c>
      <c r="F54" s="34">
        <v>38.635199999999998</v>
      </c>
      <c r="G54" s="34" t="s">
        <v>43</v>
      </c>
      <c r="H54" s="34">
        <v>3.363</v>
      </c>
      <c r="I54" s="34">
        <v>3725.1889999999999</v>
      </c>
      <c r="J54" s="34" t="s">
        <v>44</v>
      </c>
      <c r="K54" s="34">
        <v>3.59</v>
      </c>
      <c r="L54" s="34">
        <v>662.80280000000005</v>
      </c>
      <c r="O54" s="24">
        <f t="shared" si="6"/>
        <v>4.0961108264272958</v>
      </c>
      <c r="R54" s="24">
        <f t="shared" si="7"/>
        <v>396.25555372445092</v>
      </c>
      <c r="U54" s="24">
        <f t="shared" si="8"/>
        <v>1093.0819356723512</v>
      </c>
      <c r="AD54" s="7">
        <v>43109</v>
      </c>
    </row>
    <row r="55" spans="1:30" x14ac:dyDescent="0.35">
      <c r="A55" s="31" t="s">
        <v>82</v>
      </c>
      <c r="B55" s="32">
        <v>43221</v>
      </c>
      <c r="C55" s="33">
        <v>6.368055555555556E-2</v>
      </c>
      <c r="D55" s="31" t="s">
        <v>42</v>
      </c>
      <c r="E55" s="34">
        <v>2.4500000000000002</v>
      </c>
      <c r="F55" s="34">
        <v>38.4236</v>
      </c>
      <c r="G55" s="34" t="s">
        <v>43</v>
      </c>
      <c r="H55" s="34">
        <v>3.3730000000000002</v>
      </c>
      <c r="I55" s="34">
        <v>3703.663</v>
      </c>
      <c r="J55" s="34" t="s">
        <v>44</v>
      </c>
      <c r="K55" s="34">
        <v>3.5960000000000001</v>
      </c>
      <c r="L55" s="34">
        <v>655.96780000000001</v>
      </c>
      <c r="O55" s="24">
        <f t="shared" si="6"/>
        <v>4.0736769565140554</v>
      </c>
      <c r="R55" s="24">
        <f t="shared" si="7"/>
        <v>393.96579150044766</v>
      </c>
      <c r="T55" s="24">
        <f>($S$2/$U$2)*L55</f>
        <v>1081.8097819784914</v>
      </c>
      <c r="AD55" s="7">
        <v>43109</v>
      </c>
    </row>
    <row r="56" spans="1:30" x14ac:dyDescent="0.35">
      <c r="A56" s="31" t="s">
        <v>83</v>
      </c>
      <c r="B56" s="32">
        <v>43221</v>
      </c>
      <c r="C56" s="33">
        <v>6.7337962962962961E-2</v>
      </c>
      <c r="D56" s="31" t="s">
        <v>42</v>
      </c>
      <c r="E56" s="34">
        <v>2.4430000000000001</v>
      </c>
      <c r="F56" s="34">
        <v>38.927399999999999</v>
      </c>
      <c r="G56" s="34" t="s">
        <v>43</v>
      </c>
      <c r="H56" s="34">
        <v>3.3660000000000001</v>
      </c>
      <c r="I56" s="34">
        <v>3741.6300999999999</v>
      </c>
      <c r="J56" s="34" t="s">
        <v>44</v>
      </c>
      <c r="K56" s="34">
        <v>3.593</v>
      </c>
      <c r="L56" s="34">
        <v>659.38260000000002</v>
      </c>
      <c r="O56" s="24">
        <f t="shared" si="6"/>
        <v>4.1270899227819688</v>
      </c>
      <c r="R56" s="24">
        <f t="shared" si="7"/>
        <v>398.00442530770187</v>
      </c>
      <c r="U56" s="24">
        <f t="shared" si="8"/>
        <v>1087.4414060361055</v>
      </c>
      <c r="AD56" s="7">
        <v>43109</v>
      </c>
    </row>
    <row r="57" spans="1:30" x14ac:dyDescent="0.35">
      <c r="A57" s="31" t="s">
        <v>84</v>
      </c>
      <c r="B57" s="32">
        <v>43221</v>
      </c>
      <c r="C57" s="33">
        <v>5.1875000000000004E-2</v>
      </c>
      <c r="D57" s="31" t="s">
        <v>42</v>
      </c>
      <c r="E57" s="34">
        <v>2.4500000000000002</v>
      </c>
      <c r="F57" s="34">
        <v>18.802399999999999</v>
      </c>
      <c r="G57" s="34" t="s">
        <v>43</v>
      </c>
      <c r="H57" s="34">
        <v>3.3730000000000002</v>
      </c>
      <c r="I57" s="34">
        <v>9713.2013999999999</v>
      </c>
      <c r="J57" s="34" t="s">
        <v>44</v>
      </c>
      <c r="K57" s="34">
        <v>3.5960000000000001</v>
      </c>
      <c r="L57" s="34">
        <v>525.30709999999999</v>
      </c>
      <c r="M57" s="3"/>
      <c r="N57" s="24">
        <f>($O$2/$M$2)*F57</f>
        <v>1.99343381690315</v>
      </c>
      <c r="P57" s="3"/>
      <c r="Q57" s="2"/>
      <c r="R57" s="24">
        <f t="shared" si="7"/>
        <v>1033.2120059395945</v>
      </c>
      <c r="S57" s="3"/>
      <c r="U57" s="24">
        <f t="shared" si="8"/>
        <v>866.32660829198255</v>
      </c>
      <c r="AD57" s="7">
        <v>43109</v>
      </c>
    </row>
    <row r="58" spans="1:30" x14ac:dyDescent="0.35">
      <c r="A58" s="5" t="s">
        <v>41</v>
      </c>
      <c r="B58" s="7">
        <v>43221</v>
      </c>
      <c r="C58" s="8">
        <v>5.5520833333333332E-2</v>
      </c>
      <c r="D58" s="5" t="s">
        <v>42</v>
      </c>
      <c r="E58" s="9">
        <v>2.4500000000000002</v>
      </c>
      <c r="F58" s="9">
        <v>38.682600000000001</v>
      </c>
      <c r="G58" s="9" t="s">
        <v>43</v>
      </c>
      <c r="H58" s="9">
        <v>3.3730000000000002</v>
      </c>
      <c r="I58" s="9">
        <v>3738.9668000000001</v>
      </c>
      <c r="J58" s="9" t="s">
        <v>44</v>
      </c>
      <c r="K58" s="9">
        <v>3.6</v>
      </c>
      <c r="L58" s="9">
        <v>661.63480000000004</v>
      </c>
      <c r="AD58" s="7">
        <v>43109</v>
      </c>
    </row>
    <row r="59" spans="1:30" x14ac:dyDescent="0.35">
      <c r="A59" s="5" t="s">
        <v>41</v>
      </c>
      <c r="B59" s="7">
        <v>43221</v>
      </c>
      <c r="C59" s="8">
        <v>5.9606481481481483E-2</v>
      </c>
      <c r="D59" s="5" t="s">
        <v>42</v>
      </c>
      <c r="E59" s="9">
        <v>2.4430000000000001</v>
      </c>
      <c r="F59" s="9">
        <v>38.635199999999998</v>
      </c>
      <c r="G59" s="9" t="s">
        <v>43</v>
      </c>
      <c r="H59" s="9">
        <v>3.363</v>
      </c>
      <c r="I59" s="9">
        <v>3725.1889999999999</v>
      </c>
      <c r="J59" s="9" t="s">
        <v>44</v>
      </c>
      <c r="K59" s="9">
        <v>3.59</v>
      </c>
      <c r="L59" s="9">
        <v>662.80280000000005</v>
      </c>
    </row>
    <row r="60" spans="1:30" x14ac:dyDescent="0.35">
      <c r="A60" s="5" t="s">
        <v>41</v>
      </c>
      <c r="B60" s="7">
        <v>43221</v>
      </c>
      <c r="C60" s="8">
        <v>6.368055555555556E-2</v>
      </c>
      <c r="D60" s="5" t="s">
        <v>42</v>
      </c>
      <c r="E60" s="9">
        <v>2.4500000000000002</v>
      </c>
      <c r="F60" s="9">
        <v>38.4236</v>
      </c>
      <c r="G60" s="9" t="s">
        <v>43</v>
      </c>
      <c r="H60" s="9">
        <v>3.3730000000000002</v>
      </c>
      <c r="I60" s="9">
        <v>3703.663</v>
      </c>
      <c r="J60" s="9" t="s">
        <v>44</v>
      </c>
      <c r="K60" s="9">
        <v>3.5960000000000001</v>
      </c>
      <c r="L60" s="9">
        <v>655.96780000000001</v>
      </c>
    </row>
    <row r="61" spans="1:30" x14ac:dyDescent="0.35">
      <c r="A61" s="5" t="s">
        <v>41</v>
      </c>
      <c r="B61" s="7">
        <v>43221</v>
      </c>
      <c r="C61" s="8">
        <v>6.7337962962962961E-2</v>
      </c>
      <c r="D61" s="5" t="s">
        <v>42</v>
      </c>
      <c r="E61" s="9">
        <v>2.4430000000000001</v>
      </c>
      <c r="F61" s="9">
        <v>38.927399999999999</v>
      </c>
      <c r="G61" s="9" t="s">
        <v>43</v>
      </c>
      <c r="H61" s="9">
        <v>3.3660000000000001</v>
      </c>
      <c r="I61" s="9">
        <v>3741.6300999999999</v>
      </c>
      <c r="J61" s="9" t="s">
        <v>44</v>
      </c>
      <c r="K61" s="9">
        <v>3.593</v>
      </c>
      <c r="L61" s="9">
        <v>659.38260000000002</v>
      </c>
    </row>
    <row r="62" spans="1:30" x14ac:dyDescent="0.3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Luisa Degott</cp:lastModifiedBy>
  <dcterms:created xsi:type="dcterms:W3CDTF">2017-05-14T11:20:10Z</dcterms:created>
  <dcterms:modified xsi:type="dcterms:W3CDTF">2020-04-17T13:32:03Z</dcterms:modified>
</cp:coreProperties>
</file>