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Daten - Bearbeiten\trace_gas2018\slopecalculation_2018\Steigung berechnen\"/>
    </mc:Choice>
  </mc:AlternateContent>
  <xr:revisionPtr revIDLastSave="0" documentId="13_ncr:1_{9CE7381F-F7D1-45A5-934D-6D935AC9199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O27" i="1" s="1"/>
  <c r="O13" i="1" l="1"/>
  <c r="O26" i="1"/>
  <c r="N14" i="1"/>
  <c r="O21" i="1"/>
  <c r="O20" i="1"/>
  <c r="O12" i="1"/>
  <c r="O34" i="1"/>
  <c r="O28" i="1"/>
  <c r="O8" i="1"/>
  <c r="O22" i="1"/>
  <c r="T2" i="1"/>
  <c r="S2" i="1"/>
  <c r="U57" i="1" s="1"/>
  <c r="Q2" i="1"/>
  <c r="P2" i="1"/>
  <c r="O51" i="1"/>
  <c r="N2" i="1"/>
  <c r="AE2" i="1" s="1"/>
  <c r="R48" i="1" l="1"/>
  <c r="R25" i="1"/>
  <c r="T51" i="1"/>
  <c r="U35" i="1"/>
  <c r="U42" i="1"/>
  <c r="U41" i="1"/>
  <c r="U24" i="1"/>
  <c r="T8" i="1"/>
  <c r="R13" i="1"/>
  <c r="R24" i="1"/>
  <c r="U54" i="1"/>
  <c r="U7" i="1"/>
  <c r="U6" i="1"/>
  <c r="O11" i="1"/>
  <c r="N23" i="1"/>
  <c r="O35" i="1"/>
  <c r="O43" i="1"/>
  <c r="O55" i="1"/>
  <c r="R9" i="1"/>
  <c r="U10" i="1"/>
  <c r="U14" i="1"/>
  <c r="U22" i="1"/>
  <c r="T26" i="1"/>
  <c r="U34" i="1"/>
  <c r="U38" i="1"/>
  <c r="U50" i="1"/>
  <c r="O7" i="1"/>
  <c r="O15" i="1"/>
  <c r="O39" i="1"/>
  <c r="U12" i="1"/>
  <c r="U20" i="1"/>
  <c r="U28" i="1"/>
  <c r="U36" i="1"/>
  <c r="U40" i="1"/>
  <c r="U48" i="1"/>
  <c r="U52" i="1"/>
  <c r="U56" i="1"/>
  <c r="O56" i="1"/>
  <c r="O54" i="1"/>
  <c r="O52" i="1"/>
  <c r="O50" i="1"/>
  <c r="O48" i="1"/>
  <c r="N42" i="1"/>
  <c r="O40" i="1"/>
  <c r="O38" i="1"/>
  <c r="O36" i="1"/>
  <c r="O24" i="1"/>
  <c r="O10" i="1"/>
  <c r="O6" i="1"/>
  <c r="O9" i="1"/>
  <c r="O25" i="1"/>
  <c r="O29" i="1"/>
  <c r="O37" i="1"/>
  <c r="O41" i="1"/>
  <c r="O49" i="1"/>
  <c r="O53" i="1"/>
  <c r="O57" i="1"/>
  <c r="R6" i="1"/>
  <c r="Q56" i="1"/>
  <c r="R54" i="1"/>
  <c r="R52" i="1"/>
  <c r="R50" i="1"/>
  <c r="Q42" i="1"/>
  <c r="R40" i="1"/>
  <c r="R38" i="1"/>
  <c r="R36" i="1"/>
  <c r="R34" i="1"/>
  <c r="R28" i="1"/>
  <c r="R26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3" i="1"/>
  <c r="R21" i="1"/>
  <c r="R15" i="1"/>
  <c r="R7" i="1"/>
  <c r="R11" i="1"/>
  <c r="U9" i="1"/>
  <c r="U11" i="1"/>
  <c r="T13" i="1"/>
  <c r="U15" i="1"/>
  <c r="U21" i="1"/>
  <c r="T23" i="1"/>
  <c r="U25" i="1"/>
  <c r="U27" i="1"/>
  <c r="U29" i="1"/>
  <c r="U37" i="1"/>
  <c r="U39" i="1"/>
  <c r="U43" i="1"/>
  <c r="U49" i="1"/>
  <c r="U53" i="1"/>
  <c r="U55" i="1"/>
  <c r="AC6" i="1" l="1"/>
  <c r="AC11" i="1"/>
  <c r="AB6" i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9" i="1"/>
  <c r="AB9" i="1"/>
  <c r="AC10" i="1"/>
  <c r="AB10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<sst xmlns="http://schemas.openxmlformats.org/spreadsheetml/2006/main" count="281" uniqueCount="86">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</sst>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7" borderId="0" xfId="0" applyNumberFormat="1" applyFill="1"/>
    <xf numFmtId="21" fontId="0" fillId="7" borderId="0" xfId="0" applyNumberFormat="1" applyFill="1"/>
    <xf numFmtId="2" fontId="0" fillId="7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2"/>
  <sheetViews>
    <sheetView tabSelected="1" zoomScale="70" zoomScaleNormal="70" workbookViewId="0">
      <selection activeCell="T51" sqref="T51"/>
    </sheetView>
  </sheetViews>
  <sheetFormatPr baseColWidth="10" defaultRowHeight="14.5" x14ac:dyDescent="0.35"/>
  <cols>
    <col min="13" max="13" width="18" customWidth="1"/>
    <col min="14" max="14" width="10.81640625" style="1"/>
    <col min="15" max="15" width="24.1796875" customWidth="1"/>
    <col min="16" max="16" width="20" customWidth="1"/>
    <col min="17" max="17" width="10.81640625" style="1"/>
    <col min="18" max="18" width="23.1796875" customWidth="1"/>
    <col min="19" max="19" width="17.453125" customWidth="1"/>
    <col min="20" max="20" width="10.81640625" style="1"/>
    <col min="21" max="21" width="25" customWidth="1"/>
    <col min="30" max="30" width="14.7265625" style="5" customWidth="1"/>
  </cols>
  <sheetData>
    <row r="1" spans="1: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5" t="s">
        <v>85</v>
      </c>
      <c r="B2" s="7">
        <v>43286</v>
      </c>
      <c r="C2" s="8">
        <v>0.64209490740740738</v>
      </c>
      <c r="D2" s="5" t="s">
        <v>42</v>
      </c>
      <c r="E2" s="9">
        <v>2.38</v>
      </c>
      <c r="F2" s="9">
        <v>30.0076</v>
      </c>
      <c r="G2" s="9" t="s">
        <v>43</v>
      </c>
      <c r="H2" s="9">
        <v>3.64</v>
      </c>
      <c r="I2" s="9">
        <v>2610.3625999999999</v>
      </c>
      <c r="J2" s="9" t="s">
        <v>44</v>
      </c>
      <c r="K2" s="9">
        <v>3.1459999999999999</v>
      </c>
      <c r="L2" s="9">
        <v>616.47950000000003</v>
      </c>
      <c r="M2" s="4">
        <f>AVERAGE(F2:F5,F16:F19,F30:F33,F44:F47,F58:F61)</f>
        <v>29.929019999999998</v>
      </c>
      <c r="N2" s="4">
        <f>STDEV(F2:F5,F16:F19,F30:F33,F44:F47,G58:G61)</f>
        <v>0.26326030392939948</v>
      </c>
      <c r="O2" s="4">
        <v>4.08</v>
      </c>
      <c r="P2" s="4">
        <f>AVERAGE(I2:I5,I16:I19,I30:I33,I44:I47,I58:I61)</f>
        <v>2598.0004749999998</v>
      </c>
      <c r="Q2" s="4">
        <f>STDEV(I2:I5,I16:I19,I30:I33,I44:I47,I58:I61)</f>
        <v>8.5906877945877387</v>
      </c>
      <c r="R2" s="4">
        <v>393.3</v>
      </c>
      <c r="S2" s="4">
        <f>AVERAGE(L2:L5,L16:L19,L30:L33,L44:L47,L58:L61)</f>
        <v>616.23672999999997</v>
      </c>
      <c r="T2" s="4">
        <f>STDEV(L2:L5,L16:L19,L30:L33,L44:L47,L58:L61)</f>
        <v>5.3260580737885652</v>
      </c>
      <c r="U2" s="4">
        <v>399</v>
      </c>
      <c r="AD2" s="7">
        <v>43109</v>
      </c>
      <c r="AE2" s="6">
        <f>(N2/M2)^2</f>
        <v>7.7372345729672244E-5</v>
      </c>
      <c r="AF2" s="6">
        <f>(T2/S2)^2</f>
        <v>7.4699317606167926E-5</v>
      </c>
      <c r="AG2" s="6">
        <f>(T2/S2)^2</f>
        <v>7.4699317606167926E-5</v>
      </c>
    </row>
    <row r="3" spans="1:33" x14ac:dyDescent="0.35">
      <c r="A3" s="5" t="s">
        <v>85</v>
      </c>
      <c r="B3" s="7">
        <v>43286</v>
      </c>
      <c r="C3" s="8">
        <v>0.64554398148148151</v>
      </c>
      <c r="D3" s="5" t="s">
        <v>42</v>
      </c>
      <c r="E3" s="9">
        <v>2.3860000000000001</v>
      </c>
      <c r="F3" s="9">
        <v>29.7104</v>
      </c>
      <c r="G3" s="9" t="s">
        <v>43</v>
      </c>
      <c r="H3" s="9">
        <v>3.6429999999999998</v>
      </c>
      <c r="I3" s="9">
        <v>2604.5468000000001</v>
      </c>
      <c r="J3" s="9" t="s">
        <v>44</v>
      </c>
      <c r="K3" s="9">
        <v>3.15</v>
      </c>
      <c r="L3" s="9">
        <v>614.56529999999998</v>
      </c>
      <c r="M3" s="5"/>
      <c r="N3" s="4"/>
      <c r="O3" s="5"/>
      <c r="P3" s="5"/>
      <c r="Q3" s="4"/>
      <c r="R3" s="4"/>
      <c r="S3" s="5"/>
      <c r="T3" s="4"/>
      <c r="U3" s="4"/>
      <c r="AD3" s="7">
        <v>43109</v>
      </c>
    </row>
    <row r="4" spans="1:33" x14ac:dyDescent="0.35">
      <c r="A4" s="5" t="s">
        <v>85</v>
      </c>
      <c r="B4" s="7">
        <v>43286</v>
      </c>
      <c r="C4" s="8">
        <v>0.64898148148148149</v>
      </c>
      <c r="D4" s="5" t="s">
        <v>42</v>
      </c>
      <c r="E4" s="9">
        <v>2.38</v>
      </c>
      <c r="F4" s="9">
        <v>29.7804</v>
      </c>
      <c r="G4" s="9" t="s">
        <v>43</v>
      </c>
      <c r="H4" s="9">
        <v>3.64</v>
      </c>
      <c r="I4" s="9">
        <v>2593.0540000000001</v>
      </c>
      <c r="J4" s="9" t="s">
        <v>44</v>
      </c>
      <c r="K4" s="9">
        <v>3.1459999999999999</v>
      </c>
      <c r="L4" s="9">
        <v>618.94069999999999</v>
      </c>
      <c r="M4" s="5"/>
      <c r="N4" s="4"/>
      <c r="O4" s="5"/>
      <c r="P4" s="5"/>
      <c r="Q4" s="4"/>
      <c r="R4" s="4"/>
      <c r="S4" s="5"/>
      <c r="T4" s="4"/>
      <c r="U4" s="4"/>
      <c r="AD4" s="7">
        <v>43109</v>
      </c>
    </row>
    <row r="5" spans="1:33" x14ac:dyDescent="0.35">
      <c r="A5" s="5" t="s">
        <v>85</v>
      </c>
      <c r="B5" s="7">
        <v>43286</v>
      </c>
      <c r="C5" s="8">
        <v>0.65243055555555551</v>
      </c>
      <c r="D5" s="5" t="s">
        <v>42</v>
      </c>
      <c r="E5" s="9">
        <v>2.383</v>
      </c>
      <c r="F5" s="9">
        <v>30.601199999999999</v>
      </c>
      <c r="G5" s="9" t="s">
        <v>43</v>
      </c>
      <c r="H5" s="9">
        <v>3.6429999999999998</v>
      </c>
      <c r="I5" s="9">
        <v>2606.6080000000002</v>
      </c>
      <c r="J5" s="9" t="s">
        <v>44</v>
      </c>
      <c r="K5" s="9">
        <v>3.15</v>
      </c>
      <c r="L5" s="9">
        <v>615.303</v>
      </c>
      <c r="M5" s="5"/>
      <c r="N5" s="4"/>
      <c r="O5" s="5"/>
      <c r="P5" s="5"/>
      <c r="Q5" s="4"/>
      <c r="R5" s="4"/>
      <c r="S5" s="5"/>
      <c r="T5" s="4"/>
      <c r="U5" s="4"/>
      <c r="AD5" s="7">
        <v>43109</v>
      </c>
    </row>
    <row r="6" spans="1:33" x14ac:dyDescent="0.35">
      <c r="A6" s="18" t="s">
        <v>45</v>
      </c>
      <c r="B6" s="27">
        <v>43286</v>
      </c>
      <c r="C6" s="28">
        <v>0.65587962962962965</v>
      </c>
      <c r="D6" s="18" t="s">
        <v>42</v>
      </c>
      <c r="E6" s="29">
        <v>2.383</v>
      </c>
      <c r="F6" s="29">
        <v>14.9438</v>
      </c>
      <c r="G6" s="29" t="s">
        <v>43</v>
      </c>
      <c r="H6" s="29">
        <v>3.6429999999999998</v>
      </c>
      <c r="I6" s="29">
        <v>2619.4985999999999</v>
      </c>
      <c r="J6" s="29" t="s">
        <v>44</v>
      </c>
      <c r="K6" s="29">
        <v>3.1429999999999998</v>
      </c>
      <c r="L6" s="29">
        <v>389.44619999999998</v>
      </c>
      <c r="O6" s="10">
        <f>($O$2/$M$2)*F6</f>
        <v>2.0371767602146682</v>
      </c>
      <c r="R6" s="10">
        <f t="shared" ref="R6:R15" si="0">($R$2/$P$2)*I6</f>
        <v>396.55450770462238</v>
      </c>
      <c r="U6" s="10">
        <f>($S$2/$U$2)*L6</f>
        <v>601.48133533565408</v>
      </c>
      <c r="V6" s="3">
        <v>0</v>
      </c>
      <c r="W6" s="11" t="s">
        <v>33</v>
      </c>
      <c r="X6" s="2">
        <f>SLOPE(O6:O10,$V$6:$V$10)</f>
        <v>-6.1999490795222384E-4</v>
      </c>
      <c r="Y6" s="2">
        <f>RSQ(O6:O10,$V$6:$V$10)</f>
        <v>0.25281603887140214</v>
      </c>
      <c r="Z6" s="2">
        <f>SLOPE($R6:$R10,$V$6:$V$10)</f>
        <v>8.8219350796693004</v>
      </c>
      <c r="AA6" s="2">
        <f>RSQ(R6:R10,$V$6:$V$10)</f>
        <v>0.94520485310706137</v>
      </c>
      <c r="AB6" s="2">
        <f>SLOPE(U6:U10,$V$6:$V$10)</f>
        <v>0.33539958203939818</v>
      </c>
      <c r="AC6" s="2">
        <f>RSQ(U6:U10,$V$6:$V$10)</f>
        <v>0.45212809271862753</v>
      </c>
      <c r="AD6" s="7">
        <v>43109</v>
      </c>
      <c r="AE6" s="2"/>
    </row>
    <row r="7" spans="1:33" x14ac:dyDescent="0.35">
      <c r="A7" s="18" t="s">
        <v>46</v>
      </c>
      <c r="B7" s="27">
        <v>43286</v>
      </c>
      <c r="C7" s="28">
        <v>0.65931712962962963</v>
      </c>
      <c r="D7" s="18" t="s">
        <v>42</v>
      </c>
      <c r="E7" s="29">
        <v>2.383</v>
      </c>
      <c r="F7" s="29">
        <v>15.085800000000001</v>
      </c>
      <c r="G7" s="29" t="s">
        <v>43</v>
      </c>
      <c r="H7" s="29">
        <v>3.6429999999999998</v>
      </c>
      <c r="I7" s="29">
        <v>3688.9688000000001</v>
      </c>
      <c r="J7" s="29" t="s">
        <v>44</v>
      </c>
      <c r="K7" s="29">
        <v>3.153</v>
      </c>
      <c r="L7" s="29">
        <v>390.72359999999998</v>
      </c>
      <c r="O7" s="10">
        <f>($O$2/$M$2)*F7</f>
        <v>2.0565345607707841</v>
      </c>
      <c r="R7" s="10">
        <f t="shared" si="0"/>
        <v>558.45695295340556</v>
      </c>
      <c r="U7" s="10">
        <f>($S$2/$U$2)*L7</f>
        <v>603.45421954342851</v>
      </c>
      <c r="V7" s="3">
        <v>10</v>
      </c>
      <c r="W7" s="13" t="s">
        <v>34</v>
      </c>
      <c r="X7" s="2">
        <f>SLOPE($O11:$O15,$V$6:$V$10)</f>
        <v>4.9492871562687791E-4</v>
      </c>
      <c r="Y7" s="2">
        <f>RSQ(O11:O15,$V$6:$V$10)</f>
        <v>0.12607106071612165</v>
      </c>
      <c r="Z7" s="2">
        <f>SLOPE($R11:$R15,$V$6:$V$10)</f>
        <v>9.6472902687209867</v>
      </c>
      <c r="AA7" s="2">
        <f>RSQ(R11:R15,$V$6:$V$10)</f>
        <v>0.98997159132712342</v>
      </c>
      <c r="AB7" s="2">
        <f>SLOPE(U11:U15,$V$6:$V$10)</f>
        <v>0.75961756475258202</v>
      </c>
      <c r="AC7" s="2">
        <f>RSQ(U11:U15,$V$6:$V$10)</f>
        <v>0.8066918279472548</v>
      </c>
      <c r="AD7" s="7">
        <v>43109</v>
      </c>
      <c r="AE7" s="2"/>
    </row>
    <row r="8" spans="1:33" x14ac:dyDescent="0.35">
      <c r="A8" s="18" t="s">
        <v>47</v>
      </c>
      <c r="B8" s="27">
        <v>43286</v>
      </c>
      <c r="C8" s="28">
        <v>0.66276620370370376</v>
      </c>
      <c r="D8" s="18" t="s">
        <v>42</v>
      </c>
      <c r="E8" s="29">
        <v>2.3860000000000001</v>
      </c>
      <c r="F8" s="29">
        <v>14.742699999999999</v>
      </c>
      <c r="G8" s="29" t="s">
        <v>43</v>
      </c>
      <c r="H8" s="29">
        <v>3.6459999999999999</v>
      </c>
      <c r="I8" s="29">
        <v>4272.5731999999998</v>
      </c>
      <c r="J8" s="29" t="s">
        <v>44</v>
      </c>
      <c r="K8" s="29">
        <v>3.15</v>
      </c>
      <c r="L8" s="29">
        <v>390.0652</v>
      </c>
      <c r="O8" s="10">
        <f>($O$2/$M$2)*F8</f>
        <v>2.0097622975961125</v>
      </c>
      <c r="R8" s="10">
        <f t="shared" si="0"/>
        <v>646.8062865000054</v>
      </c>
      <c r="T8" s="10">
        <f>($S$2/$U$2)*L8</f>
        <v>602.43735171628066</v>
      </c>
      <c r="V8" s="3">
        <v>20</v>
      </c>
      <c r="W8" s="15" t="s">
        <v>35</v>
      </c>
      <c r="X8" s="2">
        <f>SLOPE($O20:$O24,$V$6:$V$10)</f>
        <v>-3.8645492377823413E-4</v>
      </c>
      <c r="Y8" s="2">
        <f>RSQ(O20:O24,$V$6:$V$10)</f>
        <v>0.67624277346265071</v>
      </c>
      <c r="Z8" s="2">
        <f>SLOPE($R20:$R24,$V$6:$V$10)</f>
        <v>14.821795120110593</v>
      </c>
      <c r="AA8" s="2">
        <f>RSQ(R20:R24,$V$6:$V$10)</f>
        <v>0.98607523654383167</v>
      </c>
      <c r="AB8" s="2">
        <f>SLOPE($U20:$U24,$V$6:$V$10)</f>
        <v>0.9979778436621265</v>
      </c>
      <c r="AC8" s="2">
        <f>RSQ(U20:U24,$V$6:$V$10)</f>
        <v>0.96238720733260574</v>
      </c>
      <c r="AD8" s="7">
        <v>43109</v>
      </c>
      <c r="AE8" s="2"/>
    </row>
    <row r="9" spans="1:33" x14ac:dyDescent="0.35">
      <c r="A9" s="18" t="s">
        <v>48</v>
      </c>
      <c r="B9" s="27">
        <v>43286</v>
      </c>
      <c r="C9" s="28">
        <v>0.66621527777777778</v>
      </c>
      <c r="D9" s="18" t="s">
        <v>42</v>
      </c>
      <c r="E9" s="29">
        <v>2.38</v>
      </c>
      <c r="F9" s="29">
        <v>14.7514</v>
      </c>
      <c r="G9" s="29" t="s">
        <v>43</v>
      </c>
      <c r="H9" s="29">
        <v>3.64</v>
      </c>
      <c r="I9" s="29">
        <v>4656.9114</v>
      </c>
      <c r="J9" s="29" t="s">
        <v>44</v>
      </c>
      <c r="K9" s="29">
        <v>3.1429999999999998</v>
      </c>
      <c r="L9" s="29">
        <v>402.54320000000001</v>
      </c>
      <c r="O9" s="10">
        <f t="shared" ref="O9:O15" si="1">($O$2/$M$2)*F9</f>
        <v>2.0109483036865226</v>
      </c>
      <c r="R9" s="10">
        <f t="shared" si="0"/>
        <v>704.98957611622461</v>
      </c>
      <c r="U9" s="10">
        <f>($S$2/$U$2)*L9</f>
        <v>621.70903571863653</v>
      </c>
      <c r="V9" s="3">
        <v>30</v>
      </c>
      <c r="W9" s="18" t="s">
        <v>36</v>
      </c>
      <c r="X9" s="2">
        <f>SLOPE($O25:$O29,$V$6:$V$10)</f>
        <v>-2.4806612445045007E-3</v>
      </c>
      <c r="Y9" s="2">
        <f>RSQ(O25:O29,$V$6:$V$10)</f>
        <v>0.48011464198507048</v>
      </c>
      <c r="Z9" s="2">
        <f>SLOPE($R25:$R29,$V$6:$V$10)</f>
        <v>70.777609702361573</v>
      </c>
      <c r="AA9" s="2">
        <f>RSQ(R25:R29,$V$6:$V$10)</f>
        <v>0.98108760426056019</v>
      </c>
      <c r="AB9" s="2">
        <f>SLOPE(U25:U29,$V$6:$V$10)</f>
        <v>2.4330544077020977</v>
      </c>
      <c r="AC9" s="2">
        <f>RSQ(U25:U29,$V$6:$V$10)</f>
        <v>0.71835970079474187</v>
      </c>
      <c r="AD9" s="7">
        <v>43109</v>
      </c>
      <c r="AE9" s="2"/>
    </row>
    <row r="10" spans="1:33" x14ac:dyDescent="0.35">
      <c r="A10" s="18" t="s">
        <v>49</v>
      </c>
      <c r="B10" s="27">
        <v>43286</v>
      </c>
      <c r="C10" s="28">
        <v>0.66965277777777776</v>
      </c>
      <c r="D10" s="18" t="s">
        <v>42</v>
      </c>
      <c r="E10" s="29">
        <v>2.383</v>
      </c>
      <c r="F10" s="29">
        <v>14.883599999999999</v>
      </c>
      <c r="G10" s="29" t="s">
        <v>43</v>
      </c>
      <c r="H10" s="29">
        <v>3.6429999999999998</v>
      </c>
      <c r="I10" s="29">
        <v>5049.2561999999998</v>
      </c>
      <c r="J10" s="29" t="s">
        <v>44</v>
      </c>
      <c r="K10" s="29">
        <v>3.15</v>
      </c>
      <c r="L10" s="29">
        <v>394.39460000000003</v>
      </c>
      <c r="O10" s="10">
        <f t="shared" si="1"/>
        <v>2.0289701433591878</v>
      </c>
      <c r="R10" s="10">
        <f t="shared" si="0"/>
        <v>764.38495010667782</v>
      </c>
      <c r="U10" s="10">
        <f>($S$2/$U$2)*L10</f>
        <v>609.12390635001998</v>
      </c>
      <c r="V10" s="3">
        <v>40</v>
      </c>
      <c r="W10" s="20" t="s">
        <v>37</v>
      </c>
      <c r="X10" s="2">
        <f>SLOPE($O34:$O38,$V$6:$V$10)</f>
        <v>-1.0818556705164406E-3</v>
      </c>
      <c r="Y10" s="2">
        <f>RSQ(O34:O38,$V$6:$V$10)</f>
        <v>0.55196122444128959</v>
      </c>
      <c r="Z10" s="2">
        <f>SLOPE($R34:$R38,$V$6:$V$10)</f>
        <v>19.841024312129889</v>
      </c>
      <c r="AA10" s="2">
        <f>RSQ(R34:R38,$V$6:$V$10)</f>
        <v>0.99163946439562456</v>
      </c>
      <c r="AB10" s="2">
        <f>SLOPE(U34:U38,$V$6:$V$10)</f>
        <v>0.29636353354128003</v>
      </c>
      <c r="AC10" s="2">
        <f>RSQ(U34:U38,$V$6:$V$10)</f>
        <v>0.12421323046716033</v>
      </c>
      <c r="AD10" s="7">
        <v>43109</v>
      </c>
      <c r="AE10" s="2"/>
    </row>
    <row r="11" spans="1:33" x14ac:dyDescent="0.35">
      <c r="A11" s="18" t="s">
        <v>50</v>
      </c>
      <c r="B11" s="27">
        <v>43286</v>
      </c>
      <c r="C11" s="28">
        <v>0.67310185185185178</v>
      </c>
      <c r="D11" s="18" t="s">
        <v>42</v>
      </c>
      <c r="E11" s="29">
        <v>2.3860000000000001</v>
      </c>
      <c r="F11" s="29">
        <v>14.811400000000001</v>
      </c>
      <c r="G11" s="29" t="s">
        <v>43</v>
      </c>
      <c r="H11" s="29">
        <v>3.6459999999999999</v>
      </c>
      <c r="I11" s="29">
        <v>2622.7572</v>
      </c>
      <c r="J11" s="29" t="s">
        <v>44</v>
      </c>
      <c r="K11" s="29">
        <v>3.15</v>
      </c>
      <c r="L11" s="29">
        <v>397.81580000000002</v>
      </c>
      <c r="O11" s="12">
        <f t="shared" si="1"/>
        <v>2.0191276560341773</v>
      </c>
      <c r="R11" s="12">
        <f t="shared" si="0"/>
        <v>397.04781299549228</v>
      </c>
      <c r="U11" s="12">
        <f>($S$2/$U$2)*L11</f>
        <v>614.40778880785456</v>
      </c>
      <c r="V11" s="3"/>
      <c r="W11" s="21" t="s">
        <v>38</v>
      </c>
      <c r="X11" s="2">
        <f>SLOPE($O39:$O43,$V$6:$V$10)</f>
        <v>-4.0593346715471646E-3</v>
      </c>
      <c r="Y11" s="2">
        <f>RSQ(O39:O43,$V$6:$V$10)</f>
        <v>0.96806479647803223</v>
      </c>
      <c r="Z11" s="2">
        <f>SLOPE($R39:$R43,$V$6:$V$10)</f>
        <v>7.9922309268136047</v>
      </c>
      <c r="AA11" s="2">
        <f>RSQ(R39:R43,$V$6:$V$10)</f>
        <v>0.97397522450257756</v>
      </c>
      <c r="AB11" s="2">
        <f>SLOPE($U39:$U43,$V$6:$V$10)</f>
        <v>6.9167399025092724</v>
      </c>
      <c r="AC11" s="2">
        <f>RSQ(U39:U43,$V$6:$V$10)</f>
        <v>0.12071362523142792</v>
      </c>
      <c r="AD11" s="7">
        <v>43109</v>
      </c>
      <c r="AE11" s="2"/>
    </row>
    <row r="12" spans="1:33" x14ac:dyDescent="0.35">
      <c r="A12" s="18" t="s">
        <v>51</v>
      </c>
      <c r="B12" s="27">
        <v>43286</v>
      </c>
      <c r="C12" s="28">
        <v>0.67655092592592592</v>
      </c>
      <c r="D12" s="18" t="s">
        <v>42</v>
      </c>
      <c r="E12" s="29">
        <v>2.38</v>
      </c>
      <c r="F12" s="29">
        <v>14.817399999999999</v>
      </c>
      <c r="G12" s="29" t="s">
        <v>43</v>
      </c>
      <c r="H12" s="29">
        <v>3.64</v>
      </c>
      <c r="I12" s="29">
        <v>3438.1125999999999</v>
      </c>
      <c r="J12" s="29" t="s">
        <v>44</v>
      </c>
      <c r="K12" s="29">
        <v>3.1459999999999999</v>
      </c>
      <c r="L12" s="29">
        <v>393.17840000000001</v>
      </c>
      <c r="O12" s="12">
        <f t="shared" si="1"/>
        <v>2.0199455912689426</v>
      </c>
      <c r="R12" s="12">
        <f t="shared" si="0"/>
        <v>520.48092315302608</v>
      </c>
      <c r="U12" s="12">
        <f>($S$2/$U$2)*L12</f>
        <v>607.2455426632381</v>
      </c>
      <c r="V12" s="3"/>
      <c r="W12" s="23" t="s">
        <v>39</v>
      </c>
      <c r="X12" s="2">
        <f>SLOPE($O48:$O52,$V$6:$V$10)</f>
        <v>-5.3600659159571597E-3</v>
      </c>
      <c r="Y12" s="2">
        <f>RSQ(O48:O52,$V$6:$V$10)</f>
        <v>0.77390324133945354</v>
      </c>
      <c r="Z12" s="2">
        <f>SLOPE($R48:$R52,$V$6:$V$10)</f>
        <v>3.5833959134283848</v>
      </c>
      <c r="AA12" s="2">
        <f>RSQ(R48:R52,$V$6:$V$10)</f>
        <v>0.89541813827911632</v>
      </c>
      <c r="AB12" s="2">
        <f>SLOPE(U48:U52,$V$6:$V$10)</f>
        <v>0.38568785287667717</v>
      </c>
      <c r="AC12" s="2">
        <f>RSQ(U48:U52,$V$6:$V$10)</f>
        <v>0.98863202570318176</v>
      </c>
      <c r="AD12" s="7">
        <v>43109</v>
      </c>
      <c r="AE12" s="2"/>
    </row>
    <row r="13" spans="1:33" x14ac:dyDescent="0.35">
      <c r="A13" s="18" t="s">
        <v>52</v>
      </c>
      <c r="B13" s="27">
        <v>43286</v>
      </c>
      <c r="C13" s="28">
        <v>0.68</v>
      </c>
      <c r="D13" s="18" t="s">
        <v>42</v>
      </c>
      <c r="E13" s="29">
        <v>2.383</v>
      </c>
      <c r="F13" s="29">
        <v>15.1839</v>
      </c>
      <c r="G13" s="29" t="s">
        <v>43</v>
      </c>
      <c r="H13" s="29">
        <v>3.6459999999999999</v>
      </c>
      <c r="I13" s="29">
        <v>3856.4863</v>
      </c>
      <c r="J13" s="29" t="s">
        <v>44</v>
      </c>
      <c r="K13" s="29">
        <v>3.15</v>
      </c>
      <c r="L13" s="29">
        <v>387.05579999999998</v>
      </c>
      <c r="O13" s="12">
        <f t="shared" si="1"/>
        <v>2.0699078018591992</v>
      </c>
      <c r="R13" s="12">
        <f t="shared" si="0"/>
        <v>583.81669918285911</v>
      </c>
      <c r="T13" s="12">
        <f>($S$2/$U$2)*L13</f>
        <v>597.78947498630066</v>
      </c>
      <c r="V13" s="3"/>
      <c r="W13" s="25" t="s">
        <v>40</v>
      </c>
      <c r="X13" s="2">
        <f>SLOPE($O53:$O57,$V$6:$V$10)</f>
        <v>-3.9443563471172702E-3</v>
      </c>
      <c r="Y13" s="2">
        <f>RSQ(O53:O57,$V$6:$V$10)</f>
        <v>0.84815578350684306</v>
      </c>
      <c r="Z13" s="2">
        <f>SLOPE($R53:$R57,$V$6:$V$10)</f>
        <v>2.596942989033574</v>
      </c>
      <c r="AA13" s="2">
        <f>RSQ(R53:R57,$V$6:$V$10)</f>
        <v>0.89280566738366873</v>
      </c>
      <c r="AB13" s="2">
        <f>SLOPE(U53:U57,$V$6:$V$10)</f>
        <v>-5.7825863177768042E-2</v>
      </c>
      <c r="AC13" s="2">
        <f>RSQ(U53:U57,$V$6:$V$10)</f>
        <v>6.5711018779826495E-3</v>
      </c>
      <c r="AD13" s="7">
        <v>43109</v>
      </c>
      <c r="AE13" s="2"/>
    </row>
    <row r="14" spans="1:33" x14ac:dyDescent="0.35">
      <c r="A14" s="18" t="s">
        <v>53</v>
      </c>
      <c r="B14" s="27">
        <v>43286</v>
      </c>
      <c r="C14" s="28">
        <v>0.68344907407407407</v>
      </c>
      <c r="D14" s="18" t="s">
        <v>42</v>
      </c>
      <c r="E14" s="29">
        <v>2.3759999999999999</v>
      </c>
      <c r="F14" s="29">
        <v>14.4962</v>
      </c>
      <c r="G14" s="29" t="s">
        <v>43</v>
      </c>
      <c r="H14" s="29">
        <v>3.6360000000000001</v>
      </c>
      <c r="I14" s="29">
        <v>4697.8815999999997</v>
      </c>
      <c r="J14" s="29" t="s">
        <v>44</v>
      </c>
      <c r="K14" s="29">
        <v>3.1459999999999999</v>
      </c>
      <c r="L14" s="29">
        <v>406.16180000000003</v>
      </c>
      <c r="N14" s="12">
        <f>($O$2/$M$2)*F14</f>
        <v>1.9761587917011652</v>
      </c>
      <c r="R14" s="12">
        <f t="shared" si="0"/>
        <v>711.19187662196259</v>
      </c>
      <c r="U14" s="12">
        <f>($S$2/$U$2)*L14</f>
        <v>627.29779319026068</v>
      </c>
      <c r="AD14" s="7">
        <v>43109</v>
      </c>
    </row>
    <row r="15" spans="1:33" x14ac:dyDescent="0.35">
      <c r="A15" s="18" t="s">
        <v>54</v>
      </c>
      <c r="B15" s="27">
        <v>43286</v>
      </c>
      <c r="C15" s="28">
        <v>0.6868981481481482</v>
      </c>
      <c r="D15" s="18" t="s">
        <v>42</v>
      </c>
      <c r="E15" s="29">
        <v>2.383</v>
      </c>
      <c r="F15" s="29">
        <v>14.9132</v>
      </c>
      <c r="G15" s="29" t="s">
        <v>43</v>
      </c>
      <c r="H15" s="29">
        <v>3.6429999999999998</v>
      </c>
      <c r="I15" s="29">
        <v>5179.2017999999998</v>
      </c>
      <c r="J15" s="29" t="s">
        <v>44</v>
      </c>
      <c r="K15" s="29">
        <v>3.1459999999999999</v>
      </c>
      <c r="L15" s="29">
        <v>415.91590000000002</v>
      </c>
      <c r="O15" s="12">
        <f t="shared" si="1"/>
        <v>2.0330052905173641</v>
      </c>
      <c r="R15" s="12">
        <f t="shared" si="0"/>
        <v>784.05684969707329</v>
      </c>
      <c r="U15" s="12">
        <f>($S$2/$U$2)*L15</f>
        <v>642.36254178197237</v>
      </c>
      <c r="AD15" s="7">
        <v>43109</v>
      </c>
    </row>
    <row r="16" spans="1:33" x14ac:dyDescent="0.35">
      <c r="A16" s="5" t="s">
        <v>85</v>
      </c>
      <c r="B16" s="7">
        <v>43286</v>
      </c>
      <c r="C16" s="8">
        <v>0.69034722222222233</v>
      </c>
      <c r="D16" s="5" t="s">
        <v>42</v>
      </c>
      <c r="E16" s="9">
        <v>2.383</v>
      </c>
      <c r="F16" s="9">
        <v>29.589300000000001</v>
      </c>
      <c r="G16" s="9" t="s">
        <v>43</v>
      </c>
      <c r="H16" s="9">
        <v>3.6429999999999998</v>
      </c>
      <c r="I16" s="9">
        <v>2598.6197999999999</v>
      </c>
      <c r="J16" s="9" t="s">
        <v>44</v>
      </c>
      <c r="K16" s="9">
        <v>3.15</v>
      </c>
      <c r="L16" s="9">
        <v>620.94460000000004</v>
      </c>
      <c r="M16" s="5"/>
      <c r="N16" s="4"/>
      <c r="O16" s="5"/>
      <c r="P16" s="5"/>
      <c r="Q16" s="4"/>
      <c r="R16" s="4"/>
      <c r="S16" s="5"/>
      <c r="T16" s="4"/>
      <c r="U16" s="4"/>
      <c r="AD16" s="7">
        <v>43109</v>
      </c>
    </row>
    <row r="17" spans="1:30" x14ac:dyDescent="0.35">
      <c r="A17" s="5" t="s">
        <v>85</v>
      </c>
      <c r="B17" s="7">
        <v>43286</v>
      </c>
      <c r="C17" s="8">
        <v>0.69378472222222232</v>
      </c>
      <c r="D17" s="5" t="s">
        <v>42</v>
      </c>
      <c r="E17" s="9">
        <v>2.383</v>
      </c>
      <c r="F17" s="9">
        <v>29.585799999999999</v>
      </c>
      <c r="G17" s="9" t="s">
        <v>43</v>
      </c>
      <c r="H17" s="9">
        <v>3.6429999999999998</v>
      </c>
      <c r="I17" s="9">
        <v>2598.5187999999998</v>
      </c>
      <c r="J17" s="9" t="s">
        <v>44</v>
      </c>
      <c r="K17" s="9">
        <v>3.15</v>
      </c>
      <c r="L17" s="9">
        <v>620.9348</v>
      </c>
      <c r="M17" s="5"/>
      <c r="N17" s="4"/>
      <c r="O17" s="5"/>
      <c r="P17" s="5"/>
      <c r="Q17" s="4"/>
      <c r="R17" s="4"/>
      <c r="S17" s="5"/>
      <c r="T17" s="4"/>
      <c r="U17" s="4"/>
      <c r="AD17" s="7">
        <v>43109</v>
      </c>
    </row>
    <row r="18" spans="1:30" x14ac:dyDescent="0.35">
      <c r="A18" s="5" t="s">
        <v>85</v>
      </c>
      <c r="B18" s="7">
        <v>43286</v>
      </c>
      <c r="C18" s="8">
        <v>0.69723379629629623</v>
      </c>
      <c r="D18" s="5" t="s">
        <v>42</v>
      </c>
      <c r="E18" s="9">
        <v>2.383</v>
      </c>
      <c r="F18" s="9">
        <v>30.0474</v>
      </c>
      <c r="G18" s="9" t="s">
        <v>43</v>
      </c>
      <c r="H18" s="9">
        <v>3.64</v>
      </c>
      <c r="I18" s="9">
        <v>2601.9386</v>
      </c>
      <c r="J18" s="9" t="s">
        <v>44</v>
      </c>
      <c r="K18" s="9">
        <v>3.1459999999999999</v>
      </c>
      <c r="L18" s="9">
        <v>619.19659999999999</v>
      </c>
      <c r="M18" s="5"/>
      <c r="N18" s="4"/>
      <c r="O18" s="5"/>
      <c r="P18" s="5"/>
      <c r="Q18" s="4"/>
      <c r="R18" s="4"/>
      <c r="S18" s="5"/>
      <c r="T18" s="4"/>
      <c r="U18" s="4"/>
      <c r="AD18" s="7">
        <v>43109</v>
      </c>
    </row>
    <row r="19" spans="1:30" x14ac:dyDescent="0.35">
      <c r="A19" s="5" t="s">
        <v>85</v>
      </c>
      <c r="B19" s="7">
        <v>43286</v>
      </c>
      <c r="C19" s="8">
        <v>0.70068287037037036</v>
      </c>
      <c r="D19" s="5" t="s">
        <v>42</v>
      </c>
      <c r="E19" s="9">
        <v>2.38</v>
      </c>
      <c r="F19" s="9">
        <v>30.078399999999998</v>
      </c>
      <c r="G19" s="9" t="s">
        <v>43</v>
      </c>
      <c r="H19" s="9">
        <v>3.6459999999999999</v>
      </c>
      <c r="I19" s="9">
        <v>2596.1722</v>
      </c>
      <c r="J19" s="9" t="s">
        <v>44</v>
      </c>
      <c r="K19" s="9">
        <v>3.15</v>
      </c>
      <c r="L19" s="9">
        <v>617.15499999999997</v>
      </c>
      <c r="M19" s="5"/>
      <c r="N19" s="4"/>
      <c r="O19" s="5"/>
      <c r="P19" s="5"/>
      <c r="Q19" s="4"/>
      <c r="R19" s="4"/>
      <c r="S19" s="5"/>
      <c r="T19" s="4"/>
      <c r="U19" s="4"/>
      <c r="AD19" s="7">
        <v>43109</v>
      </c>
    </row>
    <row r="20" spans="1:30" x14ac:dyDescent="0.35">
      <c r="A20" s="18" t="s">
        <v>55</v>
      </c>
      <c r="B20" s="27">
        <v>43286</v>
      </c>
      <c r="C20" s="28">
        <v>0.70413194444444438</v>
      </c>
      <c r="D20" s="18" t="s">
        <v>42</v>
      </c>
      <c r="E20" s="29">
        <v>2.38</v>
      </c>
      <c r="F20" s="29">
        <v>14.97</v>
      </c>
      <c r="G20" s="29" t="s">
        <v>43</v>
      </c>
      <c r="H20" s="29">
        <v>3.65</v>
      </c>
      <c r="I20" s="29">
        <v>2948.1161000000002</v>
      </c>
      <c r="J20" s="29" t="s">
        <v>44</v>
      </c>
      <c r="K20" s="29">
        <v>3.153</v>
      </c>
      <c r="L20" s="29">
        <v>398.32339999999999</v>
      </c>
      <c r="O20" s="14">
        <f t="shared" ref="O20:O29" si="2">($O$2/$M$2)*F20</f>
        <v>2.0407484107398108</v>
      </c>
      <c r="P20" s="3"/>
      <c r="R20" s="14">
        <f t="shared" ref="R20:R29" si="3">($R$2/$P$2)*I20</f>
        <v>446.30248273145531</v>
      </c>
      <c r="S20" s="3"/>
      <c r="U20" s="14">
        <f t="shared" ref="U20:U26" si="4">($S$2/$U$2)*L20</f>
        <v>615.19175312902746</v>
      </c>
      <c r="AD20" s="7">
        <v>43109</v>
      </c>
    </row>
    <row r="21" spans="1:30" x14ac:dyDescent="0.35">
      <c r="A21" s="18" t="s">
        <v>56</v>
      </c>
      <c r="B21" s="27">
        <v>43286</v>
      </c>
      <c r="C21" s="28">
        <v>0.70756944444444436</v>
      </c>
      <c r="D21" s="18" t="s">
        <v>42</v>
      </c>
      <c r="E21" s="29">
        <v>2.3860000000000001</v>
      </c>
      <c r="F21" s="29">
        <v>15.018800000000001</v>
      </c>
      <c r="G21" s="29" t="s">
        <v>43</v>
      </c>
      <c r="H21" s="29">
        <v>3.653</v>
      </c>
      <c r="I21" s="29">
        <v>3967.7678999999998</v>
      </c>
      <c r="J21" s="29" t="s">
        <v>44</v>
      </c>
      <c r="K21" s="29">
        <v>3.16</v>
      </c>
      <c r="L21" s="29">
        <v>409.6764</v>
      </c>
      <c r="O21" s="14">
        <f t="shared" si="2"/>
        <v>2.0474009506492363</v>
      </c>
      <c r="P21" s="3"/>
      <c r="R21" s="14">
        <f t="shared" si="3"/>
        <v>600.66313693418397</v>
      </c>
      <c r="S21" s="3"/>
      <c r="U21" s="14">
        <f t="shared" si="4"/>
        <v>632.72592755431572</v>
      </c>
      <c r="AD21" s="7">
        <v>43109</v>
      </c>
    </row>
    <row r="22" spans="1:30" x14ac:dyDescent="0.35">
      <c r="A22" s="18" t="s">
        <v>57</v>
      </c>
      <c r="B22" s="27">
        <v>43286</v>
      </c>
      <c r="C22" s="28">
        <v>0.71101851851851849</v>
      </c>
      <c r="D22" s="18" t="s">
        <v>42</v>
      </c>
      <c r="E22" s="29">
        <v>2.39</v>
      </c>
      <c r="F22" s="29">
        <v>14.928800000000001</v>
      </c>
      <c r="G22" s="29" t="s">
        <v>43</v>
      </c>
      <c r="H22" s="29">
        <v>3.653</v>
      </c>
      <c r="I22" s="29">
        <v>4921.2277999999997</v>
      </c>
      <c r="J22" s="29" t="s">
        <v>44</v>
      </c>
      <c r="K22" s="29">
        <v>3.16</v>
      </c>
      <c r="L22" s="29">
        <v>414.64519999999999</v>
      </c>
      <c r="O22" s="14">
        <f t="shared" si="2"/>
        <v>2.0351319221277544</v>
      </c>
      <c r="P22" s="3"/>
      <c r="R22" s="14">
        <f t="shared" si="3"/>
        <v>745.00328709139285</v>
      </c>
      <c r="S22" s="3"/>
      <c r="U22" s="14">
        <f t="shared" si="4"/>
        <v>640.40000540901246</v>
      </c>
      <c r="AD22" s="7">
        <v>43109</v>
      </c>
    </row>
    <row r="23" spans="1:30" x14ac:dyDescent="0.35">
      <c r="A23" s="18" t="s">
        <v>58</v>
      </c>
      <c r="B23" s="27">
        <v>43286</v>
      </c>
      <c r="C23" s="28">
        <v>0.71446759259259263</v>
      </c>
      <c r="D23" s="18" t="s">
        <v>42</v>
      </c>
      <c r="E23" s="29">
        <v>2.3860000000000001</v>
      </c>
      <c r="F23" s="29">
        <v>14.4572</v>
      </c>
      <c r="G23" s="29" t="s">
        <v>43</v>
      </c>
      <c r="H23" s="29">
        <v>3.6560000000000001</v>
      </c>
      <c r="I23" s="29">
        <v>6234.8977000000004</v>
      </c>
      <c r="J23" s="29" t="s">
        <v>44</v>
      </c>
      <c r="K23" s="29">
        <v>3.1659999999999999</v>
      </c>
      <c r="L23" s="29">
        <v>429.55380000000002</v>
      </c>
      <c r="N23" s="14">
        <f>($O$2/$M$2)*F23</f>
        <v>1.9708422126751897</v>
      </c>
      <c r="P23" s="3"/>
      <c r="R23" s="14">
        <f t="shared" si="3"/>
        <v>943.87406353726726</v>
      </c>
      <c r="S23" s="3"/>
      <c r="T23" s="14">
        <f>($S$2/$U$2)*L23</f>
        <v>663.42563676960901</v>
      </c>
      <c r="AD23" s="7">
        <v>43109</v>
      </c>
    </row>
    <row r="24" spans="1:30" x14ac:dyDescent="0.35">
      <c r="A24" s="18" t="s">
        <v>59</v>
      </c>
      <c r="B24" s="27">
        <v>43286</v>
      </c>
      <c r="C24" s="28">
        <v>0.71790509259259261</v>
      </c>
      <c r="D24" s="18" t="s">
        <v>42</v>
      </c>
      <c r="E24" s="29">
        <v>2.39</v>
      </c>
      <c r="F24" s="29">
        <v>14.880599999999999</v>
      </c>
      <c r="G24" s="29" t="s">
        <v>43</v>
      </c>
      <c r="H24" s="29">
        <v>3.66</v>
      </c>
      <c r="I24" s="29">
        <v>6709.9276</v>
      </c>
      <c r="J24" s="29" t="s">
        <v>44</v>
      </c>
      <c r="K24" s="29">
        <v>3.1659999999999999</v>
      </c>
      <c r="L24" s="29">
        <v>425.423</v>
      </c>
      <c r="O24" s="14">
        <f t="shared" si="2"/>
        <v>2.0285611757418054</v>
      </c>
      <c r="P24" s="3"/>
      <c r="R24" s="14">
        <f t="shared" si="3"/>
        <v>1015.7867754354434</v>
      </c>
      <c r="S24" s="3"/>
      <c r="U24" s="14">
        <f t="shared" si="4"/>
        <v>657.04581049320791</v>
      </c>
      <c r="AD24" s="7">
        <v>43109</v>
      </c>
    </row>
    <row r="25" spans="1:30" x14ac:dyDescent="0.35">
      <c r="A25" s="18" t="s">
        <v>60</v>
      </c>
      <c r="B25" s="27">
        <v>43286</v>
      </c>
      <c r="C25" s="28">
        <v>0.72135416666666663</v>
      </c>
      <c r="D25" s="18" t="s">
        <v>42</v>
      </c>
      <c r="E25" s="29">
        <v>2.383</v>
      </c>
      <c r="F25" s="29">
        <v>14.851599999999999</v>
      </c>
      <c r="G25" s="29" t="s">
        <v>43</v>
      </c>
      <c r="H25" s="29">
        <v>3.6560000000000001</v>
      </c>
      <c r="I25" s="29">
        <v>2440.3042999999998</v>
      </c>
      <c r="J25" s="29" t="s">
        <v>44</v>
      </c>
      <c r="K25" s="29">
        <v>3.16</v>
      </c>
      <c r="L25" s="29">
        <v>397.29180000000002</v>
      </c>
      <c r="O25" s="17">
        <f t="shared" si="2"/>
        <v>2.0246078221071055</v>
      </c>
      <c r="P25" s="3"/>
      <c r="R25" s="17">
        <f t="shared" si="3"/>
        <v>369.42706147503691</v>
      </c>
      <c r="S25" s="3"/>
      <c r="U25" s="17">
        <f t="shared" si="4"/>
        <v>613.59849545818042</v>
      </c>
      <c r="AD25" s="7">
        <v>43109</v>
      </c>
    </row>
    <row r="26" spans="1:30" x14ac:dyDescent="0.35">
      <c r="A26" s="18" t="s">
        <v>61</v>
      </c>
      <c r="B26" s="27">
        <v>43286</v>
      </c>
      <c r="C26" s="28">
        <v>0.72480324074074076</v>
      </c>
      <c r="D26" s="18" t="s">
        <v>42</v>
      </c>
      <c r="E26" s="29">
        <v>2.3860000000000001</v>
      </c>
      <c r="F26" s="29">
        <v>14.998900000000001</v>
      </c>
      <c r="G26" s="29" t="s">
        <v>43</v>
      </c>
      <c r="H26" s="29">
        <v>3.66</v>
      </c>
      <c r="I26" s="29">
        <v>6933.0888999999997</v>
      </c>
      <c r="J26" s="29" t="s">
        <v>44</v>
      </c>
      <c r="K26" s="29">
        <v>3.1659999999999999</v>
      </c>
      <c r="L26" s="29">
        <v>384.0378</v>
      </c>
      <c r="O26" s="17">
        <f t="shared" si="2"/>
        <v>2.0446881321205979</v>
      </c>
      <c r="P26" s="3"/>
      <c r="R26" s="17">
        <f t="shared" si="3"/>
        <v>1049.5701946975203</v>
      </c>
      <c r="S26" s="3"/>
      <c r="T26" s="17">
        <f>($S$2/$U$2)*L26</f>
        <v>593.12831596088711</v>
      </c>
      <c r="AD26" s="7">
        <v>43109</v>
      </c>
    </row>
    <row r="27" spans="1:30" x14ac:dyDescent="0.35">
      <c r="A27" s="18" t="s">
        <v>62</v>
      </c>
      <c r="B27" s="27">
        <v>43286</v>
      </c>
      <c r="C27" s="28">
        <v>0.72825231481481489</v>
      </c>
      <c r="D27" s="18" t="s">
        <v>42</v>
      </c>
      <c r="E27" s="29">
        <v>2.383</v>
      </c>
      <c r="F27" s="29">
        <v>14.4152</v>
      </c>
      <c r="G27" s="29" t="s">
        <v>43</v>
      </c>
      <c r="H27" s="29">
        <v>3.66</v>
      </c>
      <c r="I27" s="29">
        <v>11368.5074</v>
      </c>
      <c r="J27" s="29" t="s">
        <v>44</v>
      </c>
      <c r="K27" s="29">
        <v>3.16</v>
      </c>
      <c r="L27" s="29">
        <v>414.76620000000003</v>
      </c>
      <c r="O27" s="17">
        <f t="shared" si="2"/>
        <v>1.9651166660318315</v>
      </c>
      <c r="P27" s="3"/>
      <c r="R27" s="17">
        <f t="shared" si="3"/>
        <v>1721.0289233761594</v>
      </c>
      <c r="S27" s="3"/>
      <c r="U27" s="17">
        <f>($S$2/$U$2)*L27</f>
        <v>640.58688421685713</v>
      </c>
      <c r="AD27" s="7">
        <v>43109</v>
      </c>
    </row>
    <row r="28" spans="1:30" x14ac:dyDescent="0.35">
      <c r="A28" s="18" t="s">
        <v>63</v>
      </c>
      <c r="B28" s="27">
        <v>43286</v>
      </c>
      <c r="C28" s="28">
        <v>0.73168981481481488</v>
      </c>
      <c r="D28" s="18" t="s">
        <v>42</v>
      </c>
      <c r="E28" s="29">
        <v>2.39</v>
      </c>
      <c r="F28" s="29">
        <v>13.9384</v>
      </c>
      <c r="G28" s="29" t="s">
        <v>43</v>
      </c>
      <c r="H28" s="29">
        <v>3.6629999999999998</v>
      </c>
      <c r="I28" s="29">
        <v>18218.993999999999</v>
      </c>
      <c r="J28" s="29" t="s">
        <v>44</v>
      </c>
      <c r="K28" s="29">
        <v>3.17</v>
      </c>
      <c r="L28" s="29">
        <v>467.32040000000001</v>
      </c>
      <c r="O28" s="17">
        <f t="shared" si="2"/>
        <v>1.9001180793758032</v>
      </c>
      <c r="P28" s="3"/>
      <c r="R28" s="17">
        <f t="shared" si="3"/>
        <v>2758.0943148980759</v>
      </c>
      <c r="S28" s="3"/>
      <c r="U28" s="17">
        <f>($S$2/$U$2)*L28</f>
        <v>721.75437383030567</v>
      </c>
      <c r="AD28" s="7">
        <v>43109</v>
      </c>
    </row>
    <row r="29" spans="1:30" x14ac:dyDescent="0.35">
      <c r="A29" s="18" t="s">
        <v>64</v>
      </c>
      <c r="B29" s="27">
        <v>43286</v>
      </c>
      <c r="C29" s="28">
        <v>0.7351388888888889</v>
      </c>
      <c r="D29" s="18" t="s">
        <v>42</v>
      </c>
      <c r="E29" s="29">
        <v>2.3860000000000001</v>
      </c>
      <c r="F29" s="29">
        <v>14.472</v>
      </c>
      <c r="G29" s="29" t="s">
        <v>43</v>
      </c>
      <c r="H29" s="29">
        <v>3.66</v>
      </c>
      <c r="I29" s="29">
        <v>20173.942599999998</v>
      </c>
      <c r="J29" s="29" t="s">
        <v>44</v>
      </c>
      <c r="K29" s="29">
        <v>3.1659999999999999</v>
      </c>
      <c r="L29" s="29">
        <v>448.54340000000002</v>
      </c>
      <c r="O29" s="17">
        <f t="shared" si="2"/>
        <v>1.9728597862542778</v>
      </c>
      <c r="P29" s="3"/>
      <c r="R29" s="17">
        <f t="shared" si="3"/>
        <v>3054.0454864928383</v>
      </c>
      <c r="S29" s="3"/>
      <c r="U29" s="17">
        <f>($S$2/$U$2)*L29</f>
        <v>692.7541806493283</v>
      </c>
      <c r="AD29" s="7">
        <v>43109</v>
      </c>
    </row>
    <row r="30" spans="1:30" x14ac:dyDescent="0.35">
      <c r="A30" s="5" t="s">
        <v>41</v>
      </c>
      <c r="B30" s="7">
        <v>43286</v>
      </c>
      <c r="C30" s="8">
        <v>0.73857638888888888</v>
      </c>
      <c r="D30" s="5" t="s">
        <v>42</v>
      </c>
      <c r="E30" s="9">
        <v>2.39</v>
      </c>
      <c r="F30" s="9">
        <v>30.015499999999999</v>
      </c>
      <c r="G30" s="9" t="s">
        <v>43</v>
      </c>
      <c r="H30" s="9">
        <v>3.6629999999999998</v>
      </c>
      <c r="I30" s="9">
        <v>2606.6406000000002</v>
      </c>
      <c r="J30" s="9" t="s">
        <v>44</v>
      </c>
      <c r="K30" s="9">
        <v>3.1659999999999999</v>
      </c>
      <c r="L30" s="9">
        <v>622.1096</v>
      </c>
      <c r="M30" s="5"/>
      <c r="N30" s="4"/>
      <c r="O30" s="5"/>
      <c r="P30" s="5"/>
      <c r="Q30" s="4"/>
      <c r="R30" s="4"/>
      <c r="S30" s="5"/>
      <c r="T30" s="4"/>
      <c r="U30" s="4"/>
      <c r="AD30" s="7">
        <v>43109</v>
      </c>
    </row>
    <row r="31" spans="1:30" x14ac:dyDescent="0.35">
      <c r="A31" s="5" t="s">
        <v>41</v>
      </c>
      <c r="B31" s="7">
        <v>43286</v>
      </c>
      <c r="C31" s="8">
        <v>0.74202546296296301</v>
      </c>
      <c r="D31" s="5" t="s">
        <v>42</v>
      </c>
      <c r="E31" s="9">
        <v>2.39</v>
      </c>
      <c r="F31" s="9">
        <v>29.851199999999999</v>
      </c>
      <c r="G31" s="9" t="s">
        <v>43</v>
      </c>
      <c r="H31" s="9">
        <v>3.6659999999999999</v>
      </c>
      <c r="I31" s="9">
        <v>2587.9879999999998</v>
      </c>
      <c r="J31" s="9" t="s">
        <v>44</v>
      </c>
      <c r="K31" s="9">
        <v>3.17</v>
      </c>
      <c r="L31" s="9">
        <v>610.30939999999998</v>
      </c>
      <c r="M31" s="5"/>
      <c r="N31" s="4"/>
      <c r="O31" s="5"/>
      <c r="P31" s="5"/>
      <c r="Q31" s="4"/>
      <c r="R31" s="4"/>
      <c r="S31" s="5"/>
      <c r="T31" s="4"/>
      <c r="U31" s="4"/>
      <c r="AD31" s="7">
        <v>43109</v>
      </c>
    </row>
    <row r="32" spans="1:30" x14ac:dyDescent="0.35">
      <c r="A32" s="5" t="s">
        <v>41</v>
      </c>
      <c r="B32" s="7">
        <v>43286</v>
      </c>
      <c r="C32" s="8">
        <v>0.74547453703703714</v>
      </c>
      <c r="D32" s="5" t="s">
        <v>42</v>
      </c>
      <c r="E32" s="9">
        <v>2.3860000000000001</v>
      </c>
      <c r="F32" s="9">
        <v>29.6234</v>
      </c>
      <c r="G32" s="9" t="s">
        <v>43</v>
      </c>
      <c r="H32" s="9">
        <v>3.6629999999999998</v>
      </c>
      <c r="I32" s="9">
        <v>2588.3906999999999</v>
      </c>
      <c r="J32" s="9" t="s">
        <v>44</v>
      </c>
      <c r="K32" s="9">
        <v>3.1659999999999999</v>
      </c>
      <c r="L32" s="9">
        <v>620.58519999999999</v>
      </c>
      <c r="M32" s="5"/>
      <c r="N32" s="4"/>
      <c r="O32" s="5"/>
      <c r="P32" s="5"/>
      <c r="Q32" s="4"/>
      <c r="R32" s="4"/>
      <c r="S32" s="5"/>
      <c r="T32" s="4"/>
      <c r="U32" s="4"/>
      <c r="AD32" s="7">
        <v>43109</v>
      </c>
    </row>
    <row r="33" spans="1:30" x14ac:dyDescent="0.35">
      <c r="A33" s="5" t="s">
        <v>41</v>
      </c>
      <c r="B33" s="7">
        <v>43286</v>
      </c>
      <c r="C33" s="8">
        <v>0.74892361111111105</v>
      </c>
      <c r="D33" s="5" t="s">
        <v>42</v>
      </c>
      <c r="E33" s="9">
        <v>2.39</v>
      </c>
      <c r="F33" s="9">
        <v>30.120799999999999</v>
      </c>
      <c r="G33" s="9" t="s">
        <v>43</v>
      </c>
      <c r="H33" s="9">
        <v>3.6629999999999998</v>
      </c>
      <c r="I33" s="9">
        <v>2596.1484999999998</v>
      </c>
      <c r="J33" s="9" t="s">
        <v>44</v>
      </c>
      <c r="K33" s="9">
        <v>3.17</v>
      </c>
      <c r="L33" s="9">
        <v>622.30619999999999</v>
      </c>
      <c r="M33" s="5"/>
      <c r="N33" s="4"/>
      <c r="O33" s="5"/>
      <c r="P33" s="5"/>
      <c r="Q33" s="4"/>
      <c r="R33" s="4"/>
      <c r="S33" s="5"/>
      <c r="T33" s="4"/>
      <c r="U33" s="4"/>
      <c r="AD33" s="7">
        <v>43109</v>
      </c>
    </row>
    <row r="34" spans="1:30" x14ac:dyDescent="0.35">
      <c r="A34" s="18" t="s">
        <v>65</v>
      </c>
      <c r="B34" s="27">
        <v>43286</v>
      </c>
      <c r="C34" s="28">
        <v>0.75237268518518519</v>
      </c>
      <c r="D34" s="18" t="s">
        <v>42</v>
      </c>
      <c r="E34" s="29">
        <v>2.383</v>
      </c>
      <c r="F34" s="29">
        <v>14.960800000000001</v>
      </c>
      <c r="G34" s="29" t="s">
        <v>43</v>
      </c>
      <c r="H34" s="29">
        <v>3.653</v>
      </c>
      <c r="I34" s="29">
        <v>2487.5929999999998</v>
      </c>
      <c r="J34" s="29" t="s">
        <v>44</v>
      </c>
      <c r="K34" s="29">
        <v>3.1560000000000001</v>
      </c>
      <c r="L34" s="29">
        <v>391.98779999999999</v>
      </c>
      <c r="O34" s="19">
        <f>($O$2/$M$2)*F34</f>
        <v>2.0394942433798371</v>
      </c>
      <c r="R34" s="19">
        <f t="shared" ref="R34:R43" si="5">($R$2/$P$2)*I34</f>
        <v>376.58589223314135</v>
      </c>
      <c r="U34" s="19">
        <f>($S$2/$U$2)*L34</f>
        <v>605.40671697216533</v>
      </c>
      <c r="AD34" s="7">
        <v>43109</v>
      </c>
    </row>
    <row r="35" spans="1:30" x14ac:dyDescent="0.35">
      <c r="A35" s="18" t="s">
        <v>66</v>
      </c>
      <c r="B35" s="27">
        <v>43286</v>
      </c>
      <c r="C35" s="28">
        <v>0.75582175925925921</v>
      </c>
      <c r="D35" s="18" t="s">
        <v>42</v>
      </c>
      <c r="E35" s="29">
        <v>2.3860000000000001</v>
      </c>
      <c r="F35" s="29">
        <v>15.041</v>
      </c>
      <c r="G35" s="29" t="s">
        <v>43</v>
      </c>
      <c r="H35" s="29">
        <v>3.66</v>
      </c>
      <c r="I35" s="29">
        <v>4040.0297999999998</v>
      </c>
      <c r="J35" s="29" t="s">
        <v>44</v>
      </c>
      <c r="K35" s="29">
        <v>3.1629999999999998</v>
      </c>
      <c r="L35" s="29">
        <v>379.03469999999999</v>
      </c>
      <c r="O35" s="19">
        <f>($O$2/$M$2)*F35</f>
        <v>2.0504273110178683</v>
      </c>
      <c r="R35" s="19">
        <f t="shared" si="5"/>
        <v>611.60255189714701</v>
      </c>
      <c r="U35" s="19">
        <f>($S$2/$U$2)*L35</f>
        <v>585.40126336975175</v>
      </c>
      <c r="AD35" s="7">
        <v>43109</v>
      </c>
    </row>
    <row r="36" spans="1:30" x14ac:dyDescent="0.35">
      <c r="A36" s="18" t="s">
        <v>67</v>
      </c>
      <c r="B36" s="27">
        <v>43286</v>
      </c>
      <c r="C36" s="28">
        <v>0.75925925925925919</v>
      </c>
      <c r="D36" s="18" t="s">
        <v>42</v>
      </c>
      <c r="E36" s="29">
        <v>2.383</v>
      </c>
      <c r="F36" s="29">
        <v>14.796900000000001</v>
      </c>
      <c r="G36" s="29" t="s">
        <v>43</v>
      </c>
      <c r="H36" s="29">
        <v>3.66</v>
      </c>
      <c r="I36" s="29">
        <v>5578.2241000000004</v>
      </c>
      <c r="J36" s="29" t="s">
        <v>44</v>
      </c>
      <c r="K36" s="29">
        <v>3.1659999999999999</v>
      </c>
      <c r="L36" s="29">
        <v>394.3732</v>
      </c>
      <c r="O36" s="19">
        <f>($O$2/$M$2)*F36</f>
        <v>2.0171509792168272</v>
      </c>
      <c r="R36" s="19">
        <f t="shared" si="5"/>
        <v>844.46310138954084</v>
      </c>
      <c r="U36" s="19">
        <f>($S$2/$U$2)*L36</f>
        <v>609.09085505673181</v>
      </c>
      <c r="AD36" s="7">
        <v>43109</v>
      </c>
    </row>
    <row r="37" spans="1:30" x14ac:dyDescent="0.35">
      <c r="A37" s="18" t="s">
        <v>68</v>
      </c>
      <c r="B37" s="27">
        <v>43286</v>
      </c>
      <c r="C37" s="28">
        <v>0.76270833333333332</v>
      </c>
      <c r="D37" s="18" t="s">
        <v>42</v>
      </c>
      <c r="E37" s="29">
        <v>2.39</v>
      </c>
      <c r="F37" s="29">
        <v>14.6082</v>
      </c>
      <c r="G37" s="29" t="s">
        <v>43</v>
      </c>
      <c r="H37" s="29">
        <v>3.6629999999999998</v>
      </c>
      <c r="I37" s="29">
        <v>6462.3076000000001</v>
      </c>
      <c r="J37" s="29" t="s">
        <v>44</v>
      </c>
      <c r="K37" s="29">
        <v>3.17</v>
      </c>
      <c r="L37" s="29">
        <v>382.46420000000001</v>
      </c>
      <c r="O37" s="19">
        <f>($O$2/$M$2)*F37</f>
        <v>1.9914269160834537</v>
      </c>
      <c r="R37" s="19">
        <f t="shared" si="5"/>
        <v>978.30065988729291</v>
      </c>
      <c r="U37" s="19">
        <f>($S$2/$U$2)*L37</f>
        <v>590.69796478713272</v>
      </c>
      <c r="AD37" s="7">
        <v>43109</v>
      </c>
    </row>
    <row r="38" spans="1:30" x14ac:dyDescent="0.35">
      <c r="A38" s="18" t="s">
        <v>69</v>
      </c>
      <c r="B38" s="27">
        <v>43286</v>
      </c>
      <c r="C38" s="28">
        <v>0.7661458333333333</v>
      </c>
      <c r="D38" s="18" t="s">
        <v>42</v>
      </c>
      <c r="E38" s="29">
        <v>2.383</v>
      </c>
      <c r="F38" s="29">
        <v>14.7804</v>
      </c>
      <c r="G38" s="29" t="s">
        <v>43</v>
      </c>
      <c r="H38" s="29">
        <v>3.653</v>
      </c>
      <c r="I38" s="29">
        <v>7829.5929999999998</v>
      </c>
      <c r="J38" s="29" t="s">
        <v>44</v>
      </c>
      <c r="K38" s="29">
        <v>3.1560000000000001</v>
      </c>
      <c r="L38" s="29">
        <v>399.86750000000001</v>
      </c>
      <c r="O38" s="19">
        <f>($O$2/$M$2)*F38</f>
        <v>2.0149016573212224</v>
      </c>
      <c r="R38" s="19">
        <f t="shared" si="5"/>
        <v>1185.2880538445629</v>
      </c>
      <c r="U38" s="19">
        <f>($S$2/$U$2)*L38</f>
        <v>617.57654294053884</v>
      </c>
      <c r="AD38" s="7">
        <v>43109</v>
      </c>
    </row>
    <row r="39" spans="1:30" x14ac:dyDescent="0.35">
      <c r="A39" s="18" t="s">
        <v>70</v>
      </c>
      <c r="B39" s="27">
        <v>43286</v>
      </c>
      <c r="C39" s="28">
        <v>0.76959490740740744</v>
      </c>
      <c r="D39" s="18" t="s">
        <v>42</v>
      </c>
      <c r="E39" s="29">
        <v>2.39</v>
      </c>
      <c r="F39" s="29">
        <v>14.6798</v>
      </c>
      <c r="G39" s="29" t="s">
        <v>43</v>
      </c>
      <c r="H39" s="29">
        <v>3.6629999999999998</v>
      </c>
      <c r="I39" s="29">
        <v>2694.3789999999999</v>
      </c>
      <c r="J39" s="29" t="s">
        <v>44</v>
      </c>
      <c r="K39" s="29">
        <v>3.1659999999999999</v>
      </c>
      <c r="L39" s="29">
        <v>396.2296</v>
      </c>
      <c r="O39" s="26">
        <f>($O$2/$M$2)*F39</f>
        <v>2.0011876098849881</v>
      </c>
      <c r="R39" s="16">
        <f t="shared" si="5"/>
        <v>407.89032600157628</v>
      </c>
      <c r="U39" s="16">
        <f>($S$2/$U$2)*L39</f>
        <v>611.957977526837</v>
      </c>
      <c r="AD39" s="7">
        <v>43109</v>
      </c>
    </row>
    <row r="40" spans="1:30" x14ac:dyDescent="0.35">
      <c r="A40" s="18" t="s">
        <v>71</v>
      </c>
      <c r="B40" s="27">
        <v>43286</v>
      </c>
      <c r="C40" s="28">
        <v>0.77303240740740742</v>
      </c>
      <c r="D40" s="18" t="s">
        <v>42</v>
      </c>
      <c r="E40" s="29">
        <v>2.39</v>
      </c>
      <c r="F40" s="29">
        <v>14.5588</v>
      </c>
      <c r="G40" s="29" t="s">
        <v>43</v>
      </c>
      <c r="H40" s="29">
        <v>3.6629999999999998</v>
      </c>
      <c r="I40" s="29">
        <v>3561.5479999999998</v>
      </c>
      <c r="J40" s="29" t="s">
        <v>44</v>
      </c>
      <c r="K40" s="29">
        <v>3.1659999999999999</v>
      </c>
      <c r="L40" s="29">
        <v>376.22820000000002</v>
      </c>
      <c r="O40" s="16">
        <f>($O$2/$M$2)*F40</f>
        <v>1.9846925826505515</v>
      </c>
      <c r="R40" s="16">
        <f t="shared" si="5"/>
        <v>539.16727186125706</v>
      </c>
      <c r="U40" s="16">
        <f>($S$2/$U$2)*L40</f>
        <v>581.06675614482708</v>
      </c>
      <c r="AD40" s="7">
        <v>43109</v>
      </c>
    </row>
    <row r="41" spans="1:30" x14ac:dyDescent="0.35">
      <c r="A41" s="18" t="s">
        <v>72</v>
      </c>
      <c r="B41" s="27">
        <v>43286</v>
      </c>
      <c r="C41" s="28">
        <v>0.77648148148148144</v>
      </c>
      <c r="D41" s="18" t="s">
        <v>42</v>
      </c>
      <c r="E41" s="29">
        <v>2.383</v>
      </c>
      <c r="F41" s="29">
        <v>14.261799999999999</v>
      </c>
      <c r="G41" s="29" t="s">
        <v>43</v>
      </c>
      <c r="H41" s="29">
        <v>3.6560000000000001</v>
      </c>
      <c r="I41" s="29">
        <v>3960.3042</v>
      </c>
      <c r="J41" s="29" t="s">
        <v>44</v>
      </c>
      <c r="K41" s="29">
        <v>3.1629999999999998</v>
      </c>
      <c r="L41" s="29">
        <v>371.97559999999999</v>
      </c>
      <c r="O41" s="16">
        <f>($O$2/$M$2)*F41</f>
        <v>1.9442047885296612</v>
      </c>
      <c r="R41" s="16">
        <f t="shared" si="5"/>
        <v>599.53323983129769</v>
      </c>
      <c r="U41" s="16">
        <f>($S$2/$U$2)*L41</f>
        <v>574.49881549821544</v>
      </c>
      <c r="AD41" s="7">
        <v>43109</v>
      </c>
    </row>
    <row r="42" spans="1:30" x14ac:dyDescent="0.35">
      <c r="A42" s="18" t="s">
        <v>73</v>
      </c>
      <c r="B42" s="27">
        <v>43286</v>
      </c>
      <c r="C42" s="28">
        <v>0.77981481481481474</v>
      </c>
      <c r="D42" s="18" t="s">
        <v>42</v>
      </c>
      <c r="E42" s="29">
        <v>2.42</v>
      </c>
      <c r="F42" s="29">
        <v>33.945999999999998</v>
      </c>
      <c r="G42" s="29" t="s">
        <v>43</v>
      </c>
      <c r="H42" s="29">
        <v>3.69</v>
      </c>
      <c r="I42" s="29">
        <v>10856.4522</v>
      </c>
      <c r="J42" s="29" t="s">
        <v>44</v>
      </c>
      <c r="K42" s="29">
        <v>3.1859999999999999</v>
      </c>
      <c r="L42" s="29">
        <v>838.56200000000001</v>
      </c>
      <c r="N42" s="16">
        <f>($O$2/$M$2)*F42</f>
        <v>4.6276049132246895</v>
      </c>
      <c r="Q42" s="16">
        <f>($R$2/$P$2)*I42</f>
        <v>1643.5111122371909</v>
      </c>
      <c r="U42" s="16">
        <f>($S$2/$U$2)*L42</f>
        <v>1295.1195608577943</v>
      </c>
      <c r="AD42" s="7">
        <v>43109</v>
      </c>
    </row>
    <row r="43" spans="1:30" x14ac:dyDescent="0.35">
      <c r="A43" s="18" t="s">
        <v>74</v>
      </c>
      <c r="B43" s="27">
        <v>43286</v>
      </c>
      <c r="C43" s="28">
        <v>0.78326388888888887</v>
      </c>
      <c r="D43" s="18" t="s">
        <v>42</v>
      </c>
      <c r="E43" s="29">
        <v>2.3860000000000001</v>
      </c>
      <c r="F43" s="29">
        <v>13.527900000000001</v>
      </c>
      <c r="G43" s="29" t="s">
        <v>43</v>
      </c>
      <c r="H43" s="29">
        <v>3.6560000000000001</v>
      </c>
      <c r="I43" s="29">
        <v>4895.8710000000001</v>
      </c>
      <c r="J43" s="29" t="s">
        <v>44</v>
      </c>
      <c r="K43" s="29">
        <v>3.1629999999999998</v>
      </c>
      <c r="L43" s="29">
        <v>388.98469999999998</v>
      </c>
      <c r="O43" s="16">
        <f t="shared" ref="O43" si="6">($O$2/$M$2)*F43</f>
        <v>1.8441576770639336</v>
      </c>
      <c r="R43" s="16">
        <f t="shared" si="5"/>
        <v>741.16463134980768</v>
      </c>
      <c r="U43" s="16">
        <f>($S$2/$U$2)*L43</f>
        <v>600.76857029581697</v>
      </c>
      <c r="AD43" s="7">
        <v>43109</v>
      </c>
    </row>
    <row r="44" spans="1:30" x14ac:dyDescent="0.35">
      <c r="A44" s="5" t="s">
        <v>41</v>
      </c>
      <c r="B44" s="7">
        <v>43286</v>
      </c>
      <c r="C44" s="8">
        <v>0.78671296296296289</v>
      </c>
      <c r="D44" s="5" t="s">
        <v>42</v>
      </c>
      <c r="E44" s="9">
        <v>2.3860000000000001</v>
      </c>
      <c r="F44" s="9">
        <v>30.0715</v>
      </c>
      <c r="G44" s="9" t="s">
        <v>43</v>
      </c>
      <c r="H44" s="9">
        <v>3.653</v>
      </c>
      <c r="I44" s="9">
        <v>2594.1729</v>
      </c>
      <c r="J44" s="9" t="s">
        <v>44</v>
      </c>
      <c r="K44" s="9">
        <v>3.1560000000000001</v>
      </c>
      <c r="L44" s="9">
        <v>610.02850000000001</v>
      </c>
      <c r="M44" s="5"/>
      <c r="N44" s="4"/>
      <c r="O44" s="4"/>
      <c r="P44" s="5"/>
      <c r="Q44" s="4"/>
      <c r="R44" s="4"/>
      <c r="S44" s="5"/>
      <c r="T44" s="4"/>
      <c r="U44" s="4"/>
      <c r="AD44" s="7">
        <v>43109</v>
      </c>
    </row>
    <row r="45" spans="1:30" x14ac:dyDescent="0.35">
      <c r="A45" s="5" t="s">
        <v>41</v>
      </c>
      <c r="B45" s="7">
        <v>43286</v>
      </c>
      <c r="C45" s="8">
        <v>0.79015046296296287</v>
      </c>
      <c r="D45" s="5" t="s">
        <v>42</v>
      </c>
      <c r="E45" s="9">
        <v>2.3860000000000001</v>
      </c>
      <c r="F45" s="9">
        <v>29.737400000000001</v>
      </c>
      <c r="G45" s="9" t="s">
        <v>43</v>
      </c>
      <c r="H45" s="9">
        <v>3.66</v>
      </c>
      <c r="I45" s="9">
        <v>2599.6302999999998</v>
      </c>
      <c r="J45" s="9" t="s">
        <v>44</v>
      </c>
      <c r="K45" s="9">
        <v>3.1629999999999998</v>
      </c>
      <c r="L45" s="9">
        <v>607.13599999999997</v>
      </c>
      <c r="M45" s="5"/>
      <c r="N45" s="4"/>
      <c r="O45" s="4"/>
      <c r="P45" s="5"/>
      <c r="Q45" s="4"/>
      <c r="R45" s="4"/>
      <c r="S45" s="5"/>
      <c r="T45" s="4"/>
      <c r="U45" s="4"/>
      <c r="AD45" s="7">
        <v>43109</v>
      </c>
    </row>
    <row r="46" spans="1:30" x14ac:dyDescent="0.35">
      <c r="A46" s="5" t="s">
        <v>41</v>
      </c>
      <c r="B46" s="7">
        <v>43286</v>
      </c>
      <c r="C46" s="8">
        <v>0.79359953703703701</v>
      </c>
      <c r="D46" s="5" t="s">
        <v>42</v>
      </c>
      <c r="E46" s="9">
        <v>2.38</v>
      </c>
      <c r="F46" s="9">
        <v>29.7818</v>
      </c>
      <c r="G46" s="9" t="s">
        <v>43</v>
      </c>
      <c r="H46" s="9">
        <v>3.6459999999999999</v>
      </c>
      <c r="I46" s="9">
        <v>2592.3901999999998</v>
      </c>
      <c r="J46" s="9" t="s">
        <v>44</v>
      </c>
      <c r="K46" s="9">
        <v>3.153</v>
      </c>
      <c r="L46" s="9">
        <v>608.39380000000006</v>
      </c>
      <c r="M46" s="5"/>
      <c r="N46" s="4"/>
      <c r="O46" s="4"/>
      <c r="P46" s="5"/>
      <c r="Q46" s="4"/>
      <c r="R46" s="4"/>
      <c r="S46" s="5"/>
      <c r="T46" s="4"/>
      <c r="U46" s="4"/>
      <c r="AD46" s="7">
        <v>43109</v>
      </c>
    </row>
    <row r="47" spans="1:30" x14ac:dyDescent="0.35">
      <c r="A47" s="5" t="s">
        <v>41</v>
      </c>
      <c r="B47" s="7">
        <v>43286</v>
      </c>
      <c r="C47" s="8">
        <v>0.79704861111111114</v>
      </c>
      <c r="D47" s="5" t="s">
        <v>42</v>
      </c>
      <c r="E47" s="9">
        <v>2.3860000000000001</v>
      </c>
      <c r="F47" s="9">
        <v>29.736599999999999</v>
      </c>
      <c r="G47" s="9" t="s">
        <v>43</v>
      </c>
      <c r="H47" s="9">
        <v>3.653</v>
      </c>
      <c r="I47" s="9">
        <v>2573.0826000000002</v>
      </c>
      <c r="J47" s="9" t="s">
        <v>44</v>
      </c>
      <c r="K47" s="9">
        <v>3.16</v>
      </c>
      <c r="L47" s="9">
        <v>609.63220000000001</v>
      </c>
      <c r="M47" s="5"/>
      <c r="N47" s="4"/>
      <c r="O47" s="4"/>
      <c r="P47" s="5"/>
      <c r="Q47" s="4"/>
      <c r="R47" s="4"/>
      <c r="S47" s="5"/>
      <c r="T47" s="4"/>
      <c r="U47" s="4"/>
      <c r="AD47" s="7">
        <v>43109</v>
      </c>
    </row>
    <row r="48" spans="1:30" x14ac:dyDescent="0.35">
      <c r="A48" s="18" t="s">
        <v>75</v>
      </c>
      <c r="B48" s="27">
        <v>43286</v>
      </c>
      <c r="C48" s="28">
        <v>0.80049768518518516</v>
      </c>
      <c r="D48" s="18" t="s">
        <v>42</v>
      </c>
      <c r="E48" s="29">
        <v>2.3860000000000001</v>
      </c>
      <c r="F48" s="29">
        <v>15.4682</v>
      </c>
      <c r="G48" s="29" t="s">
        <v>43</v>
      </c>
      <c r="H48" s="29">
        <v>3.6629999999999998</v>
      </c>
      <c r="I48" s="29">
        <v>2603.5898000000002</v>
      </c>
      <c r="J48" s="29" t="s">
        <v>44</v>
      </c>
      <c r="K48" s="29">
        <v>3.1659999999999999</v>
      </c>
      <c r="L48" s="29">
        <v>384.95249999999999</v>
      </c>
      <c r="O48" s="22">
        <f t="shared" ref="O48:O57" si="7">($O$2/$M$2)*F48</f>
        <v>2.108664299733169</v>
      </c>
      <c r="R48" s="22">
        <f t="shared" ref="R48:R57" si="8">($R$2/$P$2)*I48</f>
        <v>394.14614361839182</v>
      </c>
      <c r="U48" s="22">
        <f>($S$2/$U$2)*L48</f>
        <v>594.54102708101493</v>
      </c>
      <c r="AD48" s="7">
        <v>43109</v>
      </c>
    </row>
    <row r="49" spans="1:30" x14ac:dyDescent="0.35">
      <c r="A49" s="18" t="s">
        <v>76</v>
      </c>
      <c r="B49" s="27">
        <v>43286</v>
      </c>
      <c r="C49" s="28">
        <v>0.80393518518518514</v>
      </c>
      <c r="D49" s="18" t="s">
        <v>42</v>
      </c>
      <c r="E49" s="29">
        <v>2.39</v>
      </c>
      <c r="F49" s="29">
        <v>14.1568</v>
      </c>
      <c r="G49" s="29" t="s">
        <v>43</v>
      </c>
      <c r="H49" s="29">
        <v>3.66</v>
      </c>
      <c r="I49" s="29">
        <v>3158.9686000000002</v>
      </c>
      <c r="J49" s="29" t="s">
        <v>44</v>
      </c>
      <c r="K49" s="29">
        <v>3.1629999999999998</v>
      </c>
      <c r="L49" s="29">
        <v>387.43380000000002</v>
      </c>
      <c r="O49" s="22">
        <f t="shared" si="7"/>
        <v>1.9298909219212661</v>
      </c>
      <c r="R49" s="22">
        <f t="shared" si="8"/>
        <v>478.2225262603157</v>
      </c>
      <c r="U49" s="22">
        <f>($S$2/$U$2)*L49</f>
        <v>598.37327820419546</v>
      </c>
      <c r="AD49" s="7">
        <v>43109</v>
      </c>
    </row>
    <row r="50" spans="1:30" x14ac:dyDescent="0.35">
      <c r="A50" s="18" t="s">
        <v>77</v>
      </c>
      <c r="B50" s="27">
        <v>43286</v>
      </c>
      <c r="C50" s="28">
        <v>0.80738425925925927</v>
      </c>
      <c r="D50" s="18" t="s">
        <v>42</v>
      </c>
      <c r="E50" s="29">
        <v>2.383</v>
      </c>
      <c r="F50" s="29">
        <v>14.200799999999999</v>
      </c>
      <c r="G50" s="29" t="s">
        <v>43</v>
      </c>
      <c r="H50" s="29">
        <v>3.65</v>
      </c>
      <c r="I50" s="29">
        <v>3331.6559999999999</v>
      </c>
      <c r="J50" s="29" t="s">
        <v>44</v>
      </c>
      <c r="K50" s="29">
        <v>3.1560000000000001</v>
      </c>
      <c r="L50" s="29">
        <v>390.81790000000001</v>
      </c>
      <c r="O50" s="22">
        <f t="shared" si="7"/>
        <v>1.9358891136428791</v>
      </c>
      <c r="R50" s="22">
        <f t="shared" si="8"/>
        <v>504.36492118039359</v>
      </c>
      <c r="U50" s="22">
        <f>($S$2/$U$2)*L50</f>
        <v>603.59986145731068</v>
      </c>
      <c r="AD50" s="7">
        <v>43109</v>
      </c>
    </row>
    <row r="51" spans="1:30" x14ac:dyDescent="0.35">
      <c r="A51" s="18" t="s">
        <v>78</v>
      </c>
      <c r="B51" s="27">
        <v>43286</v>
      </c>
      <c r="C51" s="28">
        <v>0.81082175925925926</v>
      </c>
      <c r="D51" s="18" t="s">
        <v>42</v>
      </c>
      <c r="E51" s="29">
        <v>2.383</v>
      </c>
      <c r="F51" s="29">
        <v>13.9693</v>
      </c>
      <c r="G51" s="29" t="s">
        <v>43</v>
      </c>
      <c r="H51" s="29">
        <v>3.6459999999999999</v>
      </c>
      <c r="I51" s="29">
        <v>3420.6986000000002</v>
      </c>
      <c r="J51" s="29" t="s">
        <v>44</v>
      </c>
      <c r="K51" s="29">
        <v>3.153</v>
      </c>
      <c r="L51" s="29">
        <v>382.36470000000003</v>
      </c>
      <c r="O51" s="22">
        <f t="shared" si="7"/>
        <v>1.9043304458348456</v>
      </c>
      <c r="R51" s="22">
        <f t="shared" si="8"/>
        <v>517.84469338097415</v>
      </c>
      <c r="T51" s="22">
        <f>($S$2/$U$2)*L51</f>
        <v>590.54429171787217</v>
      </c>
      <c r="AD51" s="7">
        <v>43109</v>
      </c>
    </row>
    <row r="52" spans="1:30" x14ac:dyDescent="0.35">
      <c r="A52" s="18" t="s">
        <v>79</v>
      </c>
      <c r="B52" s="27">
        <v>43286</v>
      </c>
      <c r="C52" s="28">
        <v>0.81427083333333339</v>
      </c>
      <c r="D52" s="18" t="s">
        <v>42</v>
      </c>
      <c r="E52" s="29">
        <v>2.3860000000000001</v>
      </c>
      <c r="F52" s="29">
        <v>13.596</v>
      </c>
      <c r="G52" s="29" t="s">
        <v>43</v>
      </c>
      <c r="H52" s="29">
        <v>3.6459999999999999</v>
      </c>
      <c r="I52" s="29">
        <v>3656.2570000000001</v>
      </c>
      <c r="J52" s="29" t="s">
        <v>44</v>
      </c>
      <c r="K52" s="29">
        <v>3.153</v>
      </c>
      <c r="L52" s="29">
        <v>394.83940000000001</v>
      </c>
      <c r="O52" s="22">
        <f t="shared" si="7"/>
        <v>1.8534412419785213</v>
      </c>
      <c r="R52" s="22">
        <f t="shared" si="8"/>
        <v>553.50485572948185</v>
      </c>
      <c r="U52" s="22">
        <f t="shared" ref="U52:U57" si="9">($S$2/$U$2)*L52</f>
        <v>609.81087902546858</v>
      </c>
      <c r="AD52" s="7">
        <v>43109</v>
      </c>
    </row>
    <row r="53" spans="1:30" x14ac:dyDescent="0.35">
      <c r="A53" s="18" t="s">
        <v>80</v>
      </c>
      <c r="B53" s="27">
        <v>43286</v>
      </c>
      <c r="C53" s="28">
        <v>0.81771990740740741</v>
      </c>
      <c r="D53" s="18" t="s">
        <v>42</v>
      </c>
      <c r="E53" s="29">
        <v>2.38</v>
      </c>
      <c r="F53" s="29">
        <v>14.706</v>
      </c>
      <c r="G53" s="29" t="s">
        <v>43</v>
      </c>
      <c r="H53" s="29">
        <v>3.64</v>
      </c>
      <c r="I53" s="29">
        <v>2557.4481999999998</v>
      </c>
      <c r="J53" s="29" t="s">
        <v>44</v>
      </c>
      <c r="K53" s="29">
        <v>3.1459999999999999</v>
      </c>
      <c r="L53" s="29">
        <v>393.892</v>
      </c>
      <c r="O53" s="24">
        <f t="shared" si="7"/>
        <v>2.0047592604101303</v>
      </c>
      <c r="R53" s="24">
        <f t="shared" si="8"/>
        <v>387.16096734354909</v>
      </c>
      <c r="U53" s="24">
        <f t="shared" si="9"/>
        <v>608.34766429363401</v>
      </c>
      <c r="AD53" s="7">
        <v>43109</v>
      </c>
    </row>
    <row r="54" spans="1:30" x14ac:dyDescent="0.35">
      <c r="A54" s="18" t="s">
        <v>81</v>
      </c>
      <c r="B54" s="27">
        <v>43286</v>
      </c>
      <c r="C54" s="28">
        <v>0.82116898148148154</v>
      </c>
      <c r="D54" s="18" t="s">
        <v>42</v>
      </c>
      <c r="E54" s="29">
        <v>2.3860000000000001</v>
      </c>
      <c r="F54" s="29">
        <v>14.053000000000001</v>
      </c>
      <c r="G54" s="29" t="s">
        <v>43</v>
      </c>
      <c r="H54" s="29">
        <v>3.6459999999999999</v>
      </c>
      <c r="I54" s="29">
        <v>2812.1916000000001</v>
      </c>
      <c r="J54" s="29" t="s">
        <v>44</v>
      </c>
      <c r="K54" s="29">
        <v>3.153</v>
      </c>
      <c r="L54" s="29">
        <v>376.0831</v>
      </c>
      <c r="O54" s="24">
        <f t="shared" si="7"/>
        <v>1.9157406423598236</v>
      </c>
      <c r="R54" s="24">
        <f t="shared" si="8"/>
        <v>425.72546345666092</v>
      </c>
      <c r="U54" s="24">
        <f t="shared" si="9"/>
        <v>580.84265602070923</v>
      </c>
      <c r="AD54" s="7">
        <v>43109</v>
      </c>
    </row>
    <row r="55" spans="1:30" x14ac:dyDescent="0.35">
      <c r="A55" s="18" t="s">
        <v>82</v>
      </c>
      <c r="B55" s="27">
        <v>43286</v>
      </c>
      <c r="C55" s="28">
        <v>0.82460648148148152</v>
      </c>
      <c r="D55" s="18" t="s">
        <v>42</v>
      </c>
      <c r="E55" s="29">
        <v>2.3759999999999999</v>
      </c>
      <c r="F55" s="29">
        <v>13.9541</v>
      </c>
      <c r="G55" s="29" t="s">
        <v>43</v>
      </c>
      <c r="H55" s="29">
        <v>3.6360000000000001</v>
      </c>
      <c r="I55" s="29">
        <v>3117.4313000000002</v>
      </c>
      <c r="J55" s="29" t="s">
        <v>44</v>
      </c>
      <c r="K55" s="29">
        <v>3.14</v>
      </c>
      <c r="L55" s="29">
        <v>390.52289999999999</v>
      </c>
      <c r="O55" s="24">
        <f t="shared" si="7"/>
        <v>1.9022583432401063</v>
      </c>
      <c r="R55" s="24">
        <f t="shared" si="8"/>
        <v>471.93437495041269</v>
      </c>
      <c r="U55" s="24">
        <f t="shared" si="9"/>
        <v>603.14424783487959</v>
      </c>
      <c r="AD55" s="7">
        <v>43109</v>
      </c>
    </row>
    <row r="56" spans="1:30" x14ac:dyDescent="0.35">
      <c r="A56" s="18" t="s">
        <v>83</v>
      </c>
      <c r="B56" s="27">
        <v>43286</v>
      </c>
      <c r="C56" s="28">
        <v>0.82805555555555566</v>
      </c>
      <c r="D56" s="18" t="s">
        <v>42</v>
      </c>
      <c r="E56" s="29">
        <v>2.38</v>
      </c>
      <c r="F56" s="29">
        <v>13.4442</v>
      </c>
      <c r="G56" s="29" t="s">
        <v>43</v>
      </c>
      <c r="H56" s="29">
        <v>3.64</v>
      </c>
      <c r="I56" s="29">
        <v>3311.9879999999998</v>
      </c>
      <c r="J56" s="29" t="s">
        <v>44</v>
      </c>
      <c r="K56" s="29">
        <v>3.15</v>
      </c>
      <c r="L56" s="29">
        <v>392.08600000000001</v>
      </c>
      <c r="O56" s="24">
        <f t="shared" si="7"/>
        <v>1.8327474805389554</v>
      </c>
      <c r="Q56" s="24">
        <f>($R$2/$P$2)*I56</f>
        <v>501.38746814509341</v>
      </c>
      <c r="U56" s="24">
        <f t="shared" si="9"/>
        <v>605.5583822525814</v>
      </c>
      <c r="AD56" s="7">
        <v>43109</v>
      </c>
    </row>
    <row r="57" spans="1:30" x14ac:dyDescent="0.35">
      <c r="A57" s="18" t="s">
        <v>84</v>
      </c>
      <c r="B57" s="27">
        <v>43286</v>
      </c>
      <c r="C57" s="28">
        <v>0.83150462962962957</v>
      </c>
      <c r="D57" s="18" t="s">
        <v>42</v>
      </c>
      <c r="E57" s="29">
        <v>2.383</v>
      </c>
      <c r="F57" s="29">
        <v>13.563700000000001</v>
      </c>
      <c r="G57" s="29" t="s">
        <v>43</v>
      </c>
      <c r="H57" s="29">
        <v>3.64</v>
      </c>
      <c r="I57" s="29">
        <v>3247.2611999999999</v>
      </c>
      <c r="J57" s="29" t="s">
        <v>44</v>
      </c>
      <c r="K57" s="29">
        <v>3.1459999999999999</v>
      </c>
      <c r="L57" s="29">
        <v>384.01850000000002</v>
      </c>
      <c r="M57" s="3"/>
      <c r="N57" s="2"/>
      <c r="O57" s="24">
        <f t="shared" si="7"/>
        <v>1.8490380239647008</v>
      </c>
      <c r="P57" s="3"/>
      <c r="Q57" s="2"/>
      <c r="R57" s="24">
        <f t="shared" si="8"/>
        <v>491.58875922068495</v>
      </c>
      <c r="S57" s="3"/>
      <c r="U57" s="24">
        <f t="shared" si="9"/>
        <v>593.09850801880953</v>
      </c>
      <c r="AD57" s="7">
        <v>43109</v>
      </c>
    </row>
    <row r="58" spans="1:30" x14ac:dyDescent="0.35">
      <c r="A58" s="5" t="s">
        <v>85</v>
      </c>
      <c r="B58" s="7">
        <v>43286</v>
      </c>
      <c r="C58" s="8">
        <v>0.83494212962962966</v>
      </c>
      <c r="D58" s="5" t="s">
        <v>42</v>
      </c>
      <c r="E58" s="9">
        <v>2.38</v>
      </c>
      <c r="F58" s="9">
        <v>30.080300000000001</v>
      </c>
      <c r="G58" s="9" t="s">
        <v>43</v>
      </c>
      <c r="H58" s="9">
        <v>3.64</v>
      </c>
      <c r="I58" s="9">
        <v>2600.4168</v>
      </c>
      <c r="J58" s="9" t="s">
        <v>44</v>
      </c>
      <c r="K58" s="9">
        <v>3.1459999999999999</v>
      </c>
      <c r="L58" s="9">
        <v>615.1096</v>
      </c>
      <c r="AD58" s="7">
        <v>43109</v>
      </c>
    </row>
    <row r="59" spans="1:30" x14ac:dyDescent="0.35">
      <c r="A59" s="5" t="s">
        <v>85</v>
      </c>
      <c r="B59" s="7">
        <v>43286</v>
      </c>
      <c r="C59" s="8">
        <v>0.83839120370370368</v>
      </c>
      <c r="D59" s="5" t="s">
        <v>42</v>
      </c>
      <c r="E59" s="9">
        <v>2.3759999999999999</v>
      </c>
      <c r="F59" s="9">
        <v>30.235199999999999</v>
      </c>
      <c r="G59" s="9" t="s">
        <v>43</v>
      </c>
      <c r="H59" s="9">
        <v>3.64</v>
      </c>
      <c r="I59" s="9">
        <v>2600.5486000000001</v>
      </c>
      <c r="J59" s="9" t="s">
        <v>44</v>
      </c>
      <c r="K59" s="9">
        <v>3.1429999999999998</v>
      </c>
      <c r="L59" s="9">
        <v>613.92960000000005</v>
      </c>
    </row>
    <row r="60" spans="1:30" x14ac:dyDescent="0.35">
      <c r="A60" s="5" t="s">
        <v>85</v>
      </c>
      <c r="B60" s="7">
        <v>43286</v>
      </c>
      <c r="C60" s="8">
        <v>0.8418402777777777</v>
      </c>
      <c r="D60" s="5" t="s">
        <v>42</v>
      </c>
      <c r="E60" s="9">
        <v>2.3860000000000001</v>
      </c>
      <c r="F60" s="9">
        <v>29.807600000000001</v>
      </c>
      <c r="G60" s="9" t="s">
        <v>43</v>
      </c>
      <c r="H60" s="9">
        <v>3.6459999999999999</v>
      </c>
      <c r="I60" s="9">
        <v>2601.7451999999998</v>
      </c>
      <c r="J60" s="9" t="s">
        <v>44</v>
      </c>
      <c r="K60" s="9">
        <v>3.153</v>
      </c>
      <c r="L60" s="9">
        <v>614.78359999999998</v>
      </c>
    </row>
    <row r="61" spans="1:30" x14ac:dyDescent="0.35">
      <c r="A61" s="5" t="s">
        <v>85</v>
      </c>
      <c r="B61" s="7">
        <v>43286</v>
      </c>
      <c r="C61" s="8">
        <v>0.84528935185185183</v>
      </c>
      <c r="D61" s="5" t="s">
        <v>42</v>
      </c>
      <c r="E61" s="9">
        <v>2.3860000000000001</v>
      </c>
      <c r="F61" s="9">
        <v>30.118600000000001</v>
      </c>
      <c r="G61" s="9" t="s">
        <v>43</v>
      </c>
      <c r="H61" s="9">
        <v>3.6459999999999999</v>
      </c>
      <c r="I61" s="9">
        <v>2609.0342999999998</v>
      </c>
      <c r="J61" s="9" t="s">
        <v>44</v>
      </c>
      <c r="K61" s="9">
        <v>3.15</v>
      </c>
      <c r="L61" s="9">
        <v>626.89139999999998</v>
      </c>
    </row>
    <row r="62" spans="1:30" x14ac:dyDescent="0.35">
      <c r="A62" s="5"/>
      <c r="B62" s="7"/>
      <c r="C62" s="8"/>
      <c r="D62" s="5"/>
      <c r="E62" s="9"/>
      <c r="F62" s="9"/>
      <c r="G62" s="9"/>
      <c r="H62" s="9"/>
      <c r="I62" s="9"/>
      <c r="J62" s="9"/>
      <c r="K62" s="9"/>
      <c r="L62" s="9"/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test</cp:lastModifiedBy>
  <dcterms:created xsi:type="dcterms:W3CDTF">2017-05-14T11:20:10Z</dcterms:created>
  <dcterms:modified xsi:type="dcterms:W3CDTF">2020-04-18T09:54:27Z</dcterms:modified>
</cp:coreProperties>
</file>