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Daten - Bearbeiten\trace_gas2018\slopecalculation_2018\Steigung berechnen\"/>
    </mc:Choice>
  </mc:AlternateContent>
  <xr:revisionPtr revIDLastSave="0" documentId="13_ncr:1_{20719CC2-C6EF-42B8-9689-8E868C74FEA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O25" i="1" l="1"/>
  <c r="O38" i="1"/>
  <c r="O43" i="1"/>
  <c r="O42" i="1"/>
  <c r="O27" i="1"/>
  <c r="O24" i="1"/>
  <c r="O13" i="1"/>
  <c r="O26" i="1"/>
  <c r="O14" i="1"/>
  <c r="N21" i="1"/>
  <c r="O20" i="1"/>
  <c r="O12" i="1"/>
  <c r="O34" i="1"/>
  <c r="O28" i="1"/>
  <c r="O8" i="1"/>
  <c r="O22" i="1"/>
  <c r="T2" i="1"/>
  <c r="S2" i="1"/>
  <c r="Q2" i="1"/>
  <c r="P2" i="1"/>
  <c r="O51" i="1"/>
  <c r="N2" i="1"/>
  <c r="AE2" i="1" s="1"/>
  <c r="U43" i="1" l="1"/>
  <c r="U24" i="1"/>
  <c r="R39" i="1"/>
  <c r="R43" i="1"/>
  <c r="T57" i="1"/>
  <c r="U49" i="1"/>
  <c r="R48" i="1"/>
  <c r="R25" i="1"/>
  <c r="U51" i="1"/>
  <c r="U35" i="1"/>
  <c r="U42" i="1"/>
  <c r="U41" i="1"/>
  <c r="U8" i="1"/>
  <c r="R13" i="1"/>
  <c r="R24" i="1"/>
  <c r="U54" i="1"/>
  <c r="U7" i="1"/>
  <c r="U6" i="1"/>
  <c r="O11" i="1"/>
  <c r="O23" i="1"/>
  <c r="O35" i="1"/>
  <c r="O55" i="1"/>
  <c r="Q9" i="1"/>
  <c r="U10" i="1"/>
  <c r="U14" i="1"/>
  <c r="U22" i="1"/>
  <c r="U26" i="1"/>
  <c r="U34" i="1"/>
  <c r="T38" i="1"/>
  <c r="U50" i="1"/>
  <c r="O7" i="1"/>
  <c r="O15" i="1"/>
  <c r="O39" i="1"/>
  <c r="T12" i="1"/>
  <c r="U20" i="1"/>
  <c r="U28" i="1"/>
  <c r="U36" i="1"/>
  <c r="U40" i="1"/>
  <c r="U48" i="1"/>
  <c r="U52" i="1"/>
  <c r="U56" i="1"/>
  <c r="O56" i="1"/>
  <c r="O54" i="1"/>
  <c r="N52" i="1"/>
  <c r="O50" i="1"/>
  <c r="O48" i="1"/>
  <c r="O40" i="1"/>
  <c r="O36" i="1"/>
  <c r="N10" i="1"/>
  <c r="O6" i="1"/>
  <c r="O9" i="1"/>
  <c r="O29" i="1"/>
  <c r="O37" i="1"/>
  <c r="N41" i="1"/>
  <c r="O49" i="1"/>
  <c r="O53" i="1"/>
  <c r="N57" i="1"/>
  <c r="R6" i="1"/>
  <c r="R56" i="1"/>
  <c r="R54" i="1"/>
  <c r="Q52" i="1"/>
  <c r="R50" i="1"/>
  <c r="R42" i="1"/>
  <c r="R40" i="1"/>
  <c r="R38" i="1"/>
  <c r="R36" i="1"/>
  <c r="R34" i="1"/>
  <c r="R28" i="1"/>
  <c r="R26" i="1"/>
  <c r="R22" i="1"/>
  <c r="Q20" i="1"/>
  <c r="R14" i="1"/>
  <c r="R12" i="1"/>
  <c r="R10" i="1"/>
  <c r="R8" i="1"/>
  <c r="Q57" i="1"/>
  <c r="R55" i="1"/>
  <c r="R53" i="1"/>
  <c r="R51" i="1"/>
  <c r="R49" i="1"/>
  <c r="R41" i="1"/>
  <c r="R37" i="1"/>
  <c r="R35" i="1"/>
  <c r="R29" i="1"/>
  <c r="R27" i="1"/>
  <c r="R23" i="1"/>
  <c r="R21" i="1"/>
  <c r="Q15" i="1"/>
  <c r="R7" i="1"/>
  <c r="R11" i="1"/>
  <c r="U9" i="1"/>
  <c r="U11" i="1"/>
  <c r="U13" i="1"/>
  <c r="U15" i="1"/>
  <c r="U21" i="1"/>
  <c r="U23" i="1"/>
  <c r="U25" i="1"/>
  <c r="U27" i="1"/>
  <c r="U29" i="1"/>
  <c r="U37" i="1"/>
  <c r="U39" i="1"/>
  <c r="U53" i="1"/>
  <c r="U55" i="1"/>
  <c r="AC6" i="1" l="1"/>
  <c r="AC11" i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<sst xmlns="http://schemas.openxmlformats.org/spreadsheetml/2006/main" count="281" uniqueCount="85">
  <si>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</si>
  <si>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</si>
  <si>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</si>
  <si>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</si>
  <si>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</si>
  <si>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</si>
  <si>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</si>
  <si>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</si>
  <si>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</si>
  <si>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</si>
  <si>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</si>
  <si>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</si>
  <si>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</si>
  <si>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</si>
  <si>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</si>
  <si>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</si>
  <si>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</si>
  <si>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</si>
  <si>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</si>
  <si>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</si>
  <si>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</si>
  <si>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</si>
  <si>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</si>
  <si>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</si>
  <si>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</si>
  <si>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</si>
  <si>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</si>
  <si>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</si>
  <si>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</si>
  <si>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</si>
  <si>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</si>
  <si>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</si>
  <si>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</si>
  <si>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</si>
  <si>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</si>
  <si>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</si>
  <si>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</si>
  <si>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</si>
  <si>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</si>
  <si>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</si>
  <si>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</si>
  <si>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</si>
  <si>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</si>
  <si>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</si>
  <si>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</si>
  <si>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</si>
  <si>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</si>
  <si>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</si>
  <si>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</si>
  <si>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</si>
  <si>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</si>
  <si>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</si>
  <si>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</si>
  <si>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</si>
  <si>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</si>
  <si>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</si>
  <si>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</si>
  <si>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</si>
  <si>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</si>
  <si>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</si>
  <si>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</si>
  <si>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</si>
  <si>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</si>
  <si>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</si>
  <si>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</si>
  <si>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</si>
  <si>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</si>
  <si>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</si>
  <si>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</si>
  <si>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</si>
  <si>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</si>
  <si>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</si>
  <si>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</si>
  <si>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</si>
  <si>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</si>
  <si>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</si>
  <si>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</si>
  <si>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</si>
  <si>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</si>
  <si>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</si>
  <si>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</si>
  <si>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</si>
  <si>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</si>
  <si>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</si>
  <si>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W1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</si>
</sst>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0" fontId="0" fillId="11" borderId="0" xfId="0" applyFill="1"/>
    <xf numFmtId="14" fontId="0" fillId="11" borderId="0" xfId="0" applyNumberFormat="1" applyFill="1"/>
    <xf numFmtId="21" fontId="0" fillId="11" borderId="0" xfId="0" applyNumberFormat="1" applyFill="1"/>
    <xf numFmtId="2" fontId="0" fillId="11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topLeftCell="N50" zoomScale="70" zoomScaleNormal="70" workbookViewId="0">
      <selection activeCell="T38" sqref="T38"/>
    </sheetView>
  </sheetViews>
  <sheetFormatPr baseColWidth="10" defaultRowHeight="14.5" x14ac:dyDescent="0.35"/>
  <cols>
    <col min="2" max="2" width="13.26953125" customWidth="1"/>
    <col min="13" max="13" width="18" customWidth="1"/>
    <col min="14" max="14" width="10.81640625" style="1"/>
    <col min="15" max="15" width="24.1796875" customWidth="1"/>
    <col min="16" max="16" width="20" customWidth="1"/>
    <col min="17" max="17" width="10.81640625" style="1"/>
    <col min="18" max="18" width="23.1796875" customWidth="1"/>
    <col min="19" max="19" width="17.453125" customWidth="1"/>
    <col min="20" max="20" width="10.81640625" style="1"/>
    <col min="21" max="21" width="25" customWidth="1"/>
    <col min="30" max="30" width="14.7265625" style="5" customWidth="1"/>
  </cols>
  <sheetData>
    <row r="1" spans="1: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5" t="s">
        <v>41</v>
      </c>
      <c r="B2" s="7">
        <v>43298</v>
      </c>
      <c r="C2" s="8">
        <v>0.79070601851851852</v>
      </c>
      <c r="D2" s="5" t="s">
        <v>42</v>
      </c>
      <c r="E2" s="9">
        <v>2.3860000000000001</v>
      </c>
      <c r="F2" s="9">
        <v>30.288399999999999</v>
      </c>
      <c r="G2" s="9" t="s">
        <v>43</v>
      </c>
      <c r="H2" s="9">
        <v>3.6459999999999999</v>
      </c>
      <c r="I2" s="9">
        <v>2600.3847999999998</v>
      </c>
      <c r="J2" s="9" t="s">
        <v>44</v>
      </c>
      <c r="K2" s="9">
        <v>3.15</v>
      </c>
      <c r="L2" s="9">
        <v>603.17039999999997</v>
      </c>
      <c r="M2" s="4">
        <f>AVERAGE(F2:F5,F16:F19,F30:F33,F45:F48,F59:F62)</f>
        <v>29.288084210526311</v>
      </c>
      <c r="N2" s="4">
        <f>STDEV(F2:F5,F16:F19,F30:F33,F45:F48,G59:G62)</f>
        <v>3.7676582682749067</v>
      </c>
      <c r="O2" s="4">
        <v>4.08</v>
      </c>
      <c r="P2" s="4">
        <f>AVERAGE(I2:I5,I16:I19,I30:I33,I45:I48,I59:I62)</f>
        <v>2614.2516842105265</v>
      </c>
      <c r="Q2" s="4">
        <f>STDEV(I2:I5,I16:I19,I30:I33,I45:I48,I59:I62)</f>
        <v>120.73521306637316</v>
      </c>
      <c r="R2" s="4">
        <v>393.3</v>
      </c>
      <c r="S2" s="4">
        <f>AVERAGE(L2:L5,L16:L19,L30:L33,L45:L48,L59:L62)</f>
        <v>592.96026842105266</v>
      </c>
      <c r="T2" s="4">
        <f>STDEV(L2:L5,L16:L19,L30:L33,L45:L48,L59:L62)</f>
        <v>34.680391596742261</v>
      </c>
      <c r="U2" s="4">
        <v>399</v>
      </c>
      <c r="AD2" s="7">
        <v>43126</v>
      </c>
      <c r="AE2" s="6">
        <f>(N2/M2)^2</f>
        <v>1.6548593209732856E-2</v>
      </c>
      <c r="AF2" s="6">
        <f>(T2/S2)^2</f>
        <v>3.4207142508926218E-3</v>
      </c>
      <c r="AG2" s="6">
        <f>(T2/S2)^2</f>
        <v>3.4207142508926218E-3</v>
      </c>
    </row>
    <row r="3" spans="1:33" x14ac:dyDescent="0.35">
      <c r="A3" s="5" t="s">
        <v>41</v>
      </c>
      <c r="B3" s="7">
        <v>43298</v>
      </c>
      <c r="C3" s="8">
        <v>0.7941435185185185</v>
      </c>
      <c r="D3" s="5" t="s">
        <v>42</v>
      </c>
      <c r="E3" s="9">
        <v>2.3860000000000001</v>
      </c>
      <c r="F3" s="9">
        <v>29.991599999999998</v>
      </c>
      <c r="G3" s="9" t="s">
        <v>43</v>
      </c>
      <c r="H3" s="9">
        <v>3.6459999999999999</v>
      </c>
      <c r="I3" s="9">
        <v>2593.8573999999999</v>
      </c>
      <c r="J3" s="9" t="s">
        <v>44</v>
      </c>
      <c r="K3" s="9">
        <v>3.15</v>
      </c>
      <c r="L3" s="9">
        <v>597.44010000000003</v>
      </c>
      <c r="M3" s="5"/>
      <c r="N3" s="4"/>
      <c r="O3" s="5"/>
      <c r="P3" s="5"/>
      <c r="Q3" s="4"/>
      <c r="R3" s="4"/>
      <c r="S3" s="5"/>
      <c r="T3" s="4"/>
      <c r="U3" s="4"/>
      <c r="AD3" s="7">
        <v>43126</v>
      </c>
    </row>
    <row r="4" spans="1:33" x14ac:dyDescent="0.35">
      <c r="A4" s="5" t="s">
        <v>41</v>
      </c>
      <c r="B4" s="7">
        <v>43298</v>
      </c>
      <c r="C4" s="8">
        <v>0.79759259259259263</v>
      </c>
      <c r="D4" s="5" t="s">
        <v>42</v>
      </c>
      <c r="E4" s="9">
        <v>2.3860000000000001</v>
      </c>
      <c r="F4" s="9">
        <v>29.7392</v>
      </c>
      <c r="G4" s="9" t="s">
        <v>43</v>
      </c>
      <c r="H4" s="9">
        <v>3.6459999999999999</v>
      </c>
      <c r="I4" s="9">
        <v>2581.1401000000001</v>
      </c>
      <c r="J4" s="9" t="s">
        <v>44</v>
      </c>
      <c r="K4" s="9">
        <v>3.1459999999999999</v>
      </c>
      <c r="L4" s="9">
        <v>602.10440000000006</v>
      </c>
      <c r="M4" s="5"/>
      <c r="N4" s="4"/>
      <c r="O4" s="5"/>
      <c r="P4" s="5"/>
      <c r="Q4" s="4"/>
      <c r="R4" s="4"/>
      <c r="S4" s="5"/>
      <c r="T4" s="4"/>
      <c r="U4" s="4"/>
      <c r="AD4" s="7">
        <v>43126</v>
      </c>
    </row>
    <row r="5" spans="1:33" x14ac:dyDescent="0.35">
      <c r="A5" s="5" t="s">
        <v>41</v>
      </c>
      <c r="B5" s="7">
        <v>43298</v>
      </c>
      <c r="C5" s="8">
        <v>0.80104166666666676</v>
      </c>
      <c r="D5" s="5" t="s">
        <v>42</v>
      </c>
      <c r="E5" s="9">
        <v>2.3759999999999999</v>
      </c>
      <c r="F5" s="9">
        <v>30.323</v>
      </c>
      <c r="G5" s="9" t="s">
        <v>43</v>
      </c>
      <c r="H5" s="9">
        <v>3.6360000000000001</v>
      </c>
      <c r="I5" s="9">
        <v>2596.5403999999999</v>
      </c>
      <c r="J5" s="9" t="s">
        <v>44</v>
      </c>
      <c r="K5" s="9">
        <v>3.1429999999999998</v>
      </c>
      <c r="L5" s="9">
        <v>607.77689999999996</v>
      </c>
      <c r="M5" s="5"/>
      <c r="N5" s="4"/>
      <c r="O5" s="5"/>
      <c r="P5" s="5"/>
      <c r="Q5" s="4"/>
      <c r="R5" s="4"/>
      <c r="S5" s="5"/>
      <c r="T5" s="4"/>
      <c r="U5" s="4"/>
      <c r="AD5" s="7">
        <v>43126</v>
      </c>
    </row>
    <row r="6" spans="1:33" x14ac:dyDescent="0.35">
      <c r="A6" s="27" t="s">
        <v>45</v>
      </c>
      <c r="B6" s="28">
        <v>43298</v>
      </c>
      <c r="C6" s="29">
        <v>0.80449074074074067</v>
      </c>
      <c r="D6" s="27" t="s">
        <v>42</v>
      </c>
      <c r="E6" s="30">
        <v>2.383</v>
      </c>
      <c r="F6" s="30">
        <v>14.467599999999999</v>
      </c>
      <c r="G6" s="30" t="s">
        <v>43</v>
      </c>
      <c r="H6" s="30">
        <v>3.64</v>
      </c>
      <c r="I6" s="30">
        <v>2822.6388000000002</v>
      </c>
      <c r="J6" s="30" t="s">
        <v>44</v>
      </c>
      <c r="K6" s="30">
        <v>3.1429999999999998</v>
      </c>
      <c r="L6" s="30">
        <v>472.82799999999997</v>
      </c>
      <c r="O6" s="10">
        <f t="shared" ref="O6:O15" si="0">($O$2/$M$2)*F6</f>
        <v>2.0154205913811545</v>
      </c>
      <c r="R6" s="10">
        <f t="shared" ref="R6:R15" si="1">($R$2/$P$2)*I6</f>
        <v>424.65071237976485</v>
      </c>
      <c r="U6" s="10">
        <f>($S$2/$U$2)*L6</f>
        <v>702.67723758643979</v>
      </c>
      <c r="V6" s="3">
        <v>0</v>
      </c>
      <c r="W6" s="11" t="s">
        <v>33</v>
      </c>
      <c r="X6" s="2">
        <f>SLOPE(O6:O10,$V$6:$V$10)</f>
        <v>3.1134846289204089E-3</v>
      </c>
      <c r="Y6" s="2">
        <f>RSQ(O6:O10,$V$6:$V$10)</f>
        <v>0.78710746733272907</v>
      </c>
      <c r="Z6" s="2">
        <f>SLOPE($R6:$R10,$V$6:$V$10)</f>
        <v>7.104677908943386</v>
      </c>
      <c r="AA6" s="2">
        <f>RSQ(R6:R10,$V$6:$V$10)</f>
        <v>0.80903691159625823</v>
      </c>
      <c r="AB6" s="2">
        <f>SLOPE(U6:U10,$V$6:$V$10)</f>
        <v>-0.55494393602386249</v>
      </c>
      <c r="AC6" s="2">
        <f>RSQ(U6:U10,$V$6:$V$10)</f>
        <v>0.31573861588208457</v>
      </c>
      <c r="AD6" s="7">
        <v>43126</v>
      </c>
      <c r="AE6" s="2"/>
    </row>
    <row r="7" spans="1:33" x14ac:dyDescent="0.35">
      <c r="A7" s="27" t="s">
        <v>46</v>
      </c>
      <c r="B7" s="28">
        <v>43298</v>
      </c>
      <c r="C7" s="29">
        <v>0.80793981481481481</v>
      </c>
      <c r="D7" s="27" t="s">
        <v>42</v>
      </c>
      <c r="E7" s="30">
        <v>2.38</v>
      </c>
      <c r="F7" s="30">
        <v>15.026199999999999</v>
      </c>
      <c r="G7" s="30" t="s">
        <v>43</v>
      </c>
      <c r="H7" s="30">
        <v>3.64</v>
      </c>
      <c r="I7" s="30">
        <v>4193.0793999999996</v>
      </c>
      <c r="J7" s="30" t="s">
        <v>44</v>
      </c>
      <c r="K7" s="30">
        <v>3.14</v>
      </c>
      <c r="L7" s="30">
        <v>452.2998</v>
      </c>
      <c r="O7" s="10">
        <f t="shared" si="0"/>
        <v>2.0932368112341719</v>
      </c>
      <c r="R7" s="10">
        <f t="shared" si="1"/>
        <v>630.82607462028682</v>
      </c>
      <c r="U7" s="10">
        <f>($S$2/$U$2)*L7</f>
        <v>672.16995191676301</v>
      </c>
      <c r="V7" s="3">
        <v>10</v>
      </c>
      <c r="W7" s="13" t="s">
        <v>34</v>
      </c>
      <c r="X7" s="2">
        <f>SLOPE($O11:$O15,$V$6:$V$10)</f>
        <v>5.223967498189097E-5</v>
      </c>
      <c r="Y7" s="2">
        <f>RSQ(O11:O15,$V$6:$V$10)</f>
        <v>1.1163017056663436E-3</v>
      </c>
      <c r="Z7" s="2">
        <f>SLOPE($R11:$R15,$V$6:$V$10)</f>
        <v>3.2423895893787202</v>
      </c>
      <c r="AA7" s="2">
        <f>RSQ(R11:R15,$V$6:$V$10)</f>
        <v>0.93306484040012772</v>
      </c>
      <c r="AB7" s="2">
        <f>SLOPE(U11:U15,$V$6:$V$10)</f>
        <v>0.18784590667383327</v>
      </c>
      <c r="AC7" s="2">
        <f>RSQ(U11:U15,$V$6:$V$10)</f>
        <v>0.81166329423835226</v>
      </c>
      <c r="AD7" s="7">
        <v>43126</v>
      </c>
      <c r="AE7" s="2"/>
    </row>
    <row r="8" spans="1:33" x14ac:dyDescent="0.35">
      <c r="A8" s="27" t="s">
        <v>47</v>
      </c>
      <c r="B8" s="28">
        <v>43298</v>
      </c>
      <c r="C8" s="29">
        <v>0.81137731481481479</v>
      </c>
      <c r="D8" s="27" t="s">
        <v>42</v>
      </c>
      <c r="E8" s="30">
        <v>2.383</v>
      </c>
      <c r="F8" s="30">
        <v>15.0982</v>
      </c>
      <c r="G8" s="30" t="s">
        <v>43</v>
      </c>
      <c r="H8" s="30">
        <v>3.6429999999999998</v>
      </c>
      <c r="I8" s="30">
        <v>4335.1372000000001</v>
      </c>
      <c r="J8" s="30" t="s">
        <v>44</v>
      </c>
      <c r="K8" s="30">
        <v>3.1459999999999999</v>
      </c>
      <c r="L8" s="30">
        <v>445.26240000000001</v>
      </c>
      <c r="O8" s="10">
        <f t="shared" si="0"/>
        <v>2.1032668288306944</v>
      </c>
      <c r="R8" s="10">
        <f>($R$2/$P$2)*I8</f>
        <v>652.19790085930197</v>
      </c>
      <c r="U8" s="10">
        <f t="shared" ref="U8:U15" si="2">($S$2/$U$2)*L8</f>
        <v>661.71155945313819</v>
      </c>
      <c r="V8" s="3">
        <v>20</v>
      </c>
      <c r="W8" s="15" t="s">
        <v>35</v>
      </c>
      <c r="X8" s="2">
        <f>SLOPE($O20:$O24,$V$6:$V$10)</f>
        <v>-7.4297753362809465E-4</v>
      </c>
      <c r="Y8" s="2">
        <f>RSQ(O20:O24,$V$6:$V$10)</f>
        <v>0.96066933991852255</v>
      </c>
      <c r="Z8" s="2">
        <f>SLOPE($R20:$R24,$V$6:$V$10)</f>
        <v>-2.3021535321751125</v>
      </c>
      <c r="AA8" s="2">
        <f>RSQ(R20:R24,$V$6:$V$10)</f>
        <v>0.68725119186972294</v>
      </c>
      <c r="AB8" s="2">
        <f>SLOPE($U20:$U24,$V$6:$V$10)</f>
        <v>-0.13496013487816869</v>
      </c>
      <c r="AC8" s="2">
        <f>RSQ(U20:U24,$V$6:$V$10)</f>
        <v>6.6896149272200472E-2</v>
      </c>
      <c r="AD8" s="7">
        <v>43126</v>
      </c>
      <c r="AE8" s="2"/>
    </row>
    <row r="9" spans="1:33" x14ac:dyDescent="0.35">
      <c r="A9" s="27" t="s">
        <v>48</v>
      </c>
      <c r="B9" s="28">
        <v>43298</v>
      </c>
      <c r="C9" s="29">
        <v>0.81481481481481488</v>
      </c>
      <c r="D9" s="27" t="s">
        <v>42</v>
      </c>
      <c r="E9" s="30">
        <v>2.3860000000000001</v>
      </c>
      <c r="F9" s="30">
        <v>15.188599999999999</v>
      </c>
      <c r="G9" s="30" t="s">
        <v>43</v>
      </c>
      <c r="H9" s="30">
        <v>3.6429999999999998</v>
      </c>
      <c r="I9" s="30">
        <v>4272.9227000000001</v>
      </c>
      <c r="J9" s="30" t="s">
        <v>44</v>
      </c>
      <c r="K9" s="30">
        <v>3.1459999999999999</v>
      </c>
      <c r="L9" s="30">
        <v>450.32929999999999</v>
      </c>
      <c r="O9" s="10">
        <f t="shared" si="0"/>
        <v>2.1158600731463273</v>
      </c>
      <c r="Q9" s="10">
        <f>($R$2/$P$2)*I9</f>
        <v>642.83806645705715</v>
      </c>
      <c r="U9" s="10">
        <f t="shared" si="2"/>
        <v>669.24156041570109</v>
      </c>
      <c r="V9" s="3">
        <v>30</v>
      </c>
      <c r="W9" s="18" t="s">
        <v>36</v>
      </c>
      <c r="X9" s="2">
        <f>SLOPE($O25:$O29,$V$6:$V$10)</f>
        <v>-3.5829451747576169E-3</v>
      </c>
      <c r="Y9" s="2">
        <f>RSQ(O25:O29,$V$6:$V$10)</f>
        <v>0.91056124095801372</v>
      </c>
      <c r="Z9" s="2">
        <f>SLOPE($R25:$R29,$V$6:$V$10)</f>
        <v>27.652648752038978</v>
      </c>
      <c r="AA9" s="2">
        <f>RSQ(R25:R29,$V$6:$V$10)</f>
        <v>0.97004047431381146</v>
      </c>
      <c r="AB9" s="2">
        <f>SLOPE(U25:U29,$V$6:$V$10)</f>
        <v>0.30786081023952078</v>
      </c>
      <c r="AC9" s="2">
        <f>RSQ(U25:U29,$V$6:$V$10)</f>
        <v>0.27173290243960657</v>
      </c>
      <c r="AD9" s="7">
        <v>43126</v>
      </c>
      <c r="AE9" s="2"/>
    </row>
    <row r="10" spans="1:33" x14ac:dyDescent="0.35">
      <c r="A10" s="27" t="s">
        <v>49</v>
      </c>
      <c r="B10" s="28">
        <v>43298</v>
      </c>
      <c r="C10" s="29">
        <v>0.81826388888888879</v>
      </c>
      <c r="D10" s="27" t="s">
        <v>42</v>
      </c>
      <c r="E10" s="30">
        <v>2.38</v>
      </c>
      <c r="F10" s="30">
        <v>14.973800000000001</v>
      </c>
      <c r="G10" s="30" t="s">
        <v>43</v>
      </c>
      <c r="H10" s="30">
        <v>3.6360000000000001</v>
      </c>
      <c r="I10" s="30">
        <v>4947.9072999999999</v>
      </c>
      <c r="J10" s="30" t="s">
        <v>44</v>
      </c>
      <c r="K10" s="30">
        <v>3.1429999999999998</v>
      </c>
      <c r="L10" s="30">
        <v>455.14229999999998</v>
      </c>
      <c r="N10" s="10">
        <f>($O$2/$M$2)*F10</f>
        <v>2.0859371873167034</v>
      </c>
      <c r="R10" s="10">
        <f t="shared" si="1"/>
        <v>744.38584197667751</v>
      </c>
      <c r="U10" s="10">
        <f t="shared" si="2"/>
        <v>676.39423653577762</v>
      </c>
      <c r="V10" s="3">
        <v>40</v>
      </c>
      <c r="W10" s="20" t="s">
        <v>37</v>
      </c>
      <c r="X10" s="2">
        <f>SLOPE($O34:$O38,$V$6:$V$10)</f>
        <v>-2.7465531518476305E-3</v>
      </c>
      <c r="Y10" s="2">
        <f>RSQ(O34:O38,$V$6:$V$10)</f>
        <v>0.79446731865525189</v>
      </c>
      <c r="Z10" s="2">
        <f>SLOPE($R34:$R38,$V$6:$V$10)</f>
        <v>31.18427496938542</v>
      </c>
      <c r="AA10" s="2">
        <f>RSQ(R34:R38,$V$6:$V$10)</f>
        <v>0.93743131533590807</v>
      </c>
      <c r="AB10" s="2">
        <f>SLOPE(U34:U38,$V$6:$V$10)</f>
        <v>1.4374040519868367</v>
      </c>
      <c r="AC10" s="2">
        <f>RSQ(U34:U38,$V$6:$V$10)</f>
        <v>0.92403125741147651</v>
      </c>
      <c r="AD10" s="7">
        <v>43126</v>
      </c>
      <c r="AE10" s="2"/>
    </row>
    <row r="11" spans="1:33" x14ac:dyDescent="0.35">
      <c r="A11" s="27" t="s">
        <v>50</v>
      </c>
      <c r="B11" s="28">
        <v>43298</v>
      </c>
      <c r="C11" s="29">
        <v>0.82171296296296292</v>
      </c>
      <c r="D11" s="27" t="s">
        <v>42</v>
      </c>
      <c r="E11" s="30">
        <v>2.383</v>
      </c>
      <c r="F11" s="30">
        <v>14.787599999999999</v>
      </c>
      <c r="G11" s="30" t="s">
        <v>43</v>
      </c>
      <c r="H11" s="30">
        <v>3.6429999999999998</v>
      </c>
      <c r="I11" s="30">
        <v>4066.4713000000002</v>
      </c>
      <c r="J11" s="30" t="s">
        <v>44</v>
      </c>
      <c r="K11" s="30">
        <v>3.1459999999999999</v>
      </c>
      <c r="L11" s="30">
        <v>447.91160000000002</v>
      </c>
      <c r="O11" s="12">
        <f t="shared" si="0"/>
        <v>2.0599984473656971</v>
      </c>
      <c r="R11" s="12">
        <f t="shared" si="1"/>
        <v>611.77857202872303</v>
      </c>
      <c r="U11" s="12">
        <f t="shared" si="2"/>
        <v>665.64857785690026</v>
      </c>
      <c r="V11" s="3"/>
      <c r="W11" s="21" t="s">
        <v>38</v>
      </c>
      <c r="X11" s="2">
        <f>SLOPE($O39:$O43,$V$6:$V$10)</f>
        <v>-7.3825108684401237E-3</v>
      </c>
      <c r="Y11" s="2">
        <f>RSQ(O39:O43,$V$6:$V$10)</f>
        <v>0.96400191944664748</v>
      </c>
      <c r="Z11" s="2">
        <f>SLOPE($R39:$R43,$V$6:$V$10)</f>
        <v>6.9416094153842804</v>
      </c>
      <c r="AA11" s="2">
        <f>RSQ(R39:R43,$V$6:$V$10)</f>
        <v>0.98608144574004031</v>
      </c>
      <c r="AB11" s="2">
        <f>SLOPE($U39:$U43,$V$6:$V$10)</f>
        <v>5.6380267326711649E-2</v>
      </c>
      <c r="AC11" s="2">
        <f>RSQ(U39:U43,$V$6:$V$10)</f>
        <v>2.8450096017778009E-2</v>
      </c>
      <c r="AD11" s="7">
        <v>43126</v>
      </c>
      <c r="AE11" s="2"/>
    </row>
    <row r="12" spans="1:33" x14ac:dyDescent="0.35">
      <c r="A12" s="27" t="s">
        <v>51</v>
      </c>
      <c r="B12" s="28">
        <v>43298</v>
      </c>
      <c r="C12" s="29">
        <v>0.82516203703703705</v>
      </c>
      <c r="D12" s="27" t="s">
        <v>42</v>
      </c>
      <c r="E12" s="30">
        <v>2.3860000000000001</v>
      </c>
      <c r="F12" s="30">
        <v>14.9541</v>
      </c>
      <c r="G12" s="30" t="s">
        <v>43</v>
      </c>
      <c r="H12" s="30">
        <v>3.6429999999999998</v>
      </c>
      <c r="I12" s="30">
        <v>4279.9278000000004</v>
      </c>
      <c r="J12" s="30" t="s">
        <v>44</v>
      </c>
      <c r="K12" s="30">
        <v>3.1459999999999999</v>
      </c>
      <c r="L12" s="30">
        <v>452.73480000000001</v>
      </c>
      <c r="O12" s="12">
        <f t="shared" si="0"/>
        <v>2.0831928630576551</v>
      </c>
      <c r="R12" s="12">
        <f t="shared" si="1"/>
        <v>643.89194579340437</v>
      </c>
      <c r="T12" s="12">
        <f>($S$2/$U$2)*L12</f>
        <v>672.81641235977838</v>
      </c>
      <c r="V12" s="3"/>
      <c r="W12" s="23" t="s">
        <v>39</v>
      </c>
      <c r="X12" s="2">
        <f>SLOPE($O48:$O52,$V$6:$V$10)</f>
        <v>-4.0570028119932397E-3</v>
      </c>
      <c r="Y12" s="2">
        <f>RSQ(O48:O52,$V$6:$V$10)</f>
        <v>0.58166701108489438</v>
      </c>
      <c r="Z12" s="2">
        <f>SLOPE($R48:$R52,$V$6:$V$10)</f>
        <v>1.579298461137572</v>
      </c>
      <c r="AA12" s="2">
        <f>RSQ(R48:R52,$V$6:$V$10)</f>
        <v>0.98316585187184702</v>
      </c>
      <c r="AB12" s="2">
        <f>SLOPE(U48:U52,$V$6:$V$10)</f>
        <v>0.30558259447137515</v>
      </c>
      <c r="AC12" s="2">
        <f>RSQ(U48:U52,$V$6:$V$10)</f>
        <v>0.38266631259918227</v>
      </c>
      <c r="AD12" s="7">
        <v>43126</v>
      </c>
      <c r="AE12" s="2"/>
    </row>
    <row r="13" spans="1:33" x14ac:dyDescent="0.35">
      <c r="A13" s="27" t="s">
        <v>52</v>
      </c>
      <c r="B13" s="28">
        <v>43298</v>
      </c>
      <c r="C13" s="29">
        <v>0.82861111111111108</v>
      </c>
      <c r="D13" s="27" t="s">
        <v>42</v>
      </c>
      <c r="E13" s="30">
        <v>2.383</v>
      </c>
      <c r="F13" s="30">
        <v>14.590199999999999</v>
      </c>
      <c r="G13" s="30" t="s">
        <v>43</v>
      </c>
      <c r="H13" s="30">
        <v>3.64</v>
      </c>
      <c r="I13" s="30">
        <v>4625.8909999999996</v>
      </c>
      <c r="J13" s="30" t="s">
        <v>44</v>
      </c>
      <c r="K13" s="30">
        <v>3.1429999999999998</v>
      </c>
      <c r="L13" s="30">
        <v>448.4742</v>
      </c>
      <c r="O13" s="12">
        <f t="shared" si="0"/>
        <v>2.0324994824552327</v>
      </c>
      <c r="R13" s="12">
        <f t="shared" si="1"/>
        <v>695.94023455680644</v>
      </c>
      <c r="U13" s="12">
        <f t="shared" si="2"/>
        <v>666.48466669653351</v>
      </c>
      <c r="V13" s="3"/>
      <c r="W13" s="25" t="s">
        <v>40</v>
      </c>
      <c r="X13" s="2">
        <f>SLOPE($O53:$O57,$V$6:$V$10)</f>
        <v>-4.455696011454997E-3</v>
      </c>
      <c r="Y13" s="2">
        <f>RSQ(O53:O57,$V$6:$V$10)</f>
        <v>0.69948039367738524</v>
      </c>
      <c r="Z13" s="2">
        <f>SLOPE($R53:$R57,$V$6:$V$10)</f>
        <v>2.5178904599569214</v>
      </c>
      <c r="AA13" s="2">
        <f>RSQ(R53:R57,$V$6:$V$10)</f>
        <v>0.94725559107459423</v>
      </c>
      <c r="AB13" s="2">
        <f>SLOPE(U53:U57,$V$6:$V$10)</f>
        <v>8.8835553798005548E-2</v>
      </c>
      <c r="AC13" s="2">
        <f>RSQ(U53:U57,$V$6:$V$10)</f>
        <v>0.16197506246518503</v>
      </c>
      <c r="AD13" s="7">
        <v>43126</v>
      </c>
      <c r="AE13" s="2"/>
    </row>
    <row r="14" spans="1:33" x14ac:dyDescent="0.35">
      <c r="A14" s="27" t="s">
        <v>53</v>
      </c>
      <c r="B14" s="28">
        <v>43298</v>
      </c>
      <c r="C14" s="29">
        <v>0.83204861111111106</v>
      </c>
      <c r="D14" s="27" t="s">
        <v>42</v>
      </c>
      <c r="E14" s="30">
        <v>2.38</v>
      </c>
      <c r="F14" s="30">
        <v>15.0456</v>
      </c>
      <c r="G14" s="30" t="s">
        <v>43</v>
      </c>
      <c r="H14" s="30">
        <v>3.6360000000000001</v>
      </c>
      <c r="I14" s="30">
        <v>4669.5519999999997</v>
      </c>
      <c r="J14" s="30" t="s">
        <v>44</v>
      </c>
      <c r="K14" s="30">
        <v>3.14</v>
      </c>
      <c r="L14" s="30">
        <v>452.12279999999998</v>
      </c>
      <c r="O14" s="12">
        <f t="shared" si="0"/>
        <v>2.0959393437532352</v>
      </c>
      <c r="R14" s="12">
        <f>($R$2/$P$2)*I14</f>
        <v>702.508795420213</v>
      </c>
      <c r="U14" s="12">
        <f t="shared" si="2"/>
        <v>671.90690939167393</v>
      </c>
      <c r="AD14" s="7">
        <v>43126</v>
      </c>
    </row>
    <row r="15" spans="1:33" x14ac:dyDescent="0.35">
      <c r="A15" s="27" t="s">
        <v>54</v>
      </c>
      <c r="B15" s="28">
        <v>43298</v>
      </c>
      <c r="C15" s="29">
        <v>0.83549768518518519</v>
      </c>
      <c r="D15" s="27" t="s">
        <v>42</v>
      </c>
      <c r="E15" s="30">
        <v>2.3860000000000001</v>
      </c>
      <c r="F15" s="30">
        <v>14.7606</v>
      </c>
      <c r="G15" s="30" t="s">
        <v>43</v>
      </c>
      <c r="H15" s="30">
        <v>3.6429999999999998</v>
      </c>
      <c r="I15" s="30">
        <v>4657.4156999999996</v>
      </c>
      <c r="J15" s="30" t="s">
        <v>44</v>
      </c>
      <c r="K15" s="30">
        <v>3.1459999999999999</v>
      </c>
      <c r="L15" s="30">
        <v>452.50720000000001</v>
      </c>
      <c r="O15" s="12">
        <f t="shared" si="0"/>
        <v>2.0562371907670016</v>
      </c>
      <c r="Q15" s="12">
        <f>($R$2/$P$2)*I15</f>
        <v>700.68295484838541</v>
      </c>
      <c r="U15" s="12">
        <f t="shared" si="2"/>
        <v>672.4781723670651</v>
      </c>
      <c r="AD15" s="7">
        <v>43126</v>
      </c>
    </row>
    <row r="16" spans="1:33" x14ac:dyDescent="0.35">
      <c r="A16" s="5" t="s">
        <v>41</v>
      </c>
      <c r="B16" s="7">
        <v>43298</v>
      </c>
      <c r="C16" s="8">
        <v>0.83894675925925932</v>
      </c>
      <c r="D16" s="5" t="s">
        <v>42</v>
      </c>
      <c r="E16" s="9">
        <v>2.38</v>
      </c>
      <c r="F16" s="9">
        <v>30.113</v>
      </c>
      <c r="G16" s="9" t="s">
        <v>43</v>
      </c>
      <c r="H16" s="9">
        <v>3.64</v>
      </c>
      <c r="I16" s="9">
        <v>2596.1698000000001</v>
      </c>
      <c r="J16" s="9" t="s">
        <v>44</v>
      </c>
      <c r="K16" s="9">
        <v>3.1429999999999998</v>
      </c>
      <c r="L16" s="9">
        <v>603.10559999999998</v>
      </c>
      <c r="M16" s="5"/>
      <c r="N16" s="4"/>
      <c r="O16" s="5"/>
      <c r="P16" s="5"/>
      <c r="Q16" s="4"/>
      <c r="R16" s="4"/>
      <c r="S16" s="5"/>
      <c r="T16" s="4"/>
      <c r="U16" s="4"/>
      <c r="AD16" s="7">
        <v>43126</v>
      </c>
    </row>
    <row r="17" spans="1:30" x14ac:dyDescent="0.35">
      <c r="A17" s="5" t="s">
        <v>41</v>
      </c>
      <c r="B17" s="7">
        <v>43298</v>
      </c>
      <c r="C17" s="8">
        <v>0.84239583333333334</v>
      </c>
      <c r="D17" s="5" t="s">
        <v>42</v>
      </c>
      <c r="E17" s="9">
        <v>2.383</v>
      </c>
      <c r="F17" s="9">
        <v>30.386199999999999</v>
      </c>
      <c r="G17" s="9" t="s">
        <v>43</v>
      </c>
      <c r="H17" s="9">
        <v>3.64</v>
      </c>
      <c r="I17" s="9">
        <v>2599.4663999999998</v>
      </c>
      <c r="J17" s="9" t="s">
        <v>44</v>
      </c>
      <c r="K17" s="9">
        <v>3.1459999999999999</v>
      </c>
      <c r="L17" s="9">
        <v>607.30859999999996</v>
      </c>
      <c r="M17" s="5"/>
      <c r="N17" s="4"/>
      <c r="O17" s="5"/>
      <c r="P17" s="5"/>
      <c r="Q17" s="4"/>
      <c r="R17" s="4"/>
      <c r="S17" s="5"/>
      <c r="T17" s="4"/>
      <c r="U17" s="4"/>
      <c r="AD17" s="7">
        <v>43126</v>
      </c>
    </row>
    <row r="18" spans="1:30" x14ac:dyDescent="0.35">
      <c r="A18" s="5" t="s">
        <v>41</v>
      </c>
      <c r="B18" s="7">
        <v>43298</v>
      </c>
      <c r="C18" s="8">
        <v>0.84584490740740748</v>
      </c>
      <c r="D18" s="5" t="s">
        <v>42</v>
      </c>
      <c r="E18" s="9">
        <v>2.3860000000000001</v>
      </c>
      <c r="F18" s="9">
        <v>30.1998</v>
      </c>
      <c r="G18" s="9" t="s">
        <v>43</v>
      </c>
      <c r="H18" s="9">
        <v>3.6429999999999998</v>
      </c>
      <c r="I18" s="9">
        <v>2592.1631000000002</v>
      </c>
      <c r="J18" s="9" t="s">
        <v>44</v>
      </c>
      <c r="K18" s="9">
        <v>3.15</v>
      </c>
      <c r="L18" s="9">
        <v>598.47159999999997</v>
      </c>
      <c r="M18" s="5"/>
      <c r="N18" s="4"/>
      <c r="O18" s="5"/>
      <c r="P18" s="5"/>
      <c r="Q18" s="4"/>
      <c r="R18" s="4"/>
      <c r="S18" s="5"/>
      <c r="T18" s="4"/>
      <c r="U18" s="4"/>
      <c r="AD18" s="7">
        <v>43126</v>
      </c>
    </row>
    <row r="19" spans="1:30" x14ac:dyDescent="0.35">
      <c r="A19" s="5" t="s">
        <v>41</v>
      </c>
      <c r="B19" s="7">
        <v>43298</v>
      </c>
      <c r="C19" s="8">
        <v>0.84928240740740746</v>
      </c>
      <c r="D19" s="5" t="s">
        <v>42</v>
      </c>
      <c r="E19" s="9">
        <v>2.3860000000000001</v>
      </c>
      <c r="F19" s="9">
        <v>30.080400000000001</v>
      </c>
      <c r="G19" s="9" t="s">
        <v>43</v>
      </c>
      <c r="H19" s="9">
        <v>3.6429999999999998</v>
      </c>
      <c r="I19" s="9">
        <v>2590.4884999999999</v>
      </c>
      <c r="J19" s="9" t="s">
        <v>44</v>
      </c>
      <c r="K19" s="9">
        <v>3.1459999999999999</v>
      </c>
      <c r="L19" s="9">
        <v>599.70150000000001</v>
      </c>
      <c r="M19" s="5"/>
      <c r="N19" s="4"/>
      <c r="O19" s="5"/>
      <c r="P19" s="5"/>
      <c r="Q19" s="4"/>
      <c r="R19" s="4"/>
      <c r="S19" s="5"/>
      <c r="T19" s="4"/>
      <c r="U19" s="4"/>
      <c r="AD19" s="7">
        <v>43126</v>
      </c>
    </row>
    <row r="20" spans="1:30" x14ac:dyDescent="0.35">
      <c r="A20" s="27" t="s">
        <v>55</v>
      </c>
      <c r="B20" s="28">
        <v>43298</v>
      </c>
      <c r="C20" s="29">
        <v>0.85273148148148159</v>
      </c>
      <c r="D20" s="27" t="s">
        <v>42</v>
      </c>
      <c r="E20" s="30">
        <v>2.3759999999999999</v>
      </c>
      <c r="F20" s="30">
        <v>15.163600000000001</v>
      </c>
      <c r="G20" s="30" t="s">
        <v>43</v>
      </c>
      <c r="H20" s="30">
        <v>3.6360000000000001</v>
      </c>
      <c r="I20" s="30">
        <v>4140.4548000000004</v>
      </c>
      <c r="J20" s="30" t="s">
        <v>44</v>
      </c>
      <c r="K20" s="30">
        <v>3.14</v>
      </c>
      <c r="L20" s="30">
        <v>450.3768</v>
      </c>
      <c r="O20" s="14">
        <f t="shared" ref="O20:O29" si="3">($O$2/$M$2)*F20</f>
        <v>2.1123774281475352</v>
      </c>
      <c r="P20" s="3"/>
      <c r="Q20" s="14">
        <f>($R$2/$P$2)*I20</f>
        <v>622.90898870809008</v>
      </c>
      <c r="S20" s="3"/>
      <c r="U20" s="14">
        <f t="shared" ref="U20:U29" si="4">($S$2/$U$2)*L20</f>
        <v>669.3121509238465</v>
      </c>
      <c r="AD20" s="7">
        <v>43126</v>
      </c>
    </row>
    <row r="21" spans="1:30" x14ac:dyDescent="0.35">
      <c r="A21" s="27" t="s">
        <v>56</v>
      </c>
      <c r="B21" s="28">
        <v>43298</v>
      </c>
      <c r="C21" s="29">
        <v>0.85616898148148157</v>
      </c>
      <c r="D21" s="27" t="s">
        <v>42</v>
      </c>
      <c r="E21" s="30">
        <v>2.383</v>
      </c>
      <c r="F21" s="30">
        <v>14.470700000000001</v>
      </c>
      <c r="G21" s="30" t="s">
        <v>43</v>
      </c>
      <c r="H21" s="30">
        <v>3.6429999999999998</v>
      </c>
      <c r="I21" s="30">
        <v>4509.4056</v>
      </c>
      <c r="J21" s="30" t="s">
        <v>44</v>
      </c>
      <c r="K21" s="30">
        <v>3.1459999999999999</v>
      </c>
      <c r="L21" s="30">
        <v>458.18340000000001</v>
      </c>
      <c r="N21" s="14">
        <f>($O$2/$M$2)*F21</f>
        <v>2.0158524393610051</v>
      </c>
      <c r="P21" s="3"/>
      <c r="R21" s="14">
        <f>($R$2/$P$2)*I21</f>
        <v>678.41563732819827</v>
      </c>
      <c r="S21" s="3"/>
      <c r="U21" s="14">
        <f t="shared" si="4"/>
        <v>680.91366378463795</v>
      </c>
      <c r="AD21" s="7">
        <v>43126</v>
      </c>
    </row>
    <row r="22" spans="1:30" x14ac:dyDescent="0.35">
      <c r="A22" s="27" t="s">
        <v>57</v>
      </c>
      <c r="B22" s="28">
        <v>43298</v>
      </c>
      <c r="C22" s="29">
        <v>0.85961805555555559</v>
      </c>
      <c r="D22" s="27" t="s">
        <v>42</v>
      </c>
      <c r="E22" s="30">
        <v>2.3860000000000001</v>
      </c>
      <c r="F22" s="30">
        <v>15.017899999999999</v>
      </c>
      <c r="G22" s="30" t="s">
        <v>43</v>
      </c>
      <c r="H22" s="30">
        <v>3.6429999999999998</v>
      </c>
      <c r="I22" s="30">
        <v>4666.01</v>
      </c>
      <c r="J22" s="30" t="s">
        <v>44</v>
      </c>
      <c r="K22" s="30">
        <v>3.15</v>
      </c>
      <c r="L22" s="30">
        <v>453.78980000000001</v>
      </c>
      <c r="O22" s="14">
        <f t="shared" si="3"/>
        <v>2.0920805730945728</v>
      </c>
      <c r="P22" s="3"/>
      <c r="R22" s="14">
        <f>($R$2/$P$2)*I22</f>
        <v>701.97592071330791</v>
      </c>
      <c r="S22" s="3"/>
      <c r="U22" s="14">
        <f t="shared" si="4"/>
        <v>674.38426469858598</v>
      </c>
      <c r="AD22" s="7">
        <v>43126</v>
      </c>
    </row>
    <row r="23" spans="1:30" x14ac:dyDescent="0.35">
      <c r="A23" s="27" t="s">
        <v>58</v>
      </c>
      <c r="B23" s="28">
        <v>43298</v>
      </c>
      <c r="C23" s="29">
        <v>0.86306712962962961</v>
      </c>
      <c r="D23" s="27" t="s">
        <v>42</v>
      </c>
      <c r="E23" s="30">
        <v>2.3860000000000001</v>
      </c>
      <c r="F23" s="30">
        <v>15.000999999999999</v>
      </c>
      <c r="G23" s="30" t="s">
        <v>43</v>
      </c>
      <c r="H23" s="30">
        <v>3.6429999999999998</v>
      </c>
      <c r="I23" s="30">
        <v>4310.9754000000003</v>
      </c>
      <c r="J23" s="30" t="s">
        <v>44</v>
      </c>
      <c r="K23" s="30">
        <v>3.15</v>
      </c>
      <c r="L23" s="30">
        <v>458.8</v>
      </c>
      <c r="O23" s="14">
        <f t="shared" si="3"/>
        <v>2.0897263050753891</v>
      </c>
      <c r="P23" s="3"/>
      <c r="R23" s="14">
        <f>($R$2/$P$2)*I23</f>
        <v>648.56288897525314</v>
      </c>
      <c r="S23" s="3"/>
      <c r="U23" s="14">
        <f t="shared" si="4"/>
        <v>681.83000288616279</v>
      </c>
      <c r="AD23" s="7">
        <v>43126</v>
      </c>
    </row>
    <row r="24" spans="1:30" x14ac:dyDescent="0.35">
      <c r="A24" s="27" t="s">
        <v>59</v>
      </c>
      <c r="B24" s="28">
        <v>43298</v>
      </c>
      <c r="C24" s="29">
        <v>0.86651620370370364</v>
      </c>
      <c r="D24" s="27" t="s">
        <v>42</v>
      </c>
      <c r="E24" s="30">
        <v>2.38</v>
      </c>
      <c r="F24" s="30">
        <v>14.9458</v>
      </c>
      <c r="G24" s="30" t="s">
        <v>43</v>
      </c>
      <c r="H24" s="30">
        <v>3.6360000000000001</v>
      </c>
      <c r="I24" s="30">
        <v>4117.6725999999999</v>
      </c>
      <c r="J24" s="30" t="s">
        <v>44</v>
      </c>
      <c r="K24" s="30">
        <v>3.1429999999999998</v>
      </c>
      <c r="L24" s="30">
        <v>445.52780000000001</v>
      </c>
      <c r="O24" s="14">
        <f t="shared" si="3"/>
        <v>2.0820366249180555</v>
      </c>
      <c r="P24" s="3"/>
      <c r="R24" s="14">
        <f>($R$2/$P$2)*I24</f>
        <v>619.48153016837944</v>
      </c>
      <c r="S24" s="3"/>
      <c r="U24" s="14">
        <f t="shared" si="4"/>
        <v>662.10597462917565</v>
      </c>
      <c r="AD24" s="7">
        <v>43126</v>
      </c>
    </row>
    <row r="25" spans="1:30" x14ac:dyDescent="0.35">
      <c r="A25" s="27" t="s">
        <v>60</v>
      </c>
      <c r="B25" s="28">
        <v>43298</v>
      </c>
      <c r="C25" s="29">
        <v>0.86996527777777777</v>
      </c>
      <c r="D25" s="27" t="s">
        <v>42</v>
      </c>
      <c r="E25" s="30">
        <v>2.383</v>
      </c>
      <c r="F25" s="30">
        <v>14.572800000000001</v>
      </c>
      <c r="G25" s="30" t="s">
        <v>43</v>
      </c>
      <c r="H25" s="30">
        <v>3.64</v>
      </c>
      <c r="I25" s="30">
        <v>3670.0657999999999</v>
      </c>
      <c r="J25" s="30" t="s">
        <v>44</v>
      </c>
      <c r="K25" s="30">
        <v>3.1429999999999998</v>
      </c>
      <c r="L25" s="30">
        <v>454.64339999999999</v>
      </c>
      <c r="O25" s="17">
        <f t="shared" si="3"/>
        <v>2.0300755615360733</v>
      </c>
      <c r="P25" s="3"/>
      <c r="R25" s="17">
        <f t="shared" ref="R20:R29" si="5">($R$2/$P$2)*I25</f>
        <v>552.14151256285834</v>
      </c>
      <c r="S25" s="3"/>
      <c r="U25" s="17">
        <f t="shared" si="4"/>
        <v>675.6528132828571</v>
      </c>
      <c r="AD25" s="7">
        <v>43126</v>
      </c>
    </row>
    <row r="26" spans="1:30" x14ac:dyDescent="0.35">
      <c r="A26" s="27" t="s">
        <v>61</v>
      </c>
      <c r="B26" s="28">
        <v>43298</v>
      </c>
      <c r="C26" s="29">
        <v>0.8734143518518519</v>
      </c>
      <c r="D26" s="27" t="s">
        <v>42</v>
      </c>
      <c r="E26" s="30">
        <v>2.3860000000000001</v>
      </c>
      <c r="F26" s="30">
        <v>14.3264</v>
      </c>
      <c r="G26" s="30" t="s">
        <v>43</v>
      </c>
      <c r="H26" s="30">
        <v>3.6429999999999998</v>
      </c>
      <c r="I26" s="30">
        <v>6418.4731000000002</v>
      </c>
      <c r="J26" s="30" t="s">
        <v>44</v>
      </c>
      <c r="K26" s="30">
        <v>3.1459999999999999</v>
      </c>
      <c r="L26" s="30">
        <v>454.68360000000001</v>
      </c>
      <c r="O26" s="17">
        <f t="shared" si="3"/>
        <v>1.9957506124279751</v>
      </c>
      <c r="P26" s="3"/>
      <c r="R26" s="17">
        <f t="shared" si="5"/>
        <v>965.62449800709805</v>
      </c>
      <c r="S26" s="3"/>
      <c r="U26" s="17">
        <f t="shared" si="4"/>
        <v>675.71255514448762</v>
      </c>
      <c r="AD26" s="7">
        <v>43126</v>
      </c>
    </row>
    <row r="27" spans="1:30" x14ac:dyDescent="0.35">
      <c r="A27" s="27" t="s">
        <v>62</v>
      </c>
      <c r="B27" s="28">
        <v>43298</v>
      </c>
      <c r="C27" s="29">
        <v>0.87686342592592592</v>
      </c>
      <c r="D27" s="27" t="s">
        <v>42</v>
      </c>
      <c r="E27" s="30">
        <v>2.383</v>
      </c>
      <c r="F27" s="30">
        <v>13.8192</v>
      </c>
      <c r="G27" s="30" t="s">
        <v>43</v>
      </c>
      <c r="H27" s="30">
        <v>3.6429999999999998</v>
      </c>
      <c r="I27" s="30">
        <v>8550.0223000000005</v>
      </c>
      <c r="J27" s="30" t="s">
        <v>44</v>
      </c>
      <c r="K27" s="30">
        <v>3.1459999999999999</v>
      </c>
      <c r="L27" s="30">
        <v>458.25279999999998</v>
      </c>
      <c r="O27" s="17">
        <f t="shared" si="3"/>
        <v>1.9250947106924752</v>
      </c>
      <c r="P27" s="3"/>
      <c r="R27" s="17">
        <f t="shared" si="5"/>
        <v>1286.3045248856763</v>
      </c>
      <c r="S27" s="3"/>
      <c r="U27" s="17">
        <f t="shared" si="4"/>
        <v>681.01680023232814</v>
      </c>
      <c r="AD27" s="7">
        <v>43126</v>
      </c>
    </row>
    <row r="28" spans="1:30" x14ac:dyDescent="0.35">
      <c r="A28" s="27" t="s">
        <v>63</v>
      </c>
      <c r="B28" s="28">
        <v>43298</v>
      </c>
      <c r="C28" s="29">
        <v>0.8803009259259259</v>
      </c>
      <c r="D28" s="27" t="s">
        <v>42</v>
      </c>
      <c r="E28" s="30">
        <v>2.38</v>
      </c>
      <c r="F28" s="30">
        <v>13.662800000000001</v>
      </c>
      <c r="G28" s="30" t="s">
        <v>43</v>
      </c>
      <c r="H28" s="30">
        <v>3.6360000000000001</v>
      </c>
      <c r="I28" s="30">
        <v>9836.7811999999994</v>
      </c>
      <c r="J28" s="30" t="s">
        <v>44</v>
      </c>
      <c r="K28" s="30">
        <v>3.14</v>
      </c>
      <c r="L28" s="30">
        <v>469.83019999999999</v>
      </c>
      <c r="O28" s="17">
        <f t="shared" si="3"/>
        <v>1.90330728358003</v>
      </c>
      <c r="P28" s="3"/>
      <c r="R28" s="17">
        <f t="shared" si="5"/>
        <v>1479.8904288086303</v>
      </c>
      <c r="S28" s="3"/>
      <c r="U28" s="17">
        <f t="shared" si="4"/>
        <v>698.2221591586889</v>
      </c>
      <c r="AD28" s="7">
        <v>43126</v>
      </c>
    </row>
    <row r="29" spans="1:30" x14ac:dyDescent="0.35">
      <c r="A29" s="27" t="s">
        <v>64</v>
      </c>
      <c r="B29" s="28">
        <v>43298</v>
      </c>
      <c r="C29" s="29">
        <v>0.88375000000000004</v>
      </c>
      <c r="D29" s="27" t="s">
        <v>42</v>
      </c>
      <c r="E29" s="30">
        <v>2.383</v>
      </c>
      <c r="F29" s="30">
        <v>13.618600000000001</v>
      </c>
      <c r="G29" s="30" t="s">
        <v>43</v>
      </c>
      <c r="H29" s="30">
        <v>3.6429999999999998</v>
      </c>
      <c r="I29" s="30">
        <v>11151.222400000001</v>
      </c>
      <c r="J29" s="30" t="s">
        <v>44</v>
      </c>
      <c r="K29" s="30">
        <v>3.15</v>
      </c>
      <c r="L29" s="30">
        <v>457.428</v>
      </c>
      <c r="O29" s="17">
        <f t="shared" si="3"/>
        <v>1.897149967222165</v>
      </c>
      <c r="P29" s="3"/>
      <c r="R29" s="17">
        <f t="shared" si="5"/>
        <v>1677.6409847640411</v>
      </c>
      <c r="S29" s="3"/>
      <c r="U29" s="17">
        <f t="shared" si="4"/>
        <v>679.7910517877325</v>
      </c>
      <c r="AD29" s="7">
        <v>43126</v>
      </c>
    </row>
    <row r="30" spans="1:30" x14ac:dyDescent="0.35">
      <c r="A30" s="5" t="s">
        <v>41</v>
      </c>
      <c r="B30" s="7">
        <v>43298</v>
      </c>
      <c r="C30" s="8">
        <v>0.88718750000000002</v>
      </c>
      <c r="D30" s="5" t="s">
        <v>42</v>
      </c>
      <c r="E30" s="9">
        <v>2.3860000000000001</v>
      </c>
      <c r="F30" s="9">
        <v>30.1816</v>
      </c>
      <c r="G30" s="9" t="s">
        <v>43</v>
      </c>
      <c r="H30" s="9">
        <v>3.6429999999999998</v>
      </c>
      <c r="I30" s="9">
        <v>2599.0207999999998</v>
      </c>
      <c r="J30" s="9" t="s">
        <v>44</v>
      </c>
      <c r="K30" s="9">
        <v>3.1459999999999999</v>
      </c>
      <c r="L30" s="9">
        <v>605.20299999999997</v>
      </c>
      <c r="M30" s="5"/>
      <c r="N30" s="4"/>
      <c r="O30" s="5"/>
      <c r="P30" s="5"/>
      <c r="Q30" s="4"/>
      <c r="R30" s="4"/>
      <c r="S30" s="5"/>
      <c r="T30" s="4"/>
      <c r="U30" s="4"/>
      <c r="AD30" s="7">
        <v>43126</v>
      </c>
    </row>
    <row r="31" spans="1:30" x14ac:dyDescent="0.35">
      <c r="A31" s="5" t="s">
        <v>41</v>
      </c>
      <c r="B31" s="7">
        <v>43298</v>
      </c>
      <c r="C31" s="8">
        <v>0.89063657407407415</v>
      </c>
      <c r="D31" s="5" t="s">
        <v>42</v>
      </c>
      <c r="E31" s="9">
        <v>2.383</v>
      </c>
      <c r="F31" s="9">
        <v>29.508900000000001</v>
      </c>
      <c r="G31" s="9" t="s">
        <v>43</v>
      </c>
      <c r="H31" s="9">
        <v>3.6429999999999998</v>
      </c>
      <c r="I31" s="9">
        <v>2558.9766</v>
      </c>
      <c r="J31" s="9" t="s">
        <v>44</v>
      </c>
      <c r="K31" s="9">
        <v>3.1429999999999998</v>
      </c>
      <c r="L31" s="9">
        <v>597.72</v>
      </c>
      <c r="M31" s="5"/>
      <c r="N31" s="4"/>
      <c r="O31" s="5"/>
      <c r="P31" s="5"/>
      <c r="Q31" s="4"/>
      <c r="R31" s="4"/>
      <c r="S31" s="5"/>
      <c r="T31" s="4"/>
      <c r="U31" s="4"/>
      <c r="AD31" s="7">
        <v>43126</v>
      </c>
    </row>
    <row r="32" spans="1:30" x14ac:dyDescent="0.35">
      <c r="A32" s="5" t="s">
        <v>41</v>
      </c>
      <c r="B32" s="7">
        <v>43298</v>
      </c>
      <c r="C32" s="8">
        <v>0.89407407407407413</v>
      </c>
      <c r="D32" s="5" t="s">
        <v>42</v>
      </c>
      <c r="E32" s="9">
        <v>2.383</v>
      </c>
      <c r="F32" s="9">
        <v>30.131</v>
      </c>
      <c r="G32" s="9" t="s">
        <v>43</v>
      </c>
      <c r="H32" s="9">
        <v>3.6429999999999998</v>
      </c>
      <c r="I32" s="9">
        <v>2594.0376999999999</v>
      </c>
      <c r="J32" s="9" t="s">
        <v>44</v>
      </c>
      <c r="K32" s="9">
        <v>3.1459999999999999</v>
      </c>
      <c r="L32" s="9">
        <v>596.74540000000002</v>
      </c>
      <c r="M32" s="5"/>
      <c r="N32" s="4"/>
      <c r="O32" s="5"/>
      <c r="P32" s="5"/>
      <c r="Q32" s="4"/>
      <c r="R32" s="4"/>
      <c r="S32" s="5"/>
      <c r="T32" s="4"/>
      <c r="U32" s="4"/>
      <c r="AD32" s="7">
        <v>43126</v>
      </c>
    </row>
    <row r="33" spans="1:30" x14ac:dyDescent="0.35">
      <c r="A33" s="5" t="s">
        <v>41</v>
      </c>
      <c r="B33" s="7">
        <v>43298</v>
      </c>
      <c r="C33" s="8">
        <v>0.89753472222222219</v>
      </c>
      <c r="D33" s="5" t="s">
        <v>42</v>
      </c>
      <c r="E33" s="9">
        <v>2.3860000000000001</v>
      </c>
      <c r="F33" s="9">
        <v>30.165800000000001</v>
      </c>
      <c r="G33" s="9" t="s">
        <v>43</v>
      </c>
      <c r="H33" s="9">
        <v>3.6459999999999999</v>
      </c>
      <c r="I33" s="9">
        <v>2591.9337999999998</v>
      </c>
      <c r="J33" s="9" t="s">
        <v>44</v>
      </c>
      <c r="K33" s="9">
        <v>3.15</v>
      </c>
      <c r="L33" s="9">
        <v>608.52859999999998</v>
      </c>
      <c r="M33" s="5"/>
      <c r="N33" s="4"/>
      <c r="O33" s="5"/>
      <c r="P33" s="5"/>
      <c r="Q33" s="4"/>
      <c r="R33" s="4"/>
      <c r="S33" s="5"/>
      <c r="T33" s="4"/>
      <c r="U33" s="4"/>
      <c r="AD33" s="7">
        <v>43126</v>
      </c>
    </row>
    <row r="34" spans="1:30" x14ac:dyDescent="0.35">
      <c r="A34" s="27" t="s">
        <v>65</v>
      </c>
      <c r="B34" s="28">
        <v>43298</v>
      </c>
      <c r="C34" s="29">
        <v>0.90097222222222229</v>
      </c>
      <c r="D34" s="27" t="s">
        <v>42</v>
      </c>
      <c r="E34" s="30">
        <v>2.383</v>
      </c>
      <c r="F34" s="30">
        <v>14.742699999999999</v>
      </c>
      <c r="G34" s="30" t="s">
        <v>43</v>
      </c>
      <c r="H34" s="30">
        <v>3.64</v>
      </c>
      <c r="I34" s="30">
        <v>4001.2501000000002</v>
      </c>
      <c r="J34" s="30" t="s">
        <v>44</v>
      </c>
      <c r="K34" s="30">
        <v>3.1429999999999998</v>
      </c>
      <c r="L34" s="30">
        <v>449.58640000000003</v>
      </c>
      <c r="O34" s="19">
        <f t="shared" ref="O34:O41" si="6">($O$2/$M$2)*F34</f>
        <v>2.053743616947866</v>
      </c>
      <c r="R34" s="19">
        <f t="shared" ref="R34:R42" si="7">($R$2/$P$2)*I34</f>
        <v>601.96639590393409</v>
      </c>
      <c r="U34" s="19">
        <f>($S$2/$U$2)*L34</f>
        <v>668.13752486830765</v>
      </c>
      <c r="AD34" s="7">
        <v>43126</v>
      </c>
    </row>
    <row r="35" spans="1:30" x14ac:dyDescent="0.35">
      <c r="A35" s="27" t="s">
        <v>66</v>
      </c>
      <c r="B35" s="28">
        <v>43298</v>
      </c>
      <c r="C35" s="29">
        <v>0.9044212962962962</v>
      </c>
      <c r="D35" s="27" t="s">
        <v>42</v>
      </c>
      <c r="E35" s="30">
        <v>2.38</v>
      </c>
      <c r="F35" s="30">
        <v>14.296200000000001</v>
      </c>
      <c r="G35" s="30" t="s">
        <v>43</v>
      </c>
      <c r="H35" s="30">
        <v>3.6360000000000001</v>
      </c>
      <c r="I35" s="30">
        <v>8096.9097000000002</v>
      </c>
      <c r="J35" s="30" t="s">
        <v>44</v>
      </c>
      <c r="K35" s="30">
        <v>3.14</v>
      </c>
      <c r="L35" s="30">
        <v>466.9606</v>
      </c>
      <c r="O35" s="19">
        <f t="shared" si="6"/>
        <v>1.9915435772694341</v>
      </c>
      <c r="R35" s="19">
        <f t="shared" si="7"/>
        <v>1218.1361895045261</v>
      </c>
      <c r="U35" s="19">
        <f>($S$2/$U$2)*L35</f>
        <v>693.95760079713239</v>
      </c>
      <c r="AD35" s="7">
        <v>43126</v>
      </c>
    </row>
    <row r="36" spans="1:30" x14ac:dyDescent="0.35">
      <c r="A36" s="27" t="s">
        <v>67</v>
      </c>
      <c r="B36" s="28">
        <v>43298</v>
      </c>
      <c r="C36" s="29">
        <v>0.9078587962962964</v>
      </c>
      <c r="D36" s="27" t="s">
        <v>42</v>
      </c>
      <c r="E36" s="30">
        <v>2.383</v>
      </c>
      <c r="F36" s="30">
        <v>14.2896</v>
      </c>
      <c r="G36" s="30" t="s">
        <v>43</v>
      </c>
      <c r="H36" s="30">
        <v>3.64</v>
      </c>
      <c r="I36" s="30">
        <v>9637.0910000000003</v>
      </c>
      <c r="J36" s="30" t="s">
        <v>44</v>
      </c>
      <c r="K36" s="30">
        <v>3.1459999999999999</v>
      </c>
      <c r="L36" s="30">
        <v>469.15280000000001</v>
      </c>
      <c r="O36" s="19">
        <f t="shared" si="6"/>
        <v>1.9906241589897529</v>
      </c>
      <c r="R36" s="19">
        <f t="shared" si="7"/>
        <v>1449.8481202832684</v>
      </c>
      <c r="U36" s="19">
        <f>($S$2/$U$2)*L36</f>
        <v>697.21546420673792</v>
      </c>
      <c r="AD36" s="7">
        <v>43126</v>
      </c>
    </row>
    <row r="37" spans="1:30" x14ac:dyDescent="0.35">
      <c r="A37" s="27" t="s">
        <v>68</v>
      </c>
      <c r="B37" s="28">
        <v>43298</v>
      </c>
      <c r="C37" s="29">
        <v>0.91130787037037031</v>
      </c>
      <c r="D37" s="27" t="s">
        <v>42</v>
      </c>
      <c r="E37" s="30">
        <v>2.38</v>
      </c>
      <c r="F37" s="30">
        <v>14.298</v>
      </c>
      <c r="G37" s="30" t="s">
        <v>43</v>
      </c>
      <c r="H37" s="30">
        <v>3.6360000000000001</v>
      </c>
      <c r="I37" s="30">
        <v>11589.196099999999</v>
      </c>
      <c r="J37" s="30" t="s">
        <v>44</v>
      </c>
      <c r="K37" s="30">
        <v>3.14</v>
      </c>
      <c r="L37" s="30">
        <v>481.09640000000002</v>
      </c>
      <c r="O37" s="19">
        <f t="shared" si="6"/>
        <v>1.9917943277093471</v>
      </c>
      <c r="R37" s="19">
        <f t="shared" si="7"/>
        <v>1743.5317546736026</v>
      </c>
      <c r="U37" s="19">
        <f>($S$2/$U$2)*L37</f>
        <v>714.96503879800036</v>
      </c>
      <c r="AD37" s="7">
        <v>43126</v>
      </c>
    </row>
    <row r="38" spans="1:30" x14ac:dyDescent="0.35">
      <c r="A38" s="27" t="s">
        <v>69</v>
      </c>
      <c r="B38" s="28">
        <v>43298</v>
      </c>
      <c r="C38" s="29">
        <v>0.9147453703703704</v>
      </c>
      <c r="D38" s="27" t="s">
        <v>42</v>
      </c>
      <c r="E38" s="30">
        <v>2.3759999999999999</v>
      </c>
      <c r="F38" s="30">
        <v>13.756</v>
      </c>
      <c r="G38" s="30" t="s">
        <v>43</v>
      </c>
      <c r="H38" s="30">
        <v>3.6360000000000001</v>
      </c>
      <c r="I38" s="30">
        <v>12619.147499999999</v>
      </c>
      <c r="J38" s="30" t="s">
        <v>44</v>
      </c>
      <c r="K38" s="30">
        <v>3.14</v>
      </c>
      <c r="L38" s="30">
        <v>480.08440000000002</v>
      </c>
      <c r="O38" s="19">
        <f t="shared" si="6"/>
        <v>1.916290584135528</v>
      </c>
      <c r="R38" s="19">
        <f t="shared" si="7"/>
        <v>1898.4823617886668</v>
      </c>
      <c r="T38" s="19">
        <f>($S$2/$U$2)*L38</f>
        <v>713.46108944551384</v>
      </c>
      <c r="AD38" s="7">
        <v>43126</v>
      </c>
    </row>
    <row r="39" spans="1:30" x14ac:dyDescent="0.35">
      <c r="A39" s="27" t="s">
        <v>70</v>
      </c>
      <c r="B39" s="28">
        <v>43298</v>
      </c>
      <c r="C39" s="29">
        <v>0.91819444444444442</v>
      </c>
      <c r="D39" s="27" t="s">
        <v>42</v>
      </c>
      <c r="E39" s="30">
        <v>2.383</v>
      </c>
      <c r="F39" s="30">
        <v>14.953200000000001</v>
      </c>
      <c r="G39" s="30" t="s">
        <v>43</v>
      </c>
      <c r="H39" s="30">
        <v>3.64</v>
      </c>
      <c r="I39" s="30">
        <v>3493.6837999999998</v>
      </c>
      <c r="J39" s="30" t="s">
        <v>44</v>
      </c>
      <c r="K39" s="30">
        <v>3.1429999999999998</v>
      </c>
      <c r="L39" s="30">
        <v>443.98360000000002</v>
      </c>
      <c r="O39" s="26">
        <f t="shared" si="6"/>
        <v>2.0830674878376985</v>
      </c>
      <c r="R39" s="16">
        <f t="shared" si="7"/>
        <v>525.60579642696177</v>
      </c>
      <c r="U39" s="16">
        <f>($S$2/$U$2)*L39</f>
        <v>659.81111436226888</v>
      </c>
      <c r="AD39" s="7">
        <v>43126</v>
      </c>
    </row>
    <row r="40" spans="1:30" x14ac:dyDescent="0.35">
      <c r="A40" s="27" t="s">
        <v>71</v>
      </c>
      <c r="B40" s="28">
        <v>43298</v>
      </c>
      <c r="C40" s="29">
        <v>0.92163194444444452</v>
      </c>
      <c r="D40" s="27" t="s">
        <v>42</v>
      </c>
      <c r="E40" s="30">
        <v>2.38</v>
      </c>
      <c r="F40" s="30">
        <v>14.3347</v>
      </c>
      <c r="G40" s="30" t="s">
        <v>43</v>
      </c>
      <c r="H40" s="30">
        <v>3.64</v>
      </c>
      <c r="I40" s="30">
        <v>4050.9254000000001</v>
      </c>
      <c r="J40" s="30" t="s">
        <v>44</v>
      </c>
      <c r="K40" s="30">
        <v>3.1429999999999998</v>
      </c>
      <c r="L40" s="30">
        <v>453.14060000000001</v>
      </c>
      <c r="O40" s="16">
        <f t="shared" si="6"/>
        <v>1.9969068505675744</v>
      </c>
      <c r="R40" s="16">
        <f t="shared" si="7"/>
        <v>609.43977561255224</v>
      </c>
      <c r="U40" s="16">
        <f>($S$2/$U$2)*L40</f>
        <v>673.41947821673398</v>
      </c>
      <c r="AD40" s="7">
        <v>43126</v>
      </c>
    </row>
    <row r="41" spans="1:30" x14ac:dyDescent="0.35">
      <c r="A41" s="27" t="s">
        <v>72</v>
      </c>
      <c r="B41" s="28">
        <v>43298</v>
      </c>
      <c r="C41" s="29">
        <v>0.92508101851851843</v>
      </c>
      <c r="D41" s="27" t="s">
        <v>42</v>
      </c>
      <c r="E41" s="30">
        <v>2.383</v>
      </c>
      <c r="F41" s="30">
        <v>13.529</v>
      </c>
      <c r="G41" s="30" t="s">
        <v>43</v>
      </c>
      <c r="H41" s="30">
        <v>3.6429999999999998</v>
      </c>
      <c r="I41" s="30">
        <v>4616.5753999999997</v>
      </c>
      <c r="J41" s="30" t="s">
        <v>44</v>
      </c>
      <c r="K41" s="30">
        <v>3.15</v>
      </c>
      <c r="L41" s="30">
        <v>445.14870000000002</v>
      </c>
      <c r="N41" s="16">
        <f>($O$2/$M$2)*F41</f>
        <v>1.8846681675464931</v>
      </c>
      <c r="R41" s="16">
        <f t="shared" si="7"/>
        <v>694.5387530154045</v>
      </c>
      <c r="U41" s="16">
        <f>($S$2/$U$2)*L41</f>
        <v>661.54258806837754</v>
      </c>
      <c r="AD41" s="7">
        <v>43126</v>
      </c>
    </row>
    <row r="42" spans="1:30" x14ac:dyDescent="0.35">
      <c r="A42" s="27" t="s">
        <v>73</v>
      </c>
      <c r="B42" s="28">
        <v>43298</v>
      </c>
      <c r="C42" s="29">
        <v>0.92853009259259256</v>
      </c>
      <c r="D42" s="27" t="s">
        <v>42</v>
      </c>
      <c r="E42" s="30">
        <v>2.3759999999999999</v>
      </c>
      <c r="F42" s="30">
        <v>13.622</v>
      </c>
      <c r="G42" s="30" t="s">
        <v>43</v>
      </c>
      <c r="H42" s="30">
        <v>3.6360000000000001</v>
      </c>
      <c r="I42" s="30">
        <v>4991.1922999999997</v>
      </c>
      <c r="J42" s="30" t="s">
        <v>44</v>
      </c>
      <c r="K42" s="30">
        <v>3.14</v>
      </c>
      <c r="L42" s="30">
        <v>448.2484</v>
      </c>
      <c r="O42" s="16">
        <f>($O$2/$M$2)*F42</f>
        <v>1.8976236069420007</v>
      </c>
      <c r="R42" s="16">
        <f t="shared" si="7"/>
        <v>750.89783567752158</v>
      </c>
      <c r="U42" s="16">
        <f>($S$2/$U$2)*L42</f>
        <v>666.14910171254985</v>
      </c>
      <c r="AD42" s="7">
        <v>43126</v>
      </c>
    </row>
    <row r="43" spans="1:30" x14ac:dyDescent="0.35">
      <c r="A43" s="27" t="s">
        <v>84</v>
      </c>
      <c r="B43" s="28">
        <v>43298</v>
      </c>
      <c r="C43" s="29">
        <v>0.93196759259259254</v>
      </c>
      <c r="D43" s="27" t="s">
        <v>42</v>
      </c>
      <c r="E43" s="30">
        <v>2.3759999999999999</v>
      </c>
      <c r="F43" s="30">
        <v>12.659800000000001</v>
      </c>
      <c r="G43" s="30" t="s">
        <v>43</v>
      </c>
      <c r="H43" s="30">
        <v>3.6360000000000001</v>
      </c>
      <c r="I43" s="30">
        <v>5330.5824000000002</v>
      </c>
      <c r="J43" s="30" t="s">
        <v>44</v>
      </c>
      <c r="K43" s="30">
        <v>3.1360000000000001</v>
      </c>
      <c r="L43" s="30">
        <v>448.32659999999998</v>
      </c>
      <c r="O43" s="16">
        <f>($O$2/$M$2)*F43</f>
        <v>1.7635835662284791</v>
      </c>
      <c r="R43" s="16">
        <f>($R$2/$P$2)*I43</f>
        <v>801.95723716369116</v>
      </c>
      <c r="U43" s="16">
        <f>($S$2/$U$2)*L43</f>
        <v>666.26531598069653</v>
      </c>
      <c r="AD43" s="7">
        <v>43126</v>
      </c>
    </row>
    <row r="44" spans="1:30" x14ac:dyDescent="0.35">
      <c r="A44" s="5" t="s">
        <v>41</v>
      </c>
      <c r="B44" s="7">
        <v>43298</v>
      </c>
      <c r="C44" s="8">
        <v>0.93541666666666667</v>
      </c>
      <c r="D44" s="5" t="s">
        <v>42</v>
      </c>
      <c r="E44" s="9">
        <v>2.3860000000000001</v>
      </c>
      <c r="F44" s="9">
        <v>30.197500000000002</v>
      </c>
      <c r="G44" s="9" t="s">
        <v>43</v>
      </c>
      <c r="H44" s="9">
        <v>3.6459999999999999</v>
      </c>
      <c r="I44" s="9">
        <v>2596.3202000000001</v>
      </c>
      <c r="J44" s="9" t="s">
        <v>44</v>
      </c>
      <c r="K44" s="9">
        <v>3.15</v>
      </c>
      <c r="L44" s="9">
        <v>597.7518</v>
      </c>
      <c r="M44" s="5"/>
      <c r="N44" s="4"/>
      <c r="O44" s="4"/>
      <c r="P44" s="5"/>
      <c r="Q44" s="4"/>
      <c r="R44" s="4"/>
      <c r="S44" s="5"/>
      <c r="T44" s="4"/>
      <c r="U44" s="4"/>
      <c r="AD44" s="7">
        <v>43126</v>
      </c>
    </row>
    <row r="45" spans="1:30" x14ac:dyDescent="0.35">
      <c r="A45" s="5" t="s">
        <v>41</v>
      </c>
      <c r="B45" s="7">
        <v>43298</v>
      </c>
      <c r="C45" s="8">
        <v>0.93885416666666666</v>
      </c>
      <c r="D45" s="5" t="s">
        <v>42</v>
      </c>
      <c r="E45" s="9">
        <v>2.3860000000000001</v>
      </c>
      <c r="F45" s="9">
        <v>29.918600000000001</v>
      </c>
      <c r="G45" s="9" t="s">
        <v>43</v>
      </c>
      <c r="H45" s="9">
        <v>3.6429999999999998</v>
      </c>
      <c r="I45" s="9">
        <v>2576.9342000000001</v>
      </c>
      <c r="J45" s="9" t="s">
        <v>44</v>
      </c>
      <c r="K45" s="9">
        <v>3.1459999999999999</v>
      </c>
      <c r="L45" s="9">
        <v>594.1617</v>
      </c>
      <c r="M45" s="5"/>
      <c r="N45" s="4"/>
      <c r="O45" s="4"/>
      <c r="P45" s="5"/>
      <c r="Q45" s="4"/>
      <c r="R45" s="4"/>
      <c r="S45" s="5"/>
      <c r="T45" s="4"/>
      <c r="U45" s="4"/>
      <c r="AD45" s="7">
        <v>43126</v>
      </c>
    </row>
    <row r="46" spans="1:30" x14ac:dyDescent="0.35">
      <c r="A46" s="5" t="s">
        <v>41</v>
      </c>
      <c r="B46" s="7">
        <v>43298</v>
      </c>
      <c r="C46" s="8">
        <v>0.94230324074074068</v>
      </c>
      <c r="D46" s="5" t="s">
        <v>42</v>
      </c>
      <c r="E46" s="9">
        <v>2.383</v>
      </c>
      <c r="F46" s="9">
        <v>30.108599999999999</v>
      </c>
      <c r="G46" s="9" t="s">
        <v>43</v>
      </c>
      <c r="H46" s="9">
        <v>3.6429999999999998</v>
      </c>
      <c r="I46" s="9">
        <v>2577.0120999999999</v>
      </c>
      <c r="J46" s="9" t="s">
        <v>44</v>
      </c>
      <c r="K46" s="9">
        <v>3.1459999999999999</v>
      </c>
      <c r="L46" s="9">
        <v>599.20659999999998</v>
      </c>
      <c r="M46" s="5"/>
      <c r="N46" s="4"/>
      <c r="O46" s="4"/>
      <c r="P46" s="5"/>
      <c r="Q46" s="4"/>
      <c r="R46" s="4"/>
      <c r="S46" s="5"/>
      <c r="T46" s="4"/>
      <c r="U46" s="4"/>
      <c r="AD46" s="7">
        <v>43126</v>
      </c>
    </row>
    <row r="47" spans="1:30" x14ac:dyDescent="0.35">
      <c r="A47" s="5" t="s">
        <v>41</v>
      </c>
      <c r="B47" s="7">
        <v>43298</v>
      </c>
      <c r="C47" s="8">
        <v>0.94575231481481481</v>
      </c>
      <c r="D47" s="5" t="s">
        <v>42</v>
      </c>
      <c r="E47" s="9">
        <v>2.38</v>
      </c>
      <c r="F47" s="9">
        <v>30.117599999999999</v>
      </c>
      <c r="G47" s="9" t="s">
        <v>43</v>
      </c>
      <c r="H47" s="9">
        <v>3.6360000000000001</v>
      </c>
      <c r="I47" s="9">
        <v>2566.0376999999999</v>
      </c>
      <c r="J47" s="9" t="s">
        <v>44</v>
      </c>
      <c r="K47" s="9">
        <v>3.14</v>
      </c>
      <c r="L47" s="9">
        <v>592.66560000000004</v>
      </c>
      <c r="M47" s="5"/>
      <c r="N47" s="4"/>
      <c r="O47" s="4"/>
      <c r="P47" s="5"/>
      <c r="Q47" s="4"/>
      <c r="R47" s="4"/>
      <c r="S47" s="5"/>
      <c r="T47" s="4"/>
      <c r="U47" s="4"/>
      <c r="AD47" s="7">
        <v>43126</v>
      </c>
    </row>
    <row r="48" spans="1:30" x14ac:dyDescent="0.35">
      <c r="A48" s="27" t="s">
        <v>74</v>
      </c>
      <c r="B48" s="28">
        <v>43298</v>
      </c>
      <c r="C48" s="29">
        <v>0.94918981481481479</v>
      </c>
      <c r="D48" s="27" t="s">
        <v>42</v>
      </c>
      <c r="E48" s="30">
        <v>2.3860000000000001</v>
      </c>
      <c r="F48" s="30">
        <v>15.0381</v>
      </c>
      <c r="G48" s="30" t="s">
        <v>43</v>
      </c>
      <c r="H48" s="30">
        <v>3.6459999999999999</v>
      </c>
      <c r="I48" s="30">
        <v>3110.3153000000002</v>
      </c>
      <c r="J48" s="30" t="s">
        <v>44</v>
      </c>
      <c r="K48" s="30">
        <v>3.15</v>
      </c>
      <c r="L48" s="30">
        <v>450.93</v>
      </c>
      <c r="O48" s="22">
        <f>($O$2/$M$2)*F49</f>
        <v>2.0860068402166791</v>
      </c>
      <c r="R48" s="22">
        <f>($R$2/$P$2)*I49</f>
        <v>527.69598317256214</v>
      </c>
      <c r="U48" s="22">
        <f>($S$2/$U$2)*L49</f>
        <v>662.86032709095639</v>
      </c>
      <c r="AD48" s="7">
        <v>43126</v>
      </c>
    </row>
    <row r="49" spans="1:30" x14ac:dyDescent="0.35">
      <c r="A49" s="27" t="s">
        <v>75</v>
      </c>
      <c r="B49" s="28">
        <v>43298</v>
      </c>
      <c r="C49" s="29">
        <v>0.95265046296296296</v>
      </c>
      <c r="D49" s="27" t="s">
        <v>42</v>
      </c>
      <c r="E49" s="30">
        <v>2.3860000000000001</v>
      </c>
      <c r="F49" s="30">
        <v>14.974299999999999</v>
      </c>
      <c r="G49" s="30" t="s">
        <v>43</v>
      </c>
      <c r="H49" s="30">
        <v>3.6429999999999998</v>
      </c>
      <c r="I49" s="30">
        <v>3507.5772000000002</v>
      </c>
      <c r="J49" s="30" t="s">
        <v>44</v>
      </c>
      <c r="K49" s="30">
        <v>3.15</v>
      </c>
      <c r="L49" s="30">
        <v>446.03539999999998</v>
      </c>
      <c r="O49" s="22">
        <f>($O$2/$M$2)*F50</f>
        <v>1.9450850929855434</v>
      </c>
      <c r="R49" s="22">
        <f>($R$2/$P$2)*I50</f>
        <v>540.62821442412564</v>
      </c>
      <c r="U49" s="22">
        <f>($S$2/$U$2)*L50</f>
        <v>673.98568839785776</v>
      </c>
      <c r="AD49" s="7">
        <v>43126</v>
      </c>
    </row>
    <row r="50" spans="1:30" x14ac:dyDescent="0.35">
      <c r="A50" s="27" t="s">
        <v>76</v>
      </c>
      <c r="B50" s="28">
        <v>43298</v>
      </c>
      <c r="C50" s="29">
        <v>0.95609953703703709</v>
      </c>
      <c r="D50" s="27" t="s">
        <v>42</v>
      </c>
      <c r="E50" s="30">
        <v>2.38</v>
      </c>
      <c r="F50" s="30">
        <v>13.9627</v>
      </c>
      <c r="G50" s="30" t="s">
        <v>43</v>
      </c>
      <c r="H50" s="30">
        <v>3.64</v>
      </c>
      <c r="I50" s="30">
        <v>3593.5373</v>
      </c>
      <c r="J50" s="30" t="s">
        <v>44</v>
      </c>
      <c r="K50" s="30">
        <v>3.1429999999999998</v>
      </c>
      <c r="L50" s="30">
        <v>453.52159999999998</v>
      </c>
      <c r="O50" s="22">
        <f>($O$2/$M$2)*F51</f>
        <v>1.9534155798226551</v>
      </c>
      <c r="R50" s="22">
        <f>($R$2/$P$2)*I51</f>
        <v>562.42795018568461</v>
      </c>
      <c r="U50" s="22">
        <f>($S$2/$U$2)*L51</f>
        <v>683.96465985247858</v>
      </c>
      <c r="AD50" s="7">
        <v>43126</v>
      </c>
    </row>
    <row r="51" spans="1:30" x14ac:dyDescent="0.35">
      <c r="A51" s="27" t="s">
        <v>77</v>
      </c>
      <c r="B51" s="28">
        <v>43298</v>
      </c>
      <c r="C51" s="29">
        <v>0.95954861111111101</v>
      </c>
      <c r="D51" s="27" t="s">
        <v>42</v>
      </c>
      <c r="E51" s="30">
        <v>2.38</v>
      </c>
      <c r="F51" s="30">
        <v>14.022500000000001</v>
      </c>
      <c r="G51" s="30" t="s">
        <v>43</v>
      </c>
      <c r="H51" s="30">
        <v>3.64</v>
      </c>
      <c r="I51" s="30">
        <v>3738.4394000000002</v>
      </c>
      <c r="J51" s="30" t="s">
        <v>44</v>
      </c>
      <c r="K51" s="30">
        <v>3.1429999999999998</v>
      </c>
      <c r="L51" s="30">
        <v>460.2364</v>
      </c>
      <c r="O51" s="22">
        <f>($O$2/$M$2)*F52</f>
        <v>1.9479965842045339</v>
      </c>
      <c r="R51" s="22">
        <f>($R$2/$P$2)*I52</f>
        <v>573.07268662329489</v>
      </c>
      <c r="U51" s="22">
        <f>($S$2/$U$2)*L52</f>
        <v>673.08911463861364</v>
      </c>
      <c r="AD51" s="7">
        <v>43126</v>
      </c>
    </row>
    <row r="52" spans="1:30" x14ac:dyDescent="0.35">
      <c r="A52" s="27" t="s">
        <v>78</v>
      </c>
      <c r="B52" s="28">
        <v>43298</v>
      </c>
      <c r="C52" s="29">
        <v>0.96299768518518514</v>
      </c>
      <c r="D52" s="27" t="s">
        <v>42</v>
      </c>
      <c r="E52" s="30">
        <v>2.38</v>
      </c>
      <c r="F52" s="30">
        <v>13.983599999999999</v>
      </c>
      <c r="G52" s="30" t="s">
        <v>43</v>
      </c>
      <c r="H52" s="30">
        <v>3.64</v>
      </c>
      <c r="I52" s="30">
        <v>3809.1945999999998</v>
      </c>
      <c r="J52" s="30" t="s">
        <v>44</v>
      </c>
      <c r="K52" s="30">
        <v>3.1429999999999998</v>
      </c>
      <c r="L52" s="30">
        <v>452.91829999999999</v>
      </c>
      <c r="N52" s="22">
        <f>($O$2/$M$2)*F53</f>
        <v>2.0547605492875136</v>
      </c>
      <c r="Q52" s="22">
        <f>($R$2/$P$2)*I53</f>
        <v>482.4828731595166</v>
      </c>
      <c r="U52" s="22">
        <f>($S$2/$U$2)*L53</f>
        <v>678.58774369414721</v>
      </c>
      <c r="AD52" s="7">
        <v>43126</v>
      </c>
    </row>
    <row r="53" spans="1:30" x14ac:dyDescent="0.35">
      <c r="A53" s="27" t="s">
        <v>79</v>
      </c>
      <c r="B53" s="28">
        <v>43298</v>
      </c>
      <c r="C53" s="29">
        <v>0.96643518518518512</v>
      </c>
      <c r="D53" s="27" t="s">
        <v>42</v>
      </c>
      <c r="E53" s="30">
        <v>2.383</v>
      </c>
      <c r="F53" s="30">
        <v>14.75</v>
      </c>
      <c r="G53" s="30" t="s">
        <v>43</v>
      </c>
      <c r="H53" s="30">
        <v>3.6429999999999998</v>
      </c>
      <c r="I53" s="30">
        <v>3207.0472</v>
      </c>
      <c r="J53" s="30" t="s">
        <v>44</v>
      </c>
      <c r="K53" s="30">
        <v>3.1459999999999999</v>
      </c>
      <c r="L53" s="30">
        <v>456.61829999999998</v>
      </c>
      <c r="O53" s="24">
        <f>($O$2/$M$2)*F54</f>
        <v>1.9881445157506128</v>
      </c>
      <c r="R53" s="24">
        <f>($R$2/$P$2)*I54</f>
        <v>501.11113183641839</v>
      </c>
      <c r="U53" s="24">
        <f>($S$2/$U$2)*L54</f>
        <v>668.09130666192198</v>
      </c>
      <c r="AD53" s="7">
        <v>43126</v>
      </c>
    </row>
    <row r="54" spans="1:30" x14ac:dyDescent="0.35">
      <c r="A54" s="27" t="s">
        <v>80</v>
      </c>
      <c r="B54" s="28">
        <v>43298</v>
      </c>
      <c r="C54" s="29">
        <v>0.96988425925925925</v>
      </c>
      <c r="D54" s="27" t="s">
        <v>42</v>
      </c>
      <c r="E54" s="30">
        <v>2.3860000000000001</v>
      </c>
      <c r="F54" s="30">
        <v>14.271800000000001</v>
      </c>
      <c r="G54" s="30" t="s">
        <v>43</v>
      </c>
      <c r="H54" s="30">
        <v>3.64</v>
      </c>
      <c r="I54" s="30">
        <v>3330.8685999999998</v>
      </c>
      <c r="J54" s="30" t="s">
        <v>44</v>
      </c>
      <c r="K54" s="30">
        <v>3.1429999999999998</v>
      </c>
      <c r="L54" s="30">
        <v>449.55529999999999</v>
      </c>
      <c r="O54" s="24">
        <f>($O$2/$M$2)*F55</f>
        <v>1.9895375737501297</v>
      </c>
      <c r="R54" s="24">
        <f>($R$2/$P$2)*I55</f>
        <v>539.8479937811328</v>
      </c>
      <c r="U54" s="24">
        <f>($S$2/$U$2)*L55</f>
        <v>663.14506690907535</v>
      </c>
      <c r="AD54" s="7">
        <v>43126</v>
      </c>
    </row>
    <row r="55" spans="1:30" x14ac:dyDescent="0.35">
      <c r="A55" s="27" t="s">
        <v>81</v>
      </c>
      <c r="B55" s="28">
        <v>43298</v>
      </c>
      <c r="C55" s="29">
        <v>0.97332175925925923</v>
      </c>
      <c r="D55" s="27" t="s">
        <v>42</v>
      </c>
      <c r="E55" s="30">
        <v>2.38</v>
      </c>
      <c r="F55" s="30">
        <v>14.2818</v>
      </c>
      <c r="G55" s="30" t="s">
        <v>43</v>
      </c>
      <c r="H55" s="30">
        <v>3.64</v>
      </c>
      <c r="I55" s="30">
        <v>3588.3512000000001</v>
      </c>
      <c r="J55" s="30" t="s">
        <v>44</v>
      </c>
      <c r="K55" s="30">
        <v>3.1429999999999998</v>
      </c>
      <c r="L55" s="30">
        <v>446.22699999999998</v>
      </c>
      <c r="O55" s="24">
        <f>($O$2/$M$2)*F56</f>
        <v>1.8587433581754824</v>
      </c>
      <c r="R55" s="24">
        <f>($R$2/$P$2)*I56</f>
        <v>547.36375372829843</v>
      </c>
      <c r="U55" s="24">
        <f>($S$2/$U$2)*L56</f>
        <v>669.14897539133358</v>
      </c>
      <c r="AD55" s="7">
        <v>43126</v>
      </c>
    </row>
    <row r="56" spans="1:30" x14ac:dyDescent="0.35">
      <c r="A56" s="27" t="s">
        <v>82</v>
      </c>
      <c r="B56" s="28">
        <v>43298</v>
      </c>
      <c r="C56" s="29">
        <v>0.97677083333333325</v>
      </c>
      <c r="D56" s="27" t="s">
        <v>42</v>
      </c>
      <c r="E56" s="30">
        <v>2.38</v>
      </c>
      <c r="F56" s="30">
        <v>13.3429</v>
      </c>
      <c r="G56" s="30" t="s">
        <v>43</v>
      </c>
      <c r="H56" s="30">
        <v>3.6360000000000001</v>
      </c>
      <c r="I56" s="30">
        <v>3638.3081999999999</v>
      </c>
      <c r="J56" s="30" t="s">
        <v>44</v>
      </c>
      <c r="K56" s="30">
        <v>3.14</v>
      </c>
      <c r="L56" s="30">
        <v>450.267</v>
      </c>
      <c r="O56" s="24">
        <f>($O$2/$M$2)*F57</f>
        <v>1.8832193872269953</v>
      </c>
      <c r="R56" s="24">
        <f>($R$2/$P$2)*I57</f>
        <v>582.53556051926057</v>
      </c>
      <c r="U56" s="24">
        <f>($S$2/$U$2)*L57</f>
        <v>669.05118896110275</v>
      </c>
      <c r="AD56" s="7">
        <v>43126</v>
      </c>
    </row>
    <row r="57" spans="1:30" x14ac:dyDescent="0.35">
      <c r="A57" s="27" t="s">
        <v>83</v>
      </c>
      <c r="B57" s="28">
        <v>43298</v>
      </c>
      <c r="C57" s="29">
        <v>0.98020833333333324</v>
      </c>
      <c r="D57" s="27" t="s">
        <v>42</v>
      </c>
      <c r="E57" s="30">
        <v>2.38</v>
      </c>
      <c r="F57" s="30">
        <v>13.518599999999999</v>
      </c>
      <c r="G57" s="30" t="s">
        <v>43</v>
      </c>
      <c r="H57" s="30">
        <v>3.6360000000000001</v>
      </c>
      <c r="I57" s="30">
        <v>3872.0940000000001</v>
      </c>
      <c r="J57" s="30" t="s">
        <v>44</v>
      </c>
      <c r="K57" s="30">
        <v>3.1429999999999998</v>
      </c>
      <c r="L57" s="30">
        <v>450.20119999999997</v>
      </c>
      <c r="M57" s="3"/>
      <c r="N57" s="24">
        <f>($O$2/$M$2)*F58</f>
        <v>4.2158392850981619</v>
      </c>
      <c r="P57" s="3"/>
      <c r="Q57" s="24">
        <f>($R$2/$P$2)*I58</f>
        <v>390.45733696763625</v>
      </c>
      <c r="S57" s="3"/>
      <c r="T57" s="24">
        <f>($S$2/$U$2)*L58</f>
        <v>886.94164725482915</v>
      </c>
      <c r="AD57" s="7">
        <v>43126</v>
      </c>
    </row>
    <row r="58" spans="1:30" x14ac:dyDescent="0.35">
      <c r="A58" s="5" t="s">
        <v>41</v>
      </c>
      <c r="B58" s="7">
        <v>43298</v>
      </c>
      <c r="C58" s="8">
        <v>0.98365740740740737</v>
      </c>
      <c r="D58" s="5" t="s">
        <v>42</v>
      </c>
      <c r="E58" s="9">
        <v>2.383</v>
      </c>
      <c r="F58" s="9">
        <v>30.263200000000001</v>
      </c>
      <c r="G58" s="9" t="s">
        <v>43</v>
      </c>
      <c r="H58" s="9">
        <v>3.6429999999999998</v>
      </c>
      <c r="I58" s="9">
        <v>2595.3566000000001</v>
      </c>
      <c r="J58" s="9" t="s">
        <v>44</v>
      </c>
      <c r="K58" s="9">
        <v>3.1459999999999999</v>
      </c>
      <c r="L58" s="9">
        <v>596.81859999999995</v>
      </c>
      <c r="AD58" s="7">
        <v>43126</v>
      </c>
    </row>
    <row r="59" spans="1:30" x14ac:dyDescent="0.35">
      <c r="A59" s="5" t="s">
        <v>41</v>
      </c>
      <c r="B59" s="7">
        <v>43298</v>
      </c>
      <c r="C59" s="8">
        <v>0.98709490740740735</v>
      </c>
      <c r="D59" s="5" t="s">
        <v>42</v>
      </c>
      <c r="E59" s="9">
        <v>2.383</v>
      </c>
      <c r="F59" s="9">
        <v>29.8934</v>
      </c>
      <c r="G59" s="9" t="s">
        <v>43</v>
      </c>
      <c r="H59" s="9">
        <v>3.6429999999999998</v>
      </c>
      <c r="I59" s="9">
        <v>2570.5337</v>
      </c>
      <c r="J59" s="9" t="s">
        <v>44</v>
      </c>
      <c r="K59" s="9">
        <v>3.1459999999999999</v>
      </c>
      <c r="L59" s="9">
        <v>599.48410000000001</v>
      </c>
    </row>
    <row r="60" spans="1:30" x14ac:dyDescent="0.35">
      <c r="A60" s="5" t="s">
        <v>41</v>
      </c>
      <c r="B60" s="7">
        <v>43298</v>
      </c>
      <c r="C60" s="8">
        <v>0.99054398148148148</v>
      </c>
      <c r="D60" s="5" t="s">
        <v>42</v>
      </c>
      <c r="E60" s="9">
        <v>2.3860000000000001</v>
      </c>
      <c r="F60" s="9">
        <v>30.3154</v>
      </c>
      <c r="G60" s="9" t="s">
        <v>43</v>
      </c>
      <c r="H60" s="9">
        <v>3.6459999999999999</v>
      </c>
      <c r="I60" s="9">
        <v>2594.6167</v>
      </c>
      <c r="J60" s="9" t="s">
        <v>44</v>
      </c>
      <c r="K60" s="9">
        <v>3.15</v>
      </c>
      <c r="L60" s="9">
        <v>603.93589999999995</v>
      </c>
    </row>
    <row r="61" spans="1:30" x14ac:dyDescent="0.35">
      <c r="A61" s="5" t="s">
        <v>41</v>
      </c>
      <c r="B61" s="7">
        <v>43298</v>
      </c>
      <c r="C61" s="8">
        <v>0.9939930555555555</v>
      </c>
      <c r="D61" s="5" t="s">
        <v>42</v>
      </c>
      <c r="E61" s="9">
        <v>2.38</v>
      </c>
      <c r="F61" s="9">
        <v>29.972999999999999</v>
      </c>
      <c r="G61" s="9" t="s">
        <v>43</v>
      </c>
      <c r="H61" s="9">
        <v>3.64</v>
      </c>
      <c r="I61" s="9">
        <v>2581.1529</v>
      </c>
      <c r="J61" s="9" t="s">
        <v>44</v>
      </c>
      <c r="K61" s="9">
        <v>3.1459999999999999</v>
      </c>
      <c r="L61" s="9">
        <v>598.58510000000001</v>
      </c>
    </row>
    <row r="62" spans="1:30" x14ac:dyDescent="0.35">
      <c r="A62" s="5"/>
      <c r="B62" s="7"/>
      <c r="C62" s="8"/>
      <c r="D62" s="5"/>
      <c r="E62" s="9"/>
      <c r="F62" s="9"/>
      <c r="G62" s="9"/>
      <c r="H62" s="9"/>
      <c r="I62" s="9"/>
      <c r="J62" s="9"/>
      <c r="K62" s="9"/>
      <c r="L62" s="9"/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test</cp:lastModifiedBy>
  <dcterms:created xsi:type="dcterms:W3CDTF">2017-05-14T11:20:10Z</dcterms:created>
  <dcterms:modified xsi:type="dcterms:W3CDTF">2020-04-18T12:51:38Z</dcterms:modified>
</cp:coreProperties>
</file>