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hesis\Daten - Bearbeiten\trace_gas2019\slopecalculation_2019\"/>
    </mc:Choice>
  </mc:AlternateContent>
  <xr:revisionPtr revIDLastSave="0" documentId="13_ncr:1_{CF55521D-A0EF-4FE8-9FFF-DD8722632BCA}" xr6:coauthVersionLast="36" xr6:coauthVersionMax="36" xr10:uidLastSave="{00000000-0000-0000-0000-000000000000}"/>
  <bookViews>
    <workbookView xWindow="0" yWindow="0" windowWidth="19200" windowHeight="693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1" l="1"/>
  <c r="O27" i="1" s="1"/>
  <c r="O13" i="1" l="1"/>
  <c r="O26" i="1"/>
  <c r="O14" i="1"/>
  <c r="O21" i="1"/>
  <c r="O20" i="1"/>
  <c r="O12" i="1"/>
  <c r="O34" i="1"/>
  <c r="O28" i="1"/>
  <c r="O8" i="1"/>
  <c r="O22" i="1"/>
  <c r="T2" i="1"/>
  <c r="S2" i="1"/>
  <c r="U57" i="1" s="1"/>
  <c r="Q2" i="1"/>
  <c r="P2" i="1"/>
  <c r="O51" i="1"/>
  <c r="N2" i="1"/>
  <c r="AE2" i="1" s="1"/>
  <c r="R48" i="1" l="1"/>
  <c r="R25" i="1"/>
  <c r="U51" i="1"/>
  <c r="U35" i="1"/>
  <c r="U42" i="1"/>
  <c r="U41" i="1"/>
  <c r="U24" i="1"/>
  <c r="U8" i="1"/>
  <c r="R13" i="1"/>
  <c r="R24" i="1"/>
  <c r="U54" i="1"/>
  <c r="U7" i="1"/>
  <c r="U6" i="1"/>
  <c r="O11" i="1"/>
  <c r="O23" i="1"/>
  <c r="O35" i="1"/>
  <c r="O43" i="1"/>
  <c r="O55" i="1"/>
  <c r="R9" i="1"/>
  <c r="U10" i="1"/>
  <c r="U14" i="1"/>
  <c r="U22" i="1"/>
  <c r="U26" i="1"/>
  <c r="U34" i="1"/>
  <c r="U38" i="1"/>
  <c r="U50" i="1"/>
  <c r="O7" i="1"/>
  <c r="O15" i="1"/>
  <c r="O39" i="1"/>
  <c r="U12" i="1"/>
  <c r="U20" i="1"/>
  <c r="U28" i="1"/>
  <c r="U36" i="1"/>
  <c r="U40" i="1"/>
  <c r="U48" i="1"/>
  <c r="U52" i="1"/>
  <c r="U56" i="1"/>
  <c r="O56" i="1"/>
  <c r="O54" i="1"/>
  <c r="O52" i="1"/>
  <c r="O50" i="1"/>
  <c r="O48" i="1"/>
  <c r="N42" i="1"/>
  <c r="O40" i="1"/>
  <c r="O38" i="1"/>
  <c r="O36" i="1"/>
  <c r="O24" i="1"/>
  <c r="O10" i="1"/>
  <c r="O6" i="1"/>
  <c r="O9" i="1"/>
  <c r="O25" i="1"/>
  <c r="O29" i="1"/>
  <c r="O37" i="1"/>
  <c r="O41" i="1"/>
  <c r="O49" i="1"/>
  <c r="O53" i="1"/>
  <c r="O57" i="1"/>
  <c r="R6" i="1"/>
  <c r="R56" i="1"/>
  <c r="R54" i="1"/>
  <c r="R52" i="1"/>
  <c r="R50" i="1"/>
  <c r="R42" i="1"/>
  <c r="R40" i="1"/>
  <c r="R38" i="1"/>
  <c r="R36" i="1"/>
  <c r="R34" i="1"/>
  <c r="R28" i="1"/>
  <c r="R26" i="1"/>
  <c r="R22" i="1"/>
  <c r="R20" i="1"/>
  <c r="R14" i="1"/>
  <c r="R12" i="1"/>
  <c r="R10" i="1"/>
  <c r="R8" i="1"/>
  <c r="R57" i="1"/>
  <c r="R55" i="1"/>
  <c r="R53" i="1"/>
  <c r="R51" i="1"/>
  <c r="R49" i="1"/>
  <c r="R43" i="1"/>
  <c r="R41" i="1"/>
  <c r="R39" i="1"/>
  <c r="R37" i="1"/>
  <c r="R35" i="1"/>
  <c r="R29" i="1"/>
  <c r="R27" i="1"/>
  <c r="Q23" i="1"/>
  <c r="R21" i="1"/>
  <c r="R15" i="1"/>
  <c r="R7" i="1"/>
  <c r="R11" i="1"/>
  <c r="U9" i="1"/>
  <c r="U11" i="1"/>
  <c r="U13" i="1"/>
  <c r="U15" i="1"/>
  <c r="U21" i="1"/>
  <c r="U23" i="1"/>
  <c r="U25" i="1"/>
  <c r="U27" i="1"/>
  <c r="U29" i="1"/>
  <c r="U37" i="1"/>
  <c r="U39" i="1"/>
  <c r="U43" i="1"/>
  <c r="U49" i="1"/>
  <c r="U53" i="1"/>
  <c r="U55" i="1"/>
  <c r="AC6" i="1" l="1"/>
  <c r="AC11" i="1"/>
  <c r="AB6" i="1"/>
  <c r="X9" i="1"/>
  <c r="X11" i="1"/>
  <c r="X7" i="1"/>
  <c r="Y6" i="1"/>
  <c r="X6" i="1"/>
  <c r="X10" i="1"/>
  <c r="X13" i="1"/>
  <c r="X8" i="1"/>
  <c r="X12" i="1"/>
  <c r="AG2" i="1" l="1"/>
  <c r="AF2" i="1"/>
  <c r="AB8" i="1" l="1"/>
  <c r="AC12" i="1"/>
  <c r="Z6" i="1" l="1"/>
  <c r="AA6" i="1"/>
  <c r="Y9" i="1"/>
  <c r="AB12" i="1"/>
  <c r="AC8" i="1"/>
  <c r="Y7" i="1"/>
  <c r="Y8" i="1"/>
  <c r="Y10" i="1"/>
  <c r="Y11" i="1"/>
  <c r="Y12" i="1"/>
  <c r="Y13" i="1"/>
  <c r="AC13" i="1"/>
  <c r="AB13" i="1"/>
  <c r="AC7" i="1"/>
  <c r="AB7" i="1"/>
  <c r="AC9" i="1"/>
  <c r="AB9" i="1"/>
  <c r="AC10" i="1"/>
  <c r="AB10" i="1"/>
  <c r="AB11" i="1"/>
  <c r="AA10" i="1"/>
  <c r="Z10" i="1"/>
  <c r="AA8" i="1"/>
  <c r="Z8" i="1"/>
  <c r="AA9" i="1"/>
  <c r="Z9" i="1"/>
  <c r="Z11" i="1"/>
  <c r="AA11" i="1"/>
  <c r="Z7" i="1"/>
  <c r="AA7" i="1"/>
  <c r="AA12" i="1"/>
  <c r="Z12" i="1"/>
  <c r="Z13" i="1"/>
  <c r="AA13" i="1"/>
</calcChain>
</file>

<file path=xl/sharedStrings.xml><?xml version="1.0" encoding="utf-8"?>
<sst xmlns="http://schemas.openxmlformats.org/spreadsheetml/2006/main" count="265" uniqueCount="85">
  <si>
    <t>plot</t>
  </si>
  <si>
    <t>Datum_Lauf</t>
  </si>
  <si>
    <t>time</t>
  </si>
  <si>
    <t>gas1</t>
  </si>
  <si>
    <t>sec1</t>
  </si>
  <si>
    <t>peak1</t>
  </si>
  <si>
    <t>gas2</t>
  </si>
  <si>
    <t>sec2</t>
  </si>
  <si>
    <t>peak2</t>
  </si>
  <si>
    <t>gas3</t>
  </si>
  <si>
    <t>sec3</t>
  </si>
  <si>
    <t>peak3</t>
  </si>
  <si>
    <t>Mittelwert_CH4</t>
  </si>
  <si>
    <t>Stabw_CH4</t>
  </si>
  <si>
    <t>Konzentration_CH4_ppm</t>
  </si>
  <si>
    <t>Mittelwert_CO2</t>
  </si>
  <si>
    <t>Stabw_CO2</t>
  </si>
  <si>
    <t>Konzentration_CO2_ppm</t>
  </si>
  <si>
    <t>Mittelwert_N2O</t>
  </si>
  <si>
    <t>Stabw_N2O</t>
  </si>
  <si>
    <t>Konzentration_N2O_ppb</t>
  </si>
  <si>
    <t>Zeitpunkt</t>
  </si>
  <si>
    <t>Identifier</t>
  </si>
  <si>
    <t>b_CH4</t>
  </si>
  <si>
    <t>R2_CH4</t>
  </si>
  <si>
    <t>b_CO2</t>
  </si>
  <si>
    <t>R2_CO2</t>
  </si>
  <si>
    <t>b_N2O</t>
  </si>
  <si>
    <t>R2_N2O</t>
  </si>
  <si>
    <t>Datum_Probennahme</t>
  </si>
  <si>
    <t>rF_CH4</t>
  </si>
  <si>
    <t>rF_CO2</t>
  </si>
  <si>
    <t>rF_N2O</t>
  </si>
  <si>
    <t>A1</t>
  </si>
  <si>
    <t>A2</t>
  </si>
  <si>
    <t>A3</t>
  </si>
  <si>
    <t>G1</t>
  </si>
  <si>
    <t>G2</t>
  </si>
  <si>
    <t>W1</t>
  </si>
  <si>
    <t>W2</t>
  </si>
  <si>
    <t>W3</t>
  </si>
  <si>
    <t>STD</t>
  </si>
  <si>
    <t>CH4</t>
  </si>
  <si>
    <t>CO2</t>
  </si>
  <si>
    <t>N2O</t>
  </si>
  <si>
    <t>A1 1</t>
  </si>
  <si>
    <t>A1 2</t>
  </si>
  <si>
    <t>A1 3</t>
  </si>
  <si>
    <t>A1 4</t>
  </si>
  <si>
    <t>A1 5</t>
  </si>
  <si>
    <t>A2 1</t>
  </si>
  <si>
    <t>A2 2</t>
  </si>
  <si>
    <t>A2 3</t>
  </si>
  <si>
    <t>A2 4</t>
  </si>
  <si>
    <t>A2 5</t>
  </si>
  <si>
    <t>A3 1</t>
  </si>
  <si>
    <t>A3 2</t>
  </si>
  <si>
    <t>A3 3</t>
  </si>
  <si>
    <t>A3 4</t>
  </si>
  <si>
    <t>A3 5</t>
  </si>
  <si>
    <t>G1 1</t>
  </si>
  <si>
    <t>G1 2</t>
  </si>
  <si>
    <t>G1 3</t>
  </si>
  <si>
    <t>G1 4</t>
  </si>
  <si>
    <t>G1 5</t>
  </si>
  <si>
    <t>G2 1</t>
  </si>
  <si>
    <t>G2 2</t>
  </si>
  <si>
    <t>G2 3</t>
  </si>
  <si>
    <t>G2 4</t>
  </si>
  <si>
    <t>G2 5</t>
  </si>
  <si>
    <t>W1 1</t>
  </si>
  <si>
    <t>W1 2</t>
  </si>
  <si>
    <t>W1 3</t>
  </si>
  <si>
    <t>W1 4</t>
  </si>
  <si>
    <t>W1 5</t>
  </si>
  <si>
    <t>W2 1</t>
  </si>
  <si>
    <t>W2 2</t>
  </si>
  <si>
    <t>W2 3</t>
  </si>
  <si>
    <t>W2 4</t>
  </si>
  <si>
    <t>W2 5</t>
  </si>
  <si>
    <t>W3 1</t>
  </si>
  <si>
    <t>W3 2</t>
  </si>
  <si>
    <t>W3 3</t>
  </si>
  <si>
    <t>W3 4</t>
  </si>
  <si>
    <t>W3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</si>
</sst>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164" fontId="0" fillId="0" borderId="0" xfId="0" applyNumberFormat="1"/>
    <xf numFmtId="164" fontId="0" fillId="0" borderId="0" xfId="0" applyNumberFormat="1" applyFill="1"/>
    <xf numFmtId="0" fontId="0" fillId="0" borderId="0" xfId="0" applyFill="1"/>
    <xf numFmtId="164" fontId="0" fillId="2" borderId="0" xfId="0" applyNumberFormat="1" applyFill="1"/>
    <xf numFmtId="0" fontId="0" fillId="2" borderId="0" xfId="0" applyFill="1"/>
    <xf numFmtId="0" fontId="0" fillId="2" borderId="0" xfId="0" applyNumberFormat="1" applyFill="1"/>
    <xf numFmtId="14" fontId="0" fillId="2" borderId="0" xfId="0" applyNumberFormat="1" applyFill="1"/>
    <xf numFmtId="21" fontId="0" fillId="2" borderId="0" xfId="0" applyNumberFormat="1" applyFill="1"/>
    <xf numFmtId="2" fontId="0" fillId="2" borderId="0" xfId="0" applyNumberFormat="1" applyFill="1"/>
    <xf numFmtId="164" fontId="0" fillId="3" borderId="0" xfId="0" applyNumberFormat="1" applyFill="1"/>
    <xf numFmtId="0" fontId="0" fillId="3" borderId="0" xfId="0" applyFill="1"/>
    <xf numFmtId="164" fontId="0" fillId="4" borderId="0" xfId="0" applyNumberFormat="1" applyFill="1"/>
    <xf numFmtId="0" fontId="0" fillId="4" borderId="0" xfId="0" applyFill="1"/>
    <xf numFmtId="164" fontId="0" fillId="5" borderId="0" xfId="0" applyNumberFormat="1" applyFill="1"/>
    <xf numFmtId="0" fontId="0" fillId="5" borderId="0" xfId="0" applyFill="1"/>
    <xf numFmtId="164" fontId="0" fillId="6" borderId="0" xfId="0" applyNumberFormat="1" applyFill="1"/>
    <xf numFmtId="164" fontId="0" fillId="7" borderId="0" xfId="0" applyNumberFormat="1" applyFill="1"/>
    <xf numFmtId="0" fontId="0" fillId="7" borderId="0" xfId="0" applyFill="1"/>
    <xf numFmtId="164" fontId="0" fillId="8" borderId="0" xfId="0" applyNumberFormat="1" applyFill="1"/>
    <xf numFmtId="0" fontId="0" fillId="8" borderId="0" xfId="0" applyFill="1"/>
    <xf numFmtId="0" fontId="0" fillId="6" borderId="0" xfId="0" applyFill="1"/>
    <xf numFmtId="164" fontId="0" fillId="9" borderId="0" xfId="0" applyNumberFormat="1" applyFill="1"/>
    <xf numFmtId="0" fontId="0" fillId="9" borderId="0" xfId="0" applyFill="1"/>
    <xf numFmtId="164" fontId="0" fillId="10" borderId="0" xfId="0" applyNumberFormat="1" applyFill="1"/>
    <xf numFmtId="0" fontId="0" fillId="10" borderId="0" xfId="0" applyFill="1"/>
    <xf numFmtId="164" fontId="0" fillId="6" borderId="0" xfId="0" applyNumberFormat="1" applyFill="1" applyAlignment="1">
      <alignment horizontal="right"/>
    </xf>
    <xf numFmtId="0" fontId="0" fillId="11" borderId="0" xfId="0" applyFill="1"/>
    <xf numFmtId="14" fontId="0" fillId="11" borderId="0" xfId="0" applyNumberFormat="1" applyFill="1"/>
    <xf numFmtId="21" fontId="0" fillId="11" borderId="0" xfId="0" applyNumberFormat="1" applyFill="1"/>
    <xf numFmtId="2" fontId="0" fillId="11" borderId="0" xfId="0" applyNumberFormat="1" applyFill="1"/>
    <xf numFmtId="14" fontId="0" fillId="10" borderId="0" xfId="0" applyNumberFormat="1" applyFill="1"/>
    <xf numFmtId="21" fontId="0" fillId="10" borderId="0" xfId="0" applyNumberFormat="1" applyFill="1"/>
    <xf numFmtId="2" fontId="0" fillId="10" borderId="0" xfId="0" applyNumberFormat="1" applyFill="1"/>
  </cellXfs>
  <cellStyles count="1">
    <cellStyle name="Standard" xfId="0" builtinId="0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62"/>
  <sheetViews>
    <sheetView tabSelected="1" topLeftCell="M29" zoomScale="70" zoomScaleNormal="70" workbookViewId="0">
      <selection activeCell="N42" sqref="N42"/>
    </sheetView>
  </sheetViews>
  <sheetFormatPr baseColWidth="10" defaultRowHeight="14.5" x14ac:dyDescent="0.35"/>
  <cols>
    <col min="13" max="13" width="18" customWidth="1"/>
    <col min="14" max="14" width="10.81640625" style="1"/>
    <col min="15" max="15" width="24.1796875" customWidth="1"/>
    <col min="16" max="16" width="20" customWidth="1"/>
    <col min="17" max="17" width="10.81640625" style="1"/>
    <col min="18" max="18" width="23.1796875" customWidth="1"/>
    <col min="19" max="19" width="17.453125" customWidth="1"/>
    <col min="20" max="20" width="10.81640625" style="1"/>
    <col min="21" max="21" width="25" customWidth="1"/>
    <col min="30" max="30" width="14.7265625" style="5" customWidth="1"/>
  </cols>
  <sheetData>
    <row r="1" spans="1:33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4" t="s">
        <v>29</v>
      </c>
      <c r="AE1" s="1" t="s">
        <v>30</v>
      </c>
      <c r="AF1" s="1" t="s">
        <v>31</v>
      </c>
      <c r="AG1" s="1" t="s">
        <v>32</v>
      </c>
    </row>
    <row r="2" spans="1:33" x14ac:dyDescent="0.35">
      <c r="A2" s="5" t="s">
        <v>41</v>
      </c>
      <c r="B2" s="7">
        <v>43867</v>
      </c>
      <c r="C2" s="8">
        <v>0.36506944444444445</v>
      </c>
      <c r="D2" s="5" t="s">
        <v>42</v>
      </c>
      <c r="E2" s="9">
        <v>2.0059999999999998</v>
      </c>
      <c r="F2" s="9">
        <v>35.329799999999999</v>
      </c>
      <c r="G2" s="9" t="s">
        <v>43</v>
      </c>
      <c r="H2" s="9">
        <v>2.98</v>
      </c>
      <c r="I2" s="9">
        <v>3285.0762</v>
      </c>
      <c r="J2" s="9"/>
      <c r="K2" s="9"/>
      <c r="L2" s="9"/>
      <c r="M2" s="4">
        <f>AVERAGE(F2:F5,F16:F19,F30:F33,F44:F47,F58:F61)</f>
        <v>35.323590000000003</v>
      </c>
      <c r="N2" s="4">
        <f>STDEV(F2:F5,F16:F19,F30:F33,F44:F47,G58:G61)</f>
        <v>0.14487021648703341</v>
      </c>
      <c r="O2" s="4">
        <v>3.9420000000000002</v>
      </c>
      <c r="P2" s="4">
        <f>AVERAGE(I2:I5,I16:I19,I30:I33,I44:I47,I58:I61)</f>
        <v>3263.5564499999996</v>
      </c>
      <c r="Q2" s="4">
        <f>STDEV(I2:I5,I16:I19,I30:I33,I44:I47,I58:I61)</f>
        <v>10.684105303797397</v>
      </c>
      <c r="R2" s="4">
        <v>407.1</v>
      </c>
      <c r="S2" s="4">
        <f>AVERAGE(L2:L5,L16:L19,L30:L33,L44:L47,L58:L61)</f>
        <v>847.17324736842124</v>
      </c>
      <c r="T2" s="4">
        <f>STDEV(L2:L5,L16:L19,L30:L33,L44:L47,L58:L61)</f>
        <v>10.106227519833091</v>
      </c>
      <c r="U2" s="4">
        <v>364</v>
      </c>
      <c r="AD2" s="7">
        <v>43109</v>
      </c>
      <c r="AE2" s="6">
        <f>(N2/M2)^2</f>
        <v>1.6820099000597106E-5</v>
      </c>
      <c r="AF2" s="6">
        <f>(T2/S2)^2</f>
        <v>1.4230942919824167E-4</v>
      </c>
      <c r="AG2" s="6">
        <f>(T2/S2)^2</f>
        <v>1.4230942919824167E-4</v>
      </c>
    </row>
    <row r="3" spans="1:33" x14ac:dyDescent="0.35">
      <c r="A3" s="5" t="s">
        <v>41</v>
      </c>
      <c r="B3" s="7">
        <v>43867</v>
      </c>
      <c r="C3" s="8">
        <v>0.36850694444444443</v>
      </c>
      <c r="D3" s="5" t="s">
        <v>42</v>
      </c>
      <c r="E3" s="9">
        <v>2.0030000000000001</v>
      </c>
      <c r="F3" s="9">
        <v>35.550600000000003</v>
      </c>
      <c r="G3" s="9" t="s">
        <v>43</v>
      </c>
      <c r="H3" s="9">
        <v>2.976</v>
      </c>
      <c r="I3" s="9">
        <v>3270.37</v>
      </c>
      <c r="J3" s="9" t="s">
        <v>44</v>
      </c>
      <c r="K3" s="9">
        <v>3.246</v>
      </c>
      <c r="L3" s="9">
        <v>869.65520000000004</v>
      </c>
      <c r="M3" s="5"/>
      <c r="N3" s="4"/>
      <c r="O3" s="5"/>
      <c r="P3" s="5"/>
      <c r="Q3" s="4"/>
      <c r="R3" s="4"/>
      <c r="S3" s="5"/>
      <c r="T3" s="4"/>
      <c r="U3" s="4"/>
      <c r="AD3" s="7">
        <v>43109</v>
      </c>
    </row>
    <row r="4" spans="1:33" x14ac:dyDescent="0.35">
      <c r="A4" s="5" t="s">
        <v>41</v>
      </c>
      <c r="B4" s="7">
        <v>43867</v>
      </c>
      <c r="C4" s="8">
        <v>0.37194444444444441</v>
      </c>
      <c r="D4" s="5" t="s">
        <v>42</v>
      </c>
      <c r="E4" s="9">
        <v>2.0099999999999998</v>
      </c>
      <c r="F4" s="9">
        <v>35.511200000000002</v>
      </c>
      <c r="G4" s="9" t="s">
        <v>43</v>
      </c>
      <c r="H4" s="9">
        <v>2.9860000000000002</v>
      </c>
      <c r="I4" s="9">
        <v>3273.8125</v>
      </c>
      <c r="J4" s="9" t="s">
        <v>44</v>
      </c>
      <c r="K4" s="9">
        <v>3.2360000000000002</v>
      </c>
      <c r="L4" s="9">
        <v>867.81719999999996</v>
      </c>
      <c r="M4" s="5"/>
      <c r="N4" s="4"/>
      <c r="O4" s="5"/>
      <c r="P4" s="5"/>
      <c r="Q4" s="4"/>
      <c r="R4" s="4"/>
      <c r="S4" s="5"/>
      <c r="T4" s="4"/>
      <c r="U4" s="4"/>
      <c r="AD4" s="7">
        <v>43109</v>
      </c>
    </row>
    <row r="5" spans="1:33" x14ac:dyDescent="0.35">
      <c r="A5" s="5" t="s">
        <v>41</v>
      </c>
      <c r="B5" s="7">
        <v>43867</v>
      </c>
      <c r="C5" s="8">
        <v>0.37538194444444445</v>
      </c>
      <c r="D5" s="5" t="s">
        <v>42</v>
      </c>
      <c r="E5" s="9">
        <v>2.0099999999999998</v>
      </c>
      <c r="F5" s="9">
        <v>35.321199999999997</v>
      </c>
      <c r="G5" s="9" t="s">
        <v>43</v>
      </c>
      <c r="H5" s="9">
        <v>2.9830000000000001</v>
      </c>
      <c r="I5" s="9">
        <v>3272.8986</v>
      </c>
      <c r="J5" s="9" t="s">
        <v>44</v>
      </c>
      <c r="K5" s="9">
        <v>3.27</v>
      </c>
      <c r="L5" s="9">
        <v>863.61019999999996</v>
      </c>
      <c r="M5" s="5"/>
      <c r="N5" s="4"/>
      <c r="O5" s="5"/>
      <c r="P5" s="5"/>
      <c r="Q5" s="4"/>
      <c r="R5" s="4"/>
      <c r="S5" s="5"/>
      <c r="T5" s="4"/>
      <c r="U5" s="4"/>
      <c r="AD5" s="7">
        <v>43109</v>
      </c>
    </row>
    <row r="6" spans="1:33" x14ac:dyDescent="0.35">
      <c r="A6" s="25" t="s">
        <v>45</v>
      </c>
      <c r="B6" s="31">
        <v>43867</v>
      </c>
      <c r="C6" s="32">
        <v>0.37881944444444443</v>
      </c>
      <c r="D6" s="25" t="s">
        <v>42</v>
      </c>
      <c r="E6" s="33">
        <v>2.0099999999999998</v>
      </c>
      <c r="F6" s="33">
        <v>17.834800000000001</v>
      </c>
      <c r="G6" s="33" t="s">
        <v>43</v>
      </c>
      <c r="H6" s="33">
        <v>2.98</v>
      </c>
      <c r="I6" s="33">
        <v>3235.5436</v>
      </c>
      <c r="J6" s="33" t="s">
        <v>44</v>
      </c>
      <c r="K6" s="33">
        <v>3.266</v>
      </c>
      <c r="L6" s="33">
        <v>665.06140000000005</v>
      </c>
      <c r="O6" s="10">
        <f>($O$2/$M$2)*F6</f>
        <v>1.990306806301398</v>
      </c>
      <c r="R6" s="10">
        <f t="shared" ref="R6:R15" si="0">($R$2/$P$2)*I6</f>
        <v>403.60564302786923</v>
      </c>
      <c r="U6" s="10">
        <f t="shared" ref="U6:U15" si="1">($S$2/$U$2)*L6</f>
        <v>1547.863258069749</v>
      </c>
      <c r="V6" s="3">
        <v>0</v>
      </c>
      <c r="W6" s="11" t="s">
        <v>33</v>
      </c>
      <c r="X6" s="2">
        <f>SLOPE(O6:O10,$V$6:$V$10)</f>
        <v>3.20840831863356E-4</v>
      </c>
      <c r="Y6" s="2">
        <f>RSQ(O6:O10,$V$6:$V$10)</f>
        <v>0.18607324243530521</v>
      </c>
      <c r="Z6" s="2">
        <f>SLOPE($R6:$R10,$V$6:$V$10)</f>
        <v>2.5474701024399318</v>
      </c>
      <c r="AA6" s="2">
        <f>RSQ(R6:R10,$V$6:$V$10)</f>
        <v>0.96574833493587942</v>
      </c>
      <c r="AB6" s="2">
        <f>SLOPE(U6:U10,$V$6:$V$10)</f>
        <v>-0.19718888292112979</v>
      </c>
      <c r="AC6" s="2">
        <f>RSQ(U6:U10,$V$6:$V$10)</f>
        <v>0.17326153365062794</v>
      </c>
      <c r="AD6" s="7">
        <v>43109</v>
      </c>
      <c r="AE6" s="2"/>
    </row>
    <row r="7" spans="1:33" x14ac:dyDescent="0.35">
      <c r="A7" s="25" t="s">
        <v>46</v>
      </c>
      <c r="B7" s="31">
        <v>43867</v>
      </c>
      <c r="C7" s="32">
        <v>0.38225694444444441</v>
      </c>
      <c r="D7" s="25" t="s">
        <v>42</v>
      </c>
      <c r="E7" s="33">
        <v>2.0059999999999998</v>
      </c>
      <c r="F7" s="33">
        <v>17.703099999999999</v>
      </c>
      <c r="G7" s="33" t="s">
        <v>43</v>
      </c>
      <c r="H7" s="33">
        <v>2.98</v>
      </c>
      <c r="I7" s="33">
        <v>3554.1902</v>
      </c>
      <c r="J7" s="33" t="s">
        <v>44</v>
      </c>
      <c r="K7" s="33">
        <v>3.27</v>
      </c>
      <c r="L7" s="33">
        <v>664.85069999999996</v>
      </c>
      <c r="O7" s="10">
        <f>($O$2/$M$2)*F7</f>
        <v>1.9756095062817791</v>
      </c>
      <c r="R7" s="10">
        <f t="shared" si="0"/>
        <v>443.35400738050669</v>
      </c>
      <c r="U7" s="10">
        <f t="shared" si="1"/>
        <v>1547.3728750938681</v>
      </c>
      <c r="V7" s="3">
        <v>10</v>
      </c>
      <c r="W7" s="13" t="s">
        <v>34</v>
      </c>
      <c r="X7" s="2">
        <f>SLOPE($O11:$O15,$V$6:$V$10)</f>
        <v>-8.1086242932838499E-4</v>
      </c>
      <c r="Y7" s="2">
        <f>RSQ(O11:O15,$V$6:$V$10)</f>
        <v>0.16759001855583217</v>
      </c>
      <c r="Z7" s="2">
        <f>SLOPE($R11:$R15,$V$6:$V$10)</f>
        <v>1.51972647551416</v>
      </c>
      <c r="AA7" s="2">
        <f>RSQ(R11:R15,$V$6:$V$10)</f>
        <v>0.87898005050837147</v>
      </c>
      <c r="AB7" s="2">
        <f>SLOPE(U11:U15,$V$6:$V$10)</f>
        <v>0.25720552173950861</v>
      </c>
      <c r="AC7" s="2">
        <f>RSQ(U11:U15,$V$6:$V$10)</f>
        <v>0.10700092353038541</v>
      </c>
      <c r="AD7" s="7">
        <v>43109</v>
      </c>
      <c r="AE7" s="2"/>
    </row>
    <row r="8" spans="1:33" x14ac:dyDescent="0.35">
      <c r="A8" s="25" t="s">
        <v>47</v>
      </c>
      <c r="B8" s="31">
        <v>43867</v>
      </c>
      <c r="C8" s="32">
        <v>0.38570601851851855</v>
      </c>
      <c r="D8" s="25" t="s">
        <v>42</v>
      </c>
      <c r="E8" s="33">
        <v>2.0099999999999998</v>
      </c>
      <c r="F8" s="33">
        <v>17.7728</v>
      </c>
      <c r="G8" s="33" t="s">
        <v>43</v>
      </c>
      <c r="H8" s="33">
        <v>2.9830000000000001</v>
      </c>
      <c r="I8" s="33">
        <v>3745.6498000000001</v>
      </c>
      <c r="J8" s="33" t="s">
        <v>44</v>
      </c>
      <c r="K8" s="33">
        <v>3.266</v>
      </c>
      <c r="L8" s="33">
        <v>666.18600000000004</v>
      </c>
      <c r="O8" s="10">
        <f>($O$2/$M$2)*F8</f>
        <v>1.9833878040142578</v>
      </c>
      <c r="R8" s="10">
        <f t="shared" si="0"/>
        <v>467.23691069599863</v>
      </c>
      <c r="U8" s="10">
        <f t="shared" si="1"/>
        <v>1550.4806510202723</v>
      </c>
      <c r="V8" s="3">
        <v>20</v>
      </c>
      <c r="W8" s="15" t="s">
        <v>35</v>
      </c>
      <c r="X8" s="2">
        <f>SLOPE($O20:$O24,$V$6:$V$10)</f>
        <v>-1.0958806848340607E-4</v>
      </c>
      <c r="Y8" s="2">
        <f>RSQ(O20:O24,$V$6:$V$10)</f>
        <v>1.7078577850872089E-2</v>
      </c>
      <c r="Z8" s="2">
        <f>SLOPE($R20:$R24,$V$6:$V$10)</f>
        <v>1.5823291378074016</v>
      </c>
      <c r="AA8" s="2">
        <f>RSQ(R20:R24,$V$6:$V$10)</f>
        <v>0.98495282199772582</v>
      </c>
      <c r="AB8" s="2">
        <f>SLOPE($U20:$U24,$V$6:$V$10)</f>
        <v>0.74599190188464259</v>
      </c>
      <c r="AC8" s="2">
        <f>RSQ(U20:U24,$V$6:$V$10)</f>
        <v>0.55428990289419944</v>
      </c>
      <c r="AD8" s="7">
        <v>43109</v>
      </c>
      <c r="AE8" s="2"/>
    </row>
    <row r="9" spans="1:33" x14ac:dyDescent="0.35">
      <c r="A9" s="25" t="s">
        <v>48</v>
      </c>
      <c r="B9" s="31">
        <v>43867</v>
      </c>
      <c r="C9" s="32">
        <v>0.38914351851851853</v>
      </c>
      <c r="D9" s="25" t="s">
        <v>42</v>
      </c>
      <c r="E9" s="33">
        <v>2.0059999999999998</v>
      </c>
      <c r="F9" s="33">
        <v>17.727</v>
      </c>
      <c r="G9" s="33" t="s">
        <v>43</v>
      </c>
      <c r="H9" s="33">
        <v>2.976</v>
      </c>
      <c r="I9" s="33">
        <v>3826.2890000000002</v>
      </c>
      <c r="J9" s="33" t="s">
        <v>44</v>
      </c>
      <c r="K9" s="33">
        <v>3.2629999999999999</v>
      </c>
      <c r="L9" s="33">
        <v>658.06039999999996</v>
      </c>
      <c r="O9" s="10">
        <f t="shared" ref="O9:O15" si="2">($O$2/$M$2)*F9</f>
        <v>1.9782766700666607</v>
      </c>
      <c r="R9" s="10">
        <f t="shared" si="0"/>
        <v>477.29594255984154</v>
      </c>
      <c r="U9" s="10">
        <f t="shared" si="1"/>
        <v>1531.5691374520941</v>
      </c>
      <c r="V9" s="3">
        <v>30</v>
      </c>
      <c r="W9" s="18" t="s">
        <v>36</v>
      </c>
      <c r="X9" s="2">
        <f>SLOPE($O25:$O29,$V$6:$V$10)</f>
        <v>5.0441758609482964E-5</v>
      </c>
      <c r="Y9" s="2">
        <f>RSQ(O25:O29,$V$6:$V$10)</f>
        <v>4.0944516796839487E-3</v>
      </c>
      <c r="Z9" s="2">
        <f>SLOPE($R25:$R29,$V$6:$V$10)</f>
        <v>6.6644703593222658</v>
      </c>
      <c r="AA9" s="2">
        <f>RSQ(R25:R29,$V$6:$V$10)</f>
        <v>0.95290633282237025</v>
      </c>
      <c r="AB9" s="2">
        <f>SLOPE(U25:U29,$V$6:$V$10)</f>
        <v>0.88372039435585747</v>
      </c>
      <c r="AC9" s="2">
        <f>RSQ(U25:U29,$V$6:$V$10)</f>
        <v>0.59569262244949761</v>
      </c>
      <c r="AD9" s="7">
        <v>43109</v>
      </c>
      <c r="AE9" s="2"/>
    </row>
    <row r="10" spans="1:33" x14ac:dyDescent="0.35">
      <c r="A10" s="25" t="s">
        <v>49</v>
      </c>
      <c r="B10" s="31">
        <v>43867</v>
      </c>
      <c r="C10" s="32">
        <v>0.39258101851851851</v>
      </c>
      <c r="D10" s="25" t="s">
        <v>42</v>
      </c>
      <c r="E10" s="33">
        <v>2.0099999999999998</v>
      </c>
      <c r="F10" s="33">
        <v>17.9666</v>
      </c>
      <c r="G10" s="33" t="s">
        <v>43</v>
      </c>
      <c r="H10" s="33">
        <v>2.9860000000000002</v>
      </c>
      <c r="I10" s="33">
        <v>4120.5962</v>
      </c>
      <c r="J10" s="33" t="s">
        <v>44</v>
      </c>
      <c r="K10" s="33">
        <v>3.2730000000000001</v>
      </c>
      <c r="L10" s="33">
        <v>664.22029999999995</v>
      </c>
      <c r="O10" s="10">
        <f t="shared" si="2"/>
        <v>2.005015266002125</v>
      </c>
      <c r="R10" s="10">
        <f t="shared" si="0"/>
        <v>514.00818056019841</v>
      </c>
      <c r="U10" s="10">
        <f t="shared" si="1"/>
        <v>1545.9056827445795</v>
      </c>
      <c r="V10" s="3">
        <v>40</v>
      </c>
      <c r="W10" s="20" t="s">
        <v>37</v>
      </c>
      <c r="X10" s="2">
        <f>SLOPE($O34:$O38,$V$6:$V$10)</f>
        <v>0</v>
      </c>
      <c r="Y10" s="2" t="e">
        <f>RSQ(O34:O38,$V$6:$V$10)</f>
        <v>#DIV/0!</v>
      </c>
      <c r="Z10" s="2">
        <f>SLOPE($R34:$R38,$V$6:$V$10)</f>
        <v>0</v>
      </c>
      <c r="AA10" s="2" t="e">
        <f>RSQ(R34:R38,$V$6:$V$10)</f>
        <v>#DIV/0!</v>
      </c>
      <c r="AB10" s="2">
        <f>SLOPE(U34:U38,$V$6:$V$10)</f>
        <v>0</v>
      </c>
      <c r="AC10" s="2" t="e">
        <f>RSQ(U34:U38,$V$6:$V$10)</f>
        <v>#DIV/0!</v>
      </c>
      <c r="AD10" s="7">
        <v>43109</v>
      </c>
      <c r="AE10" s="2"/>
    </row>
    <row r="11" spans="1:33" x14ac:dyDescent="0.35">
      <c r="A11" s="25" t="s">
        <v>50</v>
      </c>
      <c r="B11" s="31">
        <v>43867</v>
      </c>
      <c r="C11" s="32">
        <v>0.39601851851851855</v>
      </c>
      <c r="D11" s="25" t="s">
        <v>42</v>
      </c>
      <c r="E11" s="33">
        <v>2.0059999999999998</v>
      </c>
      <c r="F11" s="33">
        <v>18.048500000000001</v>
      </c>
      <c r="G11" s="33" t="s">
        <v>43</v>
      </c>
      <c r="H11" s="33">
        <v>2.976</v>
      </c>
      <c r="I11" s="33">
        <v>3267.7948999999999</v>
      </c>
      <c r="J11" s="33" t="s">
        <v>44</v>
      </c>
      <c r="K11" s="33">
        <v>3.2629999999999999</v>
      </c>
      <c r="L11" s="33">
        <v>649.54660000000001</v>
      </c>
      <c r="O11" s="12">
        <f t="shared" si="2"/>
        <v>2.0141550448298147</v>
      </c>
      <c r="R11" s="12">
        <f t="shared" si="0"/>
        <v>407.62870940688038</v>
      </c>
      <c r="U11" s="12">
        <f t="shared" si="1"/>
        <v>1511.7541275799917</v>
      </c>
      <c r="V11" s="3"/>
      <c r="W11" s="21" t="s">
        <v>38</v>
      </c>
      <c r="X11" s="2">
        <f>SLOPE($O39:$O43,$V$6:$V$10)</f>
        <v>-2.3295037193477291E-3</v>
      </c>
      <c r="Y11" s="2">
        <f>RSQ(O39:O43,$V$6:$V$10)</f>
        <v>0.97645175537360984</v>
      </c>
      <c r="Z11" s="2">
        <f>SLOPE($R39:$R43,$V$6:$V$10)</f>
        <v>2.3271471771232877</v>
      </c>
      <c r="AA11" s="2">
        <f>RSQ(R39:R43,$V$6:$V$10)</f>
        <v>0.87144156864598277</v>
      </c>
      <c r="AB11" s="2">
        <f>SLOPE($U39:$U43,$V$6:$V$10)</f>
        <v>1.2004375093239559</v>
      </c>
      <c r="AC11" s="2">
        <f>RSQ(U39:U43,$V$6:$V$10)</f>
        <v>0.68554798674035056</v>
      </c>
      <c r="AD11" s="7">
        <v>43109</v>
      </c>
      <c r="AE11" s="2"/>
    </row>
    <row r="12" spans="1:33" x14ac:dyDescent="0.35">
      <c r="A12" s="25" t="s">
        <v>51</v>
      </c>
      <c r="B12" s="31">
        <v>43867</v>
      </c>
      <c r="C12" s="32">
        <v>0.39945601851851853</v>
      </c>
      <c r="D12" s="25" t="s">
        <v>42</v>
      </c>
      <c r="E12" s="33">
        <v>2.0099999999999998</v>
      </c>
      <c r="F12" s="33">
        <v>18.213000000000001</v>
      </c>
      <c r="G12" s="33" t="s">
        <v>43</v>
      </c>
      <c r="H12" s="33">
        <v>2.9860000000000002</v>
      </c>
      <c r="I12" s="33">
        <v>3577.8074000000001</v>
      </c>
      <c r="J12" s="33" t="s">
        <v>44</v>
      </c>
      <c r="K12" s="33">
        <v>3.27</v>
      </c>
      <c r="L12" s="33">
        <v>650.36159999999995</v>
      </c>
      <c r="O12" s="12">
        <f t="shared" si="2"/>
        <v>2.0325127202529529</v>
      </c>
      <c r="R12" s="12">
        <f t="shared" si="0"/>
        <v>446.30004562660474</v>
      </c>
      <c r="U12" s="12">
        <f t="shared" si="1"/>
        <v>1513.6509577904455</v>
      </c>
      <c r="V12" s="3"/>
      <c r="W12" s="23" t="s">
        <v>39</v>
      </c>
      <c r="X12" s="2">
        <f>SLOPE($O48:$O52,$V$6:$V$10)</f>
        <v>-3.4039259316507777E-3</v>
      </c>
      <c r="Y12" s="2">
        <f>RSQ(O48:O52,$V$6:$V$10)</f>
        <v>0.8623166686846081</v>
      </c>
      <c r="Z12" s="2">
        <f>SLOPE($R48:$R52,$V$6:$V$10)</f>
        <v>5.9060253044496909</v>
      </c>
      <c r="AA12" s="2">
        <f>RSQ(R48:R52,$V$6:$V$10)</f>
        <v>0.95531391769785501</v>
      </c>
      <c r="AB12" s="2">
        <f>SLOPE(U48:U52,$V$6:$V$10)</f>
        <v>0.66513805953964267</v>
      </c>
      <c r="AC12" s="2">
        <f>RSQ(U48:U52,$V$6:$V$10)</f>
        <v>0.58412977059907256</v>
      </c>
      <c r="AD12" s="7">
        <v>43109</v>
      </c>
      <c r="AE12" s="2"/>
    </row>
    <row r="13" spans="1:33" x14ac:dyDescent="0.35">
      <c r="A13" s="25" t="s">
        <v>52</v>
      </c>
      <c r="B13" s="31">
        <v>43867</v>
      </c>
      <c r="C13" s="32">
        <v>0.40290509259259261</v>
      </c>
      <c r="D13" s="25" t="s">
        <v>42</v>
      </c>
      <c r="E13" s="33">
        <v>2.0099999999999998</v>
      </c>
      <c r="F13" s="33">
        <v>17.565999999999999</v>
      </c>
      <c r="G13" s="33" t="s">
        <v>43</v>
      </c>
      <c r="H13" s="33">
        <v>2.9860000000000002</v>
      </c>
      <c r="I13" s="33">
        <v>3616.4400999999998</v>
      </c>
      <c r="J13" s="33" t="s">
        <v>44</v>
      </c>
      <c r="K13" s="33">
        <v>3.27</v>
      </c>
      <c r="L13" s="33">
        <v>662.97</v>
      </c>
      <c r="O13" s="12">
        <f t="shared" si="2"/>
        <v>1.960309583482313</v>
      </c>
      <c r="R13" s="12">
        <f t="shared" si="0"/>
        <v>451.11913560128556</v>
      </c>
      <c r="U13" s="12">
        <f t="shared" si="1"/>
        <v>1542.9957357358305</v>
      </c>
      <c r="V13" s="3"/>
      <c r="W13" s="25" t="s">
        <v>40</v>
      </c>
      <c r="X13" s="2">
        <f>SLOPE($O53:$O57,$V$6:$V$10)</f>
        <v>-5.9369503496105583E-3</v>
      </c>
      <c r="Y13" s="2">
        <f>RSQ(O53:O57,$V$6:$V$10)</f>
        <v>0.98633490395276002</v>
      </c>
      <c r="Z13" s="2">
        <f>SLOPE($R53:$R57,$V$6:$V$10)</f>
        <v>3.9207027392463232</v>
      </c>
      <c r="AA13" s="2">
        <f>RSQ(R53:R57,$V$6:$V$10)</f>
        <v>0.96605666134788126</v>
      </c>
      <c r="AB13" s="2">
        <f>SLOPE(U53:U57,$V$6:$V$10)</f>
        <v>0.85735794552908606</v>
      </c>
      <c r="AC13" s="2">
        <f>RSQ(U53:U57,$V$6:$V$10)</f>
        <v>0.78167351220305137</v>
      </c>
      <c r="AD13" s="7">
        <v>43109</v>
      </c>
      <c r="AE13" s="2"/>
    </row>
    <row r="14" spans="1:33" x14ac:dyDescent="0.35">
      <c r="A14" s="25" t="s">
        <v>53</v>
      </c>
      <c r="B14" s="31">
        <v>43867</v>
      </c>
      <c r="C14" s="32">
        <v>0.40634259259259259</v>
      </c>
      <c r="D14" s="25" t="s">
        <v>42</v>
      </c>
      <c r="E14" s="33">
        <v>2.0099999999999998</v>
      </c>
      <c r="F14" s="33">
        <v>17.620999999999999</v>
      </c>
      <c r="G14" s="33" t="s">
        <v>43</v>
      </c>
      <c r="H14" s="33">
        <v>2.9830000000000001</v>
      </c>
      <c r="I14" s="33">
        <v>3672.1970000000001</v>
      </c>
      <c r="J14" s="33" t="s">
        <v>44</v>
      </c>
      <c r="K14" s="33">
        <v>3.266</v>
      </c>
      <c r="L14" s="33">
        <v>654.0652</v>
      </c>
      <c r="O14" s="12">
        <f t="shared" si="2"/>
        <v>1.9664474080918726</v>
      </c>
      <c r="R14" s="12">
        <f t="shared" si="0"/>
        <v>458.07431910669118</v>
      </c>
      <c r="U14" s="12">
        <f t="shared" si="1"/>
        <v>1522.2707128425163</v>
      </c>
      <c r="AD14" s="7">
        <v>43109</v>
      </c>
    </row>
    <row r="15" spans="1:33" x14ac:dyDescent="0.35">
      <c r="A15" s="25" t="s">
        <v>54</v>
      </c>
      <c r="B15" s="31">
        <v>43867</v>
      </c>
      <c r="C15" s="32">
        <v>0.40979166666666672</v>
      </c>
      <c r="D15" s="25" t="s">
        <v>42</v>
      </c>
      <c r="E15" s="33">
        <v>2.0099999999999998</v>
      </c>
      <c r="F15" s="33">
        <v>17.981200000000001</v>
      </c>
      <c r="G15" s="33" t="s">
        <v>43</v>
      </c>
      <c r="H15" s="33">
        <v>2.9860000000000002</v>
      </c>
      <c r="I15" s="33">
        <v>3829.7518</v>
      </c>
      <c r="J15" s="33" t="s">
        <v>44</v>
      </c>
      <c r="K15" s="33">
        <v>3.2730000000000001</v>
      </c>
      <c r="L15" s="33">
        <v>653.22040000000004</v>
      </c>
      <c r="O15" s="12">
        <f t="shared" si="2"/>
        <v>2.0066445794439356</v>
      </c>
      <c r="R15" s="12">
        <f t="shared" si="0"/>
        <v>477.72789644254516</v>
      </c>
      <c r="U15" s="12">
        <f t="shared" si="1"/>
        <v>1520.3045261409318</v>
      </c>
      <c r="AD15" s="7">
        <v>43109</v>
      </c>
    </row>
    <row r="16" spans="1:33" x14ac:dyDescent="0.35">
      <c r="A16" s="5" t="s">
        <v>41</v>
      </c>
      <c r="B16" s="7">
        <v>43867</v>
      </c>
      <c r="C16" s="8">
        <v>0.4132291666666667</v>
      </c>
      <c r="D16" s="5" t="s">
        <v>42</v>
      </c>
      <c r="E16" s="9">
        <v>2.0099999999999998</v>
      </c>
      <c r="F16" s="9">
        <v>35.442399999999999</v>
      </c>
      <c r="G16" s="9" t="s">
        <v>43</v>
      </c>
      <c r="H16" s="9">
        <v>2.9830000000000001</v>
      </c>
      <c r="I16" s="9">
        <v>3269.1714000000002</v>
      </c>
      <c r="J16" s="9" t="s">
        <v>44</v>
      </c>
      <c r="K16" s="9">
        <v>3.27</v>
      </c>
      <c r="L16" s="9">
        <v>850.97490000000005</v>
      </c>
      <c r="M16" s="5"/>
      <c r="N16" s="4"/>
      <c r="O16" s="5"/>
      <c r="P16" s="5"/>
      <c r="Q16" s="4"/>
      <c r="R16" s="4"/>
      <c r="S16" s="5"/>
      <c r="T16" s="4"/>
      <c r="U16" s="4"/>
      <c r="AD16" s="7">
        <v>43109</v>
      </c>
    </row>
    <row r="17" spans="1:30" x14ac:dyDescent="0.35">
      <c r="A17" s="5" t="s">
        <v>41</v>
      </c>
      <c r="B17" s="7">
        <v>43867</v>
      </c>
      <c r="C17" s="8">
        <v>0.41666666666666669</v>
      </c>
      <c r="D17" s="5" t="s">
        <v>42</v>
      </c>
      <c r="E17" s="9">
        <v>2.0099999999999998</v>
      </c>
      <c r="F17" s="9">
        <v>34.954500000000003</v>
      </c>
      <c r="G17" s="9" t="s">
        <v>43</v>
      </c>
      <c r="H17" s="9">
        <v>2.9830000000000001</v>
      </c>
      <c r="I17" s="9">
        <v>3250.0304000000001</v>
      </c>
      <c r="J17" s="9" t="s">
        <v>44</v>
      </c>
      <c r="K17" s="9">
        <v>3.266</v>
      </c>
      <c r="L17" s="9">
        <v>853.02329999999995</v>
      </c>
      <c r="M17" s="5"/>
      <c r="N17" s="4"/>
      <c r="O17" s="5"/>
      <c r="P17" s="5"/>
      <c r="Q17" s="4"/>
      <c r="R17" s="4"/>
      <c r="S17" s="5"/>
      <c r="T17" s="4"/>
      <c r="U17" s="4"/>
      <c r="AD17" s="7">
        <v>43109</v>
      </c>
    </row>
    <row r="18" spans="1:30" x14ac:dyDescent="0.35">
      <c r="A18" s="5" t="s">
        <v>41</v>
      </c>
      <c r="B18" s="7">
        <v>43867</v>
      </c>
      <c r="C18" s="8">
        <v>0.42010416666666667</v>
      </c>
      <c r="D18" s="5" t="s">
        <v>42</v>
      </c>
      <c r="E18" s="9">
        <v>2.0099999999999998</v>
      </c>
      <c r="F18" s="9">
        <v>35.215499999999999</v>
      </c>
      <c r="G18" s="9" t="s">
        <v>43</v>
      </c>
      <c r="H18" s="9">
        <v>2.9860000000000002</v>
      </c>
      <c r="I18" s="9">
        <v>3267.9159</v>
      </c>
      <c r="J18" s="9" t="s">
        <v>44</v>
      </c>
      <c r="K18" s="9">
        <v>3.2759999999999998</v>
      </c>
      <c r="L18" s="9">
        <v>844.38459999999998</v>
      </c>
      <c r="M18" s="5"/>
      <c r="N18" s="4"/>
      <c r="O18" s="5"/>
      <c r="P18" s="5"/>
      <c r="Q18" s="4"/>
      <c r="R18" s="4"/>
      <c r="S18" s="5"/>
      <c r="T18" s="4"/>
      <c r="U18" s="4"/>
      <c r="AD18" s="7">
        <v>43109</v>
      </c>
    </row>
    <row r="19" spans="1:30" x14ac:dyDescent="0.35">
      <c r="A19" s="5" t="s">
        <v>41</v>
      </c>
      <c r="B19" s="7">
        <v>43867</v>
      </c>
      <c r="C19" s="8">
        <v>0.42354166666666665</v>
      </c>
      <c r="D19" s="5" t="s">
        <v>42</v>
      </c>
      <c r="E19" s="9">
        <v>2.0059999999999998</v>
      </c>
      <c r="F19" s="9">
        <v>35.353200000000001</v>
      </c>
      <c r="G19" s="9" t="s">
        <v>43</v>
      </c>
      <c r="H19" s="9">
        <v>2.98</v>
      </c>
      <c r="I19" s="9">
        <v>3268.2141999999999</v>
      </c>
      <c r="J19" s="9" t="s">
        <v>44</v>
      </c>
      <c r="K19" s="9">
        <v>3.2629999999999999</v>
      </c>
      <c r="L19" s="9">
        <v>842.04459999999995</v>
      </c>
      <c r="M19" s="5"/>
      <c r="N19" s="4"/>
      <c r="O19" s="5"/>
      <c r="P19" s="5"/>
      <c r="Q19" s="4"/>
      <c r="R19" s="4"/>
      <c r="S19" s="5"/>
      <c r="T19" s="4"/>
      <c r="U19" s="4"/>
      <c r="AD19" s="7">
        <v>43109</v>
      </c>
    </row>
    <row r="20" spans="1:30" x14ac:dyDescent="0.35">
      <c r="A20" s="25" t="s">
        <v>55</v>
      </c>
      <c r="B20" s="31">
        <v>43867</v>
      </c>
      <c r="C20" s="32">
        <v>0.42699074074074073</v>
      </c>
      <c r="D20" s="25" t="s">
        <v>42</v>
      </c>
      <c r="E20" s="33">
        <v>2.0030000000000001</v>
      </c>
      <c r="F20" s="33">
        <v>17.828099999999999</v>
      </c>
      <c r="G20" s="33" t="s">
        <v>43</v>
      </c>
      <c r="H20" s="33">
        <v>2.976</v>
      </c>
      <c r="I20" s="33">
        <v>3302.5526</v>
      </c>
      <c r="J20" s="33" t="s">
        <v>44</v>
      </c>
      <c r="K20" s="33">
        <v>3.2629999999999999</v>
      </c>
      <c r="L20" s="33">
        <v>647.92539999999997</v>
      </c>
      <c r="O20" s="14">
        <f t="shared" ref="O20:O29" si="3">($O$2/$M$2)*F20</f>
        <v>1.9895591076671424</v>
      </c>
      <c r="P20" s="3"/>
      <c r="R20" s="14">
        <f t="shared" ref="R20:R29" si="4">($R$2/$P$2)*I20</f>
        <v>411.96442716962969</v>
      </c>
      <c r="S20" s="3"/>
      <c r="U20" s="14">
        <f t="shared" ref="U20:U26" si="5">($S$2/$U$2)*L20</f>
        <v>1507.9809482705584</v>
      </c>
      <c r="AD20" s="7">
        <v>43109</v>
      </c>
    </row>
    <row r="21" spans="1:30" x14ac:dyDescent="0.35">
      <c r="A21" s="25" t="s">
        <v>56</v>
      </c>
      <c r="B21" s="31">
        <v>43867</v>
      </c>
      <c r="C21" s="32">
        <v>0.43042824074074071</v>
      </c>
      <c r="D21" s="25" t="s">
        <v>42</v>
      </c>
      <c r="E21" s="33">
        <v>2.0099999999999998</v>
      </c>
      <c r="F21" s="33">
        <v>18.128799999999998</v>
      </c>
      <c r="G21" s="33" t="s">
        <v>43</v>
      </c>
      <c r="H21" s="33">
        <v>2.9830000000000001</v>
      </c>
      <c r="I21" s="33">
        <v>3402.4335000000001</v>
      </c>
      <c r="J21" s="33" t="s">
        <v>44</v>
      </c>
      <c r="K21" s="33">
        <v>3.27</v>
      </c>
      <c r="L21" s="33">
        <v>639.8682</v>
      </c>
      <c r="O21" s="14">
        <f t="shared" si="3"/>
        <v>2.0231162687597717</v>
      </c>
      <c r="P21" s="3"/>
      <c r="R21" s="14">
        <f t="shared" si="4"/>
        <v>424.42369208903995</v>
      </c>
      <c r="S21" s="3"/>
      <c r="U21" s="14">
        <f t="shared" si="5"/>
        <v>1489.2286287961167</v>
      </c>
      <c r="AD21" s="7">
        <v>43109</v>
      </c>
    </row>
    <row r="22" spans="1:30" x14ac:dyDescent="0.35">
      <c r="A22" s="25" t="s">
        <v>57</v>
      </c>
      <c r="B22" s="31">
        <v>43867</v>
      </c>
      <c r="C22" s="32">
        <v>0.43386574074074075</v>
      </c>
      <c r="D22" s="25" t="s">
        <v>42</v>
      </c>
      <c r="E22" s="33">
        <v>2.0129999999999999</v>
      </c>
      <c r="F22" s="33">
        <v>17.876200000000001</v>
      </c>
      <c r="G22" s="33" t="s">
        <v>43</v>
      </c>
      <c r="H22" s="33">
        <v>2.9860000000000002</v>
      </c>
      <c r="I22" s="33">
        <v>3591.7629000000002</v>
      </c>
      <c r="J22" s="33" t="s">
        <v>44</v>
      </c>
      <c r="K22" s="33">
        <v>3.27</v>
      </c>
      <c r="L22" s="33">
        <v>653.96699999999998</v>
      </c>
      <c r="O22" s="14">
        <f t="shared" si="3"/>
        <v>1.9949269142802304</v>
      </c>
      <c r="P22" s="3"/>
      <c r="R22" s="14">
        <f t="shared" si="4"/>
        <v>448.04087166624629</v>
      </c>
      <c r="S22" s="3"/>
      <c r="U22" s="14">
        <f t="shared" si="5"/>
        <v>1522.0421622576494</v>
      </c>
      <c r="AD22" s="7">
        <v>43109</v>
      </c>
    </row>
    <row r="23" spans="1:30" x14ac:dyDescent="0.35">
      <c r="A23" s="25" t="s">
        <v>58</v>
      </c>
      <c r="B23" s="31">
        <v>43867</v>
      </c>
      <c r="C23" s="32">
        <v>0.43730324074074073</v>
      </c>
      <c r="D23" s="25" t="s">
        <v>42</v>
      </c>
      <c r="E23" s="33">
        <v>2.0059999999999998</v>
      </c>
      <c r="F23" s="33">
        <v>17.944400000000002</v>
      </c>
      <c r="G23" s="33" t="s">
        <v>43</v>
      </c>
      <c r="H23" s="33">
        <v>2.98</v>
      </c>
      <c r="I23" s="33">
        <v>3508.7103999999999</v>
      </c>
      <c r="J23" s="33" t="s">
        <v>44</v>
      </c>
      <c r="K23" s="33">
        <v>3.266</v>
      </c>
      <c r="L23" s="33">
        <v>652.98599999999999</v>
      </c>
      <c r="O23" s="14">
        <f t="shared" si="3"/>
        <v>2.0025378167960843</v>
      </c>
      <c r="P23" s="3"/>
      <c r="Q23" s="14">
        <f>($R$2/$P$2)*I23</f>
        <v>437.68080182587317</v>
      </c>
      <c r="S23" s="3"/>
      <c r="U23" s="14">
        <f t="shared" si="5"/>
        <v>1519.7589838080107</v>
      </c>
      <c r="AD23" s="7">
        <v>43109</v>
      </c>
    </row>
    <row r="24" spans="1:30" x14ac:dyDescent="0.35">
      <c r="A24" s="25" t="s">
        <v>59</v>
      </c>
      <c r="B24" s="31">
        <v>43867</v>
      </c>
      <c r="C24" s="32">
        <v>0.44075231481481486</v>
      </c>
      <c r="D24" s="25" t="s">
        <v>42</v>
      </c>
      <c r="E24" s="33">
        <v>2.0059999999999998</v>
      </c>
      <c r="F24" s="33">
        <v>17.871200000000002</v>
      </c>
      <c r="G24" s="33" t="s">
        <v>43</v>
      </c>
      <c r="H24" s="33">
        <v>2.98</v>
      </c>
      <c r="I24" s="33">
        <v>3797.0131999999999</v>
      </c>
      <c r="J24" s="33" t="s">
        <v>44</v>
      </c>
      <c r="K24" s="33">
        <v>3.2629999999999999</v>
      </c>
      <c r="L24" s="33">
        <v>657.39279999999997</v>
      </c>
      <c r="O24" s="14">
        <f t="shared" si="3"/>
        <v>1.9943689302248158</v>
      </c>
      <c r="P24" s="3"/>
      <c r="R24" s="14">
        <f t="shared" si="4"/>
        <v>473.64404366898577</v>
      </c>
      <c r="S24" s="3"/>
      <c r="U24" s="14">
        <f t="shared" si="5"/>
        <v>1530.0153658588436</v>
      </c>
      <c r="AD24" s="7">
        <v>43109</v>
      </c>
    </row>
    <row r="25" spans="1:30" x14ac:dyDescent="0.35">
      <c r="A25" s="25" t="s">
        <v>60</v>
      </c>
      <c r="B25" s="31">
        <v>43867</v>
      </c>
      <c r="C25" s="32">
        <v>0.44420138888888888</v>
      </c>
      <c r="D25" s="25" t="s">
        <v>42</v>
      </c>
      <c r="E25" s="33">
        <v>2.0099999999999998</v>
      </c>
      <c r="F25" s="33">
        <v>18.079799999999999</v>
      </c>
      <c r="G25" s="33" t="s">
        <v>43</v>
      </c>
      <c r="H25" s="33">
        <v>2.98</v>
      </c>
      <c r="I25" s="33">
        <v>3207.3951000000002</v>
      </c>
      <c r="J25" s="33" t="s">
        <v>44</v>
      </c>
      <c r="K25" s="33">
        <v>3.266</v>
      </c>
      <c r="L25" s="33">
        <v>645.68330000000003</v>
      </c>
      <c r="O25" s="17">
        <f t="shared" si="3"/>
        <v>2.0176480250167095</v>
      </c>
      <c r="P25" s="3"/>
      <c r="R25" s="17">
        <f t="shared" si="4"/>
        <v>400.09436490979044</v>
      </c>
      <c r="S25" s="3"/>
      <c r="U25" s="17">
        <f t="shared" si="5"/>
        <v>1502.7626869026335</v>
      </c>
      <c r="AD25" s="7">
        <v>43109</v>
      </c>
    </row>
    <row r="26" spans="1:30" x14ac:dyDescent="0.35">
      <c r="A26" s="25" t="s">
        <v>61</v>
      </c>
      <c r="B26" s="31">
        <v>43867</v>
      </c>
      <c r="C26" s="32">
        <v>0.44763888888888892</v>
      </c>
      <c r="D26" s="25" t="s">
        <v>42</v>
      </c>
      <c r="E26" s="33">
        <v>2.0059999999999998</v>
      </c>
      <c r="F26" s="33">
        <v>18.195</v>
      </c>
      <c r="G26" s="33" t="s">
        <v>43</v>
      </c>
      <c r="H26" s="33">
        <v>2.98</v>
      </c>
      <c r="I26" s="33">
        <v>4242.5847999999996</v>
      </c>
      <c r="J26" s="33" t="s">
        <v>44</v>
      </c>
      <c r="K26" s="33">
        <v>3.266</v>
      </c>
      <c r="L26" s="33">
        <v>659.99540000000002</v>
      </c>
      <c r="O26" s="17">
        <f t="shared" si="3"/>
        <v>2.0305039776534604</v>
      </c>
      <c r="P26" s="3"/>
      <c r="R26" s="17">
        <f t="shared" si="4"/>
        <v>529.22518686018134</v>
      </c>
      <c r="S26" s="3"/>
      <c r="U26" s="17">
        <f t="shared" si="5"/>
        <v>1536.0726545775278</v>
      </c>
      <c r="AD26" s="7">
        <v>43109</v>
      </c>
    </row>
    <row r="27" spans="1:30" x14ac:dyDescent="0.35">
      <c r="A27" s="25" t="s">
        <v>62</v>
      </c>
      <c r="B27" s="31">
        <v>43867</v>
      </c>
      <c r="C27" s="32">
        <v>0.4510763888888889</v>
      </c>
      <c r="D27" s="25" t="s">
        <v>42</v>
      </c>
      <c r="E27" s="33">
        <v>2.0099999999999998</v>
      </c>
      <c r="F27" s="33">
        <v>17.9176</v>
      </c>
      <c r="G27" s="33" t="s">
        <v>43</v>
      </c>
      <c r="H27" s="33">
        <v>2.98</v>
      </c>
      <c r="I27" s="33">
        <v>4583.7097000000003</v>
      </c>
      <c r="J27" s="33" t="s">
        <v>44</v>
      </c>
      <c r="K27" s="33">
        <v>3.266</v>
      </c>
      <c r="L27" s="33">
        <v>664.0598</v>
      </c>
      <c r="O27" s="17">
        <f t="shared" si="3"/>
        <v>1.9995470222590626</v>
      </c>
      <c r="P27" s="3"/>
      <c r="R27" s="17">
        <f t="shared" si="4"/>
        <v>571.77752168803465</v>
      </c>
      <c r="S27" s="3"/>
      <c r="U27" s="17">
        <f>($S$2/$U$2)*L27</f>
        <v>1545.5321352000669</v>
      </c>
      <c r="AD27" s="7">
        <v>43109</v>
      </c>
    </row>
    <row r="28" spans="1:30" x14ac:dyDescent="0.35">
      <c r="A28" s="25" t="s">
        <v>63</v>
      </c>
      <c r="B28" s="31">
        <v>43867</v>
      </c>
      <c r="C28" s="32">
        <v>0.45452546296296298</v>
      </c>
      <c r="D28" s="25" t="s">
        <v>42</v>
      </c>
      <c r="E28" s="33">
        <v>2.0129999999999999</v>
      </c>
      <c r="F28" s="33">
        <v>18.0472</v>
      </c>
      <c r="G28" s="33" t="s">
        <v>43</v>
      </c>
      <c r="H28" s="33">
        <v>2.9860000000000002</v>
      </c>
      <c r="I28" s="33">
        <v>4966.6319999999996</v>
      </c>
      <c r="J28" s="33" t="s">
        <v>44</v>
      </c>
      <c r="K28" s="33">
        <v>3.2730000000000001</v>
      </c>
      <c r="L28" s="33">
        <v>664.00909999999999</v>
      </c>
      <c r="O28" s="17">
        <f t="shared" si="3"/>
        <v>2.0140099689754072</v>
      </c>
      <c r="P28" s="3"/>
      <c r="R28" s="17">
        <f t="shared" si="4"/>
        <v>619.54371501678793</v>
      </c>
      <c r="S28" s="3"/>
      <c r="U28" s="17">
        <f>($S$2/$U$2)*L28</f>
        <v>1545.4141360691835</v>
      </c>
      <c r="AD28" s="7">
        <v>43109</v>
      </c>
    </row>
    <row r="29" spans="1:30" x14ac:dyDescent="0.35">
      <c r="A29" s="25" t="s">
        <v>64</v>
      </c>
      <c r="B29" s="31">
        <v>43867</v>
      </c>
      <c r="C29" s="32">
        <v>0.45796296296296296</v>
      </c>
      <c r="D29" s="25" t="s">
        <v>42</v>
      </c>
      <c r="E29" s="33">
        <v>2.0129999999999999</v>
      </c>
      <c r="F29" s="33">
        <v>18.176300000000001</v>
      </c>
      <c r="G29" s="33" t="s">
        <v>43</v>
      </c>
      <c r="H29" s="33">
        <v>2.9860000000000002</v>
      </c>
      <c r="I29" s="33">
        <v>5516.69</v>
      </c>
      <c r="J29" s="33" t="s">
        <v>44</v>
      </c>
      <c r="K29" s="33">
        <v>3.27</v>
      </c>
      <c r="L29" s="33">
        <v>662.66160000000002</v>
      </c>
      <c r="O29" s="17">
        <f t="shared" si="3"/>
        <v>2.0284171172862102</v>
      </c>
      <c r="P29" s="3"/>
      <c r="R29" s="17">
        <f t="shared" si="4"/>
        <v>688.15861879760041</v>
      </c>
      <c r="S29" s="3"/>
      <c r="U29" s="17">
        <f>($S$2/$U$2)*L29</f>
        <v>1542.2779658745985</v>
      </c>
      <c r="AD29" s="7">
        <v>43109</v>
      </c>
    </row>
    <row r="30" spans="1:30" x14ac:dyDescent="0.35">
      <c r="A30" s="5" t="s">
        <v>41</v>
      </c>
      <c r="B30" s="7">
        <v>43867</v>
      </c>
      <c r="C30" s="8">
        <v>0.46140046296296294</v>
      </c>
      <c r="D30" s="5" t="s">
        <v>42</v>
      </c>
      <c r="E30" s="9">
        <v>2.0129999999999999</v>
      </c>
      <c r="F30" s="9">
        <v>35.416800000000002</v>
      </c>
      <c r="G30" s="9" t="s">
        <v>43</v>
      </c>
      <c r="H30" s="9">
        <v>2.9860000000000002</v>
      </c>
      <c r="I30" s="9">
        <v>3276.7091</v>
      </c>
      <c r="J30" s="9" t="s">
        <v>44</v>
      </c>
      <c r="K30" s="9">
        <v>3.27</v>
      </c>
      <c r="L30" s="9">
        <v>843.89739999999995</v>
      </c>
      <c r="M30" s="5"/>
      <c r="N30" s="4"/>
      <c r="O30" s="5"/>
      <c r="P30" s="5"/>
      <c r="Q30" s="4"/>
      <c r="R30" s="4"/>
      <c r="S30" s="5"/>
      <c r="T30" s="4"/>
      <c r="U30" s="4"/>
      <c r="AD30" s="7">
        <v>43109</v>
      </c>
    </row>
    <row r="31" spans="1:30" x14ac:dyDescent="0.35">
      <c r="A31" s="5" t="s">
        <v>41</v>
      </c>
      <c r="B31" s="7">
        <v>43867</v>
      </c>
      <c r="C31" s="8">
        <v>0.46484953703703707</v>
      </c>
      <c r="D31" s="5" t="s">
        <v>42</v>
      </c>
      <c r="E31" s="9">
        <v>2.0129999999999999</v>
      </c>
      <c r="F31" s="9">
        <v>35.418599999999998</v>
      </c>
      <c r="G31" s="9" t="s">
        <v>43</v>
      </c>
      <c r="H31" s="9">
        <v>2.9860000000000002</v>
      </c>
      <c r="I31" s="9">
        <v>3271.0408000000002</v>
      </c>
      <c r="J31" s="9" t="s">
        <v>44</v>
      </c>
      <c r="K31" s="9">
        <v>3.2730000000000001</v>
      </c>
      <c r="L31" s="9">
        <v>848.77160000000003</v>
      </c>
      <c r="M31" s="5"/>
      <c r="N31" s="4"/>
      <c r="O31" s="5"/>
      <c r="P31" s="5"/>
      <c r="Q31" s="4"/>
      <c r="R31" s="4"/>
      <c r="S31" s="5"/>
      <c r="T31" s="4"/>
      <c r="U31" s="4"/>
      <c r="AD31" s="7">
        <v>43109</v>
      </c>
    </row>
    <row r="32" spans="1:30" x14ac:dyDescent="0.35">
      <c r="A32" s="5" t="s">
        <v>41</v>
      </c>
      <c r="B32" s="7">
        <v>43867</v>
      </c>
      <c r="C32" s="8">
        <v>0.4682986111111111</v>
      </c>
      <c r="D32" s="5" t="s">
        <v>42</v>
      </c>
      <c r="E32" s="9">
        <v>2.0099999999999998</v>
      </c>
      <c r="F32" s="9">
        <v>35.132800000000003</v>
      </c>
      <c r="G32" s="9" t="s">
        <v>43</v>
      </c>
      <c r="H32" s="9">
        <v>2.9830000000000001</v>
      </c>
      <c r="I32" s="9">
        <v>3254.5236</v>
      </c>
      <c r="J32" s="9" t="s">
        <v>44</v>
      </c>
      <c r="K32" s="9">
        <v>3.266</v>
      </c>
      <c r="L32" s="9">
        <v>843.26480000000004</v>
      </c>
      <c r="M32" s="5"/>
      <c r="N32" s="4"/>
      <c r="O32" s="5"/>
      <c r="P32" s="5"/>
      <c r="Q32" s="4"/>
      <c r="R32" s="4"/>
      <c r="S32" s="5"/>
      <c r="T32" s="4"/>
      <c r="U32" s="4"/>
      <c r="AD32" s="7">
        <v>43109</v>
      </c>
    </row>
    <row r="33" spans="1:30" x14ac:dyDescent="0.35">
      <c r="A33" s="5" t="s">
        <v>41</v>
      </c>
      <c r="B33" s="7">
        <v>43867</v>
      </c>
      <c r="C33" s="8">
        <v>0.47173611111111113</v>
      </c>
      <c r="D33" s="5" t="s">
        <v>42</v>
      </c>
      <c r="E33" s="9">
        <v>2.0099999999999998</v>
      </c>
      <c r="F33" s="9">
        <v>35.377400000000002</v>
      </c>
      <c r="G33" s="9" t="s">
        <v>43</v>
      </c>
      <c r="H33" s="9">
        <v>2.9830000000000001</v>
      </c>
      <c r="I33" s="9">
        <v>3268.0034000000001</v>
      </c>
      <c r="J33" s="9" t="s">
        <v>44</v>
      </c>
      <c r="K33" s="9">
        <v>3.2730000000000001</v>
      </c>
      <c r="L33" s="9">
        <v>845.27959999999996</v>
      </c>
      <c r="M33" s="5"/>
      <c r="N33" s="4"/>
      <c r="O33" s="5"/>
      <c r="P33" s="5"/>
      <c r="Q33" s="4"/>
      <c r="R33" s="4"/>
      <c r="S33" s="5"/>
      <c r="T33" s="4"/>
      <c r="U33" s="4"/>
      <c r="AD33" s="7">
        <v>43109</v>
      </c>
    </row>
    <row r="34" spans="1:30" x14ac:dyDescent="0.35">
      <c r="A34" s="27" t="s">
        <v>65</v>
      </c>
      <c r="B34" s="28"/>
      <c r="C34" s="29"/>
      <c r="D34" s="27"/>
      <c r="E34" s="30"/>
      <c r="F34" s="30"/>
      <c r="G34" s="30"/>
      <c r="H34" s="30"/>
      <c r="I34" s="30"/>
      <c r="J34" s="30"/>
      <c r="K34" s="30"/>
      <c r="L34" s="30"/>
      <c r="O34" s="19">
        <f t="shared" ref="O34:O42" si="6">($O$2/$M$2)*F34</f>
        <v>0</v>
      </c>
      <c r="R34" s="19">
        <f t="shared" ref="R34:R43" si="7">($R$2/$P$2)*I34</f>
        <v>0</v>
      </c>
      <c r="U34" s="19">
        <f t="shared" ref="U34:U43" si="8">($S$2/$U$2)*L34</f>
        <v>0</v>
      </c>
      <c r="AD34" s="7">
        <v>43109</v>
      </c>
    </row>
    <row r="35" spans="1:30" x14ac:dyDescent="0.35">
      <c r="A35" s="27" t="s">
        <v>66</v>
      </c>
      <c r="B35" s="28"/>
      <c r="C35" s="29"/>
      <c r="D35" s="27"/>
      <c r="E35" s="30"/>
      <c r="F35" s="30"/>
      <c r="G35" s="30"/>
      <c r="H35" s="30"/>
      <c r="I35" s="30"/>
      <c r="J35" s="30"/>
      <c r="K35" s="30"/>
      <c r="L35" s="30"/>
      <c r="O35" s="19">
        <f t="shared" si="6"/>
        <v>0</v>
      </c>
      <c r="R35" s="19">
        <f t="shared" si="7"/>
        <v>0</v>
      </c>
      <c r="U35" s="19">
        <f t="shared" si="8"/>
        <v>0</v>
      </c>
      <c r="AD35" s="7">
        <v>43109</v>
      </c>
    </row>
    <row r="36" spans="1:30" x14ac:dyDescent="0.35">
      <c r="A36" s="27" t="s">
        <v>67</v>
      </c>
      <c r="B36" s="28"/>
      <c r="C36" s="29"/>
      <c r="D36" s="27"/>
      <c r="E36" s="30"/>
      <c r="F36" s="30"/>
      <c r="G36" s="30"/>
      <c r="H36" s="30"/>
      <c r="I36" s="30"/>
      <c r="J36" s="30"/>
      <c r="K36" s="30"/>
      <c r="L36" s="30"/>
      <c r="O36" s="19">
        <f t="shared" si="6"/>
        <v>0</v>
      </c>
      <c r="R36" s="19">
        <f t="shared" si="7"/>
        <v>0</v>
      </c>
      <c r="U36" s="19">
        <f t="shared" si="8"/>
        <v>0</v>
      </c>
      <c r="AD36" s="7">
        <v>43109</v>
      </c>
    </row>
    <row r="37" spans="1:30" x14ac:dyDescent="0.35">
      <c r="A37" s="27" t="s">
        <v>68</v>
      </c>
      <c r="B37" s="28"/>
      <c r="C37" s="29"/>
      <c r="D37" s="27"/>
      <c r="E37" s="30"/>
      <c r="F37" s="30"/>
      <c r="G37" s="30"/>
      <c r="H37" s="30"/>
      <c r="I37" s="30"/>
      <c r="J37" s="30"/>
      <c r="K37" s="30"/>
      <c r="L37" s="30"/>
      <c r="O37" s="19">
        <f t="shared" si="6"/>
        <v>0</v>
      </c>
      <c r="R37" s="19">
        <f t="shared" si="7"/>
        <v>0</v>
      </c>
      <c r="U37" s="19">
        <f t="shared" si="8"/>
        <v>0</v>
      </c>
      <c r="AD37" s="7">
        <v>43109</v>
      </c>
    </row>
    <row r="38" spans="1:30" x14ac:dyDescent="0.35">
      <c r="A38" s="27" t="s">
        <v>69</v>
      </c>
      <c r="B38" s="28"/>
      <c r="C38" s="29"/>
      <c r="D38" s="27"/>
      <c r="E38" s="30"/>
      <c r="F38" s="30"/>
      <c r="G38" s="30"/>
      <c r="H38" s="30"/>
      <c r="I38" s="30"/>
      <c r="J38" s="30"/>
      <c r="K38" s="30"/>
      <c r="L38" s="30"/>
      <c r="O38" s="19">
        <f t="shared" si="6"/>
        <v>0</v>
      </c>
      <c r="R38" s="19">
        <f t="shared" si="7"/>
        <v>0</v>
      </c>
      <c r="U38" s="19">
        <f t="shared" si="8"/>
        <v>0</v>
      </c>
      <c r="AD38" s="7">
        <v>43109</v>
      </c>
    </row>
    <row r="39" spans="1:30" x14ac:dyDescent="0.35">
      <c r="A39" s="25" t="s">
        <v>70</v>
      </c>
      <c r="B39" s="31">
        <v>43867</v>
      </c>
      <c r="C39" s="32">
        <v>0.47517361111111112</v>
      </c>
      <c r="D39" s="25" t="s">
        <v>42</v>
      </c>
      <c r="E39" s="33">
        <v>2.0030000000000001</v>
      </c>
      <c r="F39" s="33">
        <v>17.895199999999999</v>
      </c>
      <c r="G39" s="33" t="s">
        <v>43</v>
      </c>
      <c r="H39" s="33">
        <v>2.976</v>
      </c>
      <c r="I39" s="33">
        <v>3596.8598000000002</v>
      </c>
      <c r="J39" s="33" t="s">
        <v>44</v>
      </c>
      <c r="K39" s="33">
        <v>3.2629999999999999</v>
      </c>
      <c r="L39" s="33">
        <v>645.84590000000003</v>
      </c>
      <c r="O39" s="26">
        <f t="shared" si="6"/>
        <v>1.9970472536908053</v>
      </c>
      <c r="R39" s="16">
        <f t="shared" si="7"/>
        <v>448.67666516998668</v>
      </c>
      <c r="U39" s="16">
        <f t="shared" si="8"/>
        <v>1503.1411219851118</v>
      </c>
      <c r="AD39" s="7">
        <v>43109</v>
      </c>
    </row>
    <row r="40" spans="1:30" x14ac:dyDescent="0.35">
      <c r="A40" s="25" t="s">
        <v>71</v>
      </c>
      <c r="B40" s="31">
        <v>43867</v>
      </c>
      <c r="C40" s="32">
        <v>0.4786111111111111</v>
      </c>
      <c r="D40" s="25" t="s">
        <v>42</v>
      </c>
      <c r="E40" s="33">
        <v>2.0099999999999998</v>
      </c>
      <c r="F40" s="33">
        <v>17.588200000000001</v>
      </c>
      <c r="G40" s="33" t="s">
        <v>43</v>
      </c>
      <c r="H40" s="33">
        <v>2.9830000000000001</v>
      </c>
      <c r="I40" s="33">
        <v>4056.364</v>
      </c>
      <c r="J40" s="33" t="s">
        <v>44</v>
      </c>
      <c r="K40" s="33">
        <v>3.266</v>
      </c>
      <c r="L40" s="33">
        <v>643.29380000000003</v>
      </c>
      <c r="O40" s="16">
        <f t="shared" si="6"/>
        <v>1.9627870326883536</v>
      </c>
      <c r="R40" s="16">
        <f t="shared" si="7"/>
        <v>505.99577782697776</v>
      </c>
      <c r="U40" s="16">
        <f t="shared" si="8"/>
        <v>1497.2013669175049</v>
      </c>
      <c r="AD40" s="7">
        <v>43109</v>
      </c>
    </row>
    <row r="41" spans="1:30" x14ac:dyDescent="0.35">
      <c r="A41" s="25" t="s">
        <v>72</v>
      </c>
      <c r="B41" s="31">
        <v>43867</v>
      </c>
      <c r="C41" s="32">
        <v>0.48204861111111108</v>
      </c>
      <c r="D41" s="25" t="s">
        <v>42</v>
      </c>
      <c r="E41" s="33">
        <v>2.0099999999999998</v>
      </c>
      <c r="F41" s="33">
        <v>17.366800000000001</v>
      </c>
      <c r="G41" s="33" t="s">
        <v>43</v>
      </c>
      <c r="H41" s="33">
        <v>2.9830000000000001</v>
      </c>
      <c r="I41" s="33">
        <v>4208.3782000000001</v>
      </c>
      <c r="J41" s="33" t="s">
        <v>44</v>
      </c>
      <c r="K41" s="33">
        <v>3.27</v>
      </c>
      <c r="L41" s="33">
        <v>642.75980000000004</v>
      </c>
      <c r="O41" s="16">
        <f t="shared" si="6"/>
        <v>1.9380794987145984</v>
      </c>
      <c r="R41" s="16">
        <f t="shared" si="7"/>
        <v>524.95821398155999</v>
      </c>
      <c r="U41" s="16">
        <f t="shared" si="8"/>
        <v>1495.958535834827</v>
      </c>
      <c r="AD41" s="7">
        <v>43109</v>
      </c>
    </row>
    <row r="42" spans="1:30" x14ac:dyDescent="0.35">
      <c r="A42" s="25" t="s">
        <v>73</v>
      </c>
      <c r="B42" s="31">
        <v>43867</v>
      </c>
      <c r="C42" s="32">
        <v>0.48548611111111112</v>
      </c>
      <c r="D42" s="25" t="s">
        <v>42</v>
      </c>
      <c r="E42" s="33">
        <v>2.0030000000000001</v>
      </c>
      <c r="F42" s="33">
        <v>17.5106</v>
      </c>
      <c r="G42" s="33" t="s">
        <v>43</v>
      </c>
      <c r="H42" s="33">
        <v>2.9729999999999999</v>
      </c>
      <c r="I42" s="33">
        <v>4274.6499999999996</v>
      </c>
      <c r="J42" s="33" t="s">
        <v>44</v>
      </c>
      <c r="K42" s="33">
        <v>3.26</v>
      </c>
      <c r="L42" s="33">
        <v>660.38530000000003</v>
      </c>
      <c r="N42" s="16">
        <f>($O$2/$M$2)*F42</f>
        <v>1.9541271201483201</v>
      </c>
      <c r="R42" s="16">
        <f t="shared" si="7"/>
        <v>533.22503889889822</v>
      </c>
      <c r="U42" s="16">
        <f t="shared" si="8"/>
        <v>1536.9801074598054</v>
      </c>
      <c r="AD42" s="7">
        <v>43109</v>
      </c>
    </row>
    <row r="43" spans="1:30" x14ac:dyDescent="0.35">
      <c r="A43" s="25" t="s">
        <v>74</v>
      </c>
      <c r="B43" s="31">
        <v>43867</v>
      </c>
      <c r="C43" s="32">
        <v>0.4889236111111111</v>
      </c>
      <c r="D43" s="25" t="s">
        <v>42</v>
      </c>
      <c r="E43" s="33">
        <v>2.0099999999999998</v>
      </c>
      <c r="F43" s="33">
        <v>17.0398</v>
      </c>
      <c r="G43" s="33" t="s">
        <v>43</v>
      </c>
      <c r="H43" s="33">
        <v>2.9860000000000002</v>
      </c>
      <c r="I43" s="33">
        <v>4420.5068000000001</v>
      </c>
      <c r="J43" s="33" t="s">
        <v>44</v>
      </c>
      <c r="K43" s="33">
        <v>3.2730000000000001</v>
      </c>
      <c r="L43" s="33">
        <v>663.08939999999996</v>
      </c>
      <c r="O43" s="16">
        <f t="shared" ref="O43" si="9">($O$2/$M$2)*F43</f>
        <v>1.9015873414904882</v>
      </c>
      <c r="R43" s="16">
        <f t="shared" si="7"/>
        <v>551.41939349019083</v>
      </c>
      <c r="U43" s="16">
        <f t="shared" si="8"/>
        <v>1543.2736271801593</v>
      </c>
      <c r="AD43" s="7">
        <v>43109</v>
      </c>
    </row>
    <row r="44" spans="1:30" x14ac:dyDescent="0.35">
      <c r="A44" s="5" t="s">
        <v>41</v>
      </c>
      <c r="B44" s="7">
        <v>43867</v>
      </c>
      <c r="C44" s="8">
        <v>0.50958333333333339</v>
      </c>
      <c r="D44" s="5" t="s">
        <v>42</v>
      </c>
      <c r="E44" s="9">
        <v>2.0099999999999998</v>
      </c>
      <c r="F44" s="9">
        <v>35.323500000000003</v>
      </c>
      <c r="G44" s="9" t="s">
        <v>43</v>
      </c>
      <c r="H44" s="9">
        <v>2.9830000000000001</v>
      </c>
      <c r="I44" s="9">
        <v>3258.203</v>
      </c>
      <c r="J44" s="9" t="s">
        <v>44</v>
      </c>
      <c r="K44" s="9">
        <v>3.266</v>
      </c>
      <c r="L44" s="9">
        <v>843.57579999999996</v>
      </c>
      <c r="M44" s="5"/>
      <c r="N44" s="4"/>
      <c r="O44" s="4"/>
      <c r="P44" s="5"/>
      <c r="Q44" s="4"/>
      <c r="R44" s="4"/>
      <c r="S44" s="5"/>
      <c r="T44" s="4"/>
      <c r="U44" s="4"/>
      <c r="AD44" s="7">
        <v>43109</v>
      </c>
    </row>
    <row r="45" spans="1:30" x14ac:dyDescent="0.35">
      <c r="A45" s="5" t="s">
        <v>41</v>
      </c>
      <c r="B45" s="7">
        <v>43867</v>
      </c>
      <c r="C45" s="8">
        <v>0.51302083333333337</v>
      </c>
      <c r="D45" s="5" t="s">
        <v>42</v>
      </c>
      <c r="E45" s="9">
        <v>2.0099999999999998</v>
      </c>
      <c r="F45" s="9">
        <v>35.410800000000002</v>
      </c>
      <c r="G45" s="9" t="s">
        <v>43</v>
      </c>
      <c r="H45" s="9">
        <v>2.9830000000000001</v>
      </c>
      <c r="I45" s="9">
        <v>3257.5752000000002</v>
      </c>
      <c r="J45" s="9" t="s">
        <v>44</v>
      </c>
      <c r="K45" s="9">
        <v>3.2629999999999999</v>
      </c>
      <c r="L45" s="9">
        <v>842.63210000000004</v>
      </c>
      <c r="M45" s="5"/>
      <c r="N45" s="4"/>
      <c r="O45" s="4"/>
      <c r="P45" s="5"/>
      <c r="Q45" s="4"/>
      <c r="R45" s="4"/>
      <c r="S45" s="5"/>
      <c r="T45" s="4"/>
      <c r="U45" s="4"/>
      <c r="AD45" s="7">
        <v>43109</v>
      </c>
    </row>
    <row r="46" spans="1:30" x14ac:dyDescent="0.35">
      <c r="A46" s="5" t="s">
        <v>41</v>
      </c>
      <c r="B46" s="7">
        <v>43867</v>
      </c>
      <c r="C46" s="8">
        <v>0.51645833333333335</v>
      </c>
      <c r="D46" s="5" t="s">
        <v>42</v>
      </c>
      <c r="E46" s="9">
        <v>2.0099999999999998</v>
      </c>
      <c r="F46" s="9">
        <v>35.360199999999999</v>
      </c>
      <c r="G46" s="9" t="s">
        <v>43</v>
      </c>
      <c r="H46" s="9">
        <v>2.9830000000000001</v>
      </c>
      <c r="I46" s="9">
        <v>3268.0372000000002</v>
      </c>
      <c r="J46" s="9" t="s">
        <v>44</v>
      </c>
      <c r="K46" s="9">
        <v>3.27</v>
      </c>
      <c r="L46" s="9">
        <v>840.17039999999997</v>
      </c>
      <c r="M46" s="5"/>
      <c r="N46" s="4"/>
      <c r="O46" s="4"/>
      <c r="P46" s="5"/>
      <c r="Q46" s="4"/>
      <c r="R46" s="4"/>
      <c r="S46" s="5"/>
      <c r="T46" s="4"/>
      <c r="U46" s="4"/>
      <c r="AD46" s="7">
        <v>43109</v>
      </c>
    </row>
    <row r="47" spans="1:30" x14ac:dyDescent="0.35">
      <c r="A47" s="5" t="s">
        <v>41</v>
      </c>
      <c r="B47" s="7">
        <v>43867</v>
      </c>
      <c r="C47" s="8">
        <v>0.51990740740740737</v>
      </c>
      <c r="D47" s="5" t="s">
        <v>42</v>
      </c>
      <c r="E47" s="9">
        <v>2.0129999999999999</v>
      </c>
      <c r="F47" s="9">
        <v>35.277200000000001</v>
      </c>
      <c r="G47" s="9" t="s">
        <v>43</v>
      </c>
      <c r="H47" s="9">
        <v>2.9860000000000002</v>
      </c>
      <c r="I47" s="9">
        <v>3260.2962000000002</v>
      </c>
      <c r="J47" s="9" t="s">
        <v>44</v>
      </c>
      <c r="K47" s="9">
        <v>3.2730000000000001</v>
      </c>
      <c r="L47" s="9">
        <v>848.29960000000005</v>
      </c>
      <c r="M47" s="5"/>
      <c r="N47" s="4"/>
      <c r="O47" s="4"/>
      <c r="P47" s="5"/>
      <c r="Q47" s="4"/>
      <c r="R47" s="4"/>
      <c r="S47" s="5"/>
      <c r="T47" s="4"/>
      <c r="U47" s="4"/>
      <c r="AD47" s="7">
        <v>43109</v>
      </c>
    </row>
    <row r="48" spans="1:30" x14ac:dyDescent="0.35">
      <c r="A48" s="25" t="s">
        <v>75</v>
      </c>
      <c r="B48" s="31">
        <v>43867</v>
      </c>
      <c r="C48" s="32">
        <v>0.49237268518518523</v>
      </c>
      <c r="D48" s="25" t="s">
        <v>42</v>
      </c>
      <c r="E48" s="33">
        <v>2.0059999999999998</v>
      </c>
      <c r="F48" s="33">
        <v>17.6188</v>
      </c>
      <c r="G48" s="33" t="s">
        <v>43</v>
      </c>
      <c r="H48" s="33">
        <v>2.98</v>
      </c>
      <c r="I48" s="33">
        <v>3415.8074000000001</v>
      </c>
      <c r="J48" s="33" t="s">
        <v>44</v>
      </c>
      <c r="K48" s="33">
        <v>3.266</v>
      </c>
      <c r="L48" s="33">
        <v>647.94659999999999</v>
      </c>
      <c r="O48" s="22">
        <f t="shared" ref="O48:O57" si="10">($O$2/$M$2)*F48</f>
        <v>1.9662018951074904</v>
      </c>
      <c r="R48" s="22">
        <f t="shared" ref="R48:R57" si="11">($R$2/$P$2)*I48</f>
        <v>426.0919686374661</v>
      </c>
      <c r="U48" s="22">
        <f>($S$2/$U$2)*L48</f>
        <v>1508.0302891300207</v>
      </c>
      <c r="AD48" s="7">
        <v>43109</v>
      </c>
    </row>
    <row r="49" spans="1:30" x14ac:dyDescent="0.35">
      <c r="A49" s="25" t="s">
        <v>76</v>
      </c>
      <c r="B49" s="31">
        <v>43867</v>
      </c>
      <c r="C49" s="32">
        <v>0.49581018518518521</v>
      </c>
      <c r="D49" s="25" t="s">
        <v>42</v>
      </c>
      <c r="E49" s="33">
        <v>2.0099999999999998</v>
      </c>
      <c r="F49" s="33">
        <v>16.964200000000002</v>
      </c>
      <c r="G49" s="33" t="s">
        <v>43</v>
      </c>
      <c r="H49" s="33">
        <v>2.9830000000000001</v>
      </c>
      <c r="I49" s="33">
        <v>4319.8458000000001</v>
      </c>
      <c r="J49" s="33" t="s">
        <v>44</v>
      </c>
      <c r="K49" s="33">
        <v>3.266</v>
      </c>
      <c r="L49" s="33">
        <v>646.71400000000006</v>
      </c>
      <c r="O49" s="22">
        <f t="shared" si="10"/>
        <v>1.8931506225726209</v>
      </c>
      <c r="R49" s="22">
        <f t="shared" si="11"/>
        <v>538.86281794819274</v>
      </c>
      <c r="U49" s="22">
        <f>($S$2/$U$2)*L49</f>
        <v>1505.1615370841243</v>
      </c>
      <c r="AD49" s="7">
        <v>43109</v>
      </c>
    </row>
    <row r="50" spans="1:30" x14ac:dyDescent="0.35">
      <c r="A50" s="25" t="s">
        <v>77</v>
      </c>
      <c r="B50" s="31">
        <v>43867</v>
      </c>
      <c r="C50" s="32">
        <v>0.4992476851851852</v>
      </c>
      <c r="D50" s="25" t="s">
        <v>42</v>
      </c>
      <c r="E50" s="33">
        <v>2.0099999999999998</v>
      </c>
      <c r="F50" s="33">
        <v>16.611499999999999</v>
      </c>
      <c r="G50" s="33" t="s">
        <v>43</v>
      </c>
      <c r="H50" s="33">
        <v>2.9860000000000002</v>
      </c>
      <c r="I50" s="33">
        <v>4639.6810999999998</v>
      </c>
      <c r="J50" s="33" t="s">
        <v>44</v>
      </c>
      <c r="K50" s="33">
        <v>3.27</v>
      </c>
      <c r="L50" s="33">
        <v>649.08259999999996</v>
      </c>
      <c r="O50" s="22">
        <f t="shared" si="10"/>
        <v>1.8537904273036798</v>
      </c>
      <c r="R50" s="22">
        <f t="shared" si="11"/>
        <v>578.75946218426839</v>
      </c>
      <c r="U50" s="22">
        <f>($S$2/$U$2)*L50</f>
        <v>1510.6742144295001</v>
      </c>
      <c r="AD50" s="7">
        <v>43109</v>
      </c>
    </row>
    <row r="51" spans="1:30" x14ac:dyDescent="0.35">
      <c r="A51" s="25" t="s">
        <v>78</v>
      </c>
      <c r="B51" s="31">
        <v>43867</v>
      </c>
      <c r="C51" s="32">
        <v>0.50269675925925927</v>
      </c>
      <c r="D51" s="25" t="s">
        <v>42</v>
      </c>
      <c r="E51" s="33">
        <v>2.0030000000000001</v>
      </c>
      <c r="F51" s="33">
        <v>16.384</v>
      </c>
      <c r="G51" s="33" t="s">
        <v>43</v>
      </c>
      <c r="H51" s="33">
        <v>2.976</v>
      </c>
      <c r="I51" s="33">
        <v>5008.3203999999996</v>
      </c>
      <c r="J51" s="33" t="s">
        <v>44</v>
      </c>
      <c r="K51" s="33">
        <v>3.26</v>
      </c>
      <c r="L51" s="33">
        <v>660.75260000000003</v>
      </c>
      <c r="O51" s="22">
        <f t="shared" si="10"/>
        <v>1.8284021527823191</v>
      </c>
      <c r="R51" s="22">
        <f t="shared" si="11"/>
        <v>624.74397672514601</v>
      </c>
      <c r="U51" s="22">
        <f>($S$2/$U$2)*L51</f>
        <v>1537.8349611239769</v>
      </c>
      <c r="AD51" s="7">
        <v>43109</v>
      </c>
    </row>
    <row r="52" spans="1:30" x14ac:dyDescent="0.35">
      <c r="A52" s="25" t="s">
        <v>79</v>
      </c>
      <c r="B52" s="31">
        <v>43867</v>
      </c>
      <c r="C52" s="32">
        <v>0.50613425925925926</v>
      </c>
      <c r="D52" s="25" t="s">
        <v>42</v>
      </c>
      <c r="E52" s="33">
        <v>2.0099999999999998</v>
      </c>
      <c r="F52" s="33">
        <v>16.383800000000001</v>
      </c>
      <c r="G52" s="33" t="s">
        <v>43</v>
      </c>
      <c r="H52" s="33">
        <v>2.9860000000000002</v>
      </c>
      <c r="I52" s="33">
        <v>5438.8811999999998</v>
      </c>
      <c r="J52" s="33" t="s">
        <v>44</v>
      </c>
      <c r="K52" s="33">
        <v>3.2730000000000001</v>
      </c>
      <c r="L52" s="33">
        <v>655.21659999999997</v>
      </c>
      <c r="O52" s="22">
        <f t="shared" si="10"/>
        <v>1.8283798334201025</v>
      </c>
      <c r="R52" s="22">
        <f t="shared" si="11"/>
        <v>678.45265447147403</v>
      </c>
      <c r="U52" s="22">
        <f t="shared" ref="U52:U57" si="12">($S$2/$U$2)*L52</f>
        <v>1524.9504800870766</v>
      </c>
      <c r="AD52" s="7">
        <v>43109</v>
      </c>
    </row>
    <row r="53" spans="1:30" x14ac:dyDescent="0.35">
      <c r="A53" s="25" t="s">
        <v>80</v>
      </c>
      <c r="B53" s="31">
        <v>43867</v>
      </c>
      <c r="C53" s="32">
        <v>0.52334490740740736</v>
      </c>
      <c r="D53" s="25" t="s">
        <v>42</v>
      </c>
      <c r="E53" s="33">
        <v>2.0099999999999998</v>
      </c>
      <c r="F53" s="33">
        <v>17.702000000000002</v>
      </c>
      <c r="G53" s="33" t="s">
        <v>43</v>
      </c>
      <c r="H53" s="33">
        <v>2.9830000000000001</v>
      </c>
      <c r="I53" s="33">
        <v>3537.7037999999998</v>
      </c>
      <c r="J53" s="33" t="s">
        <v>44</v>
      </c>
      <c r="K53" s="33">
        <v>3.266</v>
      </c>
      <c r="L53" s="33">
        <v>649.29100000000005</v>
      </c>
      <c r="O53" s="24">
        <f t="shared" si="10"/>
        <v>1.9754867497895883</v>
      </c>
      <c r="R53" s="24">
        <f t="shared" si="11"/>
        <v>441.29747379733544</v>
      </c>
      <c r="U53" s="24">
        <f t="shared" si="12"/>
        <v>1511.1592443876091</v>
      </c>
      <c r="AD53" s="7">
        <v>43109</v>
      </c>
    </row>
    <row r="54" spans="1:30" x14ac:dyDescent="0.35">
      <c r="A54" s="25" t="s">
        <v>81</v>
      </c>
      <c r="B54" s="31">
        <v>43867</v>
      </c>
      <c r="C54" s="32">
        <v>0.52678240740740734</v>
      </c>
      <c r="D54" s="25" t="s">
        <v>42</v>
      </c>
      <c r="E54" s="33">
        <v>2.0059999999999998</v>
      </c>
      <c r="F54" s="33">
        <v>17.2712</v>
      </c>
      <c r="G54" s="33" t="s">
        <v>43</v>
      </c>
      <c r="H54" s="33">
        <v>2.98</v>
      </c>
      <c r="I54" s="33">
        <v>4032.0823</v>
      </c>
      <c r="J54" s="33" t="s">
        <v>44</v>
      </c>
      <c r="K54" s="33">
        <v>3.2629999999999999</v>
      </c>
      <c r="L54" s="33">
        <v>651.68079999999998</v>
      </c>
      <c r="O54" s="24">
        <f t="shared" si="10"/>
        <v>1.9274108435750725</v>
      </c>
      <c r="R54" s="24">
        <f t="shared" si="11"/>
        <v>502.96684904285945</v>
      </c>
      <c r="U54" s="24">
        <f t="shared" si="12"/>
        <v>1516.7212625924469</v>
      </c>
      <c r="AD54" s="7">
        <v>43109</v>
      </c>
    </row>
    <row r="55" spans="1:30" x14ac:dyDescent="0.35">
      <c r="A55" s="25" t="s">
        <v>82</v>
      </c>
      <c r="B55" s="31">
        <v>43867</v>
      </c>
      <c r="C55" s="32">
        <v>0.53021990740740743</v>
      </c>
      <c r="D55" s="25" t="s">
        <v>42</v>
      </c>
      <c r="E55" s="33">
        <v>2.0129999999999999</v>
      </c>
      <c r="F55" s="33">
        <v>16.5154</v>
      </c>
      <c r="G55" s="33" t="s">
        <v>43</v>
      </c>
      <c r="H55" s="33">
        <v>2.9860000000000002</v>
      </c>
      <c r="I55" s="33">
        <v>4343.05</v>
      </c>
      <c r="J55" s="33" t="s">
        <v>44</v>
      </c>
      <c r="K55" s="33">
        <v>3.2730000000000001</v>
      </c>
      <c r="L55" s="33">
        <v>653.57000000000005</v>
      </c>
      <c r="O55" s="24">
        <f t="shared" si="10"/>
        <v>1.8430659737586128</v>
      </c>
      <c r="R55" s="24">
        <f t="shared" si="11"/>
        <v>541.75733807209019</v>
      </c>
      <c r="U55" s="24">
        <f t="shared" si="12"/>
        <v>1521.1181848422505</v>
      </c>
      <c r="AD55" s="7">
        <v>43109</v>
      </c>
    </row>
    <row r="56" spans="1:30" x14ac:dyDescent="0.35">
      <c r="A56" s="25" t="s">
        <v>83</v>
      </c>
      <c r="B56" s="31">
        <v>43867</v>
      </c>
      <c r="C56" s="32">
        <v>0.53365740740740741</v>
      </c>
      <c r="D56" s="25" t="s">
        <v>42</v>
      </c>
      <c r="E56" s="33">
        <v>2.0059999999999998</v>
      </c>
      <c r="F56" s="33">
        <v>16.230399999999999</v>
      </c>
      <c r="G56" s="33" t="s">
        <v>43</v>
      </c>
      <c r="H56" s="33">
        <v>2.98</v>
      </c>
      <c r="I56" s="33">
        <v>4644.7367000000004</v>
      </c>
      <c r="J56" s="33" t="s">
        <v>44</v>
      </c>
      <c r="K56" s="33">
        <v>3.266</v>
      </c>
      <c r="L56" s="33">
        <v>654.49779999999998</v>
      </c>
      <c r="O56" s="24">
        <f t="shared" si="10"/>
        <v>1.8112608825999847</v>
      </c>
      <c r="R56" s="24">
        <f t="shared" si="11"/>
        <v>579.39010387578878</v>
      </c>
      <c r="U56" s="24">
        <f t="shared" si="12"/>
        <v>1523.2775456634272</v>
      </c>
      <c r="AD56" s="7">
        <v>43109</v>
      </c>
    </row>
    <row r="57" spans="1:30" x14ac:dyDescent="0.35">
      <c r="A57" s="25" t="s">
        <v>84</v>
      </c>
      <c r="B57" s="31">
        <v>43867</v>
      </c>
      <c r="C57" s="32">
        <v>0.53710648148148155</v>
      </c>
      <c r="D57" s="25" t="s">
        <v>42</v>
      </c>
      <c r="E57" s="33">
        <v>2.0030000000000001</v>
      </c>
      <c r="F57" s="33">
        <v>15.5624</v>
      </c>
      <c r="G57" s="33" t="s">
        <v>43</v>
      </c>
      <c r="H57" s="33">
        <v>2.976</v>
      </c>
      <c r="I57" s="33">
        <v>4802.9111999999996</v>
      </c>
      <c r="J57" s="33" t="s">
        <v>44</v>
      </c>
      <c r="K57" s="33">
        <v>3.2629999999999999</v>
      </c>
      <c r="L57" s="33">
        <v>666.30129999999997</v>
      </c>
      <c r="M57" s="3"/>
      <c r="N57" s="2"/>
      <c r="O57" s="24">
        <f t="shared" si="10"/>
        <v>1.7367142127966042</v>
      </c>
      <c r="P57" s="3"/>
      <c r="Q57" s="2"/>
      <c r="R57" s="24">
        <f t="shared" si="11"/>
        <v>599.12098334318694</v>
      </c>
      <c r="S57" s="3"/>
      <c r="U57" s="24">
        <f t="shared" si="12"/>
        <v>1550.7490001285732</v>
      </c>
      <c r="AD57" s="7">
        <v>43109</v>
      </c>
    </row>
    <row r="58" spans="1:30" x14ac:dyDescent="0.35">
      <c r="A58" s="5" t="s">
        <v>41</v>
      </c>
      <c r="B58" s="7">
        <v>43867</v>
      </c>
      <c r="C58" s="8">
        <v>0.55774305555555559</v>
      </c>
      <c r="D58" s="5" t="s">
        <v>42</v>
      </c>
      <c r="E58" s="9">
        <v>2.0129999999999999</v>
      </c>
      <c r="F58" s="9">
        <v>35.293599999999998</v>
      </c>
      <c r="G58" s="9" t="s">
        <v>43</v>
      </c>
      <c r="H58" s="9">
        <v>2.9860000000000002</v>
      </c>
      <c r="I58" s="9">
        <v>3250.2975000000001</v>
      </c>
      <c r="J58" s="9" t="s">
        <v>44</v>
      </c>
      <c r="K58" s="9">
        <v>3.27</v>
      </c>
      <c r="L58" s="9">
        <v>841.93259999999998</v>
      </c>
      <c r="AD58" s="7">
        <v>43109</v>
      </c>
    </row>
    <row r="59" spans="1:30" x14ac:dyDescent="0.35">
      <c r="A59" s="5" t="s">
        <v>41</v>
      </c>
      <c r="B59" s="7">
        <v>43867</v>
      </c>
      <c r="C59" s="8">
        <v>0.56118055555555557</v>
      </c>
      <c r="D59" s="5" t="s">
        <v>42</v>
      </c>
      <c r="E59" s="9">
        <v>2.0129999999999999</v>
      </c>
      <c r="F59" s="9">
        <v>35.339100000000002</v>
      </c>
      <c r="G59" s="9" t="s">
        <v>43</v>
      </c>
      <c r="H59" s="9">
        <v>2.9860000000000002</v>
      </c>
      <c r="I59" s="9">
        <v>3249.8806</v>
      </c>
      <c r="J59" s="9" t="s">
        <v>44</v>
      </c>
      <c r="K59" s="9">
        <v>3.27</v>
      </c>
      <c r="L59" s="9">
        <v>833.5874</v>
      </c>
    </row>
    <row r="60" spans="1:30" x14ac:dyDescent="0.35">
      <c r="A60" s="5" t="s">
        <v>41</v>
      </c>
      <c r="B60" s="7">
        <v>43867</v>
      </c>
      <c r="C60" s="8">
        <v>0.5646296296296297</v>
      </c>
      <c r="D60" s="5" t="s">
        <v>42</v>
      </c>
      <c r="E60" s="9">
        <v>2.0059999999999998</v>
      </c>
      <c r="F60" s="9">
        <v>35.117199999999997</v>
      </c>
      <c r="G60" s="9" t="s">
        <v>43</v>
      </c>
      <c r="H60" s="9">
        <v>2.9830000000000001</v>
      </c>
      <c r="I60" s="9">
        <v>3245.6489999999999</v>
      </c>
      <c r="J60" s="9" t="s">
        <v>44</v>
      </c>
      <c r="K60" s="9">
        <v>3.27</v>
      </c>
      <c r="L60" s="9">
        <v>838.39509999999996</v>
      </c>
    </row>
    <row r="61" spans="1:30" x14ac:dyDescent="0.35">
      <c r="A61" s="5" t="s">
        <v>41</v>
      </c>
      <c r="B61" s="7">
        <v>43867</v>
      </c>
      <c r="C61" s="8">
        <v>0.56806712962962969</v>
      </c>
      <c r="D61" s="5" t="s">
        <v>42</v>
      </c>
      <c r="E61" s="9">
        <v>2.0059999999999998</v>
      </c>
      <c r="F61" s="9">
        <v>35.3262</v>
      </c>
      <c r="G61" s="9" t="s">
        <v>43</v>
      </c>
      <c r="H61" s="9">
        <v>2.98</v>
      </c>
      <c r="I61" s="9">
        <v>3253.4241999999999</v>
      </c>
      <c r="J61" s="9" t="s">
        <v>44</v>
      </c>
      <c r="K61" s="9">
        <v>3.2629999999999999</v>
      </c>
      <c r="L61" s="9">
        <v>834.97529999999995</v>
      </c>
    </row>
    <row r="62" spans="1:30" x14ac:dyDescent="0.35">
      <c r="A62" s="5"/>
      <c r="B62" s="7"/>
      <c r="C62" s="8"/>
      <c r="D62" s="5"/>
      <c r="E62" s="9"/>
      <c r="F62" s="9"/>
      <c r="G62" s="9"/>
      <c r="H62" s="9"/>
      <c r="I62" s="9"/>
      <c r="J62" s="9"/>
      <c r="K62" s="9"/>
      <c r="L62" s="9"/>
    </row>
  </sheetData>
  <conditionalFormatting sqref="Y6:Y13 AA6:AA13 AC6:AC13">
    <cfRule type="cellIs" dxfId="0" priority="1" operator="lessThan">
      <formula>0.7</formula>
    </cfRule>
  </conditionalFormatting>
  <pageMargins left="0.7" right="0.7" top="0.78740157499999996" bottom="0.78740157499999996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Joscha Ufermann</dc:creator>
  <cp:lastModifiedBy>test</cp:lastModifiedBy>
  <dcterms:created xsi:type="dcterms:W3CDTF">2017-05-14T11:20:10Z</dcterms:created>
  <dcterms:modified xsi:type="dcterms:W3CDTF">2020-04-20T09:38:37Z</dcterms:modified>
</cp:coreProperties>
</file>