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en - Bearbeiten\trace_gas2019\slopecalculation_2019\"/>
    </mc:Choice>
  </mc:AlternateContent>
  <xr:revisionPtr revIDLastSave="0" documentId="13_ncr:1_{3A1B35F5-C878-4B0D-8F9A-E1D6714586E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O27" i="1" s="1"/>
  <c r="O13" i="1" l="1"/>
  <c r="O26" i="1"/>
  <c r="O14" i="1"/>
  <c r="O21" i="1"/>
  <c r="O20" i="1"/>
  <c r="O12" i="1"/>
  <c r="O34" i="1"/>
  <c r="O28" i="1"/>
  <c r="O8" i="1"/>
  <c r="O22" i="1"/>
  <c r="T2" i="1"/>
  <c r="S2" i="1"/>
  <c r="U57" i="1" s="1"/>
  <c r="Q2" i="1"/>
  <c r="P2" i="1"/>
  <c r="O51" i="1"/>
  <c r="N2" i="1"/>
  <c r="AE2" i="1" s="1"/>
  <c r="R48" i="1" l="1"/>
  <c r="R25" i="1"/>
  <c r="U51" i="1"/>
  <c r="T35" i="1"/>
  <c r="U42" i="1"/>
  <c r="U41" i="1"/>
  <c r="T24" i="1"/>
  <c r="U8" i="1"/>
  <c r="Q13" i="1"/>
  <c r="R24" i="1"/>
  <c r="U54" i="1"/>
  <c r="U7" i="1"/>
  <c r="U6" i="1"/>
  <c r="O11" i="1"/>
  <c r="O23" i="1"/>
  <c r="O35" i="1"/>
  <c r="O43" i="1"/>
  <c r="O55" i="1"/>
  <c r="R9" i="1"/>
  <c r="U10" i="1"/>
  <c r="U14" i="1"/>
  <c r="U22" i="1"/>
  <c r="U26" i="1"/>
  <c r="U34" i="1"/>
  <c r="U38" i="1"/>
  <c r="T50" i="1"/>
  <c r="O7" i="1"/>
  <c r="O15" i="1"/>
  <c r="O39" i="1"/>
  <c r="U12" i="1"/>
  <c r="U20" i="1"/>
  <c r="U28" i="1"/>
  <c r="U36" i="1"/>
  <c r="U40" i="1"/>
  <c r="U48" i="1"/>
  <c r="U52" i="1"/>
  <c r="U56" i="1"/>
  <c r="O56" i="1"/>
  <c r="N54" i="1"/>
  <c r="N52" i="1"/>
  <c r="O50" i="1"/>
  <c r="O48" i="1"/>
  <c r="O42" i="1"/>
  <c r="O40" i="1"/>
  <c r="O38" i="1"/>
  <c r="O36" i="1"/>
  <c r="O24" i="1"/>
  <c r="O10" i="1"/>
  <c r="O6" i="1"/>
  <c r="O9" i="1"/>
  <c r="O25" i="1"/>
  <c r="O29" i="1"/>
  <c r="O37" i="1"/>
  <c r="O41" i="1"/>
  <c r="O49" i="1"/>
  <c r="O53" i="1"/>
  <c r="O57" i="1"/>
  <c r="R6" i="1"/>
  <c r="R56" i="1"/>
  <c r="Q54" i="1"/>
  <c r="R52" i="1"/>
  <c r="R50" i="1"/>
  <c r="R42" i="1"/>
  <c r="Q40" i="1"/>
  <c r="R38" i="1"/>
  <c r="R36" i="1"/>
  <c r="R34" i="1"/>
  <c r="R28" i="1"/>
  <c r="R26" i="1"/>
  <c r="R22" i="1"/>
  <c r="R20" i="1"/>
  <c r="R14" i="1"/>
  <c r="R12" i="1"/>
  <c r="R10" i="1"/>
  <c r="R8" i="1"/>
  <c r="R57" i="1"/>
  <c r="R55" i="1"/>
  <c r="R53" i="1"/>
  <c r="R51" i="1"/>
  <c r="R49" i="1"/>
  <c r="R43" i="1"/>
  <c r="R41" i="1"/>
  <c r="R39" i="1"/>
  <c r="R37" i="1"/>
  <c r="Q35" i="1"/>
  <c r="R29" i="1"/>
  <c r="R27" i="1"/>
  <c r="R23" i="1"/>
  <c r="R21" i="1"/>
  <c r="R15" i="1"/>
  <c r="Q7" i="1"/>
  <c r="R11" i="1"/>
  <c r="U9" i="1"/>
  <c r="U11" i="1"/>
  <c r="U13" i="1"/>
  <c r="U15" i="1"/>
  <c r="U21" i="1"/>
  <c r="U23" i="1"/>
  <c r="U25" i="1"/>
  <c r="U27" i="1"/>
  <c r="U29" i="1"/>
  <c r="U37" i="1"/>
  <c r="T39" i="1"/>
  <c r="U43" i="1"/>
  <c r="U49" i="1"/>
  <c r="T53" i="1"/>
  <c r="U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<sst xmlns="http://schemas.openxmlformats.org/spreadsheetml/2006/main" count="266" uniqueCount="85">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</sst>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  <xf numFmtId="43" fontId="0" fillId="12" borderId="0" xfId="1" applyFont="1" applyFill="1"/>
    <xf numFmtId="43" fontId="0" fillId="2" borderId="0" xfId="1" applyFont="1" applyFill="1"/>
    <xf numFmtId="43" fontId="0" fillId="2" borderId="0" xfId="2" applyFont="1" applyFill="1"/>
    <xf numFmtId="43" fontId="0" fillId="12" borderId="0" xfId="2" applyFont="1" applyFill="1"/>
  </cellXfs>
  <cellStyles count="3">
    <cellStyle name="Komma" xfId="1" builtinId="3"/>
    <cellStyle name="Komma 2" xfId="2" xr:uid="{00000000-0005-0000-0000-00002F000000}"/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P1" zoomScale="70" zoomScaleNormal="70" workbookViewId="0">
      <selection activeCell="T53" sqref="T53"/>
    </sheetView>
  </sheetViews>
  <sheetFormatPr baseColWidth="10" defaultRowHeight="14.5" x14ac:dyDescent="0.35"/>
  <cols>
    <col min="13" max="13" width="18" customWidth="1"/>
    <col min="14" max="14" width="10.81640625" style="1"/>
    <col min="15" max="15" width="24.1796875" customWidth="1"/>
    <col min="16" max="16" width="20" customWidth="1"/>
    <col min="17" max="17" width="10.81640625" style="1"/>
    <col min="18" max="18" width="23.1796875" customWidth="1"/>
    <col min="19" max="19" width="17.453125" customWidth="1"/>
    <col min="20" max="20" width="10.81640625" style="1"/>
    <col min="21" max="21" width="25" customWidth="1"/>
    <col min="30" max="30" width="14.7265625" style="5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5" t="s">
        <v>41</v>
      </c>
      <c r="B2" s="7"/>
      <c r="C2" s="8"/>
      <c r="D2" s="33" t="s">
        <v>42</v>
      </c>
      <c r="E2" s="33">
        <v>2.44</v>
      </c>
      <c r="F2" s="33">
        <v>41.546599999999998</v>
      </c>
      <c r="G2" s="33" t="s">
        <v>43</v>
      </c>
      <c r="H2" s="33">
        <v>3.35</v>
      </c>
      <c r="I2" s="33">
        <v>4049.8117999999999</v>
      </c>
      <c r="J2" s="33" t="s">
        <v>44</v>
      </c>
      <c r="K2" s="33">
        <v>3.5830000000000002</v>
      </c>
      <c r="L2" s="33">
        <v>1027.866</v>
      </c>
      <c r="M2" s="4">
        <f>AVERAGE(F2:F5,F16:F19,F30:F33,F44:F47,F58:F61)</f>
        <v>41.550250000000005</v>
      </c>
      <c r="N2" s="4">
        <f>STDEV(F2:F5,F16:F19,F30:F33,F44:F47,G58:G61)</f>
        <v>0.20367868772489056</v>
      </c>
      <c r="O2" s="4">
        <v>3.9420000000000002</v>
      </c>
      <c r="P2" s="4">
        <f>AVERAGE(I2:I5,I16:I19,I30:I33,I44:I47,I58:I61)</f>
        <v>4023.9765399999997</v>
      </c>
      <c r="Q2" s="4">
        <f>STDEV(I2:I5,I16:I19,I30:I33,I44:I47,I58:I61)</f>
        <v>17.194661650438299</v>
      </c>
      <c r="R2" s="4">
        <v>407.1</v>
      </c>
      <c r="S2" s="4">
        <f>AVERAGE(L2:L5,L16:L19,L30:L33,L44:L47,L58:L61)</f>
        <v>1013.16477</v>
      </c>
      <c r="T2" s="4">
        <f>STDEV(L2:L5,L16:L19,L30:L33,L44:L47,L58:L61)</f>
        <v>7.3790150255622535</v>
      </c>
      <c r="U2" s="4">
        <v>364</v>
      </c>
      <c r="AD2" s="7">
        <v>43109</v>
      </c>
      <c r="AE2" s="6">
        <f>(N2/M2)^2</f>
        <v>2.4029453513844473E-5</v>
      </c>
      <c r="AF2" s="6">
        <f>(T2/S2)^2</f>
        <v>5.3044044335051685E-5</v>
      </c>
      <c r="AG2" s="6">
        <f>(T2/S2)^2</f>
        <v>5.3044044335051685E-5</v>
      </c>
    </row>
    <row r="3" spans="1:33" x14ac:dyDescent="0.35">
      <c r="A3" s="5" t="s">
        <v>41</v>
      </c>
      <c r="B3" s="7"/>
      <c r="C3" s="8"/>
      <c r="D3" s="33" t="s">
        <v>42</v>
      </c>
      <c r="E3" s="33">
        <v>2.4430000000000001</v>
      </c>
      <c r="F3" s="33">
        <v>41.501199999999997</v>
      </c>
      <c r="G3" s="33" t="s">
        <v>43</v>
      </c>
      <c r="H3" s="33">
        <v>3.3559999999999999</v>
      </c>
      <c r="I3" s="33">
        <v>4052.4929999999999</v>
      </c>
      <c r="J3" s="33" t="s">
        <v>44</v>
      </c>
      <c r="K3" s="33">
        <v>3.5859999999999999</v>
      </c>
      <c r="L3" s="33">
        <v>1018.9604</v>
      </c>
      <c r="M3" s="5"/>
      <c r="N3" s="4"/>
      <c r="O3" s="5"/>
      <c r="P3" s="5"/>
      <c r="Q3" s="4"/>
      <c r="R3" s="4"/>
      <c r="S3" s="5"/>
      <c r="T3" s="4"/>
      <c r="U3" s="4"/>
      <c r="AD3" s="7">
        <v>43109</v>
      </c>
    </row>
    <row r="4" spans="1:33" x14ac:dyDescent="0.35">
      <c r="A4" s="5" t="s">
        <v>41</v>
      </c>
      <c r="B4" s="7"/>
      <c r="C4" s="8"/>
      <c r="D4" s="33" t="s">
        <v>42</v>
      </c>
      <c r="E4" s="33">
        <v>2.44</v>
      </c>
      <c r="F4" s="33">
        <v>41.8232</v>
      </c>
      <c r="G4" s="33" t="s">
        <v>43</v>
      </c>
      <c r="H4" s="33">
        <v>3.35</v>
      </c>
      <c r="I4" s="33">
        <v>4057.498</v>
      </c>
      <c r="J4" s="33" t="s">
        <v>44</v>
      </c>
      <c r="K4" s="33">
        <v>3.58</v>
      </c>
      <c r="L4" s="33">
        <v>1025.9177999999999</v>
      </c>
      <c r="M4" s="5"/>
      <c r="N4" s="4"/>
      <c r="O4" s="5"/>
      <c r="P4" s="5"/>
      <c r="Q4" s="4"/>
      <c r="R4" s="4"/>
      <c r="S4" s="5"/>
      <c r="T4" s="4"/>
      <c r="U4" s="4"/>
      <c r="AD4" s="7">
        <v>43109</v>
      </c>
    </row>
    <row r="5" spans="1:33" x14ac:dyDescent="0.35">
      <c r="A5" s="5" t="s">
        <v>41</v>
      </c>
      <c r="B5" s="7"/>
      <c r="C5" s="8"/>
      <c r="D5" s="33" t="s">
        <v>42</v>
      </c>
      <c r="E5" s="33">
        <v>2.4359999999999999</v>
      </c>
      <c r="F5" s="33">
        <v>41.822800000000001</v>
      </c>
      <c r="G5" s="33" t="s">
        <v>43</v>
      </c>
      <c r="H5" s="33">
        <v>3.35</v>
      </c>
      <c r="I5" s="33">
        <v>4047.6260000000002</v>
      </c>
      <c r="J5" s="33" t="s">
        <v>44</v>
      </c>
      <c r="K5" s="33">
        <v>3.58</v>
      </c>
      <c r="L5" s="33">
        <v>1018.0978</v>
      </c>
      <c r="M5" s="5"/>
      <c r="N5" s="4"/>
      <c r="O5" s="5"/>
      <c r="P5" s="5"/>
      <c r="Q5" s="4"/>
      <c r="R5" s="4"/>
      <c r="S5" s="5"/>
      <c r="T5" s="4"/>
      <c r="U5" s="4"/>
      <c r="AD5" s="7">
        <v>43109</v>
      </c>
    </row>
    <row r="6" spans="1:33" x14ac:dyDescent="0.35">
      <c r="A6" s="27" t="s">
        <v>45</v>
      </c>
      <c r="B6" s="28"/>
      <c r="C6" s="29"/>
      <c r="D6" s="34" t="s">
        <v>42</v>
      </c>
      <c r="E6" s="34">
        <v>2.44</v>
      </c>
      <c r="F6" s="34">
        <v>21.189399999999999</v>
      </c>
      <c r="G6" s="34" t="s">
        <v>43</v>
      </c>
      <c r="H6" s="34">
        <v>3.3530000000000002</v>
      </c>
      <c r="I6" s="34">
        <v>5530.2705999999998</v>
      </c>
      <c r="J6" s="34" t="s">
        <v>44</v>
      </c>
      <c r="K6" s="34">
        <v>3.58</v>
      </c>
      <c r="L6" s="34">
        <v>847.20759999999996</v>
      </c>
      <c r="O6" s="10">
        <f>($O$2/$M$2)*F6</f>
        <v>2.0103035432999801</v>
      </c>
      <c r="R6" s="10">
        <f t="shared" ref="R6:R15" si="0">($R$2/$P$2)*I6</f>
        <v>559.48963391819382</v>
      </c>
      <c r="U6" s="10">
        <f t="shared" ref="U6:U15" si="1">($S$2/$U$2)*L6</f>
        <v>2358.1343219677251</v>
      </c>
      <c r="V6" s="3">
        <v>0</v>
      </c>
      <c r="W6" s="11" t="s">
        <v>33</v>
      </c>
      <c r="X6" s="2">
        <f>SLOPE(O6:O10,$V$6:$V$10)</f>
        <v>8.3108814026389147E-5</v>
      </c>
      <c r="Y6" s="2">
        <f>RSQ(O6:O10,$V$6:$V$10)</f>
        <v>1.3774455179385744E-2</v>
      </c>
      <c r="Z6" s="2">
        <f>SLOPE($R6:$R10,$V$6:$V$10)</f>
        <v>-1.8123079318023483</v>
      </c>
      <c r="AA6" s="2">
        <f>RSQ(R6:R10,$V$6:$V$10)</f>
        <v>0.79623927009980577</v>
      </c>
      <c r="AB6" s="2">
        <f>SLOPE(U6:U10,$V$6:$V$10)</f>
        <v>2.6254439294337408</v>
      </c>
      <c r="AC6" s="2">
        <f>RSQ(U6:U10,$V$6:$V$10)</f>
        <v>0.5123734234865287</v>
      </c>
      <c r="AD6" s="7">
        <v>43109</v>
      </c>
      <c r="AE6" s="2"/>
    </row>
    <row r="7" spans="1:33" x14ac:dyDescent="0.35">
      <c r="A7" s="27" t="s">
        <v>46</v>
      </c>
      <c r="B7" s="28"/>
      <c r="C7" s="29"/>
      <c r="D7" s="34" t="s">
        <v>42</v>
      </c>
      <c r="E7" s="34">
        <v>2.44</v>
      </c>
      <c r="F7" s="34">
        <v>20.9282</v>
      </c>
      <c r="G7" s="34" t="s">
        <v>43</v>
      </c>
      <c r="H7" s="34">
        <v>3.35</v>
      </c>
      <c r="I7" s="34">
        <v>4974.0222000000003</v>
      </c>
      <c r="J7" s="34" t="s">
        <v>44</v>
      </c>
      <c r="K7" s="34">
        <v>3.58</v>
      </c>
      <c r="L7" s="34">
        <v>882.41980000000001</v>
      </c>
      <c r="O7" s="10">
        <f>($O$2/$M$2)*F7</f>
        <v>1.9855226960126593</v>
      </c>
      <c r="Q7" s="10">
        <f>($R$2/$P$2)*I7</f>
        <v>503.21477212687739</v>
      </c>
      <c r="U7" s="10">
        <f t="shared" si="1"/>
        <v>2456.1446530506755</v>
      </c>
      <c r="V7" s="3">
        <v>10</v>
      </c>
      <c r="W7" s="13" t="s">
        <v>34</v>
      </c>
      <c r="X7" s="2">
        <f>SLOPE($O11:$O15,$V$6:$V$10)</f>
        <v>-1.7039204336917634E-4</v>
      </c>
      <c r="Y7" s="2">
        <f>RSQ(O11:O15,$V$6:$V$10)</f>
        <v>8.6130054027544978E-2</v>
      </c>
      <c r="Z7" s="2">
        <f>SLOPE($R11:$R15,$V$6:$V$10)</f>
        <v>-0.63120170844733592</v>
      </c>
      <c r="AA7" s="2">
        <f>RSQ(R11:R15,$V$6:$V$10)</f>
        <v>0.8253588617964005</v>
      </c>
      <c r="AB7" s="2">
        <f>SLOPE(U11:U15,$V$6:$V$10)</f>
        <v>1.7945541817640061</v>
      </c>
      <c r="AC7" s="2">
        <f>RSQ(U11:U15,$V$6:$V$10)</f>
        <v>0.67270081988377017</v>
      </c>
      <c r="AD7" s="7">
        <v>43109</v>
      </c>
      <c r="AE7" s="2"/>
    </row>
    <row r="8" spans="1:33" x14ac:dyDescent="0.35">
      <c r="A8" s="27" t="s">
        <v>47</v>
      </c>
      <c r="B8" s="28"/>
      <c r="C8" s="29"/>
      <c r="D8" s="34" t="s">
        <v>42</v>
      </c>
      <c r="E8" s="34">
        <v>2.4359999999999999</v>
      </c>
      <c r="F8" s="34">
        <v>21.085999999999999</v>
      </c>
      <c r="G8" s="34" t="s">
        <v>43</v>
      </c>
      <c r="H8" s="34">
        <v>3.35</v>
      </c>
      <c r="I8" s="34">
        <v>5498.8055999999997</v>
      </c>
      <c r="J8" s="34" t="s">
        <v>44</v>
      </c>
      <c r="K8" s="34">
        <v>3.58</v>
      </c>
      <c r="L8" s="34">
        <v>890.54719999999998</v>
      </c>
      <c r="O8" s="10">
        <f>($O$2/$M$2)*F8</f>
        <v>2.0004936673064542</v>
      </c>
      <c r="R8" s="10">
        <f t="shared" si="0"/>
        <v>556.30636448988844</v>
      </c>
      <c r="U8" s="10">
        <f t="shared" si="1"/>
        <v>2478.7666183025931</v>
      </c>
      <c r="V8" s="3">
        <v>20</v>
      </c>
      <c r="W8" s="15" t="s">
        <v>35</v>
      </c>
      <c r="X8" s="2">
        <f>SLOPE($O20:$O24,$V$6:$V$10)</f>
        <v>-1.659330088266575E-4</v>
      </c>
      <c r="Y8" s="2">
        <f>RSQ(O20:O24,$V$6:$V$10)</f>
        <v>0.11624151444821183</v>
      </c>
      <c r="Z8" s="2">
        <f>SLOPE($R20:$R24,$V$6:$V$10)</f>
        <v>0.42972387065656109</v>
      </c>
      <c r="AA8" s="2">
        <f>RSQ(R20:R24,$V$6:$V$10)</f>
        <v>1.3632682924885779E-2</v>
      </c>
      <c r="AB8" s="2">
        <f>SLOPE($U20:$U24,$V$6:$V$10)</f>
        <v>10.889439279566046</v>
      </c>
      <c r="AC8" s="2">
        <f>RSQ(U20:U24,$V$6:$V$10)</f>
        <v>0.99110575962266245</v>
      </c>
      <c r="AD8" s="7">
        <v>43109</v>
      </c>
      <c r="AE8" s="2"/>
    </row>
    <row r="9" spans="1:33" x14ac:dyDescent="0.35">
      <c r="A9" s="27" t="s">
        <v>48</v>
      </c>
      <c r="B9" s="28"/>
      <c r="C9" s="29"/>
      <c r="D9" s="34" t="s">
        <v>42</v>
      </c>
      <c r="E9" s="34">
        <v>2.4359999999999999</v>
      </c>
      <c r="F9" s="34">
        <v>20.998200000000001</v>
      </c>
      <c r="G9" s="34" t="s">
        <v>43</v>
      </c>
      <c r="H9" s="34">
        <v>3.35</v>
      </c>
      <c r="I9" s="34">
        <v>5010.5805</v>
      </c>
      <c r="J9" s="34" t="s">
        <v>44</v>
      </c>
      <c r="K9" s="34">
        <v>3.5760000000000001</v>
      </c>
      <c r="L9" s="34">
        <v>903.21820000000002</v>
      </c>
      <c r="O9" s="10">
        <f t="shared" ref="O9:O15" si="2">($O$2/$M$2)*F9</f>
        <v>1.9921638112887408</v>
      </c>
      <c r="R9" s="10">
        <f t="shared" si="0"/>
        <v>506.91332349318327</v>
      </c>
      <c r="U9" s="10">
        <f t="shared" si="1"/>
        <v>2514.0353292934451</v>
      </c>
      <c r="V9" s="3">
        <v>30</v>
      </c>
      <c r="W9" s="18" t="s">
        <v>36</v>
      </c>
      <c r="X9" s="2">
        <f>SLOPE($O25:$O29,$V$6:$V$10)</f>
        <v>0</v>
      </c>
      <c r="Y9" s="2" t="e">
        <f>RSQ(O25:O29,$V$6:$V$10)</f>
        <v>#DIV/0!</v>
      </c>
      <c r="Z9" s="2">
        <f>SLOPE($R25:$R29,$V$6:$V$10)</f>
        <v>0</v>
      </c>
      <c r="AA9" s="2" t="e">
        <f>RSQ(R25:R29,$V$6:$V$10)</f>
        <v>#DIV/0!</v>
      </c>
      <c r="AB9" s="2">
        <f>SLOPE(U25:U29,$V$6:$V$10)</f>
        <v>0</v>
      </c>
      <c r="AC9" s="2" t="e">
        <f>RSQ(U25:U29,$V$6:$V$10)</f>
        <v>#DIV/0!</v>
      </c>
      <c r="AD9" s="7">
        <v>43109</v>
      </c>
      <c r="AE9" s="2"/>
    </row>
    <row r="10" spans="1:33" x14ac:dyDescent="0.35">
      <c r="A10" s="27" t="s">
        <v>49</v>
      </c>
      <c r="B10" s="28"/>
      <c r="C10" s="29"/>
      <c r="D10" s="34" t="s">
        <v>42</v>
      </c>
      <c r="E10" s="34">
        <v>2.4359999999999999</v>
      </c>
      <c r="F10" s="34">
        <v>21.1982</v>
      </c>
      <c r="G10" s="34" t="s">
        <v>43</v>
      </c>
      <c r="H10" s="34">
        <v>3.35</v>
      </c>
      <c r="I10" s="34">
        <v>4852.8127999999997</v>
      </c>
      <c r="J10" s="34" t="s">
        <v>44</v>
      </c>
      <c r="K10" s="34">
        <v>3.58</v>
      </c>
      <c r="L10" s="34">
        <v>883.97059999999999</v>
      </c>
      <c r="O10" s="10">
        <f t="shared" si="2"/>
        <v>2.0111384263632588</v>
      </c>
      <c r="R10" s="10">
        <f t="shared" si="0"/>
        <v>490.95218902046588</v>
      </c>
      <c r="U10" s="10">
        <f t="shared" si="1"/>
        <v>2460.4611803180273</v>
      </c>
      <c r="V10" s="3">
        <v>40</v>
      </c>
      <c r="W10" s="20" t="s">
        <v>37</v>
      </c>
      <c r="X10" s="2">
        <f>SLOPE($O34:$O38,$V$6:$V$10)</f>
        <v>-1.3029868171671711E-3</v>
      </c>
      <c r="Y10" s="2">
        <f>RSQ(O34:O38,$V$6:$V$10)</f>
        <v>0.36425388153168098</v>
      </c>
      <c r="Z10" s="2">
        <f>SLOPE($R34:$R38,$V$6:$V$10)</f>
        <v>1.769010033379286</v>
      </c>
      <c r="AA10" s="2">
        <f>RSQ(R34:R38,$V$6:$V$10)</f>
        <v>0.7071828088545794</v>
      </c>
      <c r="AB10" s="2">
        <f>SLOPE(U34:U38,$V$6:$V$10)</f>
        <v>1.3561703509367908</v>
      </c>
      <c r="AC10" s="2">
        <f>RSQ(U34:U38,$V$6:$V$10)</f>
        <v>0.90368216070573715</v>
      </c>
      <c r="AD10" s="7">
        <v>43109</v>
      </c>
      <c r="AE10" s="2"/>
    </row>
    <row r="11" spans="1:33" x14ac:dyDescent="0.35">
      <c r="A11" s="27" t="s">
        <v>50</v>
      </c>
      <c r="B11" s="28"/>
      <c r="C11" s="29"/>
      <c r="D11" s="34" t="s">
        <v>42</v>
      </c>
      <c r="E11" s="34">
        <v>2.44</v>
      </c>
      <c r="F11" s="34">
        <v>21.104800000000001</v>
      </c>
      <c r="G11" s="34" t="s">
        <v>43</v>
      </c>
      <c r="H11" s="34">
        <v>3.35</v>
      </c>
      <c r="I11" s="34">
        <v>5343.5886</v>
      </c>
      <c r="J11" s="34" t="s">
        <v>44</v>
      </c>
      <c r="K11" s="34">
        <v>3.5760000000000001</v>
      </c>
      <c r="L11" s="34">
        <v>833.8288</v>
      </c>
      <c r="O11" s="12">
        <f t="shared" si="2"/>
        <v>2.002277281123459</v>
      </c>
      <c r="R11" s="12">
        <f t="shared" si="0"/>
        <v>540.60328071892798</v>
      </c>
      <c r="U11" s="12">
        <f t="shared" si="1"/>
        <v>2320.8955065147693</v>
      </c>
      <c r="V11" s="3"/>
      <c r="W11" s="21" t="s">
        <v>38</v>
      </c>
      <c r="X11" s="2">
        <f>SLOPE($O39:$O43,$V$6:$V$10)</f>
        <v>1.5895983778677581E-3</v>
      </c>
      <c r="Y11" s="2">
        <f>RSQ(O39:O43,$V$6:$V$10)</f>
        <v>0.16755610542246874</v>
      </c>
      <c r="Z11" s="2">
        <f>SLOPE($R39:$R43,$V$6:$V$10)</f>
        <v>1.4839259014311117</v>
      </c>
      <c r="AA11" s="2">
        <f>RSQ(R39:R43,$V$6:$V$10)</f>
        <v>0.98290130872019466</v>
      </c>
      <c r="AB11" s="2">
        <f>SLOPE($U39:$U43,$V$6:$V$10)</f>
        <v>-0.43673803452304583</v>
      </c>
      <c r="AC11" s="2">
        <f>RSQ(U39:U43,$V$6:$V$10)</f>
        <v>0.96010357074207975</v>
      </c>
      <c r="AD11" s="7">
        <v>43109</v>
      </c>
      <c r="AE11" s="2"/>
    </row>
    <row r="12" spans="1:33" x14ac:dyDescent="0.35">
      <c r="A12" s="27" t="s">
        <v>51</v>
      </c>
      <c r="B12" s="28"/>
      <c r="C12" s="29"/>
      <c r="D12" s="34" t="s">
        <v>42</v>
      </c>
      <c r="E12" s="34">
        <v>2.4430000000000001</v>
      </c>
      <c r="F12" s="34">
        <v>21.110399999999998</v>
      </c>
      <c r="G12" s="34" t="s">
        <v>43</v>
      </c>
      <c r="H12" s="34">
        <v>3.3559999999999999</v>
      </c>
      <c r="I12" s="34">
        <v>5394.5019000000002</v>
      </c>
      <c r="J12" s="34" t="s">
        <v>44</v>
      </c>
      <c r="K12" s="34">
        <v>3.5830000000000002</v>
      </c>
      <c r="L12" s="34">
        <v>852.16480000000001</v>
      </c>
      <c r="O12" s="12">
        <f t="shared" si="2"/>
        <v>2.0028085703455454</v>
      </c>
      <c r="R12" s="12">
        <f t="shared" si="0"/>
        <v>545.75410707787091</v>
      </c>
      <c r="U12" s="12">
        <f t="shared" si="1"/>
        <v>2371.9322900936704</v>
      </c>
      <c r="V12" s="3"/>
      <c r="W12" s="23" t="s">
        <v>39</v>
      </c>
      <c r="X12" s="2">
        <f>SLOPE($O48:$O52,$V$6:$V$10)</f>
        <v>-3.4235897978953235E-3</v>
      </c>
      <c r="Y12" s="2">
        <f>RSQ(O48:O52,$V$6:$V$10)</f>
        <v>0.80277676555579802</v>
      </c>
      <c r="Z12" s="2">
        <f>SLOPE($R48:$R52,$V$6:$V$10)</f>
        <v>4.8583783393528437</v>
      </c>
      <c r="AA12" s="2">
        <f>RSQ(R48:R52,$V$6:$V$10)</f>
        <v>0.92707818548597565</v>
      </c>
      <c r="AB12" s="2">
        <f>SLOPE(U48:U52,$V$6:$V$10)</f>
        <v>1.6189844174857444</v>
      </c>
      <c r="AC12" s="2">
        <f>RSQ(U48:U52,$V$6:$V$10)</f>
        <v>0.74767479272982129</v>
      </c>
      <c r="AD12" s="7">
        <v>43109</v>
      </c>
      <c r="AE12" s="2"/>
    </row>
    <row r="13" spans="1:33" x14ac:dyDescent="0.35">
      <c r="A13" s="27" t="s">
        <v>52</v>
      </c>
      <c r="B13" s="28"/>
      <c r="C13" s="29"/>
      <c r="D13" s="34" t="s">
        <v>42</v>
      </c>
      <c r="E13" s="34">
        <v>2.4430000000000001</v>
      </c>
      <c r="F13" s="34">
        <v>20.878299999999999</v>
      </c>
      <c r="G13" s="34" t="s">
        <v>43</v>
      </c>
      <c r="H13" s="34">
        <v>3.3559999999999999</v>
      </c>
      <c r="I13" s="34">
        <v>5516.0446000000002</v>
      </c>
      <c r="J13" s="34" t="s">
        <v>44</v>
      </c>
      <c r="K13" s="34">
        <v>3.5830000000000002</v>
      </c>
      <c r="L13" s="34">
        <v>863.16250000000002</v>
      </c>
      <c r="O13" s="12">
        <f t="shared" si="2"/>
        <v>1.980788529551567</v>
      </c>
      <c r="Q13" s="12">
        <f>($R$2/$P$2)*I13</f>
        <v>558.05040967261709</v>
      </c>
      <c r="U13" s="12">
        <f t="shared" si="1"/>
        <v>2402.5435049041894</v>
      </c>
      <c r="V13" s="3"/>
      <c r="W13" s="25" t="s">
        <v>40</v>
      </c>
      <c r="X13" s="2">
        <f>SLOPE($O53:$O57,$V$6:$V$10)</f>
        <v>-4.6781913466224703E-3</v>
      </c>
      <c r="Y13" s="2">
        <f>RSQ(O53:O57,$V$6:$V$10)</f>
        <v>0.84038759838133237</v>
      </c>
      <c r="Z13" s="2">
        <f>SLOPE($R53:$R57,$V$6:$V$10)</f>
        <v>2.3742133240383438</v>
      </c>
      <c r="AA13" s="2">
        <f>RSQ(R53:R57,$V$6:$V$10)</f>
        <v>0.99336383735573686</v>
      </c>
      <c r="AB13" s="2">
        <f>SLOPE(U53:U57,$V$6:$V$10)</f>
        <v>-0.72079436494285798</v>
      </c>
      <c r="AC13" s="2">
        <f>RSQ(U53:U57,$V$6:$V$10)</f>
        <v>0.96031446235403817</v>
      </c>
      <c r="AD13" s="7">
        <v>43109</v>
      </c>
      <c r="AE13" s="2"/>
    </row>
    <row r="14" spans="1:33" x14ac:dyDescent="0.35">
      <c r="A14" s="27" t="s">
        <v>53</v>
      </c>
      <c r="B14" s="28"/>
      <c r="C14" s="29"/>
      <c r="D14" s="34" t="s">
        <v>42</v>
      </c>
      <c r="E14" s="34">
        <v>2.4430000000000001</v>
      </c>
      <c r="F14" s="34">
        <v>21.084800000000001</v>
      </c>
      <c r="G14" s="34" t="s">
        <v>43</v>
      </c>
      <c r="H14" s="34">
        <v>3.3559999999999999</v>
      </c>
      <c r="I14" s="34">
        <v>5233.4602999999997</v>
      </c>
      <c r="J14" s="34" t="s">
        <v>44</v>
      </c>
      <c r="K14" s="34">
        <v>3.5830000000000002</v>
      </c>
      <c r="L14" s="34">
        <v>863.00980000000004</v>
      </c>
      <c r="O14" s="12">
        <f t="shared" si="2"/>
        <v>2.0003798196160072</v>
      </c>
      <c r="R14" s="12">
        <f t="shared" si="0"/>
        <v>529.46175678499367</v>
      </c>
      <c r="U14" s="12">
        <f t="shared" si="1"/>
        <v>2402.118476716335</v>
      </c>
      <c r="AD14" s="7">
        <v>43109</v>
      </c>
    </row>
    <row r="15" spans="1:33" x14ac:dyDescent="0.35">
      <c r="A15" s="27" t="s">
        <v>54</v>
      </c>
      <c r="B15" s="28"/>
      <c r="C15" s="29"/>
      <c r="D15" s="34" t="s">
        <v>42</v>
      </c>
      <c r="E15" s="34">
        <v>2.4460000000000002</v>
      </c>
      <c r="F15" s="34">
        <v>21.027799999999999</v>
      </c>
      <c r="G15" s="34" t="s">
        <v>43</v>
      </c>
      <c r="H15" s="34">
        <v>3.36</v>
      </c>
      <c r="I15" s="34">
        <v>5112.1540000000005</v>
      </c>
      <c r="J15" s="34" t="s">
        <v>44</v>
      </c>
      <c r="K15" s="34">
        <v>3.5859999999999999</v>
      </c>
      <c r="L15" s="34">
        <v>860.64279999999997</v>
      </c>
      <c r="O15" s="12">
        <f t="shared" si="2"/>
        <v>1.9949720543197693</v>
      </c>
      <c r="R15" s="12">
        <f t="shared" si="0"/>
        <v>517.1893704429998</v>
      </c>
      <c r="U15" s="12">
        <f t="shared" si="1"/>
        <v>2395.5301222916373</v>
      </c>
      <c r="AD15" s="7">
        <v>43109</v>
      </c>
    </row>
    <row r="16" spans="1:33" x14ac:dyDescent="0.35">
      <c r="A16" s="5" t="s">
        <v>41</v>
      </c>
      <c r="B16" s="7"/>
      <c r="C16" s="8"/>
      <c r="D16" s="33" t="s">
        <v>42</v>
      </c>
      <c r="E16" s="33">
        <v>2.4430000000000001</v>
      </c>
      <c r="F16" s="33">
        <v>41.595199999999998</v>
      </c>
      <c r="G16" s="33" t="s">
        <v>43</v>
      </c>
      <c r="H16" s="33">
        <v>3.3559999999999999</v>
      </c>
      <c r="I16" s="33">
        <v>4013.1876999999999</v>
      </c>
      <c r="J16" s="33" t="s">
        <v>44</v>
      </c>
      <c r="K16" s="33">
        <v>3.5830000000000002</v>
      </c>
      <c r="L16" s="33">
        <v>1005.3122</v>
      </c>
      <c r="M16" s="5"/>
      <c r="N16" s="4"/>
      <c r="O16" s="5"/>
      <c r="P16" s="5"/>
      <c r="Q16" s="4"/>
      <c r="R16" s="4"/>
      <c r="S16" s="5"/>
      <c r="T16" s="4"/>
      <c r="U16" s="4"/>
      <c r="AD16" s="7">
        <v>43109</v>
      </c>
    </row>
    <row r="17" spans="1:30" x14ac:dyDescent="0.35">
      <c r="A17" s="5" t="s">
        <v>41</v>
      </c>
      <c r="B17" s="7"/>
      <c r="C17" s="8"/>
      <c r="D17" s="33" t="s">
        <v>42</v>
      </c>
      <c r="E17" s="33">
        <v>2.4460000000000002</v>
      </c>
      <c r="F17" s="33">
        <v>41.572800000000001</v>
      </c>
      <c r="G17" s="33" t="s">
        <v>43</v>
      </c>
      <c r="H17" s="33">
        <v>3.36</v>
      </c>
      <c r="I17" s="33">
        <v>4023.6138000000001</v>
      </c>
      <c r="J17" s="33" t="s">
        <v>44</v>
      </c>
      <c r="K17" s="33">
        <v>3.5830000000000002</v>
      </c>
      <c r="L17" s="33">
        <v>1017.8</v>
      </c>
      <c r="M17" s="5"/>
      <c r="N17" s="4"/>
      <c r="O17" s="5"/>
      <c r="P17" s="5"/>
      <c r="Q17" s="4"/>
      <c r="R17" s="4"/>
      <c r="S17" s="5"/>
      <c r="T17" s="4"/>
      <c r="U17" s="4"/>
      <c r="AD17" s="7">
        <v>43109</v>
      </c>
    </row>
    <row r="18" spans="1:30" x14ac:dyDescent="0.35">
      <c r="A18" s="5" t="s">
        <v>41</v>
      </c>
      <c r="B18" s="7"/>
      <c r="C18" s="8"/>
      <c r="D18" s="33" t="s">
        <v>42</v>
      </c>
      <c r="E18" s="33">
        <v>2.4430000000000001</v>
      </c>
      <c r="F18" s="33">
        <v>41.384999999999998</v>
      </c>
      <c r="G18" s="33" t="s">
        <v>43</v>
      </c>
      <c r="H18" s="33">
        <v>3.3559999999999999</v>
      </c>
      <c r="I18" s="33">
        <v>4010.7123999999999</v>
      </c>
      <c r="J18" s="33" t="s">
        <v>44</v>
      </c>
      <c r="K18" s="33">
        <v>3.5830000000000002</v>
      </c>
      <c r="L18" s="33">
        <v>1018.126</v>
      </c>
      <c r="M18" s="5"/>
      <c r="N18" s="4"/>
      <c r="O18" s="5"/>
      <c r="P18" s="5"/>
      <c r="Q18" s="4"/>
      <c r="R18" s="4"/>
      <c r="S18" s="5"/>
      <c r="T18" s="4"/>
      <c r="U18" s="4"/>
      <c r="AD18" s="7">
        <v>43109</v>
      </c>
    </row>
    <row r="19" spans="1:30" x14ac:dyDescent="0.35">
      <c r="A19" s="5" t="s">
        <v>41</v>
      </c>
      <c r="B19" s="7"/>
      <c r="C19" s="8"/>
      <c r="D19" s="33" t="s">
        <v>42</v>
      </c>
      <c r="E19" s="33">
        <v>2.4460000000000002</v>
      </c>
      <c r="F19" s="33">
        <v>41.298000000000002</v>
      </c>
      <c r="G19" s="33" t="s">
        <v>43</v>
      </c>
      <c r="H19" s="33">
        <v>3.3559999999999999</v>
      </c>
      <c r="I19" s="33">
        <v>4004.6849999999999</v>
      </c>
      <c r="J19" s="33" t="s">
        <v>44</v>
      </c>
      <c r="K19" s="33">
        <v>3.5859999999999999</v>
      </c>
      <c r="L19" s="33">
        <v>1012.463</v>
      </c>
      <c r="M19" s="5"/>
      <c r="N19" s="4"/>
      <c r="O19" s="5"/>
      <c r="P19" s="5"/>
      <c r="Q19" s="4"/>
      <c r="R19" s="4"/>
      <c r="S19" s="5"/>
      <c r="T19" s="4"/>
      <c r="U19" s="4"/>
      <c r="AD19" s="7">
        <v>43109</v>
      </c>
    </row>
    <row r="20" spans="1:30" x14ac:dyDescent="0.35">
      <c r="A20" s="27" t="s">
        <v>55</v>
      </c>
      <c r="B20" s="28"/>
      <c r="C20" s="29"/>
      <c r="D20" s="34" t="s">
        <v>42</v>
      </c>
      <c r="E20" s="34">
        <v>2.44</v>
      </c>
      <c r="F20" s="34">
        <v>21.1173</v>
      </c>
      <c r="G20" s="34" t="s">
        <v>43</v>
      </c>
      <c r="H20" s="34">
        <v>3.35</v>
      </c>
      <c r="I20" s="34">
        <v>5045.5848999999998</v>
      </c>
      <c r="J20" s="34" t="s">
        <v>44</v>
      </c>
      <c r="K20" s="34">
        <v>3.5760000000000001</v>
      </c>
      <c r="L20" s="34">
        <v>846.72979999999995</v>
      </c>
      <c r="O20" s="14">
        <f t="shared" ref="O20:O29" si="3">($O$2/$M$2)*F20</f>
        <v>2.0034631945656161</v>
      </c>
      <c r="P20" s="3"/>
      <c r="R20" s="14">
        <f t="shared" ref="R20:R29" si="4">($R$2/$P$2)*I20</f>
        <v>510.45466900013298</v>
      </c>
      <c r="S20" s="3"/>
      <c r="U20" s="14">
        <f t="shared" ref="U20:U26" si="5">($S$2/$U$2)*L20</f>
        <v>2356.8044040361151</v>
      </c>
      <c r="AD20" s="7">
        <v>43109</v>
      </c>
    </row>
    <row r="21" spans="1:30" x14ac:dyDescent="0.35">
      <c r="A21" s="27" t="s">
        <v>56</v>
      </c>
      <c r="B21" s="28"/>
      <c r="C21" s="29"/>
      <c r="D21" s="34" t="s">
        <v>42</v>
      </c>
      <c r="E21" s="34">
        <v>2.4359999999999999</v>
      </c>
      <c r="F21" s="34">
        <v>21.018699999999999</v>
      </c>
      <c r="G21" s="34" t="s">
        <v>43</v>
      </c>
      <c r="H21" s="34">
        <v>3.3460000000000001</v>
      </c>
      <c r="I21" s="34">
        <v>6231.1752999999999</v>
      </c>
      <c r="J21" s="34" t="s">
        <v>44</v>
      </c>
      <c r="K21" s="34">
        <v>3.5760000000000001</v>
      </c>
      <c r="L21" s="34">
        <v>893.68880000000001</v>
      </c>
      <c r="O21" s="14">
        <f t="shared" si="3"/>
        <v>1.9941087093338787</v>
      </c>
      <c r="P21" s="3"/>
      <c r="R21" s="14">
        <f t="shared" si="4"/>
        <v>630.39916843799506</v>
      </c>
      <c r="S21" s="3"/>
      <c r="U21" s="14">
        <f t="shared" si="5"/>
        <v>2487.5110096252088</v>
      </c>
      <c r="AD21" s="7">
        <v>43109</v>
      </c>
    </row>
    <row r="22" spans="1:30" x14ac:dyDescent="0.35">
      <c r="A22" s="27" t="s">
        <v>57</v>
      </c>
      <c r="B22" s="28"/>
      <c r="C22" s="29"/>
      <c r="D22" s="34" t="s">
        <v>42</v>
      </c>
      <c r="E22" s="34">
        <v>2.44</v>
      </c>
      <c r="F22" s="34">
        <v>21.203800000000001</v>
      </c>
      <c r="G22" s="34" t="s">
        <v>43</v>
      </c>
      <c r="H22" s="34">
        <v>3.35</v>
      </c>
      <c r="I22" s="34">
        <v>5659.8090000000002</v>
      </c>
      <c r="J22" s="34" t="s">
        <v>44</v>
      </c>
      <c r="K22" s="34">
        <v>3.58</v>
      </c>
      <c r="L22" s="34">
        <v>933.46579999999994</v>
      </c>
      <c r="O22" s="14">
        <f t="shared" si="3"/>
        <v>2.0116697155853456</v>
      </c>
      <c r="P22" s="3"/>
      <c r="R22" s="14">
        <f t="shared" si="4"/>
        <v>572.59485014293853</v>
      </c>
      <c r="S22" s="3"/>
      <c r="U22" s="14">
        <f t="shared" si="5"/>
        <v>2598.2270949446865</v>
      </c>
      <c r="AD22" s="7">
        <v>43109</v>
      </c>
    </row>
    <row r="23" spans="1:30" x14ac:dyDescent="0.35">
      <c r="A23" s="27" t="s">
        <v>58</v>
      </c>
      <c r="B23" s="28"/>
      <c r="C23" s="29"/>
      <c r="D23" s="34" t="s">
        <v>42</v>
      </c>
      <c r="E23" s="34">
        <v>2.4359999999999999</v>
      </c>
      <c r="F23" s="34">
        <v>21.025200000000002</v>
      </c>
      <c r="G23" s="34" t="s">
        <v>43</v>
      </c>
      <c r="H23" s="34">
        <v>3.35</v>
      </c>
      <c r="I23" s="34">
        <v>6314.5373</v>
      </c>
      <c r="J23" s="34" t="s">
        <v>44</v>
      </c>
      <c r="K23" s="34">
        <v>3.5760000000000001</v>
      </c>
      <c r="L23" s="34">
        <v>963.87919999999997</v>
      </c>
      <c r="O23" s="14">
        <f t="shared" si="3"/>
        <v>1.9947253843238009</v>
      </c>
      <c r="P23" s="3"/>
      <c r="R23" s="14">
        <f t="shared" si="4"/>
        <v>638.83278375922157</v>
      </c>
      <c r="S23" s="3"/>
      <c r="U23" s="14">
        <f t="shared" si="5"/>
        <v>2682.880351581824</v>
      </c>
      <c r="AD23" s="7">
        <v>43109</v>
      </c>
    </row>
    <row r="24" spans="1:30" x14ac:dyDescent="0.35">
      <c r="A24" s="27" t="s">
        <v>59</v>
      </c>
      <c r="B24" s="28"/>
      <c r="C24" s="29"/>
      <c r="D24" s="34" t="s">
        <v>42</v>
      </c>
      <c r="E24" s="34">
        <v>2.4359999999999999</v>
      </c>
      <c r="F24" s="34">
        <v>21.026599999999998</v>
      </c>
      <c r="G24" s="34" t="s">
        <v>43</v>
      </c>
      <c r="H24" s="34">
        <v>3.35</v>
      </c>
      <c r="I24" s="34">
        <v>5216.2839999999997</v>
      </c>
      <c r="J24" s="34" t="s">
        <v>44</v>
      </c>
      <c r="K24" s="34">
        <v>3.5760000000000001</v>
      </c>
      <c r="L24" s="34">
        <v>926.51819999999998</v>
      </c>
      <c r="O24" s="14">
        <f t="shared" si="3"/>
        <v>1.9948582066293221</v>
      </c>
      <c r="P24" s="3"/>
      <c r="R24" s="14">
        <f t="shared" si="4"/>
        <v>527.72405487234778</v>
      </c>
      <c r="S24" s="3"/>
      <c r="T24" s="14">
        <f>($S$2/$U$2)*L24</f>
        <v>2578.8890082522362</v>
      </c>
      <c r="AD24" s="7">
        <v>43109</v>
      </c>
    </row>
    <row r="25" spans="1:30" x14ac:dyDescent="0.35">
      <c r="A25" s="27" t="s">
        <v>60</v>
      </c>
      <c r="B25" s="28"/>
      <c r="C25" s="29"/>
      <c r="D25" s="27"/>
      <c r="E25" s="30"/>
      <c r="F25" s="30"/>
      <c r="G25" s="30"/>
      <c r="H25" s="30"/>
      <c r="I25" s="30"/>
      <c r="J25" s="30"/>
      <c r="K25" s="30"/>
      <c r="L25" s="30"/>
      <c r="O25" s="17">
        <f t="shared" si="3"/>
        <v>0</v>
      </c>
      <c r="P25" s="3"/>
      <c r="R25" s="17">
        <f t="shared" si="4"/>
        <v>0</v>
      </c>
      <c r="S25" s="3"/>
      <c r="U25" s="17">
        <f t="shared" si="5"/>
        <v>0</v>
      </c>
      <c r="AD25" s="7">
        <v>43109</v>
      </c>
    </row>
    <row r="26" spans="1:30" x14ac:dyDescent="0.35">
      <c r="A26" s="27" t="s">
        <v>61</v>
      </c>
      <c r="B26" s="28"/>
      <c r="C26" s="29"/>
      <c r="D26" s="27"/>
      <c r="E26" s="30"/>
      <c r="F26" s="30"/>
      <c r="G26" s="30"/>
      <c r="H26" s="30"/>
      <c r="I26" s="30"/>
      <c r="J26" s="30"/>
      <c r="K26" s="30"/>
      <c r="L26" s="30"/>
      <c r="O26" s="17">
        <f t="shared" si="3"/>
        <v>0</v>
      </c>
      <c r="P26" s="3"/>
      <c r="R26" s="17">
        <f t="shared" si="4"/>
        <v>0</v>
      </c>
      <c r="S26" s="3"/>
      <c r="U26" s="17">
        <f t="shared" si="5"/>
        <v>0</v>
      </c>
      <c r="AD26" s="7">
        <v>43109</v>
      </c>
    </row>
    <row r="27" spans="1:30" x14ac:dyDescent="0.35">
      <c r="A27" s="27" t="s">
        <v>62</v>
      </c>
      <c r="B27" s="28"/>
      <c r="C27" s="29"/>
      <c r="D27" s="27"/>
      <c r="E27" s="30"/>
      <c r="F27" s="30"/>
      <c r="G27" s="30"/>
      <c r="H27" s="30"/>
      <c r="I27" s="30"/>
      <c r="J27" s="30"/>
      <c r="K27" s="30"/>
      <c r="L27" s="30"/>
      <c r="O27" s="17">
        <f t="shared" si="3"/>
        <v>0</v>
      </c>
      <c r="P27" s="3"/>
      <c r="R27" s="17">
        <f t="shared" si="4"/>
        <v>0</v>
      </c>
      <c r="S27" s="3"/>
      <c r="U27" s="17">
        <f>($S$2/$U$2)*L27</f>
        <v>0</v>
      </c>
      <c r="AD27" s="7">
        <v>43109</v>
      </c>
    </row>
    <row r="28" spans="1:30" x14ac:dyDescent="0.35">
      <c r="A28" s="27" t="s">
        <v>63</v>
      </c>
      <c r="B28" s="28"/>
      <c r="C28" s="29"/>
      <c r="D28" s="27"/>
      <c r="E28" s="30"/>
      <c r="F28" s="30"/>
      <c r="G28" s="30"/>
      <c r="H28" s="30"/>
      <c r="I28" s="30"/>
      <c r="J28" s="30"/>
      <c r="K28" s="30"/>
      <c r="L28" s="30"/>
      <c r="O28" s="17">
        <f t="shared" si="3"/>
        <v>0</v>
      </c>
      <c r="P28" s="3"/>
      <c r="R28" s="17">
        <f t="shared" si="4"/>
        <v>0</v>
      </c>
      <c r="S28" s="3"/>
      <c r="U28" s="17">
        <f>($S$2/$U$2)*L28</f>
        <v>0</v>
      </c>
      <c r="AD28" s="7">
        <v>43109</v>
      </c>
    </row>
    <row r="29" spans="1:30" x14ac:dyDescent="0.35">
      <c r="A29" s="27" t="s">
        <v>64</v>
      </c>
      <c r="B29" s="28"/>
      <c r="C29" s="29"/>
      <c r="D29" s="27"/>
      <c r="E29" s="30"/>
      <c r="F29" s="30"/>
      <c r="G29" s="30"/>
      <c r="H29" s="30"/>
      <c r="I29" s="30"/>
      <c r="J29" s="30"/>
      <c r="K29" s="30"/>
      <c r="L29" s="30"/>
      <c r="O29" s="17">
        <f t="shared" si="3"/>
        <v>0</v>
      </c>
      <c r="P29" s="3"/>
      <c r="R29" s="17">
        <f t="shared" si="4"/>
        <v>0</v>
      </c>
      <c r="S29" s="3"/>
      <c r="U29" s="17">
        <f>($S$2/$U$2)*L29</f>
        <v>0</v>
      </c>
      <c r="AD29" s="7">
        <v>43109</v>
      </c>
    </row>
    <row r="30" spans="1:30" x14ac:dyDescent="0.35">
      <c r="A30" s="5" t="s">
        <v>41</v>
      </c>
      <c r="B30" s="7"/>
      <c r="C30" s="8"/>
      <c r="D30" s="32" t="s">
        <v>42</v>
      </c>
      <c r="E30" s="32">
        <v>2.4430000000000001</v>
      </c>
      <c r="F30" s="32">
        <v>41.788499999999999</v>
      </c>
      <c r="G30" s="32" t="s">
        <v>43</v>
      </c>
      <c r="H30" s="32">
        <v>3.3559999999999999</v>
      </c>
      <c r="I30" s="32">
        <v>4036.5189999999998</v>
      </c>
      <c r="J30" s="32" t="s">
        <v>44</v>
      </c>
      <c r="K30" s="32">
        <v>3.5859999999999999</v>
      </c>
      <c r="L30" s="32">
        <v>1013.5474</v>
      </c>
      <c r="M30" s="5"/>
      <c r="N30" s="4"/>
      <c r="O30" s="5"/>
      <c r="P30" s="5"/>
      <c r="Q30" s="4"/>
      <c r="R30" s="4"/>
      <c r="S30" s="5"/>
      <c r="T30" s="4"/>
      <c r="U30" s="4"/>
      <c r="AD30" s="7">
        <v>43109</v>
      </c>
    </row>
    <row r="31" spans="1:30" x14ac:dyDescent="0.35">
      <c r="A31" s="5" t="s">
        <v>41</v>
      </c>
      <c r="B31" s="7"/>
      <c r="C31" s="8"/>
      <c r="D31" s="32" t="s">
        <v>42</v>
      </c>
      <c r="E31" s="32">
        <v>2.44</v>
      </c>
      <c r="F31" s="32">
        <v>41.659199999999998</v>
      </c>
      <c r="G31" s="32" t="s">
        <v>43</v>
      </c>
      <c r="H31" s="32">
        <v>3.35</v>
      </c>
      <c r="I31" s="32">
        <v>4015.8272000000002</v>
      </c>
      <c r="J31" s="32" t="s">
        <v>44</v>
      </c>
      <c r="K31" s="32">
        <v>3.58</v>
      </c>
      <c r="L31" s="32">
        <v>1016.4922</v>
      </c>
      <c r="M31" s="5"/>
      <c r="N31" s="4"/>
      <c r="O31" s="5"/>
      <c r="P31" s="5"/>
      <c r="Q31" s="4"/>
      <c r="R31" s="4"/>
      <c r="S31" s="5"/>
      <c r="T31" s="4"/>
      <c r="U31" s="4"/>
      <c r="AD31" s="7">
        <v>43109</v>
      </c>
    </row>
    <row r="32" spans="1:30" x14ac:dyDescent="0.35">
      <c r="A32" s="5" t="s">
        <v>41</v>
      </c>
      <c r="B32" s="7"/>
      <c r="C32" s="8"/>
      <c r="D32" s="32" t="s">
        <v>42</v>
      </c>
      <c r="E32" s="32">
        <v>2.44</v>
      </c>
      <c r="F32" s="32">
        <v>41.744799999999998</v>
      </c>
      <c r="G32" s="32" t="s">
        <v>43</v>
      </c>
      <c r="H32" s="32">
        <v>3.35</v>
      </c>
      <c r="I32" s="32">
        <v>4021.1345999999999</v>
      </c>
      <c r="J32" s="32" t="s">
        <v>44</v>
      </c>
      <c r="K32" s="32">
        <v>3.58</v>
      </c>
      <c r="L32" s="32">
        <v>1006.58</v>
      </c>
      <c r="M32" s="5"/>
      <c r="N32" s="4"/>
      <c r="O32" s="5"/>
      <c r="P32" s="5"/>
      <c r="Q32" s="4"/>
      <c r="R32" s="4"/>
      <c r="S32" s="5"/>
      <c r="T32" s="4"/>
      <c r="U32" s="4"/>
      <c r="AD32" s="7">
        <v>43109</v>
      </c>
    </row>
    <row r="33" spans="1:30" x14ac:dyDescent="0.35">
      <c r="A33" s="5" t="s">
        <v>41</v>
      </c>
      <c r="B33" s="7"/>
      <c r="C33" s="8"/>
      <c r="D33" s="32" t="s">
        <v>42</v>
      </c>
      <c r="E33" s="32">
        <v>2.44</v>
      </c>
      <c r="F33" s="32">
        <v>41.6111</v>
      </c>
      <c r="G33" s="32" t="s">
        <v>43</v>
      </c>
      <c r="H33" s="32">
        <v>3.3530000000000002</v>
      </c>
      <c r="I33" s="32">
        <v>4021.3788</v>
      </c>
      <c r="J33" s="32" t="s">
        <v>44</v>
      </c>
      <c r="K33" s="32">
        <v>3.5830000000000002</v>
      </c>
      <c r="L33" s="32">
        <v>999.471</v>
      </c>
      <c r="M33" s="5"/>
      <c r="N33" s="4"/>
      <c r="O33" s="5"/>
      <c r="P33" s="5"/>
      <c r="Q33" s="4"/>
      <c r="R33" s="4"/>
      <c r="S33" s="5"/>
      <c r="T33" s="4"/>
      <c r="U33" s="4"/>
      <c r="AD33" s="7">
        <v>43109</v>
      </c>
    </row>
    <row r="34" spans="1:30" x14ac:dyDescent="0.35">
      <c r="A34" s="27" t="s">
        <v>65</v>
      </c>
      <c r="B34" s="28"/>
      <c r="C34" s="29"/>
      <c r="D34" s="31" t="s">
        <v>42</v>
      </c>
      <c r="E34" s="31">
        <v>2.4430000000000001</v>
      </c>
      <c r="F34" s="31">
        <v>21.619700000000002</v>
      </c>
      <c r="G34" s="31" t="s">
        <v>43</v>
      </c>
      <c r="H34" s="31">
        <v>3.3559999999999999</v>
      </c>
      <c r="I34" s="31">
        <v>5226.1139999999996</v>
      </c>
      <c r="J34" s="31" t="s">
        <v>44</v>
      </c>
      <c r="K34" s="31">
        <v>3.5830000000000002</v>
      </c>
      <c r="L34" s="31">
        <v>835.77340000000004</v>
      </c>
      <c r="O34" s="19">
        <f t="shared" ref="O34:O42" si="6">($O$2/$M$2)*F34</f>
        <v>2.0511274276328062</v>
      </c>
      <c r="R34" s="19">
        <f t="shared" ref="R34:R43" si="7">($R$2/$P$2)*I34</f>
        <v>528.71854203205669</v>
      </c>
      <c r="U34" s="19">
        <f t="shared" ref="U34:U43" si="8">($S$2/$U$2)*L34</f>
        <v>2326.3081444591153</v>
      </c>
      <c r="AD34" s="7">
        <v>43109</v>
      </c>
    </row>
    <row r="35" spans="1:30" x14ac:dyDescent="0.35">
      <c r="A35" s="27" t="s">
        <v>66</v>
      </c>
      <c r="B35" s="28"/>
      <c r="C35" s="29"/>
      <c r="D35" s="31" t="s">
        <v>42</v>
      </c>
      <c r="E35" s="31">
        <v>2.44</v>
      </c>
      <c r="F35" s="31">
        <v>21.054600000000001</v>
      </c>
      <c r="G35" s="31" t="s">
        <v>43</v>
      </c>
      <c r="H35" s="31">
        <v>3.3559999999999999</v>
      </c>
      <c r="I35" s="31">
        <v>4730.3715000000002</v>
      </c>
      <c r="J35" s="31" t="s">
        <v>44</v>
      </c>
      <c r="K35" s="31">
        <v>3.5830000000000002</v>
      </c>
      <c r="L35" s="31">
        <v>831.37599999999998</v>
      </c>
      <c r="O35" s="19">
        <f t="shared" si="6"/>
        <v>1.9975146527397549</v>
      </c>
      <c r="Q35" s="19">
        <f>($R$2/$P$2)*I35</f>
        <v>478.56497633805799</v>
      </c>
      <c r="T35" s="19">
        <f>($S$2/$U$2)*L35</f>
        <v>2314.0683346799997</v>
      </c>
      <c r="AD35" s="7">
        <v>43109</v>
      </c>
    </row>
    <row r="36" spans="1:30" x14ac:dyDescent="0.35">
      <c r="A36" s="27" t="s">
        <v>67</v>
      </c>
      <c r="B36" s="28"/>
      <c r="C36" s="29"/>
      <c r="D36" s="31" t="s">
        <v>42</v>
      </c>
      <c r="E36" s="31">
        <v>2.4359999999999999</v>
      </c>
      <c r="F36" s="31">
        <v>20.904800000000002</v>
      </c>
      <c r="G36" s="31" t="s">
        <v>43</v>
      </c>
      <c r="H36" s="31">
        <v>3.35</v>
      </c>
      <c r="I36" s="31">
        <v>5334.1574000000001</v>
      </c>
      <c r="J36" s="31" t="s">
        <v>44</v>
      </c>
      <c r="K36" s="31">
        <v>3.58</v>
      </c>
      <c r="L36" s="31">
        <v>841.07150000000001</v>
      </c>
      <c r="O36" s="19">
        <f t="shared" si="6"/>
        <v>1.9833026660489408</v>
      </c>
      <c r="R36" s="19">
        <f t="shared" si="7"/>
        <v>539.64913958966577</v>
      </c>
      <c r="U36" s="19">
        <f t="shared" si="8"/>
        <v>2341.0549803600411</v>
      </c>
      <c r="AD36" s="7">
        <v>43109</v>
      </c>
    </row>
    <row r="37" spans="1:30" x14ac:dyDescent="0.35">
      <c r="A37" s="27" t="s">
        <v>68</v>
      </c>
      <c r="B37" s="28"/>
      <c r="C37" s="29"/>
      <c r="D37" s="31" t="s">
        <v>42</v>
      </c>
      <c r="E37" s="31">
        <v>2.4430000000000001</v>
      </c>
      <c r="F37" s="31">
        <v>21.414999999999999</v>
      </c>
      <c r="G37" s="31" t="s">
        <v>43</v>
      </c>
      <c r="H37" s="31">
        <v>3.3559999999999999</v>
      </c>
      <c r="I37" s="31">
        <v>5444.2260999999999</v>
      </c>
      <c r="J37" s="31" t="s">
        <v>44</v>
      </c>
      <c r="K37" s="31">
        <v>3.5830000000000002</v>
      </c>
      <c r="L37" s="31">
        <v>852.39340000000004</v>
      </c>
      <c r="O37" s="19">
        <f t="shared" si="6"/>
        <v>2.0317069091040363</v>
      </c>
      <c r="R37" s="19">
        <f t="shared" si="7"/>
        <v>550.78463387612101</v>
      </c>
      <c r="U37" s="19">
        <f t="shared" si="8"/>
        <v>2372.568579836588</v>
      </c>
      <c r="AD37" s="7">
        <v>43109</v>
      </c>
    </row>
    <row r="38" spans="1:30" x14ac:dyDescent="0.35">
      <c r="A38" s="27" t="s">
        <v>69</v>
      </c>
      <c r="B38" s="28"/>
      <c r="C38" s="29"/>
      <c r="D38" s="31" t="s">
        <v>42</v>
      </c>
      <c r="E38" s="31">
        <v>2.4430000000000001</v>
      </c>
      <c r="F38" s="31">
        <v>20.752800000000001</v>
      </c>
      <c r="G38" s="31" t="s">
        <v>43</v>
      </c>
      <c r="H38" s="31">
        <v>3.3559999999999999</v>
      </c>
      <c r="I38" s="31">
        <v>6022.3603999999996</v>
      </c>
      <c r="J38" s="31" t="s">
        <v>44</v>
      </c>
      <c r="K38" s="31">
        <v>3.5830000000000002</v>
      </c>
      <c r="L38" s="31">
        <v>853.76900000000001</v>
      </c>
      <c r="O38" s="19">
        <f t="shared" si="6"/>
        <v>1.968881958592307</v>
      </c>
      <c r="R38" s="19">
        <f t="shared" si="7"/>
        <v>609.2736611332233</v>
      </c>
      <c r="U38" s="19">
        <f t="shared" si="8"/>
        <v>2376.3974519728845</v>
      </c>
      <c r="AD38" s="7">
        <v>43109</v>
      </c>
    </row>
    <row r="39" spans="1:30" x14ac:dyDescent="0.35">
      <c r="A39" s="27" t="s">
        <v>70</v>
      </c>
      <c r="B39" s="28"/>
      <c r="C39" s="29"/>
      <c r="D39" s="31" t="s">
        <v>42</v>
      </c>
      <c r="E39" s="31">
        <v>2.44</v>
      </c>
      <c r="F39" s="31">
        <v>20.860900000000001</v>
      </c>
      <c r="G39" s="31" t="s">
        <v>43</v>
      </c>
      <c r="H39" s="31">
        <v>3.35</v>
      </c>
      <c r="I39" s="31">
        <v>4665.6718000000001</v>
      </c>
      <c r="J39" s="31" t="s">
        <v>44</v>
      </c>
      <c r="K39" s="31">
        <v>3.5760000000000001</v>
      </c>
      <c r="L39" s="31">
        <v>825.99459999999999</v>
      </c>
      <c r="O39" s="26">
        <f t="shared" si="6"/>
        <v>1.9791377380400841</v>
      </c>
      <c r="R39" s="16">
        <f t="shared" si="7"/>
        <v>472.01939944212506</v>
      </c>
      <c r="T39" s="16">
        <f>($S$2/$U$2)*L39</f>
        <v>2299.089639918247</v>
      </c>
      <c r="AD39" s="7">
        <v>43109</v>
      </c>
    </row>
    <row r="40" spans="1:30" x14ac:dyDescent="0.35">
      <c r="A40" s="27" t="s">
        <v>71</v>
      </c>
      <c r="B40" s="28"/>
      <c r="C40" s="29"/>
      <c r="D40" s="31" t="s">
        <v>42</v>
      </c>
      <c r="E40" s="31">
        <v>2.4430000000000001</v>
      </c>
      <c r="F40" s="31">
        <v>20.259499999999999</v>
      </c>
      <c r="G40" s="31" t="s">
        <v>43</v>
      </c>
      <c r="H40" s="31">
        <v>3.3530000000000002</v>
      </c>
      <c r="I40" s="31">
        <v>5464.26</v>
      </c>
      <c r="J40" s="31" t="s">
        <v>44</v>
      </c>
      <c r="K40" s="31">
        <v>3.5830000000000002</v>
      </c>
      <c r="L40" s="31">
        <v>840.89850000000001</v>
      </c>
      <c r="O40" s="16">
        <f t="shared" si="6"/>
        <v>1.9220810705110076</v>
      </c>
      <c r="Q40" s="16">
        <f>($R$2/$P$2)*I40</f>
        <v>552.81143512829738</v>
      </c>
      <c r="U40" s="16">
        <f t="shared" si="8"/>
        <v>2340.5734487523214</v>
      </c>
      <c r="AD40" s="7">
        <v>43109</v>
      </c>
    </row>
    <row r="41" spans="1:30" x14ac:dyDescent="0.35">
      <c r="A41" s="27" t="s">
        <v>72</v>
      </c>
      <c r="B41" s="28"/>
      <c r="C41" s="29"/>
      <c r="D41" s="31" t="s">
        <v>42</v>
      </c>
      <c r="E41" s="31">
        <v>2.44</v>
      </c>
      <c r="F41" s="31">
        <v>19.815799999999999</v>
      </c>
      <c r="G41" s="31" t="s">
        <v>43</v>
      </c>
      <c r="H41" s="31">
        <v>3.35</v>
      </c>
      <c r="I41" s="31">
        <v>5029.4677000000001</v>
      </c>
      <c r="J41" s="31" t="s">
        <v>44</v>
      </c>
      <c r="K41" s="31">
        <v>3.58</v>
      </c>
      <c r="L41" s="31">
        <v>840.26080000000002</v>
      </c>
      <c r="O41" s="16">
        <f t="shared" si="6"/>
        <v>1.8799858869681889</v>
      </c>
      <c r="R41" s="16">
        <f t="shared" si="7"/>
        <v>508.82411473253779</v>
      </c>
      <c r="U41" s="16">
        <f t="shared" si="8"/>
        <v>2338.7984620110328</v>
      </c>
      <c r="AD41" s="7">
        <v>43109</v>
      </c>
    </row>
    <row r="42" spans="1:30" x14ac:dyDescent="0.35">
      <c r="A42" s="27" t="s">
        <v>73</v>
      </c>
      <c r="B42" s="28"/>
      <c r="C42" s="29"/>
      <c r="D42" s="31" t="s">
        <v>42</v>
      </c>
      <c r="E42" s="31">
        <v>2.4430000000000001</v>
      </c>
      <c r="F42" s="31">
        <v>20.584</v>
      </c>
      <c r="G42" s="31" t="s">
        <v>43</v>
      </c>
      <c r="H42" s="31">
        <v>3.3559999999999999</v>
      </c>
      <c r="I42" s="31">
        <v>5127.3729000000003</v>
      </c>
      <c r="J42" s="31" t="s">
        <v>44</v>
      </c>
      <c r="K42" s="31">
        <v>3.5830000000000002</v>
      </c>
      <c r="L42" s="31">
        <v>838.24289999999996</v>
      </c>
      <c r="O42" s="16">
        <f t="shared" si="6"/>
        <v>1.9528673834694135</v>
      </c>
      <c r="R42" s="16">
        <f t="shared" si="7"/>
        <v>518.72904497350783</v>
      </c>
      <c r="U42" s="16">
        <f t="shared" si="8"/>
        <v>2333.1817994028379</v>
      </c>
      <c r="AD42" s="7">
        <v>43109</v>
      </c>
    </row>
    <row r="43" spans="1:30" x14ac:dyDescent="0.35">
      <c r="A43" s="27" t="s">
        <v>74</v>
      </c>
      <c r="B43" s="28"/>
      <c r="C43" s="29"/>
      <c r="D43" s="31" t="s">
        <v>42</v>
      </c>
      <c r="E43" s="31">
        <v>2.4430000000000001</v>
      </c>
      <c r="F43" s="31">
        <v>21.5364</v>
      </c>
      <c r="G43" s="31" t="s">
        <v>43</v>
      </c>
      <c r="H43" s="31">
        <v>3.3559999999999999</v>
      </c>
      <c r="I43" s="31">
        <v>5253.1634000000004</v>
      </c>
      <c r="J43" s="31" t="s">
        <v>44</v>
      </c>
      <c r="K43" s="31">
        <v>3.5830000000000002</v>
      </c>
      <c r="L43" s="31">
        <v>836.34090000000003</v>
      </c>
      <c r="O43" s="16">
        <f t="shared" ref="O43" si="9">($O$2/$M$2)*F43</f>
        <v>2.0432245004542691</v>
      </c>
      <c r="R43" s="16">
        <f t="shared" si="7"/>
        <v>531.45509147028986</v>
      </c>
      <c r="U43" s="16">
        <f t="shared" si="8"/>
        <v>2327.8877351376182</v>
      </c>
      <c r="AD43" s="7">
        <v>43109</v>
      </c>
    </row>
    <row r="44" spans="1:30" x14ac:dyDescent="0.35">
      <c r="A44" s="5" t="s">
        <v>41</v>
      </c>
      <c r="B44" s="7"/>
      <c r="C44" s="8"/>
      <c r="D44" s="32" t="s">
        <v>42</v>
      </c>
      <c r="E44" s="32">
        <v>2.4430000000000001</v>
      </c>
      <c r="F44" s="32">
        <v>41.532600000000002</v>
      </c>
      <c r="G44" s="32" t="s">
        <v>43</v>
      </c>
      <c r="H44" s="32">
        <v>3.3559999999999999</v>
      </c>
      <c r="I44" s="32">
        <v>4012.5895</v>
      </c>
      <c r="J44" s="32" t="s">
        <v>44</v>
      </c>
      <c r="K44" s="32">
        <v>3.5830000000000002</v>
      </c>
      <c r="L44" s="32">
        <v>1012.9244</v>
      </c>
      <c r="M44" s="5"/>
      <c r="N44" s="4"/>
      <c r="O44" s="4"/>
      <c r="P44" s="5"/>
      <c r="Q44" s="4"/>
      <c r="R44" s="4"/>
      <c r="S44" s="5"/>
      <c r="T44" s="4"/>
      <c r="U44" s="4"/>
      <c r="AD44" s="7">
        <v>43109</v>
      </c>
    </row>
    <row r="45" spans="1:30" x14ac:dyDescent="0.35">
      <c r="A45" s="5" t="s">
        <v>41</v>
      </c>
      <c r="B45" s="7"/>
      <c r="C45" s="8"/>
      <c r="D45" s="32" t="s">
        <v>42</v>
      </c>
      <c r="E45" s="32">
        <v>2.4460000000000002</v>
      </c>
      <c r="F45" s="32">
        <v>41.059399999999997</v>
      </c>
      <c r="G45" s="32" t="s">
        <v>43</v>
      </c>
      <c r="H45" s="32">
        <v>3.3559999999999999</v>
      </c>
      <c r="I45" s="32">
        <v>3994.9171999999999</v>
      </c>
      <c r="J45" s="32" t="s">
        <v>44</v>
      </c>
      <c r="K45" s="32">
        <v>3.5859999999999999</v>
      </c>
      <c r="L45" s="32">
        <v>1009.4092000000001</v>
      </c>
      <c r="M45" s="5"/>
      <c r="N45" s="4"/>
      <c r="O45" s="4"/>
      <c r="P45" s="5"/>
      <c r="Q45" s="4"/>
      <c r="R45" s="4"/>
      <c r="S45" s="5"/>
      <c r="T45" s="4"/>
      <c r="U45" s="4"/>
      <c r="AD45" s="7">
        <v>43109</v>
      </c>
    </row>
    <row r="46" spans="1:30" x14ac:dyDescent="0.35">
      <c r="A46" s="5" t="s">
        <v>41</v>
      </c>
      <c r="B46" s="7"/>
      <c r="C46" s="8"/>
      <c r="D46" s="32" t="s">
        <v>42</v>
      </c>
      <c r="E46" s="32">
        <v>2.4430000000000001</v>
      </c>
      <c r="F46" s="32">
        <v>41.7288</v>
      </c>
      <c r="G46" s="32" t="s">
        <v>43</v>
      </c>
      <c r="H46" s="32">
        <v>3.3559999999999999</v>
      </c>
      <c r="I46" s="32">
        <v>4032.2896000000001</v>
      </c>
      <c r="J46" s="32" t="s">
        <v>44</v>
      </c>
      <c r="K46" s="32">
        <v>3.5859999999999999</v>
      </c>
      <c r="L46" s="32">
        <v>1004.9012</v>
      </c>
      <c r="M46" s="5"/>
      <c r="N46" s="4"/>
      <c r="O46" s="4"/>
      <c r="P46" s="5"/>
      <c r="Q46" s="4"/>
      <c r="R46" s="4"/>
      <c r="S46" s="5"/>
      <c r="T46" s="4"/>
      <c r="U46" s="4"/>
      <c r="AD46" s="7">
        <v>43109</v>
      </c>
    </row>
    <row r="47" spans="1:30" x14ac:dyDescent="0.35">
      <c r="A47" s="5" t="s">
        <v>41</v>
      </c>
      <c r="B47" s="7"/>
      <c r="C47" s="8"/>
      <c r="D47" s="32" t="s">
        <v>42</v>
      </c>
      <c r="E47" s="32">
        <v>2.4460000000000002</v>
      </c>
      <c r="F47" s="32">
        <v>41.656599999999997</v>
      </c>
      <c r="G47" s="32" t="s">
        <v>43</v>
      </c>
      <c r="H47" s="32">
        <v>3.3559999999999999</v>
      </c>
      <c r="I47" s="32">
        <v>4027.145</v>
      </c>
      <c r="J47" s="32" t="s">
        <v>44</v>
      </c>
      <c r="K47" s="32">
        <v>3.5859999999999999</v>
      </c>
      <c r="L47" s="32">
        <v>1019.5808</v>
      </c>
      <c r="M47" s="5"/>
      <c r="N47" s="4"/>
      <c r="O47" s="4"/>
      <c r="P47" s="5"/>
      <c r="Q47" s="4"/>
      <c r="R47" s="4"/>
      <c r="S47" s="5"/>
      <c r="T47" s="4"/>
      <c r="U47" s="4"/>
      <c r="AD47" s="7">
        <v>43109</v>
      </c>
    </row>
    <row r="48" spans="1:30" x14ac:dyDescent="0.35">
      <c r="A48" s="27" t="s">
        <v>75</v>
      </c>
      <c r="B48" s="28"/>
      <c r="C48" s="29"/>
      <c r="D48" s="31" t="s">
        <v>42</v>
      </c>
      <c r="E48" s="31">
        <v>2.4430000000000001</v>
      </c>
      <c r="F48" s="31">
        <v>20.627600000000001</v>
      </c>
      <c r="G48" s="31" t="s">
        <v>43</v>
      </c>
      <c r="H48" s="31">
        <v>3.3559999999999999</v>
      </c>
      <c r="I48" s="31">
        <v>4896.0281999999997</v>
      </c>
      <c r="J48" s="31" t="s">
        <v>44</v>
      </c>
      <c r="K48" s="31">
        <v>3.5830000000000002</v>
      </c>
      <c r="L48" s="31">
        <v>826.50819999999999</v>
      </c>
      <c r="O48" s="22">
        <f t="shared" ref="O48:O57" si="10">($O$2/$M$2)*F48</f>
        <v>1.9570038495556585</v>
      </c>
      <c r="R48" s="22">
        <f t="shared" ref="R48:R57" si="11">($R$2/$P$2)*I48</f>
        <v>495.32422975308901</v>
      </c>
      <c r="U48" s="22">
        <f>($S$2/$U$2)*L48</f>
        <v>2300.5192042750382</v>
      </c>
      <c r="AD48" s="7">
        <v>43109</v>
      </c>
    </row>
    <row r="49" spans="1:30" x14ac:dyDescent="0.35">
      <c r="A49" s="27" t="s">
        <v>76</v>
      </c>
      <c r="B49" s="28"/>
      <c r="C49" s="29"/>
      <c r="D49" s="31" t="s">
        <v>42</v>
      </c>
      <c r="E49" s="31">
        <v>2.4430000000000001</v>
      </c>
      <c r="F49" s="31">
        <v>19.7562</v>
      </c>
      <c r="G49" s="31" t="s">
        <v>43</v>
      </c>
      <c r="H49" s="31">
        <v>3.3559999999999999</v>
      </c>
      <c r="I49" s="31">
        <v>5344.9876999999997</v>
      </c>
      <c r="J49" s="31" t="s">
        <v>44</v>
      </c>
      <c r="K49" s="31">
        <v>3.5830000000000002</v>
      </c>
      <c r="L49" s="31">
        <v>846.70249999999999</v>
      </c>
      <c r="O49" s="22">
        <f t="shared" si="10"/>
        <v>1.8743314516759826</v>
      </c>
      <c r="R49" s="22">
        <f t="shared" si="11"/>
        <v>540.74482568181179</v>
      </c>
      <c r="U49" s="22">
        <f>($S$2/$U$2)*L49</f>
        <v>2356.7284166783652</v>
      </c>
      <c r="AD49" s="7">
        <v>43109</v>
      </c>
    </row>
    <row r="50" spans="1:30" x14ac:dyDescent="0.35">
      <c r="A50" s="27" t="s">
        <v>77</v>
      </c>
      <c r="B50" s="28"/>
      <c r="C50" s="29"/>
      <c r="D50" s="31" t="s">
        <v>42</v>
      </c>
      <c r="E50" s="31">
        <v>2.4430000000000001</v>
      </c>
      <c r="F50" s="31">
        <v>19.6126</v>
      </c>
      <c r="G50" s="31" t="s">
        <v>43</v>
      </c>
      <c r="H50" s="31">
        <v>3.3559999999999999</v>
      </c>
      <c r="I50" s="31">
        <v>6297.4852000000001</v>
      </c>
      <c r="J50" s="31" t="s">
        <v>44</v>
      </c>
      <c r="K50" s="31">
        <v>3.5830000000000002</v>
      </c>
      <c r="L50" s="31">
        <v>856.03200000000004</v>
      </c>
      <c r="O50" s="22">
        <f t="shared" si="10"/>
        <v>1.8607076780524785</v>
      </c>
      <c r="R50" s="22">
        <f t="shared" si="11"/>
        <v>637.10764698444302</v>
      </c>
      <c r="T50" s="22">
        <f>($S$2/$U$2)*L50</f>
        <v>2382.6963307490109</v>
      </c>
      <c r="AD50" s="7">
        <v>43109</v>
      </c>
    </row>
    <row r="51" spans="1:30" x14ac:dyDescent="0.35">
      <c r="A51" s="27" t="s">
        <v>78</v>
      </c>
      <c r="B51" s="28"/>
      <c r="C51" s="29"/>
      <c r="D51" s="31" t="s">
        <v>42</v>
      </c>
      <c r="E51" s="31">
        <v>2.44</v>
      </c>
      <c r="F51" s="31">
        <v>19.4726</v>
      </c>
      <c r="G51" s="31" t="s">
        <v>43</v>
      </c>
      <c r="H51" s="31">
        <v>3.3530000000000002</v>
      </c>
      <c r="I51" s="31">
        <v>6484.0928999999996</v>
      </c>
      <c r="J51" s="31" t="s">
        <v>44</v>
      </c>
      <c r="K51" s="31">
        <v>3.58</v>
      </c>
      <c r="L51" s="31">
        <v>851.38260000000002</v>
      </c>
      <c r="O51" s="22">
        <f t="shared" si="10"/>
        <v>1.8474254475003158</v>
      </c>
      <c r="R51" s="22">
        <f t="shared" si="11"/>
        <v>655.9864833580765</v>
      </c>
      <c r="U51" s="22">
        <f>($S$2/$U$2)*L51</f>
        <v>2369.7550992060492</v>
      </c>
      <c r="AD51" s="7">
        <v>43109</v>
      </c>
    </row>
    <row r="52" spans="1:30" x14ac:dyDescent="0.35">
      <c r="A52" s="27" t="s">
        <v>79</v>
      </c>
      <c r="B52" s="28"/>
      <c r="C52" s="29"/>
      <c r="D52" s="31" t="s">
        <v>42</v>
      </c>
      <c r="E52" s="31">
        <v>2.4460000000000002</v>
      </c>
      <c r="F52" s="31">
        <v>20.351600000000001</v>
      </c>
      <c r="G52" s="31" t="s">
        <v>43</v>
      </c>
      <c r="H52" s="31">
        <v>3.36</v>
      </c>
      <c r="I52" s="31">
        <v>6727.6055999999999</v>
      </c>
      <c r="J52" s="31" t="s">
        <v>44</v>
      </c>
      <c r="K52" s="31">
        <v>3.5859999999999999</v>
      </c>
      <c r="L52" s="31">
        <v>853.25080000000003</v>
      </c>
      <c r="N52" s="22">
        <f>($O$2/$M$2)*F52</f>
        <v>1.9308188807528235</v>
      </c>
      <c r="R52" s="22">
        <f t="shared" si="11"/>
        <v>680.62231788259885</v>
      </c>
      <c r="U52" s="22">
        <f t="shared" ref="U52:U57" si="12">($S$2/$U$2)*L52</f>
        <v>2374.9550838854834</v>
      </c>
      <c r="AD52" s="7">
        <v>43109</v>
      </c>
    </row>
    <row r="53" spans="1:30" x14ac:dyDescent="0.35">
      <c r="A53" s="27" t="s">
        <v>80</v>
      </c>
      <c r="B53" s="28"/>
      <c r="C53" s="29"/>
      <c r="D53" s="31" t="s">
        <v>42</v>
      </c>
      <c r="E53" s="31">
        <v>2.4359999999999999</v>
      </c>
      <c r="F53" s="31">
        <v>22.171800000000001</v>
      </c>
      <c r="G53" s="31" t="s">
        <v>43</v>
      </c>
      <c r="H53" s="31">
        <v>3.3460000000000001</v>
      </c>
      <c r="I53" s="31">
        <v>4999.1217999999999</v>
      </c>
      <c r="J53" s="31" t="s">
        <v>44</v>
      </c>
      <c r="K53" s="31">
        <v>3.5760000000000001</v>
      </c>
      <c r="L53" s="31">
        <v>836.17619999999999</v>
      </c>
      <c r="O53" s="24">
        <f>($O$2/$M$2)*F53</f>
        <v>2.1035068525460137</v>
      </c>
      <c r="R53" s="24">
        <f t="shared" si="11"/>
        <v>505.75406306419478</v>
      </c>
      <c r="T53" s="24">
        <f>($S$2/$U$2)*L53</f>
        <v>2327.4293059133902</v>
      </c>
      <c r="AD53" s="7">
        <v>43109</v>
      </c>
    </row>
    <row r="54" spans="1:30" x14ac:dyDescent="0.35">
      <c r="A54" s="27" t="s">
        <v>81</v>
      </c>
      <c r="B54" s="28"/>
      <c r="C54" s="29"/>
      <c r="D54" s="31" t="s">
        <v>42</v>
      </c>
      <c r="E54" s="31">
        <v>2.44</v>
      </c>
      <c r="F54" s="31">
        <v>22.321200000000001</v>
      </c>
      <c r="G54" s="31" t="s">
        <v>43</v>
      </c>
      <c r="H54" s="31">
        <v>3.3530000000000002</v>
      </c>
      <c r="I54" s="31">
        <v>5543.1508000000003</v>
      </c>
      <c r="J54" s="31" t="s">
        <v>44</v>
      </c>
      <c r="K54" s="31">
        <v>3.5760000000000001</v>
      </c>
      <c r="L54" s="31">
        <v>842.24310000000003</v>
      </c>
      <c r="N54" s="24">
        <f>($O$2/$M$2)*F54</f>
        <v>2.1176808900066786</v>
      </c>
      <c r="Q54" s="24">
        <f>($R$2/$P$2)*I54</f>
        <v>560.79270548629995</v>
      </c>
      <c r="U54" s="24">
        <f t="shared" si="12"/>
        <v>2344.3160348779861</v>
      </c>
      <c r="AD54" s="7">
        <v>43109</v>
      </c>
    </row>
    <row r="55" spans="1:30" x14ac:dyDescent="0.35">
      <c r="A55" s="27" t="s">
        <v>82</v>
      </c>
      <c r="B55" s="28"/>
      <c r="C55" s="29"/>
      <c r="D55" s="31" t="s">
        <v>42</v>
      </c>
      <c r="E55" s="31">
        <v>2.4460000000000002</v>
      </c>
      <c r="F55" s="31">
        <v>21.861499999999999</v>
      </c>
      <c r="G55" s="31" t="s">
        <v>43</v>
      </c>
      <c r="H55" s="31">
        <v>3.36</v>
      </c>
      <c r="I55" s="31">
        <v>5468.4539000000004</v>
      </c>
      <c r="J55" s="31" t="s">
        <v>44</v>
      </c>
      <c r="K55" s="31">
        <v>3.5859999999999999</v>
      </c>
      <c r="L55" s="31">
        <v>840.48109999999997</v>
      </c>
      <c r="O55" s="24">
        <f t="shared" si="10"/>
        <v>2.0740677372578986</v>
      </c>
      <c r="R55" s="24">
        <f t="shared" si="11"/>
        <v>553.2357260437708</v>
      </c>
      <c r="U55" s="24">
        <f t="shared" si="12"/>
        <v>2339.4116493704587</v>
      </c>
      <c r="AD55" s="7">
        <v>43109</v>
      </c>
    </row>
    <row r="56" spans="1:30" x14ac:dyDescent="0.35">
      <c r="A56" s="27" t="s">
        <v>83</v>
      </c>
      <c r="B56" s="28"/>
      <c r="C56" s="29"/>
      <c r="D56" s="31" t="s">
        <v>42</v>
      </c>
      <c r="E56" s="31">
        <v>2.4430000000000001</v>
      </c>
      <c r="F56" s="31">
        <v>21.1432</v>
      </c>
      <c r="G56" s="31" t="s">
        <v>43</v>
      </c>
      <c r="H56" s="31">
        <v>3.3559999999999999</v>
      </c>
      <c r="I56" s="31">
        <v>5757.2017999999998</v>
      </c>
      <c r="J56" s="31" t="s">
        <v>44</v>
      </c>
      <c r="K56" s="31">
        <v>3.5859999999999999</v>
      </c>
      <c r="L56" s="31">
        <v>836.33720000000005</v>
      </c>
      <c r="O56" s="24">
        <f t="shared" si="10"/>
        <v>2.0059204072177663</v>
      </c>
      <c r="R56" s="24">
        <f t="shared" si="11"/>
        <v>582.4479416025622</v>
      </c>
      <c r="U56" s="24">
        <f t="shared" si="12"/>
        <v>2327.8774364847363</v>
      </c>
      <c r="AD56" s="7">
        <v>43109</v>
      </c>
    </row>
    <row r="57" spans="1:30" x14ac:dyDescent="0.35">
      <c r="A57" s="27" t="s">
        <v>84</v>
      </c>
      <c r="B57" s="28"/>
      <c r="C57" s="29"/>
      <c r="D57" s="31" t="s">
        <v>42</v>
      </c>
      <c r="E57" s="31">
        <v>2.4430000000000001</v>
      </c>
      <c r="F57" s="31">
        <v>20.102799999999998</v>
      </c>
      <c r="G57" s="31" t="s">
        <v>43</v>
      </c>
      <c r="H57" s="31">
        <v>3.3559999999999999</v>
      </c>
      <c r="I57" s="31">
        <v>5914.6724000000004</v>
      </c>
      <c r="J57" s="31" t="s">
        <v>44</v>
      </c>
      <c r="K57" s="31">
        <v>3.5830000000000002</v>
      </c>
      <c r="L57" s="31">
        <v>834.99239999999998</v>
      </c>
      <c r="M57" s="3"/>
      <c r="N57" s="2"/>
      <c r="O57" s="24">
        <f t="shared" si="10"/>
        <v>1.9072144596001226</v>
      </c>
      <c r="P57" s="3"/>
      <c r="Q57" s="2"/>
      <c r="R57" s="24">
        <f t="shared" si="11"/>
        <v>598.37901888960823</v>
      </c>
      <c r="S57" s="3"/>
      <c r="U57" s="24">
        <f t="shared" si="12"/>
        <v>2324.1342936751316</v>
      </c>
      <c r="AD57" s="7">
        <v>43109</v>
      </c>
    </row>
    <row r="58" spans="1:30" x14ac:dyDescent="0.35">
      <c r="A58" s="5" t="s">
        <v>41</v>
      </c>
      <c r="B58" s="7"/>
      <c r="C58" s="8"/>
      <c r="D58" s="32" t="s">
        <v>42</v>
      </c>
      <c r="E58" s="32">
        <v>2.4430000000000001</v>
      </c>
      <c r="F58" s="32">
        <v>41.023899999999998</v>
      </c>
      <c r="G58" s="32" t="s">
        <v>43</v>
      </c>
      <c r="H58" s="32">
        <v>3.3559999999999999</v>
      </c>
      <c r="I58" s="32">
        <v>4005.9555999999998</v>
      </c>
      <c r="J58" s="32" t="s">
        <v>44</v>
      </c>
      <c r="K58" s="32">
        <v>3.5830000000000002</v>
      </c>
      <c r="L58" s="32">
        <v>1014.9228000000001</v>
      </c>
      <c r="AD58" s="7">
        <v>43109</v>
      </c>
    </row>
    <row r="59" spans="1:30" x14ac:dyDescent="0.35">
      <c r="A59" s="5" t="s">
        <v>41</v>
      </c>
      <c r="B59" s="7"/>
      <c r="C59" s="8"/>
      <c r="D59" s="32" t="s">
        <v>42</v>
      </c>
      <c r="E59" s="32">
        <v>2.4460000000000002</v>
      </c>
      <c r="F59" s="32">
        <v>41.616999999999997</v>
      </c>
      <c r="G59" s="32" t="s">
        <v>43</v>
      </c>
      <c r="H59" s="32">
        <v>3.3559999999999999</v>
      </c>
      <c r="I59" s="32">
        <v>4022.4047999999998</v>
      </c>
      <c r="J59" s="32" t="s">
        <v>44</v>
      </c>
      <c r="K59" s="32">
        <v>3.5859999999999999</v>
      </c>
      <c r="L59" s="32">
        <v>1006.4932</v>
      </c>
    </row>
    <row r="60" spans="1:30" x14ac:dyDescent="0.35">
      <c r="A60" s="5" t="s">
        <v>41</v>
      </c>
      <c r="B60" s="7"/>
      <c r="C60" s="8"/>
      <c r="D60" s="32" t="s">
        <v>42</v>
      </c>
      <c r="E60" s="32">
        <v>2.4430000000000001</v>
      </c>
      <c r="F60" s="32">
        <v>41.748600000000003</v>
      </c>
      <c r="G60" s="32" t="s">
        <v>43</v>
      </c>
      <c r="H60" s="32">
        <v>3.3559999999999999</v>
      </c>
      <c r="I60" s="32">
        <v>4013.3962000000001</v>
      </c>
      <c r="J60" s="32" t="s">
        <v>44</v>
      </c>
      <c r="K60" s="32">
        <v>3.5830000000000002</v>
      </c>
      <c r="L60" s="32">
        <v>1005.5579</v>
      </c>
    </row>
    <row r="61" spans="1:30" x14ac:dyDescent="0.35">
      <c r="A61" s="5" t="s">
        <v>41</v>
      </c>
      <c r="B61" s="7"/>
      <c r="C61" s="8"/>
      <c r="D61" s="32" t="s">
        <v>42</v>
      </c>
      <c r="E61" s="32">
        <v>2.4430000000000001</v>
      </c>
      <c r="F61" s="32">
        <v>41.289700000000003</v>
      </c>
      <c r="G61" s="32" t="s">
        <v>43</v>
      </c>
      <c r="H61" s="32">
        <v>3.3559999999999999</v>
      </c>
      <c r="I61" s="32">
        <v>4016.3456000000001</v>
      </c>
      <c r="J61" s="32" t="s">
        <v>44</v>
      </c>
      <c r="K61" s="32">
        <v>3.5859999999999999</v>
      </c>
      <c r="L61" s="32">
        <v>1008.8721</v>
      </c>
    </row>
    <row r="62" spans="1:30" x14ac:dyDescent="0.3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test</cp:lastModifiedBy>
  <dcterms:created xsi:type="dcterms:W3CDTF">2017-05-14T11:20:10Z</dcterms:created>
  <dcterms:modified xsi:type="dcterms:W3CDTF">2020-04-20T09:58:49Z</dcterms:modified>
</cp:coreProperties>
</file>