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Daten - Bearbeiten\trace_gas2019\slopecalculation_2019\"/>
    </mc:Choice>
  </mc:AlternateContent>
  <xr:revisionPtr revIDLastSave="0" documentId="13_ncr:1_{E6C29338-006C-44D5-94B8-46C7CA3DA3AA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O27" i="1" s="1"/>
  <c r="O13" i="1" l="1"/>
  <c r="O26" i="1"/>
  <c r="O14" i="1"/>
  <c r="O21" i="1"/>
  <c r="O20" i="1"/>
  <c r="O12" i="1"/>
  <c r="O34" i="1"/>
  <c r="O28" i="1"/>
  <c r="O8" i="1"/>
  <c r="O22" i="1"/>
  <c r="T2" i="1"/>
  <c r="S2" i="1"/>
  <c r="U57" i="1" s="1"/>
  <c r="Q2" i="1"/>
  <c r="P2" i="1"/>
  <c r="O51" i="1"/>
  <c r="N2" i="1"/>
  <c r="AE2" i="1" s="1"/>
  <c r="R48" i="1" l="1"/>
  <c r="R25" i="1"/>
  <c r="U51" i="1"/>
  <c r="U35" i="1"/>
  <c r="U42" i="1"/>
  <c r="U41" i="1"/>
  <c r="U24" i="1"/>
  <c r="U8" i="1"/>
  <c r="Q13" i="1"/>
  <c r="R24" i="1"/>
  <c r="U54" i="1"/>
  <c r="U7" i="1"/>
  <c r="U6" i="1"/>
  <c r="O11" i="1"/>
  <c r="O23" i="1"/>
  <c r="O35" i="1"/>
  <c r="O43" i="1"/>
  <c r="O55" i="1"/>
  <c r="R9" i="1"/>
  <c r="T10" i="1"/>
  <c r="U14" i="1"/>
  <c r="U22" i="1"/>
  <c r="U26" i="1"/>
  <c r="U34" i="1"/>
  <c r="U38" i="1"/>
  <c r="U50" i="1"/>
  <c r="O7" i="1"/>
  <c r="O15" i="1"/>
  <c r="O39" i="1"/>
  <c r="U12" i="1"/>
  <c r="U20" i="1"/>
  <c r="U28" i="1"/>
  <c r="U36" i="1"/>
  <c r="U40" i="1"/>
  <c r="U48" i="1"/>
  <c r="U52" i="1"/>
  <c r="U56" i="1"/>
  <c r="O56" i="1"/>
  <c r="O54" i="1"/>
  <c r="O52" i="1"/>
  <c r="O50" i="1"/>
  <c r="O48" i="1"/>
  <c r="O42" i="1"/>
  <c r="O40" i="1"/>
  <c r="O38" i="1"/>
  <c r="O36" i="1"/>
  <c r="O24" i="1"/>
  <c r="N10" i="1"/>
  <c r="O6" i="1"/>
  <c r="O9" i="1"/>
  <c r="O25" i="1"/>
  <c r="O29" i="1"/>
  <c r="N37" i="1"/>
  <c r="N41" i="1"/>
  <c r="O49" i="1"/>
  <c r="O53" i="1"/>
  <c r="O57" i="1"/>
  <c r="R6" i="1"/>
  <c r="R56" i="1"/>
  <c r="R54" i="1"/>
  <c r="R52" i="1"/>
  <c r="R50" i="1"/>
  <c r="R42" i="1"/>
  <c r="R40" i="1"/>
  <c r="R38" i="1"/>
  <c r="R36" i="1"/>
  <c r="R34" i="1"/>
  <c r="R28" i="1"/>
  <c r="R26" i="1"/>
  <c r="Q22" i="1"/>
  <c r="R20" i="1"/>
  <c r="R14" i="1"/>
  <c r="R12" i="1"/>
  <c r="Q10" i="1"/>
  <c r="R8" i="1"/>
  <c r="R57" i="1"/>
  <c r="R55" i="1"/>
  <c r="R53" i="1"/>
  <c r="R51" i="1"/>
  <c r="R49" i="1"/>
  <c r="R43" i="1"/>
  <c r="R41" i="1"/>
  <c r="R39" i="1"/>
  <c r="R37" i="1"/>
  <c r="R35" i="1"/>
  <c r="R29" i="1"/>
  <c r="R27" i="1"/>
  <c r="R23" i="1"/>
  <c r="R21" i="1"/>
  <c r="R15" i="1"/>
  <c r="R7" i="1"/>
  <c r="R11" i="1"/>
  <c r="U9" i="1"/>
  <c r="U11" i="1"/>
  <c r="U13" i="1"/>
  <c r="T15" i="1"/>
  <c r="U21" i="1"/>
  <c r="T23" i="1"/>
  <c r="U25" i="1"/>
  <c r="U27" i="1"/>
  <c r="U29" i="1"/>
  <c r="U37" i="1"/>
  <c r="U39" i="1"/>
  <c r="U43" i="1"/>
  <c r="U49" i="1"/>
  <c r="U53" i="1"/>
  <c r="U55" i="1"/>
  <c r="AC6" i="1" l="1"/>
  <c r="AC11" i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<sst xmlns="http://schemas.openxmlformats.org/spreadsheetml/2006/main" count="251" uniqueCount="85">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</sst>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0" fontId="0" fillId="4" borderId="0" xfId="0" applyFill="1"/>
    <xf numFmtId="14" fontId="0" fillId="4" borderId="0" xfId="0" applyNumberFormat="1" applyFill="1"/>
    <xf numFmtId="21" fontId="0" fillId="4" borderId="0" xfId="0" applyNumberFormat="1" applyFill="1"/>
    <xf numFmtId="2" fontId="0" fillId="4" borderId="0" xfId="0" applyNumberFormat="1" applyFill="1"/>
    <xf numFmtId="0" fontId="0" fillId="4" borderId="0" xfId="0" applyFill="1"/>
    <xf numFmtId="14" fontId="0" fillId="4" borderId="0" xfId="0" applyNumberFormat="1" applyFill="1"/>
    <xf numFmtId="21" fontId="0" fillId="4" borderId="0" xfId="0" applyNumberFormat="1" applyFill="1"/>
    <xf numFmtId="2" fontId="0" fillId="4" borderId="0" xfId="0" applyNumberFormat="1" applyFill="1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0" fontId="0" fillId="4" borderId="0" xfId="0" applyFill="1"/>
    <xf numFmtId="14" fontId="0" fillId="4" borderId="0" xfId="0" applyNumberFormat="1" applyFill="1"/>
    <xf numFmtId="21" fontId="0" fillId="4" borderId="0" xfId="0" applyNumberFormat="1" applyFill="1"/>
    <xf numFmtId="2" fontId="0" fillId="4" borderId="0" xfId="0" applyNumberFormat="1" applyFill="1"/>
    <xf numFmtId="0" fontId="0" fillId="4" borderId="0" xfId="0" applyFill="1"/>
    <xf numFmtId="14" fontId="0" fillId="4" borderId="0" xfId="0" applyNumberFormat="1" applyFill="1"/>
    <xf numFmtId="21" fontId="0" fillId="4" borderId="0" xfId="0" applyNumberFormat="1" applyFill="1"/>
    <xf numFmtId="2" fontId="0" fillId="4" borderId="0" xfId="0" applyNumberFormat="1" applyFill="1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2"/>
  <sheetViews>
    <sheetView tabSelected="1" topLeftCell="N35" zoomScale="70" zoomScaleNormal="70" workbookViewId="0">
      <selection activeCell="N41" sqref="N41"/>
    </sheetView>
  </sheetViews>
  <sheetFormatPr baseColWidth="10" defaultRowHeight="14.5" x14ac:dyDescent="0.35"/>
  <cols>
    <col min="13" max="13" width="18" customWidth="1"/>
    <col min="14" max="14" width="10.81640625" style="1"/>
    <col min="15" max="15" width="24.1796875" customWidth="1"/>
    <col min="16" max="16" width="20" customWidth="1"/>
    <col min="17" max="17" width="10.81640625" style="1"/>
    <col min="18" max="18" width="23.1796875" customWidth="1"/>
    <col min="19" max="19" width="17.453125" customWidth="1"/>
    <col min="20" max="20" width="10.81640625" style="1"/>
    <col min="21" max="21" width="25" customWidth="1"/>
    <col min="30" max="30" width="14.7265625" style="5" customWidth="1"/>
  </cols>
  <sheetData>
    <row r="1" spans="1:3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35">
      <c r="A2" s="31" t="s">
        <v>41</v>
      </c>
      <c r="B2" s="32">
        <v>43551</v>
      </c>
      <c r="C2" s="33">
        <v>0.32765046296296296</v>
      </c>
      <c r="D2" s="31" t="s">
        <v>42</v>
      </c>
      <c r="E2" s="34">
        <v>2.37</v>
      </c>
      <c r="F2" s="34">
        <v>31.6113</v>
      </c>
      <c r="G2" s="34" t="s">
        <v>43</v>
      </c>
      <c r="H2" s="34">
        <v>3.6030000000000002</v>
      </c>
      <c r="I2" s="34">
        <v>2788.4949999999999</v>
      </c>
      <c r="J2" s="34" t="s">
        <v>44</v>
      </c>
      <c r="K2" s="34">
        <v>3.11</v>
      </c>
      <c r="L2" s="34">
        <v>876.93119999999999</v>
      </c>
      <c r="M2" s="4">
        <f>AVERAGE(F2:F5,F16:F19,F30:F33,F44:F47,F58:F61)</f>
        <v>32.085125000000005</v>
      </c>
      <c r="N2" s="4">
        <f>STDEV(F2:F5,F16:F19,F30:F33,F44:F47,G58:G61)</f>
        <v>0.38500330858967924</v>
      </c>
      <c r="O2" s="4">
        <v>3.9420000000000002</v>
      </c>
      <c r="P2" s="4">
        <f>AVERAGE(I2:I5,I16:I19,I30:I33,I44:I47,I58:I61)</f>
        <v>2732.9114</v>
      </c>
      <c r="Q2" s="4">
        <f>STDEV(I2:I5,I16:I19,I30:I33,I44:I47,I58:I61)</f>
        <v>28.124494830943817</v>
      </c>
      <c r="R2" s="4">
        <v>407.1</v>
      </c>
      <c r="S2" s="4">
        <f>AVERAGE(L2:L5,L16:L19,L30:L33,L44:L47,L58:L61)</f>
        <v>856.17425000000003</v>
      </c>
      <c r="T2" s="4">
        <f>STDEV(L2:L5,L16:L19,L30:L33,L44:L47,L58:L61)</f>
        <v>8.2673996076854763</v>
      </c>
      <c r="U2" s="4">
        <v>364</v>
      </c>
      <c r="AD2" s="7">
        <v>43109</v>
      </c>
      <c r="AE2" s="6">
        <f>(N2/M2)^2</f>
        <v>1.4398639296142197E-4</v>
      </c>
      <c r="AF2" s="6">
        <f>(T2/S2)^2</f>
        <v>9.3242419829677573E-5</v>
      </c>
      <c r="AG2" s="6">
        <f>(T2/S2)^2</f>
        <v>9.3242419829677573E-5</v>
      </c>
    </row>
    <row r="3" spans="1:33" x14ac:dyDescent="0.35">
      <c r="A3" s="31" t="s">
        <v>41</v>
      </c>
      <c r="B3" s="32">
        <v>43551</v>
      </c>
      <c r="C3" s="33">
        <v>0.33109953703703704</v>
      </c>
      <c r="D3" s="31" t="s">
        <v>42</v>
      </c>
      <c r="E3" s="34">
        <v>2.37</v>
      </c>
      <c r="F3" s="34">
        <v>31.332100000000001</v>
      </c>
      <c r="G3" s="34" t="s">
        <v>43</v>
      </c>
      <c r="H3" s="34">
        <v>3.6030000000000002</v>
      </c>
      <c r="I3" s="34">
        <v>2791.7073999999998</v>
      </c>
      <c r="J3" s="34" t="s">
        <v>44</v>
      </c>
      <c r="K3" s="34">
        <v>3.0830000000000002</v>
      </c>
      <c r="L3" s="34">
        <v>868.28420000000006</v>
      </c>
      <c r="M3" s="5"/>
      <c r="N3" s="4"/>
      <c r="O3" s="5"/>
      <c r="P3" s="5"/>
      <c r="Q3" s="4"/>
      <c r="R3" s="4"/>
      <c r="S3" s="5"/>
      <c r="T3" s="4"/>
      <c r="U3" s="4"/>
      <c r="AD3" s="7">
        <v>43109</v>
      </c>
    </row>
    <row r="4" spans="1:33" x14ac:dyDescent="0.35">
      <c r="A4" s="31" t="s">
        <v>41</v>
      </c>
      <c r="B4" s="32">
        <v>43551</v>
      </c>
      <c r="C4" s="33">
        <v>0.33454861111111112</v>
      </c>
      <c r="D4" s="31" t="s">
        <v>42</v>
      </c>
      <c r="E4" s="34">
        <v>2.3730000000000002</v>
      </c>
      <c r="F4" s="34">
        <v>31.650600000000001</v>
      </c>
      <c r="G4" s="34" t="s">
        <v>43</v>
      </c>
      <c r="H4" s="34">
        <v>3.6059999999999999</v>
      </c>
      <c r="I4" s="34">
        <v>2761.1792</v>
      </c>
      <c r="J4" s="34" t="s">
        <v>44</v>
      </c>
      <c r="K4" s="34">
        <v>3.1259999999999999</v>
      </c>
      <c r="L4" s="34">
        <v>865.43560000000002</v>
      </c>
      <c r="M4" s="5"/>
      <c r="N4" s="4"/>
      <c r="O4" s="5"/>
      <c r="P4" s="5"/>
      <c r="Q4" s="4"/>
      <c r="R4" s="4"/>
      <c r="S4" s="5"/>
      <c r="T4" s="4"/>
      <c r="U4" s="4"/>
      <c r="AD4" s="7">
        <v>43109</v>
      </c>
    </row>
    <row r="5" spans="1:33" x14ac:dyDescent="0.35">
      <c r="A5" s="31" t="s">
        <v>41</v>
      </c>
      <c r="B5" s="32">
        <v>43551</v>
      </c>
      <c r="C5" s="33">
        <v>0.3379861111111111</v>
      </c>
      <c r="D5" s="31" t="s">
        <v>42</v>
      </c>
      <c r="E5" s="34">
        <v>2.37</v>
      </c>
      <c r="F5" s="34">
        <v>31.691400000000002</v>
      </c>
      <c r="G5" s="34" t="s">
        <v>43</v>
      </c>
      <c r="H5" s="34">
        <v>3.6059999999999999</v>
      </c>
      <c r="I5" s="34">
        <v>2767.8391999999999</v>
      </c>
      <c r="J5" s="34" t="s">
        <v>44</v>
      </c>
      <c r="K5" s="34">
        <v>3.1230000000000002</v>
      </c>
      <c r="L5" s="34">
        <v>861.7242</v>
      </c>
      <c r="M5" s="5"/>
      <c r="N5" s="4"/>
      <c r="O5" s="5"/>
      <c r="P5" s="5"/>
      <c r="Q5" s="4"/>
      <c r="R5" s="4"/>
      <c r="S5" s="5"/>
      <c r="T5" s="4"/>
      <c r="U5" s="4"/>
      <c r="AD5" s="7">
        <v>43109</v>
      </c>
    </row>
    <row r="6" spans="1:33" x14ac:dyDescent="0.35">
      <c r="A6" s="35" t="s">
        <v>45</v>
      </c>
      <c r="B6" s="36">
        <v>43551</v>
      </c>
      <c r="C6" s="37">
        <v>0.34143518518518517</v>
      </c>
      <c r="D6" s="35" t="s">
        <v>42</v>
      </c>
      <c r="E6" s="38">
        <v>2.37</v>
      </c>
      <c r="F6" s="38">
        <v>17.135999999999999</v>
      </c>
      <c r="G6" s="38" t="s">
        <v>43</v>
      </c>
      <c r="H6" s="38">
        <v>3.6030000000000002</v>
      </c>
      <c r="I6" s="38">
        <v>2823.6064000000001</v>
      </c>
      <c r="J6" s="38" t="s">
        <v>44</v>
      </c>
      <c r="K6" s="38">
        <v>3.1230000000000002</v>
      </c>
      <c r="L6" s="38">
        <v>690.47500000000002</v>
      </c>
      <c r="O6" s="10">
        <f>($O$2/$M$2)*F6</f>
        <v>2.1053404654025809</v>
      </c>
      <c r="R6" s="10">
        <f t="shared" ref="R6:R15" si="0">($R$2/$P$2)*I6</f>
        <v>420.61011031678532</v>
      </c>
      <c r="U6" s="10">
        <f t="shared" ref="U6:U15" si="1">($S$2/$U$2)*L6</f>
        <v>1624.0849320570055</v>
      </c>
      <c r="V6" s="3">
        <v>0</v>
      </c>
      <c r="W6" s="11" t="s">
        <v>33</v>
      </c>
      <c r="X6" s="2">
        <f>SLOPE(O6:O10,$V$6:$V$10)</f>
        <v>-2.1118520809876706E-3</v>
      </c>
      <c r="Y6" s="2">
        <f>RSQ(O6:O10,$V$6:$V$10)</f>
        <v>0.85833032309894042</v>
      </c>
      <c r="Z6" s="2">
        <f>SLOPE($R6:$R10,$V$6:$V$10)</f>
        <v>1.8094924413210025</v>
      </c>
      <c r="AA6" s="2">
        <f>RSQ(R6:R10,$V$6:$V$10)</f>
        <v>0.96610334370739825</v>
      </c>
      <c r="AB6" s="2">
        <f>SLOPE(U6:U10,$V$6:$V$10)</f>
        <v>3.7277426983399709</v>
      </c>
      <c r="AC6" s="2">
        <f>RSQ(U6:U10,$V$6:$V$10)</f>
        <v>0.99065214472328766</v>
      </c>
      <c r="AD6" s="7">
        <v>43109</v>
      </c>
      <c r="AE6" s="2"/>
    </row>
    <row r="7" spans="1:33" x14ac:dyDescent="0.35">
      <c r="A7" s="35" t="s">
        <v>46</v>
      </c>
      <c r="B7" s="36">
        <v>43551</v>
      </c>
      <c r="C7" s="37">
        <v>0.34487268518518516</v>
      </c>
      <c r="D7" s="35" t="s">
        <v>42</v>
      </c>
      <c r="E7" s="38">
        <v>2.3660000000000001</v>
      </c>
      <c r="F7" s="38">
        <v>16.807300000000001</v>
      </c>
      <c r="G7" s="38" t="s">
        <v>43</v>
      </c>
      <c r="H7" s="38">
        <v>3.6</v>
      </c>
      <c r="I7" s="38">
        <v>2988.4902000000002</v>
      </c>
      <c r="J7" s="38" t="s">
        <v>44</v>
      </c>
      <c r="K7" s="38">
        <v>3.12</v>
      </c>
      <c r="L7" s="38">
        <v>705.62559999999996</v>
      </c>
      <c r="O7" s="10">
        <f>($O$2/$M$2)*F7</f>
        <v>2.0649561627077966</v>
      </c>
      <c r="R7" s="10">
        <f t="shared" si="0"/>
        <v>445.17153407168638</v>
      </c>
      <c r="U7" s="10">
        <f t="shared" si="1"/>
        <v>1659.7210682989009</v>
      </c>
      <c r="V7" s="3">
        <v>10</v>
      </c>
      <c r="W7" s="13" t="s">
        <v>34</v>
      </c>
      <c r="X7" s="2">
        <f>SLOPE($O11:$O15,$V$6:$V$10)</f>
        <v>1.1089404202102937E-3</v>
      </c>
      <c r="Y7" s="2">
        <f>RSQ(O11:O15,$V$6:$V$10)</f>
        <v>0.28773780625272533</v>
      </c>
      <c r="Z7" s="2">
        <f>SLOPE($R11:$R15,$V$6:$V$10)</f>
        <v>1.5409721651422728</v>
      </c>
      <c r="AA7" s="2">
        <f>RSQ(R11:R15,$V$6:$V$10)</f>
        <v>0.93999601652589104</v>
      </c>
      <c r="AB7" s="2">
        <f>SLOPE(U11:U15,$V$6:$V$10)</f>
        <v>3.1511822569038461</v>
      </c>
      <c r="AC7" s="2">
        <f>RSQ(U11:U15,$V$6:$V$10)</f>
        <v>0.95452234293814953</v>
      </c>
      <c r="AD7" s="7">
        <v>43109</v>
      </c>
      <c r="AE7" s="2"/>
    </row>
    <row r="8" spans="1:33" x14ac:dyDescent="0.35">
      <c r="A8" s="35" t="s">
        <v>47</v>
      </c>
      <c r="B8" s="36">
        <v>43551</v>
      </c>
      <c r="C8" s="37">
        <v>0.34832175925925929</v>
      </c>
      <c r="D8" s="35" t="s">
        <v>42</v>
      </c>
      <c r="E8" s="38">
        <v>2.3660000000000001</v>
      </c>
      <c r="F8" s="38">
        <v>16.636399999999998</v>
      </c>
      <c r="G8" s="38" t="s">
        <v>43</v>
      </c>
      <c r="H8" s="38">
        <v>3.6</v>
      </c>
      <c r="I8" s="38">
        <v>3120.2876000000001</v>
      </c>
      <c r="J8" s="38" t="s">
        <v>44</v>
      </c>
      <c r="K8" s="38">
        <v>3.1160000000000001</v>
      </c>
      <c r="L8" s="38">
        <v>725.34209999999996</v>
      </c>
      <c r="O8" s="10">
        <f>($O$2/$M$2)*F8</f>
        <v>2.0439592739626224</v>
      </c>
      <c r="R8" s="10">
        <f t="shared" si="0"/>
        <v>464.8043408798398</v>
      </c>
      <c r="U8" s="10">
        <f t="shared" si="1"/>
        <v>1706.0967814860576</v>
      </c>
      <c r="V8" s="3">
        <v>20</v>
      </c>
      <c r="W8" s="15" t="s">
        <v>35</v>
      </c>
      <c r="X8" s="2">
        <f>SLOPE($O20:$O24,$V$6:$V$10)</f>
        <v>-7.4011268461630756E-4</v>
      </c>
      <c r="Y8" s="2">
        <f>RSQ(O20:O24,$V$6:$V$10)</f>
        <v>3.3188065661515949E-2</v>
      </c>
      <c r="Z8" s="2">
        <f>SLOPE($R20:$R24,$V$6:$V$10)</f>
        <v>0.69500449516951168</v>
      </c>
      <c r="AA8" s="2">
        <f>RSQ(R20:R24,$V$6:$V$10)</f>
        <v>0.83845048142365419</v>
      </c>
      <c r="AB8" s="2">
        <f>SLOPE($U20:$U24,$V$6:$V$10)</f>
        <v>2.9606962549686004</v>
      </c>
      <c r="AC8" s="2">
        <f>RSQ(U20:U24,$V$6:$V$10)</f>
        <v>0.76959448994194013</v>
      </c>
      <c r="AD8" s="7">
        <v>43109</v>
      </c>
      <c r="AE8" s="2"/>
    </row>
    <row r="9" spans="1:33" x14ac:dyDescent="0.35">
      <c r="A9" s="35" t="s">
        <v>48</v>
      </c>
      <c r="B9" s="36">
        <v>43551</v>
      </c>
      <c r="C9" s="37">
        <v>0.35177083333333337</v>
      </c>
      <c r="D9" s="35" t="s">
        <v>42</v>
      </c>
      <c r="E9" s="38">
        <v>2.3660000000000001</v>
      </c>
      <c r="F9" s="38">
        <v>16.62</v>
      </c>
      <c r="G9" s="38" t="s">
        <v>43</v>
      </c>
      <c r="H9" s="38">
        <v>3.6030000000000002</v>
      </c>
      <c r="I9" s="38">
        <v>3184.5853000000002</v>
      </c>
      <c r="J9" s="38" t="s">
        <v>44</v>
      </c>
      <c r="K9" s="38">
        <v>3.12</v>
      </c>
      <c r="L9" s="38">
        <v>736.73080000000004</v>
      </c>
      <c r="O9" s="10">
        <f t="shared" ref="O9:O15" si="2">($O$2/$M$2)*F9</f>
        <v>2.0419443589513833</v>
      </c>
      <c r="R9" s="10">
        <f>($R$2/$P$2)*I9</f>
        <v>474.38225609143427</v>
      </c>
      <c r="U9" s="10">
        <f t="shared" si="1"/>
        <v>1732.8844509392857</v>
      </c>
      <c r="V9" s="3">
        <v>30</v>
      </c>
      <c r="W9" s="18" t="s">
        <v>36</v>
      </c>
      <c r="X9" s="2">
        <f>SLOPE($O25:$O29,$V$6:$V$10)</f>
        <v>0</v>
      </c>
      <c r="Y9" s="2" t="e">
        <f>RSQ(O25:O29,$V$6:$V$10)</f>
        <v>#DIV/0!</v>
      </c>
      <c r="Z9" s="2">
        <f>SLOPE($R25:$R29,$V$6:$V$10)</f>
        <v>0</v>
      </c>
      <c r="AA9" s="2" t="e">
        <f>RSQ(R25:R29,$V$6:$V$10)</f>
        <v>#DIV/0!</v>
      </c>
      <c r="AB9" s="2">
        <f>SLOPE(U25:U29,$V$6:$V$10)</f>
        <v>0</v>
      </c>
      <c r="AC9" s="2" t="e">
        <f>RSQ(U25:U29,$V$6:$V$10)</f>
        <v>#DIV/0!</v>
      </c>
      <c r="AD9" s="7">
        <v>43109</v>
      </c>
      <c r="AE9" s="2"/>
    </row>
    <row r="10" spans="1:33" x14ac:dyDescent="0.35">
      <c r="A10" s="35" t="s">
        <v>49</v>
      </c>
      <c r="B10" s="36">
        <v>43551</v>
      </c>
      <c r="C10" s="37">
        <v>0.35520833333333335</v>
      </c>
      <c r="D10" s="35" t="s">
        <v>42</v>
      </c>
      <c r="E10" s="38">
        <v>2.37</v>
      </c>
      <c r="F10" s="38">
        <v>16.771100000000001</v>
      </c>
      <c r="G10" s="38" t="s">
        <v>43</v>
      </c>
      <c r="H10" s="38">
        <v>3.6030000000000002</v>
      </c>
      <c r="I10" s="38">
        <v>3128.5601999999999</v>
      </c>
      <c r="J10" s="38" t="s">
        <v>44</v>
      </c>
      <c r="K10" s="38">
        <v>3.1230000000000002</v>
      </c>
      <c r="L10" s="38">
        <v>727.55820000000006</v>
      </c>
      <c r="N10" s="10">
        <f>($O$2/$M$2)*F10</f>
        <v>2.0605086064024993</v>
      </c>
      <c r="Q10" s="10">
        <f>($R$2/$P$2)*I10</f>
        <v>466.03664407854569</v>
      </c>
      <c r="T10" s="10">
        <f>($S$2/$U$2)*L10</f>
        <v>1711.3093302646978</v>
      </c>
      <c r="V10" s="3">
        <v>40</v>
      </c>
      <c r="W10" s="20" t="s">
        <v>37</v>
      </c>
      <c r="X10" s="2">
        <f>SLOPE($O34:$O38,$V$6:$V$10)</f>
        <v>-6.2109930736706622E-3</v>
      </c>
      <c r="Y10" s="2">
        <f>RSQ(O34:O38,$V$6:$V$10)</f>
        <v>0.93105045939266351</v>
      </c>
      <c r="Z10" s="2">
        <f>SLOPE($R34:$R38,$V$6:$V$10)</f>
        <v>2.4119763285410571</v>
      </c>
      <c r="AA10" s="2">
        <f>RSQ(R34:R38,$V$6:$V$10)</f>
        <v>0.97980777860619184</v>
      </c>
      <c r="AB10" s="2">
        <f>SLOPE(U34:U38,$V$6:$V$10)</f>
        <v>-0.19651551164560033</v>
      </c>
      <c r="AC10" s="2">
        <f>RSQ(U34:U38,$V$6:$V$10)</f>
        <v>4.4077260833313467E-2</v>
      </c>
      <c r="AD10" s="7">
        <v>43109</v>
      </c>
      <c r="AE10" s="2"/>
    </row>
    <row r="11" spans="1:33" x14ac:dyDescent="0.35">
      <c r="A11" s="35" t="s">
        <v>50</v>
      </c>
      <c r="B11" s="36">
        <v>43551</v>
      </c>
      <c r="C11" s="37">
        <v>0.35865740740740742</v>
      </c>
      <c r="D11" s="35" t="s">
        <v>42</v>
      </c>
      <c r="E11" s="38">
        <v>2.37</v>
      </c>
      <c r="F11" s="38">
        <v>16.513300000000001</v>
      </c>
      <c r="G11" s="38" t="s">
        <v>43</v>
      </c>
      <c r="H11" s="38">
        <v>3.6059999999999999</v>
      </c>
      <c r="I11" s="38">
        <v>2663.8910999999998</v>
      </c>
      <c r="J11" s="38" t="s">
        <v>44</v>
      </c>
      <c r="K11" s="38">
        <v>3.1230000000000002</v>
      </c>
      <c r="L11" s="38">
        <v>657.68560000000002</v>
      </c>
      <c r="O11" s="12">
        <f t="shared" si="2"/>
        <v>2.0288351253111836</v>
      </c>
      <c r="R11" s="12">
        <f t="shared" si="0"/>
        <v>396.8185967572897</v>
      </c>
      <c r="U11" s="12">
        <f t="shared" si="1"/>
        <v>1546.9600970214285</v>
      </c>
      <c r="V11" s="3"/>
      <c r="W11" s="21" t="s">
        <v>38</v>
      </c>
      <c r="X11" s="2">
        <f>SLOPE($O39:$O43,$V$6:$V$10)</f>
        <v>-1.4992687733022668E-3</v>
      </c>
      <c r="Y11" s="2">
        <f>RSQ(O39:O43,$V$6:$V$10)</f>
        <v>0.69631955978925453</v>
      </c>
      <c r="Z11" s="2">
        <f>SLOPE($R39:$R43,$V$6:$V$10)</f>
        <v>2.235096741665318</v>
      </c>
      <c r="AA11" s="2">
        <f>RSQ(R39:R43,$V$6:$V$10)</f>
        <v>0.97145936921304832</v>
      </c>
      <c r="AB11" s="2">
        <f>SLOPE($U39:$U43,$V$6:$V$10)</f>
        <v>-0.55473975869643022</v>
      </c>
      <c r="AC11" s="2">
        <f>RSQ(U39:U43,$V$6:$V$10)</f>
        <v>0.11332732610112724</v>
      </c>
      <c r="AD11" s="7">
        <v>43109</v>
      </c>
      <c r="AE11" s="2"/>
    </row>
    <row r="12" spans="1:33" x14ac:dyDescent="0.35">
      <c r="A12" s="35" t="s">
        <v>51</v>
      </c>
      <c r="B12" s="36">
        <v>43551</v>
      </c>
      <c r="C12" s="37">
        <v>0.36210648148148145</v>
      </c>
      <c r="D12" s="35" t="s">
        <v>42</v>
      </c>
      <c r="E12" s="38">
        <v>2.3730000000000002</v>
      </c>
      <c r="F12" s="38">
        <v>16.025200000000002</v>
      </c>
      <c r="G12" s="38" t="s">
        <v>43</v>
      </c>
      <c r="H12" s="38">
        <v>3.6059999999999999</v>
      </c>
      <c r="I12" s="38">
        <v>2877.5306</v>
      </c>
      <c r="J12" s="38" t="s">
        <v>44</v>
      </c>
      <c r="K12" s="38">
        <v>3.1230000000000002</v>
      </c>
      <c r="L12" s="38">
        <v>677.85979999999995</v>
      </c>
      <c r="O12" s="12">
        <f t="shared" si="2"/>
        <v>1.9688668315925213</v>
      </c>
      <c r="R12" s="12">
        <f t="shared" si="0"/>
        <v>428.64276802387377</v>
      </c>
      <c r="U12" s="12">
        <f t="shared" si="1"/>
        <v>1594.4123787641481</v>
      </c>
      <c r="V12" s="3"/>
      <c r="W12" s="23" t="s">
        <v>39</v>
      </c>
      <c r="X12" s="2">
        <f>SLOPE($O48:$O52,$V$6:$V$10)</f>
        <v>-1.058936126943555E-3</v>
      </c>
      <c r="Y12" s="2">
        <f>RSQ(O48:O52,$V$6:$V$10)</f>
        <v>0.23339341597679741</v>
      </c>
      <c r="Z12" s="2">
        <f>SLOPE($R48:$R52,$V$6:$V$10)</f>
        <v>2.4519568406791379</v>
      </c>
      <c r="AA12" s="2">
        <f>RSQ(R48:R52,$V$6:$V$10)</f>
        <v>0.95798285138237205</v>
      </c>
      <c r="AB12" s="2">
        <f>SLOPE(U48:U52,$V$6:$V$10)</f>
        <v>0.65621757646497603</v>
      </c>
      <c r="AC12" s="2">
        <f>RSQ(U48:U52,$V$6:$V$10)</f>
        <v>0.34113789399664146</v>
      </c>
      <c r="AD12" s="7">
        <v>43109</v>
      </c>
      <c r="AE12" s="2"/>
    </row>
    <row r="13" spans="1:33" x14ac:dyDescent="0.35">
      <c r="A13" s="35" t="s">
        <v>52</v>
      </c>
      <c r="B13" s="36">
        <v>43551</v>
      </c>
      <c r="C13" s="37">
        <v>0.36555555555555558</v>
      </c>
      <c r="D13" s="35" t="s">
        <v>42</v>
      </c>
      <c r="E13" s="38">
        <v>2.3730000000000002</v>
      </c>
      <c r="F13" s="38">
        <v>16.6294</v>
      </c>
      <c r="G13" s="38" t="s">
        <v>43</v>
      </c>
      <c r="H13" s="38">
        <v>3.6059999999999999</v>
      </c>
      <c r="I13" s="38">
        <v>3091.2415999999998</v>
      </c>
      <c r="J13" s="38" t="s">
        <v>44</v>
      </c>
      <c r="K13" s="38">
        <v>3.1230000000000002</v>
      </c>
      <c r="L13" s="38">
        <v>690.89120000000003</v>
      </c>
      <c r="O13" s="12">
        <f t="shared" si="2"/>
        <v>2.0430992492627031</v>
      </c>
      <c r="Q13" s="12">
        <f>($R$2/$P$2)*I13</f>
        <v>460.47759007481915</v>
      </c>
      <c r="U13" s="12">
        <f t="shared" si="1"/>
        <v>1625.0638873395603</v>
      </c>
      <c r="V13" s="3"/>
      <c r="W13" s="25" t="s">
        <v>40</v>
      </c>
      <c r="X13" s="2">
        <f>SLOPE($O53:$O57,$V$6:$V$10)</f>
        <v>0</v>
      </c>
      <c r="Y13" s="2" t="e">
        <f>RSQ(O53:O57,$V$6:$V$10)</f>
        <v>#DIV/0!</v>
      </c>
      <c r="Z13" s="2">
        <f>SLOPE($R53:$R57,$V$6:$V$10)</f>
        <v>0</v>
      </c>
      <c r="AA13" s="2" t="e">
        <f>RSQ(R53:R57,$V$6:$V$10)</f>
        <v>#DIV/0!</v>
      </c>
      <c r="AB13" s="2">
        <f>SLOPE(U53:U57,$V$6:$V$10)</f>
        <v>0</v>
      </c>
      <c r="AC13" s="2" t="e">
        <f>RSQ(U53:U57,$V$6:$V$10)</f>
        <v>#DIV/0!</v>
      </c>
      <c r="AD13" s="7">
        <v>43109</v>
      </c>
      <c r="AE13" s="2"/>
    </row>
    <row r="14" spans="1:33" x14ac:dyDescent="0.35">
      <c r="A14" s="35" t="s">
        <v>53</v>
      </c>
      <c r="B14" s="36">
        <v>43551</v>
      </c>
      <c r="C14" s="37">
        <v>0.36900462962962965</v>
      </c>
      <c r="D14" s="35" t="s">
        <v>42</v>
      </c>
      <c r="E14" s="38">
        <v>2.37</v>
      </c>
      <c r="F14" s="38">
        <v>16.572399999999998</v>
      </c>
      <c r="G14" s="38" t="s">
        <v>43</v>
      </c>
      <c r="H14" s="38">
        <v>3.6030000000000002</v>
      </c>
      <c r="I14" s="38">
        <v>3034.0888</v>
      </c>
      <c r="J14" s="38" t="s">
        <v>44</v>
      </c>
      <c r="K14" s="38">
        <v>3.12</v>
      </c>
      <c r="L14" s="38">
        <v>697.99900000000002</v>
      </c>
      <c r="O14" s="12">
        <f t="shared" si="2"/>
        <v>2.0360961909919313</v>
      </c>
      <c r="R14" s="12">
        <f t="shared" si="0"/>
        <v>451.9639935930598</v>
      </c>
      <c r="U14" s="12">
        <f t="shared" si="1"/>
        <v>1641.7823360597527</v>
      </c>
      <c r="AD14" s="7">
        <v>43109</v>
      </c>
    </row>
    <row r="15" spans="1:33" x14ac:dyDescent="0.35">
      <c r="A15" s="35" t="s">
        <v>54</v>
      </c>
      <c r="B15" s="36">
        <v>43551</v>
      </c>
      <c r="C15" s="37">
        <v>0.37245370370370368</v>
      </c>
      <c r="D15" s="35" t="s">
        <v>42</v>
      </c>
      <c r="E15" s="38">
        <v>2.3730000000000002</v>
      </c>
      <c r="F15" s="38">
        <v>16.690999999999999</v>
      </c>
      <c r="G15" s="38" t="s">
        <v>43</v>
      </c>
      <c r="H15" s="38">
        <v>3.6059999999999999</v>
      </c>
      <c r="I15" s="38">
        <v>3102.8485999999998</v>
      </c>
      <c r="J15" s="38" t="s">
        <v>44</v>
      </c>
      <c r="K15" s="38">
        <v>3.1230000000000002</v>
      </c>
      <c r="L15" s="38">
        <v>681.62549999999999</v>
      </c>
      <c r="O15" s="12">
        <f t="shared" si="2"/>
        <v>2.0506674666219933</v>
      </c>
      <c r="R15" s="12">
        <f t="shared" si="0"/>
        <v>462.20659222981033</v>
      </c>
      <c r="T15" s="12">
        <f>($S$2/$U$2)*L15</f>
        <v>1603.2697836356456</v>
      </c>
      <c r="AD15" s="7">
        <v>43109</v>
      </c>
    </row>
    <row r="16" spans="1:33" x14ac:dyDescent="0.35">
      <c r="A16" s="31" t="s">
        <v>41</v>
      </c>
      <c r="B16" s="32">
        <v>43551</v>
      </c>
      <c r="C16" s="33">
        <v>0.37589120370370371</v>
      </c>
      <c r="D16" s="31" t="s">
        <v>42</v>
      </c>
      <c r="E16" s="34">
        <v>2.3730000000000002</v>
      </c>
      <c r="F16" s="34">
        <v>32.119</v>
      </c>
      <c r="G16" s="34" t="s">
        <v>43</v>
      </c>
      <c r="H16" s="34">
        <v>3.6059999999999999</v>
      </c>
      <c r="I16" s="34">
        <v>2677.1181000000001</v>
      </c>
      <c r="J16" s="34" t="s">
        <v>44</v>
      </c>
      <c r="K16" s="34">
        <v>3.1230000000000002</v>
      </c>
      <c r="L16" s="34">
        <v>841.50919999999996</v>
      </c>
      <c r="M16" s="5"/>
      <c r="N16" s="4"/>
      <c r="O16" s="5"/>
      <c r="P16" s="5"/>
      <c r="Q16" s="4"/>
      <c r="R16" s="4"/>
      <c r="S16" s="5"/>
      <c r="T16" s="4"/>
      <c r="U16" s="4"/>
      <c r="AD16" s="7">
        <v>43109</v>
      </c>
    </row>
    <row r="17" spans="1:30" x14ac:dyDescent="0.35">
      <c r="A17" s="31" t="s">
        <v>41</v>
      </c>
      <c r="B17" s="32">
        <v>43551</v>
      </c>
      <c r="C17" s="33">
        <v>0.37934027777777773</v>
      </c>
      <c r="D17" s="31" t="s">
        <v>42</v>
      </c>
      <c r="E17" s="34">
        <v>2.3660000000000001</v>
      </c>
      <c r="F17" s="34">
        <v>32.373699999999999</v>
      </c>
      <c r="G17" s="34" t="s">
        <v>43</v>
      </c>
      <c r="H17" s="34">
        <v>3.6030000000000002</v>
      </c>
      <c r="I17" s="34">
        <v>2716.2901000000002</v>
      </c>
      <c r="J17" s="34" t="s">
        <v>44</v>
      </c>
      <c r="K17" s="34">
        <v>3.12</v>
      </c>
      <c r="L17" s="34">
        <v>856.89760000000001</v>
      </c>
      <c r="M17" s="5"/>
      <c r="N17" s="4"/>
      <c r="O17" s="5"/>
      <c r="P17" s="5"/>
      <c r="Q17" s="4"/>
      <c r="R17" s="4"/>
      <c r="S17" s="5"/>
      <c r="T17" s="4"/>
      <c r="U17" s="4"/>
      <c r="AD17" s="7">
        <v>43109</v>
      </c>
    </row>
    <row r="18" spans="1:30" x14ac:dyDescent="0.35">
      <c r="A18" s="31" t="s">
        <v>41</v>
      </c>
      <c r="B18" s="32">
        <v>43551</v>
      </c>
      <c r="C18" s="33">
        <v>0.38278935185185187</v>
      </c>
      <c r="D18" s="31" t="s">
        <v>42</v>
      </c>
      <c r="E18" s="34">
        <v>2.3660000000000001</v>
      </c>
      <c r="F18" s="34">
        <v>32.417299999999997</v>
      </c>
      <c r="G18" s="34" t="s">
        <v>43</v>
      </c>
      <c r="H18" s="34">
        <v>3.6030000000000002</v>
      </c>
      <c r="I18" s="34">
        <v>2717.8186000000001</v>
      </c>
      <c r="J18" s="34" t="s">
        <v>44</v>
      </c>
      <c r="K18" s="34">
        <v>3.12</v>
      </c>
      <c r="L18" s="34">
        <v>859.97289999999998</v>
      </c>
      <c r="M18" s="5"/>
      <c r="N18" s="4"/>
      <c r="O18" s="5"/>
      <c r="P18" s="5"/>
      <c r="Q18" s="4"/>
      <c r="R18" s="4"/>
      <c r="S18" s="5"/>
      <c r="T18" s="4"/>
      <c r="U18" s="4"/>
      <c r="AD18" s="7">
        <v>43109</v>
      </c>
    </row>
    <row r="19" spans="1:30" x14ac:dyDescent="0.35">
      <c r="A19" s="31" t="s">
        <v>41</v>
      </c>
      <c r="B19" s="32">
        <v>43551</v>
      </c>
      <c r="C19" s="33">
        <v>0.38623842592592594</v>
      </c>
      <c r="D19" s="31" t="s">
        <v>42</v>
      </c>
      <c r="E19" s="34">
        <v>2.3730000000000002</v>
      </c>
      <c r="F19" s="34">
        <v>31.7896</v>
      </c>
      <c r="G19" s="34" t="s">
        <v>43</v>
      </c>
      <c r="H19" s="34">
        <v>3.6059999999999999</v>
      </c>
      <c r="I19" s="34">
        <v>2722.4322999999999</v>
      </c>
      <c r="J19" s="34" t="s">
        <v>44</v>
      </c>
      <c r="K19" s="34">
        <v>3.1259999999999999</v>
      </c>
      <c r="L19" s="34">
        <v>853.55780000000004</v>
      </c>
      <c r="M19" s="5"/>
      <c r="N19" s="4"/>
      <c r="O19" s="5"/>
      <c r="P19" s="5"/>
      <c r="Q19" s="4"/>
      <c r="R19" s="4"/>
      <c r="S19" s="5"/>
      <c r="T19" s="4"/>
      <c r="U19" s="4"/>
      <c r="AD19" s="7">
        <v>43109</v>
      </c>
    </row>
    <row r="20" spans="1:30" x14ac:dyDescent="0.35">
      <c r="A20" s="35" t="s">
        <v>55</v>
      </c>
      <c r="B20" s="36">
        <v>43551</v>
      </c>
      <c r="C20" s="37">
        <v>0.38968749999999996</v>
      </c>
      <c r="D20" s="35" t="s">
        <v>42</v>
      </c>
      <c r="E20" s="38">
        <v>2.3730000000000002</v>
      </c>
      <c r="F20" s="38">
        <v>16.660799999999998</v>
      </c>
      <c r="G20" s="38" t="s">
        <v>43</v>
      </c>
      <c r="H20" s="38">
        <v>3.6059999999999999</v>
      </c>
      <c r="I20" s="38">
        <v>2850.3362999999999</v>
      </c>
      <c r="J20" s="38" t="s">
        <v>44</v>
      </c>
      <c r="K20" s="38">
        <v>3.1230000000000002</v>
      </c>
      <c r="L20" s="38">
        <v>726.20960000000002</v>
      </c>
      <c r="O20" s="14">
        <f t="shared" ref="O20:O29" si="3">($O$2/$M$2)*F20</f>
        <v>2.0469570743451984</v>
      </c>
      <c r="P20" s="3"/>
      <c r="R20" s="14">
        <f t="shared" ref="R20:R29" si="4">($R$2/$P$2)*I20</f>
        <v>424.59185018950853</v>
      </c>
      <c r="S20" s="3"/>
      <c r="U20" s="14">
        <f t="shared" ref="U20:U26" si="5">($S$2/$U$2)*L20</f>
        <v>1708.1372517109889</v>
      </c>
      <c r="AD20" s="7">
        <v>43109</v>
      </c>
    </row>
    <row r="21" spans="1:30" x14ac:dyDescent="0.35">
      <c r="A21" s="35" t="s">
        <v>56</v>
      </c>
      <c r="B21" s="36">
        <v>43551</v>
      </c>
      <c r="C21" s="37">
        <v>0.39313657407407404</v>
      </c>
      <c r="D21" s="35" t="s">
        <v>42</v>
      </c>
      <c r="E21" s="38">
        <v>2.37</v>
      </c>
      <c r="F21" s="38">
        <v>17.442599999999999</v>
      </c>
      <c r="G21" s="38" t="s">
        <v>43</v>
      </c>
      <c r="H21" s="38">
        <v>3.6059999999999999</v>
      </c>
      <c r="I21" s="38">
        <v>2976.8148000000001</v>
      </c>
      <c r="J21" s="38" t="s">
        <v>44</v>
      </c>
      <c r="K21" s="38">
        <v>3.1230000000000002</v>
      </c>
      <c r="L21" s="38">
        <v>752.85159999999996</v>
      </c>
      <c r="O21" s="14">
        <f t="shared" si="3"/>
        <v>2.1430095472590489</v>
      </c>
      <c r="P21" s="3"/>
      <c r="R21" s="14">
        <f t="shared" si="4"/>
        <v>443.43234291459288</v>
      </c>
      <c r="S21" s="3"/>
      <c r="U21" s="14">
        <f t="shared" si="5"/>
        <v>1770.8026208552196</v>
      </c>
      <c r="AD21" s="7">
        <v>43109</v>
      </c>
    </row>
    <row r="22" spans="1:30" x14ac:dyDescent="0.35">
      <c r="A22" s="35" t="s">
        <v>57</v>
      </c>
      <c r="B22" s="36">
        <v>43551</v>
      </c>
      <c r="C22" s="37">
        <v>0.39658564814814817</v>
      </c>
      <c r="D22" s="35" t="s">
        <v>42</v>
      </c>
      <c r="E22" s="38">
        <v>2.3730000000000002</v>
      </c>
      <c r="F22" s="38">
        <v>17.765799999999999</v>
      </c>
      <c r="G22" s="38" t="s">
        <v>43</v>
      </c>
      <c r="H22" s="38">
        <v>3.61</v>
      </c>
      <c r="I22" s="38">
        <v>3086.7444</v>
      </c>
      <c r="J22" s="38" t="s">
        <v>44</v>
      </c>
      <c r="K22" s="38">
        <v>3.1259999999999999</v>
      </c>
      <c r="L22" s="38">
        <v>776.64859999999999</v>
      </c>
      <c r="O22" s="14">
        <f t="shared" si="3"/>
        <v>2.1827181162610394</v>
      </c>
      <c r="P22" s="3"/>
      <c r="Q22" s="14">
        <f>($R$2/$P$2)*I22</f>
        <v>459.80767808279484</v>
      </c>
      <c r="S22" s="3"/>
      <c r="U22" s="14">
        <f t="shared" si="5"/>
        <v>1826.7761885124999</v>
      </c>
      <c r="AD22" s="7">
        <v>43109</v>
      </c>
    </row>
    <row r="23" spans="1:30" x14ac:dyDescent="0.35">
      <c r="A23" s="35" t="s">
        <v>58</v>
      </c>
      <c r="B23" s="36">
        <v>43551</v>
      </c>
      <c r="C23" s="37">
        <v>0.40003472222222225</v>
      </c>
      <c r="D23" s="35" t="s">
        <v>42</v>
      </c>
      <c r="E23" s="38">
        <v>2.37</v>
      </c>
      <c r="F23" s="38">
        <v>17.1266</v>
      </c>
      <c r="G23" s="38" t="s">
        <v>43</v>
      </c>
      <c r="H23" s="38">
        <v>3.6030000000000002</v>
      </c>
      <c r="I23" s="38">
        <v>2993.1051000000002</v>
      </c>
      <c r="J23" s="38" t="s">
        <v>44</v>
      </c>
      <c r="K23" s="38">
        <v>3.1230000000000002</v>
      </c>
      <c r="L23" s="38">
        <v>741.93870000000004</v>
      </c>
      <c r="O23" s="14">
        <f t="shared" si="3"/>
        <v>2.1041855750912606</v>
      </c>
      <c r="P23" s="3"/>
      <c r="R23" s="14">
        <f t="shared" si="4"/>
        <v>445.85897889335172</v>
      </c>
      <c r="S23" s="3"/>
      <c r="T23" s="14">
        <f>($S$2/$U$2)*L23</f>
        <v>1745.1340934573489</v>
      </c>
      <c r="AD23" s="7">
        <v>43109</v>
      </c>
    </row>
    <row r="24" spans="1:30" x14ac:dyDescent="0.35">
      <c r="A24" s="35" t="s">
        <v>59</v>
      </c>
      <c r="B24" s="36">
        <v>43551</v>
      </c>
      <c r="C24" s="37">
        <v>0.40348379629629627</v>
      </c>
      <c r="D24" s="35" t="s">
        <v>42</v>
      </c>
      <c r="E24" s="38">
        <v>2.37</v>
      </c>
      <c r="F24" s="38">
        <v>16.517600000000002</v>
      </c>
      <c r="G24" s="38" t="s">
        <v>43</v>
      </c>
      <c r="H24" s="38">
        <v>3.6059999999999999</v>
      </c>
      <c r="I24" s="38">
        <v>3075.4735999999998</v>
      </c>
      <c r="J24" s="38" t="s">
        <v>44</v>
      </c>
      <c r="K24" s="38">
        <v>3.1230000000000002</v>
      </c>
      <c r="L24" s="38">
        <v>778.4366</v>
      </c>
      <c r="O24" s="14">
        <f t="shared" si="3"/>
        <v>2.0293634261982771</v>
      </c>
      <c r="P24" s="3"/>
      <c r="R24" s="14">
        <f t="shared" si="4"/>
        <v>458.1287569586047</v>
      </c>
      <c r="S24" s="3"/>
      <c r="U24" s="14">
        <f t="shared" si="5"/>
        <v>1830.9817916965658</v>
      </c>
      <c r="AD24" s="7">
        <v>43109</v>
      </c>
    </row>
    <row r="25" spans="1:30" x14ac:dyDescent="0.35">
      <c r="A25" s="27" t="s">
        <v>60</v>
      </c>
      <c r="B25" s="28"/>
      <c r="C25" s="29"/>
      <c r="D25" s="27"/>
      <c r="E25" s="30"/>
      <c r="F25" s="30"/>
      <c r="G25" s="30"/>
      <c r="H25" s="30"/>
      <c r="I25" s="30"/>
      <c r="J25" s="30"/>
      <c r="K25" s="30"/>
      <c r="L25" s="30"/>
      <c r="O25" s="17">
        <f t="shared" si="3"/>
        <v>0</v>
      </c>
      <c r="P25" s="3"/>
      <c r="R25" s="17">
        <f t="shared" si="4"/>
        <v>0</v>
      </c>
      <c r="S25" s="3"/>
      <c r="U25" s="17">
        <f t="shared" si="5"/>
        <v>0</v>
      </c>
      <c r="AD25" s="7">
        <v>43109</v>
      </c>
    </row>
    <row r="26" spans="1:30" x14ac:dyDescent="0.35">
      <c r="A26" s="27" t="s">
        <v>61</v>
      </c>
      <c r="B26" s="28"/>
      <c r="C26" s="29"/>
      <c r="D26" s="27"/>
      <c r="E26" s="30"/>
      <c r="F26" s="30"/>
      <c r="G26" s="30"/>
      <c r="H26" s="30"/>
      <c r="I26" s="30"/>
      <c r="J26" s="30"/>
      <c r="K26" s="30"/>
      <c r="L26" s="30"/>
      <c r="O26" s="17">
        <f t="shared" si="3"/>
        <v>0</v>
      </c>
      <c r="P26" s="3"/>
      <c r="R26" s="17">
        <f t="shared" si="4"/>
        <v>0</v>
      </c>
      <c r="S26" s="3"/>
      <c r="U26" s="17">
        <f t="shared" si="5"/>
        <v>0</v>
      </c>
      <c r="AD26" s="7">
        <v>43109</v>
      </c>
    </row>
    <row r="27" spans="1:30" x14ac:dyDescent="0.35">
      <c r="A27" s="27" t="s">
        <v>62</v>
      </c>
      <c r="B27" s="28"/>
      <c r="C27" s="29"/>
      <c r="D27" s="27"/>
      <c r="E27" s="30"/>
      <c r="F27" s="30"/>
      <c r="G27" s="30"/>
      <c r="H27" s="30"/>
      <c r="I27" s="30"/>
      <c r="J27" s="30"/>
      <c r="K27" s="30"/>
      <c r="L27" s="30"/>
      <c r="O27" s="17">
        <f t="shared" si="3"/>
        <v>0</v>
      </c>
      <c r="P27" s="3"/>
      <c r="R27" s="17">
        <f t="shared" si="4"/>
        <v>0</v>
      </c>
      <c r="S27" s="3"/>
      <c r="U27" s="17">
        <f>($S$2/$U$2)*L27</f>
        <v>0</v>
      </c>
      <c r="AD27" s="7">
        <v>43109</v>
      </c>
    </row>
    <row r="28" spans="1:30" x14ac:dyDescent="0.35">
      <c r="A28" s="27" t="s">
        <v>63</v>
      </c>
      <c r="B28" s="28"/>
      <c r="C28" s="29"/>
      <c r="D28" s="27"/>
      <c r="E28" s="30"/>
      <c r="F28" s="30"/>
      <c r="G28" s="30"/>
      <c r="H28" s="30"/>
      <c r="I28" s="30"/>
      <c r="J28" s="30"/>
      <c r="K28" s="30"/>
      <c r="L28" s="30"/>
      <c r="O28" s="17">
        <f t="shared" si="3"/>
        <v>0</v>
      </c>
      <c r="P28" s="3"/>
      <c r="R28" s="17">
        <f t="shared" si="4"/>
        <v>0</v>
      </c>
      <c r="S28" s="3"/>
      <c r="U28" s="17">
        <f>($S$2/$U$2)*L28</f>
        <v>0</v>
      </c>
      <c r="AD28" s="7">
        <v>43109</v>
      </c>
    </row>
    <row r="29" spans="1:30" x14ac:dyDescent="0.35">
      <c r="A29" s="27" t="s">
        <v>64</v>
      </c>
      <c r="B29" s="28"/>
      <c r="C29" s="29"/>
      <c r="D29" s="27"/>
      <c r="E29" s="30"/>
      <c r="F29" s="30"/>
      <c r="G29" s="30"/>
      <c r="H29" s="30"/>
      <c r="I29" s="30"/>
      <c r="J29" s="30"/>
      <c r="K29" s="30"/>
      <c r="L29" s="30"/>
      <c r="O29" s="17">
        <f t="shared" si="3"/>
        <v>0</v>
      </c>
      <c r="P29" s="3"/>
      <c r="R29" s="17">
        <f t="shared" si="4"/>
        <v>0</v>
      </c>
      <c r="S29" s="3"/>
      <c r="U29" s="17">
        <f>($S$2/$U$2)*L29</f>
        <v>0</v>
      </c>
      <c r="AD29" s="7">
        <v>43109</v>
      </c>
    </row>
    <row r="30" spans="1:30" x14ac:dyDescent="0.35">
      <c r="A30" s="43" t="s">
        <v>41</v>
      </c>
      <c r="B30" s="44">
        <v>43551</v>
      </c>
      <c r="C30" s="45">
        <v>0.4241550925925926</v>
      </c>
      <c r="D30" s="43" t="s">
        <v>42</v>
      </c>
      <c r="E30" s="46">
        <v>2.3660000000000001</v>
      </c>
      <c r="F30" s="46">
        <v>31.8383</v>
      </c>
      <c r="G30" s="46" t="s">
        <v>43</v>
      </c>
      <c r="H30" s="46">
        <v>3.6030000000000002</v>
      </c>
      <c r="I30" s="46">
        <v>2725.2759999999998</v>
      </c>
      <c r="J30" s="46" t="s">
        <v>44</v>
      </c>
      <c r="K30" s="46">
        <v>3.12</v>
      </c>
      <c r="L30" s="46">
        <v>857.98080000000004</v>
      </c>
      <c r="M30" s="5"/>
      <c r="N30" s="4"/>
      <c r="O30" s="5"/>
      <c r="P30" s="5"/>
      <c r="Q30" s="4"/>
      <c r="R30" s="4"/>
      <c r="S30" s="5"/>
      <c r="T30" s="4"/>
      <c r="U30" s="4"/>
      <c r="AD30" s="7">
        <v>43109</v>
      </c>
    </row>
    <row r="31" spans="1:30" x14ac:dyDescent="0.35">
      <c r="A31" s="43" t="s">
        <v>41</v>
      </c>
      <c r="B31" s="44">
        <v>43551</v>
      </c>
      <c r="C31" s="45">
        <v>0.42760416666666662</v>
      </c>
      <c r="D31" s="43" t="s">
        <v>42</v>
      </c>
      <c r="E31" s="46">
        <v>2.363</v>
      </c>
      <c r="F31" s="46">
        <v>31.695399999999999</v>
      </c>
      <c r="G31" s="46" t="s">
        <v>43</v>
      </c>
      <c r="H31" s="46">
        <v>3.6</v>
      </c>
      <c r="I31" s="46">
        <v>2762.8058999999998</v>
      </c>
      <c r="J31" s="46" t="s">
        <v>44</v>
      </c>
      <c r="K31" s="46">
        <v>3.1160000000000001</v>
      </c>
      <c r="L31" s="46">
        <v>850.01020000000005</v>
      </c>
      <c r="M31" s="5"/>
      <c r="N31" s="4"/>
      <c r="O31" s="5"/>
      <c r="P31" s="5"/>
      <c r="Q31" s="4"/>
      <c r="R31" s="4"/>
      <c r="S31" s="5"/>
      <c r="T31" s="4"/>
      <c r="U31" s="4"/>
      <c r="AD31" s="7">
        <v>43109</v>
      </c>
    </row>
    <row r="32" spans="1:30" x14ac:dyDescent="0.35">
      <c r="A32" s="43" t="s">
        <v>41</v>
      </c>
      <c r="B32" s="44">
        <v>43551</v>
      </c>
      <c r="C32" s="45">
        <v>0.43104166666666671</v>
      </c>
      <c r="D32" s="43" t="s">
        <v>42</v>
      </c>
      <c r="E32" s="46">
        <v>2.3660000000000001</v>
      </c>
      <c r="F32" s="46">
        <v>32.400500000000001</v>
      </c>
      <c r="G32" s="46" t="s">
        <v>43</v>
      </c>
      <c r="H32" s="46">
        <v>3.6</v>
      </c>
      <c r="I32" s="46">
        <v>2727.1792999999998</v>
      </c>
      <c r="J32" s="46" t="s">
        <v>44</v>
      </c>
      <c r="K32" s="46">
        <v>3.12</v>
      </c>
      <c r="L32" s="46">
        <v>860.73159999999996</v>
      </c>
      <c r="M32" s="5"/>
      <c r="N32" s="4"/>
      <c r="O32" s="5"/>
      <c r="P32" s="5"/>
      <c r="Q32" s="4"/>
      <c r="R32" s="4"/>
      <c r="S32" s="5"/>
      <c r="T32" s="4"/>
      <c r="U32" s="4"/>
      <c r="AD32" s="7">
        <v>43109</v>
      </c>
    </row>
    <row r="33" spans="1:30" x14ac:dyDescent="0.35">
      <c r="A33" s="43" t="s">
        <v>41</v>
      </c>
      <c r="B33" s="44">
        <v>43551</v>
      </c>
      <c r="C33" s="45">
        <v>0.43449074074074073</v>
      </c>
      <c r="D33" s="43" t="s">
        <v>42</v>
      </c>
      <c r="E33" s="46">
        <v>2.37</v>
      </c>
      <c r="F33" s="46">
        <v>32.115900000000003</v>
      </c>
      <c r="G33" s="46" t="s">
        <v>43</v>
      </c>
      <c r="H33" s="46">
        <v>3.6030000000000002</v>
      </c>
      <c r="I33" s="46">
        <v>2708.4872</v>
      </c>
      <c r="J33" s="46" t="s">
        <v>44</v>
      </c>
      <c r="K33" s="46">
        <v>3.1230000000000002</v>
      </c>
      <c r="L33" s="46">
        <v>847.8673</v>
      </c>
      <c r="M33" s="5"/>
      <c r="N33" s="4"/>
      <c r="O33" s="5"/>
      <c r="P33" s="5"/>
      <c r="Q33" s="4"/>
      <c r="R33" s="4"/>
      <c r="S33" s="5"/>
      <c r="T33" s="4"/>
      <c r="U33" s="4"/>
      <c r="AD33" s="7">
        <v>43109</v>
      </c>
    </row>
    <row r="34" spans="1:30" x14ac:dyDescent="0.35">
      <c r="A34" s="39" t="s">
        <v>65</v>
      </c>
      <c r="B34" s="40">
        <v>43551</v>
      </c>
      <c r="C34" s="41">
        <v>0.40692129629629631</v>
      </c>
      <c r="D34" s="39" t="s">
        <v>42</v>
      </c>
      <c r="E34" s="42">
        <v>2.3730000000000002</v>
      </c>
      <c r="F34" s="42">
        <v>18.988600000000002</v>
      </c>
      <c r="G34" s="42" t="s">
        <v>43</v>
      </c>
      <c r="H34" s="42">
        <v>3.6059999999999999</v>
      </c>
      <c r="I34" s="42">
        <v>2894.0698000000002</v>
      </c>
      <c r="J34" s="42" t="s">
        <v>44</v>
      </c>
      <c r="K34" s="42">
        <v>3.1230000000000002</v>
      </c>
      <c r="L34" s="42">
        <v>664.89319999999998</v>
      </c>
      <c r="O34" s="19">
        <f t="shared" ref="O34:O42" si="6">($O$2/$M$2)*F34</f>
        <v>2.3329521452698097</v>
      </c>
      <c r="R34" s="19">
        <f t="shared" ref="R34:R43" si="7">($R$2/$P$2)*I34</f>
        <v>431.10648064917149</v>
      </c>
      <c r="U34" s="19">
        <f t="shared" ref="U34:U43" si="8">($S$2/$U$2)*L34</f>
        <v>1563.9132880222526</v>
      </c>
      <c r="AD34" s="7">
        <v>43109</v>
      </c>
    </row>
    <row r="35" spans="1:30" x14ac:dyDescent="0.35">
      <c r="A35" s="39" t="s">
        <v>66</v>
      </c>
      <c r="B35" s="40">
        <v>43551</v>
      </c>
      <c r="C35" s="41">
        <v>0.41037037037037033</v>
      </c>
      <c r="D35" s="39" t="s">
        <v>42</v>
      </c>
      <c r="E35" s="42">
        <v>2.3730000000000002</v>
      </c>
      <c r="F35" s="42">
        <v>17.972799999999999</v>
      </c>
      <c r="G35" s="42" t="s">
        <v>43</v>
      </c>
      <c r="H35" s="42">
        <v>3.6059999999999999</v>
      </c>
      <c r="I35" s="42">
        <v>3039.049</v>
      </c>
      <c r="J35" s="42" t="s">
        <v>44</v>
      </c>
      <c r="K35" s="42">
        <v>3.1259999999999999</v>
      </c>
      <c r="L35" s="42">
        <v>661.48839999999996</v>
      </c>
      <c r="O35" s="19">
        <f t="shared" si="6"/>
        <v>2.2081502752443689</v>
      </c>
      <c r="R35" s="19">
        <f t="shared" si="7"/>
        <v>452.70287499989939</v>
      </c>
      <c r="U35" s="19">
        <f t="shared" si="8"/>
        <v>1555.904765806868</v>
      </c>
      <c r="AD35" s="7">
        <v>43109</v>
      </c>
    </row>
    <row r="36" spans="1:30" x14ac:dyDescent="0.35">
      <c r="A36" s="39" t="s">
        <v>67</v>
      </c>
      <c r="B36" s="40">
        <v>43551</v>
      </c>
      <c r="C36" s="41">
        <v>0.41381944444444446</v>
      </c>
      <c r="D36" s="39" t="s">
        <v>42</v>
      </c>
      <c r="E36" s="42">
        <v>2.37</v>
      </c>
      <c r="F36" s="42">
        <v>17.585000000000001</v>
      </c>
      <c r="G36" s="42" t="s">
        <v>43</v>
      </c>
      <c r="H36" s="42">
        <v>3.6059999999999999</v>
      </c>
      <c r="I36" s="42">
        <v>3234.8692000000001</v>
      </c>
      <c r="J36" s="42" t="s">
        <v>44</v>
      </c>
      <c r="K36" s="42">
        <v>3.1230000000000002</v>
      </c>
      <c r="L36" s="42">
        <v>666.70780000000002</v>
      </c>
      <c r="O36" s="19">
        <f t="shared" si="6"/>
        <v>2.1605049068688369</v>
      </c>
      <c r="R36" s="19">
        <f t="shared" si="7"/>
        <v>481.87264736061337</v>
      </c>
      <c r="U36" s="19">
        <f t="shared" si="8"/>
        <v>1568.1814577861264</v>
      </c>
      <c r="AD36" s="7">
        <v>43109</v>
      </c>
    </row>
    <row r="37" spans="1:30" x14ac:dyDescent="0.35">
      <c r="A37" s="39" t="s">
        <v>68</v>
      </c>
      <c r="B37" s="40">
        <v>43551</v>
      </c>
      <c r="C37" s="41">
        <v>0.41726851851851854</v>
      </c>
      <c r="D37" s="39" t="s">
        <v>42</v>
      </c>
      <c r="E37" s="42">
        <v>2.37</v>
      </c>
      <c r="F37" s="42">
        <v>17.8184</v>
      </c>
      <c r="G37" s="42" t="s">
        <v>43</v>
      </c>
      <c r="H37" s="42">
        <v>3.6059999999999999</v>
      </c>
      <c r="I37" s="42">
        <v>3438.7890000000002</v>
      </c>
      <c r="J37" s="42" t="s">
        <v>44</v>
      </c>
      <c r="K37" s="42">
        <v>3.1230000000000002</v>
      </c>
      <c r="L37" s="42">
        <v>672.28480000000002</v>
      </c>
      <c r="N37" s="19">
        <f>($O$2/$M$2)*F37</f>
        <v>2.1891805875775767</v>
      </c>
      <c r="R37" s="19">
        <f t="shared" si="7"/>
        <v>512.2489524907395</v>
      </c>
      <c r="U37" s="19">
        <f t="shared" si="8"/>
        <v>1581.2992704021979</v>
      </c>
      <c r="AD37" s="7">
        <v>43109</v>
      </c>
    </row>
    <row r="38" spans="1:30" x14ac:dyDescent="0.35">
      <c r="A38" s="39" t="s">
        <v>69</v>
      </c>
      <c r="B38" s="40">
        <v>43551</v>
      </c>
      <c r="C38" s="41">
        <v>0.42071759259259256</v>
      </c>
      <c r="D38" s="39" t="s">
        <v>42</v>
      </c>
      <c r="E38" s="42">
        <v>2.37</v>
      </c>
      <c r="F38" s="42">
        <v>16.84</v>
      </c>
      <c r="G38" s="42" t="s">
        <v>43</v>
      </c>
      <c r="H38" s="42">
        <v>3.6059999999999999</v>
      </c>
      <c r="I38" s="42">
        <v>3503.7941999999998</v>
      </c>
      <c r="J38" s="42" t="s">
        <v>44</v>
      </c>
      <c r="K38" s="42">
        <v>3.1259999999999999</v>
      </c>
      <c r="L38" s="42">
        <v>655.31759999999997</v>
      </c>
      <c r="O38" s="19">
        <f t="shared" si="6"/>
        <v>2.068973706663134</v>
      </c>
      <c r="R38" s="19">
        <f t="shared" si="7"/>
        <v>521.9322583308043</v>
      </c>
      <c r="U38" s="19">
        <f t="shared" si="8"/>
        <v>1541.3902601423076</v>
      </c>
      <c r="AD38" s="7">
        <v>43109</v>
      </c>
    </row>
    <row r="39" spans="1:30" x14ac:dyDescent="0.35">
      <c r="A39" s="47" t="s">
        <v>70</v>
      </c>
      <c r="B39" s="48">
        <v>43551</v>
      </c>
      <c r="C39" s="49">
        <v>0.43793981481481481</v>
      </c>
      <c r="D39" s="47" t="s">
        <v>42</v>
      </c>
      <c r="E39" s="50">
        <v>2.3660000000000001</v>
      </c>
      <c r="F39" s="50">
        <v>15.5542</v>
      </c>
      <c r="G39" s="50" t="s">
        <v>43</v>
      </c>
      <c r="H39" s="50">
        <v>3.6</v>
      </c>
      <c r="I39" s="50">
        <v>3125.9191000000001</v>
      </c>
      <c r="J39" s="50" t="s">
        <v>44</v>
      </c>
      <c r="K39" s="50">
        <v>3.1160000000000001</v>
      </c>
      <c r="L39" s="50">
        <v>664.96</v>
      </c>
      <c r="O39" s="26">
        <f t="shared" si="6"/>
        <v>1.9109994553550902</v>
      </c>
      <c r="R39" s="16">
        <f t="shared" si="7"/>
        <v>465.64322049006057</v>
      </c>
      <c r="U39" s="16">
        <f t="shared" si="8"/>
        <v>1564.0704101098902</v>
      </c>
      <c r="AD39" s="7">
        <v>43109</v>
      </c>
    </row>
    <row r="40" spans="1:30" x14ac:dyDescent="0.35">
      <c r="A40" s="47" t="s">
        <v>71</v>
      </c>
      <c r="B40" s="48">
        <v>43551</v>
      </c>
      <c r="C40" s="49">
        <v>0.44138888888888889</v>
      </c>
      <c r="D40" s="47" t="s">
        <v>42</v>
      </c>
      <c r="E40" s="50">
        <v>2.3730000000000002</v>
      </c>
      <c r="F40" s="50">
        <v>15.6973</v>
      </c>
      <c r="G40" s="50" t="s">
        <v>43</v>
      </c>
      <c r="H40" s="50">
        <v>3.6059999999999999</v>
      </c>
      <c r="I40" s="50">
        <v>3245.2822000000001</v>
      </c>
      <c r="J40" s="50" t="s">
        <v>44</v>
      </c>
      <c r="K40" s="50">
        <v>3.1259999999999999</v>
      </c>
      <c r="L40" s="50">
        <v>641.48590000000002</v>
      </c>
      <c r="O40" s="16">
        <f t="shared" si="6"/>
        <v>1.9285808174348702</v>
      </c>
      <c r="R40" s="16">
        <f t="shared" si="7"/>
        <v>483.42378886487143</v>
      </c>
      <c r="U40" s="16">
        <f t="shared" si="8"/>
        <v>1508.8563442804257</v>
      </c>
      <c r="AD40" s="7">
        <v>43109</v>
      </c>
    </row>
    <row r="41" spans="1:30" x14ac:dyDescent="0.35">
      <c r="A41" s="47" t="s">
        <v>72</v>
      </c>
      <c r="B41" s="48">
        <v>43551</v>
      </c>
      <c r="C41" s="49">
        <v>0.44483796296296302</v>
      </c>
      <c r="D41" s="47" t="s">
        <v>42</v>
      </c>
      <c r="E41" s="50">
        <v>2.37</v>
      </c>
      <c r="F41" s="50">
        <v>15.0854</v>
      </c>
      <c r="G41" s="50" t="s">
        <v>43</v>
      </c>
      <c r="H41" s="50">
        <v>3.6030000000000002</v>
      </c>
      <c r="I41" s="50">
        <v>3380.5983000000001</v>
      </c>
      <c r="J41" s="50" t="s">
        <v>44</v>
      </c>
      <c r="K41" s="50">
        <v>3.1230000000000002</v>
      </c>
      <c r="L41" s="50">
        <v>637.89120000000003</v>
      </c>
      <c r="N41" s="16">
        <f>($O$2/$M$2)*F41</f>
        <v>1.8534023725947768</v>
      </c>
      <c r="R41" s="16">
        <f t="shared" si="7"/>
        <v>503.58074832941901</v>
      </c>
      <c r="U41" s="16">
        <f t="shared" si="8"/>
        <v>1500.4011531362637</v>
      </c>
      <c r="AD41" s="7">
        <v>43109</v>
      </c>
    </row>
    <row r="42" spans="1:30" x14ac:dyDescent="0.35">
      <c r="A42" s="47" t="s">
        <v>73</v>
      </c>
      <c r="B42" s="48">
        <v>43551</v>
      </c>
      <c r="C42" s="49">
        <v>0.448275462962963</v>
      </c>
      <c r="D42" s="47" t="s">
        <v>42</v>
      </c>
      <c r="E42" s="50">
        <v>2.3660000000000001</v>
      </c>
      <c r="F42" s="50">
        <v>15.4392</v>
      </c>
      <c r="G42" s="50" t="s">
        <v>43</v>
      </c>
      <c r="H42" s="50">
        <v>3.6030000000000002</v>
      </c>
      <c r="I42" s="50">
        <v>3628.3933999999999</v>
      </c>
      <c r="J42" s="50" t="s">
        <v>44</v>
      </c>
      <c r="K42" s="50">
        <v>3.12</v>
      </c>
      <c r="L42" s="50">
        <v>642.08669999999995</v>
      </c>
      <c r="O42" s="16">
        <f>($O$2/$M$2)*F42</f>
        <v>1.8968704781421295</v>
      </c>
      <c r="R42" s="16">
        <f t="shared" si="7"/>
        <v>540.49280673350779</v>
      </c>
      <c r="U42" s="16">
        <f t="shared" si="8"/>
        <v>1510.2695022183377</v>
      </c>
      <c r="AD42" s="7">
        <v>43109</v>
      </c>
    </row>
    <row r="43" spans="1:30" x14ac:dyDescent="0.35">
      <c r="A43" s="47" t="s">
        <v>74</v>
      </c>
      <c r="B43" s="48">
        <v>43551</v>
      </c>
      <c r="C43" s="49">
        <v>0.45172453703703702</v>
      </c>
      <c r="D43" s="47" t="s">
        <v>42</v>
      </c>
      <c r="E43" s="50">
        <v>2.3730000000000002</v>
      </c>
      <c r="F43" s="50">
        <v>15.0731</v>
      </c>
      <c r="G43" s="50" t="s">
        <v>43</v>
      </c>
      <c r="H43" s="50">
        <v>3.6059999999999999</v>
      </c>
      <c r="I43" s="50">
        <v>3684.5871999999999</v>
      </c>
      <c r="J43" s="50" t="s">
        <v>44</v>
      </c>
      <c r="K43" s="50">
        <v>3.12</v>
      </c>
      <c r="L43" s="50">
        <v>652.8673</v>
      </c>
      <c r="O43" s="16">
        <f t="shared" ref="O43" si="9">($O$2/$M$2)*F43</f>
        <v>1.8518911863363472</v>
      </c>
      <c r="R43" s="16">
        <f t="shared" si="7"/>
        <v>548.86354863900829</v>
      </c>
      <c r="U43" s="16">
        <f t="shared" si="8"/>
        <v>1535.6268432061127</v>
      </c>
      <c r="AD43" s="7">
        <v>43109</v>
      </c>
    </row>
    <row r="44" spans="1:30" x14ac:dyDescent="0.35">
      <c r="A44" s="55" t="s">
        <v>41</v>
      </c>
      <c r="B44" s="56">
        <v>43551</v>
      </c>
      <c r="C44" s="57">
        <v>0.47240740740740739</v>
      </c>
      <c r="D44" s="55" t="s">
        <v>42</v>
      </c>
      <c r="E44" s="58">
        <v>2.363</v>
      </c>
      <c r="F44" s="58">
        <v>32.278799999999997</v>
      </c>
      <c r="G44" s="58" t="s">
        <v>43</v>
      </c>
      <c r="H44" s="58">
        <v>3.6</v>
      </c>
      <c r="I44" s="58">
        <v>2721.9185000000002</v>
      </c>
      <c r="J44" s="58" t="s">
        <v>44</v>
      </c>
      <c r="K44" s="58">
        <v>3.1160000000000001</v>
      </c>
      <c r="L44" s="58">
        <v>852.83600000000001</v>
      </c>
      <c r="M44" s="5"/>
      <c r="N44" s="4"/>
      <c r="O44" s="4"/>
      <c r="P44" s="5"/>
      <c r="Q44" s="4"/>
      <c r="R44" s="4"/>
      <c r="S44" s="5"/>
      <c r="T44" s="4"/>
      <c r="U44" s="4"/>
      <c r="AD44" s="7">
        <v>43109</v>
      </c>
    </row>
    <row r="45" spans="1:30" x14ac:dyDescent="0.35">
      <c r="A45" s="55" t="s">
        <v>41</v>
      </c>
      <c r="B45" s="56">
        <v>43551</v>
      </c>
      <c r="C45" s="57">
        <v>0.47584490740740737</v>
      </c>
      <c r="D45" s="55" t="s">
        <v>42</v>
      </c>
      <c r="E45" s="58">
        <v>2.3730000000000002</v>
      </c>
      <c r="F45" s="58">
        <v>32.401000000000003</v>
      </c>
      <c r="G45" s="58" t="s">
        <v>43</v>
      </c>
      <c r="H45" s="58">
        <v>3.6059999999999999</v>
      </c>
      <c r="I45" s="58">
        <v>2719.5646000000002</v>
      </c>
      <c r="J45" s="58" t="s">
        <v>44</v>
      </c>
      <c r="K45" s="58">
        <v>3.1259999999999999</v>
      </c>
      <c r="L45" s="58">
        <v>856.27080000000001</v>
      </c>
      <c r="M45" s="5"/>
      <c r="N45" s="4"/>
      <c r="O45" s="4"/>
      <c r="P45" s="5"/>
      <c r="Q45" s="4"/>
      <c r="R45" s="4"/>
      <c r="S45" s="5"/>
      <c r="T45" s="4"/>
      <c r="U45" s="4"/>
      <c r="AD45" s="7">
        <v>43109</v>
      </c>
    </row>
    <row r="46" spans="1:30" x14ac:dyDescent="0.35">
      <c r="A46" s="55" t="s">
        <v>41</v>
      </c>
      <c r="B46" s="56">
        <v>43551</v>
      </c>
      <c r="C46" s="57">
        <v>0.47929398148148145</v>
      </c>
      <c r="D46" s="55" t="s">
        <v>42</v>
      </c>
      <c r="E46" s="58">
        <v>2.3660000000000001</v>
      </c>
      <c r="F46" s="58">
        <v>32.160200000000003</v>
      </c>
      <c r="G46" s="58" t="s">
        <v>43</v>
      </c>
      <c r="H46" s="58">
        <v>3.6030000000000002</v>
      </c>
      <c r="I46" s="58">
        <v>2720.8395999999998</v>
      </c>
      <c r="J46" s="58" t="s">
        <v>44</v>
      </c>
      <c r="K46" s="58">
        <v>3.12</v>
      </c>
      <c r="L46" s="58">
        <v>851.87699999999995</v>
      </c>
      <c r="M46" s="5"/>
      <c r="N46" s="4"/>
      <c r="O46" s="4"/>
      <c r="P46" s="5"/>
      <c r="Q46" s="4"/>
      <c r="R46" s="4"/>
      <c r="S46" s="5"/>
      <c r="T46" s="4"/>
      <c r="U46" s="4"/>
      <c r="AD46" s="7">
        <v>43109</v>
      </c>
    </row>
    <row r="47" spans="1:30" x14ac:dyDescent="0.35">
      <c r="A47" s="55" t="s">
        <v>41</v>
      </c>
      <c r="B47" s="56">
        <v>43551</v>
      </c>
      <c r="C47" s="57">
        <v>0.48273148148148143</v>
      </c>
      <c r="D47" s="55" t="s">
        <v>42</v>
      </c>
      <c r="E47" s="58">
        <v>2.37</v>
      </c>
      <c r="F47" s="58">
        <v>32.707799999999999</v>
      </c>
      <c r="G47" s="58" t="s">
        <v>43</v>
      </c>
      <c r="H47" s="58">
        <v>3.6059999999999999</v>
      </c>
      <c r="I47" s="58">
        <v>2711.4223999999999</v>
      </c>
      <c r="J47" s="58" t="s">
        <v>44</v>
      </c>
      <c r="K47" s="58">
        <v>3.1230000000000002</v>
      </c>
      <c r="L47" s="58">
        <v>852.25940000000003</v>
      </c>
      <c r="M47" s="5"/>
      <c r="N47" s="4"/>
      <c r="O47" s="4"/>
      <c r="P47" s="5"/>
      <c r="Q47" s="4"/>
      <c r="R47" s="4"/>
      <c r="S47" s="5"/>
      <c r="T47" s="4"/>
      <c r="U47" s="4"/>
      <c r="AD47" s="7">
        <v>43109</v>
      </c>
    </row>
    <row r="48" spans="1:30" x14ac:dyDescent="0.35">
      <c r="A48" s="51" t="s">
        <v>75</v>
      </c>
      <c r="B48" s="52">
        <v>43551</v>
      </c>
      <c r="C48" s="53">
        <v>0.4551736111111111</v>
      </c>
      <c r="D48" s="51" t="s">
        <v>42</v>
      </c>
      <c r="E48" s="54">
        <v>2.3730000000000002</v>
      </c>
      <c r="F48" s="54">
        <v>15.914899999999999</v>
      </c>
      <c r="G48" s="54" t="s">
        <v>43</v>
      </c>
      <c r="H48" s="54">
        <v>3.6059999999999999</v>
      </c>
      <c r="I48" s="54">
        <v>2823.2357000000002</v>
      </c>
      <c r="J48" s="54" t="s">
        <v>44</v>
      </c>
      <c r="K48" s="54">
        <v>3.1259999999999999</v>
      </c>
      <c r="L48" s="54">
        <v>643.69889999999998</v>
      </c>
      <c r="O48" s="22">
        <f t="shared" ref="O48:O57" si="10">($O$2/$M$2)*F48</f>
        <v>1.9553152995352203</v>
      </c>
      <c r="R48" s="22">
        <f t="shared" ref="R48:R57" si="11">($R$2/$P$2)*I48</f>
        <v>420.55489009632737</v>
      </c>
      <c r="U48" s="22">
        <f>($S$2/$U$2)*L48</f>
        <v>1514.0616014651785</v>
      </c>
      <c r="AD48" s="7">
        <v>43109</v>
      </c>
    </row>
    <row r="49" spans="1:30" x14ac:dyDescent="0.35">
      <c r="A49" s="51" t="s">
        <v>76</v>
      </c>
      <c r="B49" s="52">
        <v>43551</v>
      </c>
      <c r="C49" s="53">
        <v>0.45862268518518517</v>
      </c>
      <c r="D49" s="51" t="s">
        <v>42</v>
      </c>
      <c r="E49" s="54">
        <v>2.37</v>
      </c>
      <c r="F49" s="54">
        <v>15.365600000000001</v>
      </c>
      <c r="G49" s="54" t="s">
        <v>43</v>
      </c>
      <c r="H49" s="54">
        <v>3.6059999999999999</v>
      </c>
      <c r="I49" s="54">
        <v>3096.9929999999999</v>
      </c>
      <c r="J49" s="54" t="s">
        <v>44</v>
      </c>
      <c r="K49" s="54">
        <v>3.1230000000000002</v>
      </c>
      <c r="L49" s="54">
        <v>655.62660000000005</v>
      </c>
      <c r="O49" s="22">
        <f t="shared" si="10"/>
        <v>1.8878279327258345</v>
      </c>
      <c r="R49" s="22">
        <f t="shared" si="11"/>
        <v>461.33433023112281</v>
      </c>
      <c r="U49" s="22">
        <f>($S$2/$U$2)*L49</f>
        <v>1542.1170674039836</v>
      </c>
      <c r="AD49" s="7">
        <v>43109</v>
      </c>
    </row>
    <row r="50" spans="1:30" x14ac:dyDescent="0.35">
      <c r="A50" s="51" t="s">
        <v>77</v>
      </c>
      <c r="B50" s="52">
        <v>43551</v>
      </c>
      <c r="C50" s="53">
        <v>0.46206018518518516</v>
      </c>
      <c r="D50" s="51" t="s">
        <v>42</v>
      </c>
      <c r="E50" s="54">
        <v>2.3730000000000002</v>
      </c>
      <c r="F50" s="54">
        <v>15.140599999999999</v>
      </c>
      <c r="G50" s="54" t="s">
        <v>43</v>
      </c>
      <c r="H50" s="54">
        <v>3.61</v>
      </c>
      <c r="I50" s="54">
        <v>3261.192</v>
      </c>
      <c r="J50" s="54" t="s">
        <v>44</v>
      </c>
      <c r="K50" s="54">
        <v>3.1259999999999999</v>
      </c>
      <c r="L50" s="54">
        <v>655.6223</v>
      </c>
      <c r="O50" s="22">
        <f t="shared" si="10"/>
        <v>1.860184281656998</v>
      </c>
      <c r="R50" s="22">
        <f t="shared" si="11"/>
        <v>485.79374479538563</v>
      </c>
      <c r="U50" s="22">
        <f>($S$2/$U$2)*L50</f>
        <v>1542.1069532576234</v>
      </c>
      <c r="AD50" s="7">
        <v>43109</v>
      </c>
    </row>
    <row r="51" spans="1:30" x14ac:dyDescent="0.35">
      <c r="A51" s="51" t="s">
        <v>78</v>
      </c>
      <c r="B51" s="52">
        <v>43551</v>
      </c>
      <c r="C51" s="53">
        <v>0.46550925925925929</v>
      </c>
      <c r="D51" s="51" t="s">
        <v>42</v>
      </c>
      <c r="E51" s="54">
        <v>2.3730000000000002</v>
      </c>
      <c r="F51" s="54">
        <v>15.4465</v>
      </c>
      <c r="G51" s="54" t="s">
        <v>43</v>
      </c>
      <c r="H51" s="54">
        <v>3.61</v>
      </c>
      <c r="I51" s="54">
        <v>3408.0554000000002</v>
      </c>
      <c r="J51" s="54" t="s">
        <v>44</v>
      </c>
      <c r="K51" s="54">
        <v>3.1259999999999999</v>
      </c>
      <c r="L51" s="54">
        <v>664.83770000000004</v>
      </c>
      <c r="O51" s="22">
        <f t="shared" si="10"/>
        <v>1.897767361043474</v>
      </c>
      <c r="R51" s="22">
        <f t="shared" si="11"/>
        <v>507.67081338238779</v>
      </c>
      <c r="U51" s="22">
        <f>($S$2/$U$2)*L51</f>
        <v>1563.7827449703984</v>
      </c>
      <c r="AD51" s="7">
        <v>43109</v>
      </c>
    </row>
    <row r="52" spans="1:30" x14ac:dyDescent="0.35">
      <c r="A52" s="51" t="s">
        <v>79</v>
      </c>
      <c r="B52" s="52">
        <v>43551</v>
      </c>
      <c r="C52" s="53">
        <v>0.46895833333333337</v>
      </c>
      <c r="D52" s="51" t="s">
        <v>42</v>
      </c>
      <c r="E52" s="54">
        <v>2.3730000000000002</v>
      </c>
      <c r="F52" s="54">
        <v>15.4435</v>
      </c>
      <c r="G52" s="54" t="s">
        <v>43</v>
      </c>
      <c r="H52" s="54">
        <v>3.6059999999999999</v>
      </c>
      <c r="I52" s="54">
        <v>3490.7186000000002</v>
      </c>
      <c r="J52" s="54" t="s">
        <v>44</v>
      </c>
      <c r="K52" s="54">
        <v>3.1230000000000002</v>
      </c>
      <c r="L52" s="54">
        <v>653.04280000000006</v>
      </c>
      <c r="O52" s="22">
        <f t="shared" si="10"/>
        <v>1.8973987790292228</v>
      </c>
      <c r="R52" s="22">
        <f t="shared" si="11"/>
        <v>519.98449055465176</v>
      </c>
      <c r="U52" s="22">
        <f t="shared" ref="U52:U57" si="12">($S$2/$U$2)*L52</f>
        <v>1536.0396415052198</v>
      </c>
      <c r="AD52" s="7">
        <v>43109</v>
      </c>
    </row>
    <row r="53" spans="1:30" x14ac:dyDescent="0.35">
      <c r="A53" s="27" t="s">
        <v>80</v>
      </c>
      <c r="B53" s="28"/>
      <c r="C53" s="29"/>
      <c r="D53" s="27"/>
      <c r="E53" s="30"/>
      <c r="F53" s="30"/>
      <c r="G53" s="30"/>
      <c r="H53" s="30"/>
      <c r="I53" s="30"/>
      <c r="J53" s="30"/>
      <c r="K53" s="30"/>
      <c r="L53" s="30"/>
      <c r="O53" s="24">
        <f t="shared" si="10"/>
        <v>0</v>
      </c>
      <c r="R53" s="24">
        <f t="shared" si="11"/>
        <v>0</v>
      </c>
      <c r="U53" s="24">
        <f t="shared" si="12"/>
        <v>0</v>
      </c>
      <c r="AD53" s="7">
        <v>43109</v>
      </c>
    </row>
    <row r="54" spans="1:30" x14ac:dyDescent="0.35">
      <c r="A54" s="27" t="s">
        <v>81</v>
      </c>
      <c r="B54" s="28"/>
      <c r="C54" s="29"/>
      <c r="D54" s="27"/>
      <c r="E54" s="30"/>
      <c r="F54" s="30"/>
      <c r="G54" s="30"/>
      <c r="H54" s="30"/>
      <c r="I54" s="30"/>
      <c r="J54" s="30"/>
      <c r="K54" s="30"/>
      <c r="L54" s="30"/>
      <c r="O54" s="24">
        <f t="shared" si="10"/>
        <v>0</v>
      </c>
      <c r="R54" s="24">
        <f t="shared" si="11"/>
        <v>0</v>
      </c>
      <c r="U54" s="24">
        <f t="shared" si="12"/>
        <v>0</v>
      </c>
      <c r="AD54" s="7">
        <v>43109</v>
      </c>
    </row>
    <row r="55" spans="1:30" x14ac:dyDescent="0.35">
      <c r="A55" s="27" t="s">
        <v>82</v>
      </c>
      <c r="B55" s="28"/>
      <c r="C55" s="29"/>
      <c r="D55" s="27"/>
      <c r="E55" s="30"/>
      <c r="F55" s="30"/>
      <c r="G55" s="30"/>
      <c r="H55" s="30"/>
      <c r="I55" s="30"/>
      <c r="J55" s="30"/>
      <c r="K55" s="30"/>
      <c r="L55" s="30"/>
      <c r="O55" s="24">
        <f t="shared" si="10"/>
        <v>0</v>
      </c>
      <c r="R55" s="24">
        <f t="shared" si="11"/>
        <v>0</v>
      </c>
      <c r="U55" s="24">
        <f t="shared" si="12"/>
        <v>0</v>
      </c>
      <c r="AD55" s="7">
        <v>43109</v>
      </c>
    </row>
    <row r="56" spans="1:30" x14ac:dyDescent="0.35">
      <c r="A56" s="27" t="s">
        <v>83</v>
      </c>
      <c r="B56" s="28"/>
      <c r="C56" s="29"/>
      <c r="D56" s="27"/>
      <c r="E56" s="30"/>
      <c r="F56" s="30"/>
      <c r="G56" s="30"/>
      <c r="H56" s="30"/>
      <c r="I56" s="30"/>
      <c r="J56" s="30"/>
      <c r="K56" s="30"/>
      <c r="L56" s="30"/>
      <c r="O56" s="24">
        <f t="shared" si="10"/>
        <v>0</v>
      </c>
      <c r="R56" s="24">
        <f t="shared" si="11"/>
        <v>0</v>
      </c>
      <c r="U56" s="24">
        <f t="shared" si="12"/>
        <v>0</v>
      </c>
      <c r="AD56" s="7">
        <v>43109</v>
      </c>
    </row>
    <row r="57" spans="1:30" x14ac:dyDescent="0.35">
      <c r="A57" s="27" t="s">
        <v>84</v>
      </c>
      <c r="B57" s="28"/>
      <c r="C57" s="29"/>
      <c r="D57" s="27"/>
      <c r="E57" s="30"/>
      <c r="F57" s="30"/>
      <c r="G57" s="30"/>
      <c r="H57" s="30"/>
      <c r="I57" s="30"/>
      <c r="J57" s="30"/>
      <c r="K57" s="30"/>
      <c r="L57" s="30"/>
      <c r="M57" s="3"/>
      <c r="N57" s="2"/>
      <c r="O57" s="24">
        <f t="shared" si="10"/>
        <v>0</v>
      </c>
      <c r="P57" s="3"/>
      <c r="Q57" s="2"/>
      <c r="R57" s="24">
        <f t="shared" si="11"/>
        <v>0</v>
      </c>
      <c r="S57" s="3"/>
      <c r="U57" s="24">
        <f t="shared" si="12"/>
        <v>0</v>
      </c>
      <c r="AD57" s="7">
        <v>43109</v>
      </c>
    </row>
    <row r="58" spans="1:30" x14ac:dyDescent="0.35">
      <c r="A58" s="59" t="s">
        <v>41</v>
      </c>
      <c r="B58" s="60">
        <v>43551</v>
      </c>
      <c r="C58" s="61">
        <v>0.52063657407407404</v>
      </c>
      <c r="D58" s="59" t="s">
        <v>42</v>
      </c>
      <c r="E58" s="62">
        <v>2.3730000000000002</v>
      </c>
      <c r="F58" s="62">
        <v>32.111800000000002</v>
      </c>
      <c r="G58" s="62" t="s">
        <v>43</v>
      </c>
      <c r="H58" s="62">
        <v>3.6059999999999999</v>
      </c>
      <c r="I58" s="62">
        <v>2728.9596000000001</v>
      </c>
      <c r="J58" s="62" t="s">
        <v>44</v>
      </c>
      <c r="K58" s="62">
        <v>3.1230000000000002</v>
      </c>
      <c r="L58" s="62">
        <v>846.60940000000005</v>
      </c>
      <c r="AD58" s="7">
        <v>43109</v>
      </c>
    </row>
    <row r="59" spans="1:30" x14ac:dyDescent="0.35">
      <c r="A59" s="59" t="s">
        <v>41</v>
      </c>
      <c r="B59" s="60">
        <v>43551</v>
      </c>
      <c r="C59" s="61">
        <v>0.52408564814814818</v>
      </c>
      <c r="D59" s="59" t="s">
        <v>42</v>
      </c>
      <c r="E59" s="62">
        <v>2.3660000000000001</v>
      </c>
      <c r="F59" s="62">
        <v>32.146000000000001</v>
      </c>
      <c r="G59" s="62" t="s">
        <v>43</v>
      </c>
      <c r="H59" s="62">
        <v>3.6030000000000002</v>
      </c>
      <c r="I59" s="62">
        <v>2727.4132</v>
      </c>
      <c r="J59" s="62" t="s">
        <v>44</v>
      </c>
      <c r="K59" s="62">
        <v>3.12</v>
      </c>
      <c r="L59" s="62">
        <v>846.60029999999995</v>
      </c>
    </row>
    <row r="60" spans="1:30" x14ac:dyDescent="0.35">
      <c r="A60" s="59" t="s">
        <v>41</v>
      </c>
      <c r="B60" s="60">
        <v>43551</v>
      </c>
      <c r="C60" s="61">
        <v>0.52752314814814816</v>
      </c>
      <c r="D60" s="59" t="s">
        <v>42</v>
      </c>
      <c r="E60" s="62">
        <v>2.37</v>
      </c>
      <c r="F60" s="62">
        <v>32.344799999999999</v>
      </c>
      <c r="G60" s="62" t="s">
        <v>43</v>
      </c>
      <c r="H60" s="62">
        <v>3.6030000000000002</v>
      </c>
      <c r="I60" s="62">
        <v>2740.5727999999999</v>
      </c>
      <c r="J60" s="62" t="s">
        <v>44</v>
      </c>
      <c r="K60" s="62">
        <v>3.12</v>
      </c>
      <c r="L60" s="62">
        <v>857.21780000000001</v>
      </c>
    </row>
    <row r="61" spans="1:30" x14ac:dyDescent="0.35">
      <c r="A61" s="59" t="s">
        <v>41</v>
      </c>
      <c r="B61" s="60">
        <v>43551</v>
      </c>
      <c r="C61" s="61">
        <v>0.53097222222222229</v>
      </c>
      <c r="D61" s="59" t="s">
        <v>42</v>
      </c>
      <c r="E61" s="62">
        <v>2.37</v>
      </c>
      <c r="F61" s="62">
        <v>32.517000000000003</v>
      </c>
      <c r="G61" s="62" t="s">
        <v>43</v>
      </c>
      <c r="H61" s="62">
        <v>3.6059999999999999</v>
      </c>
      <c r="I61" s="62">
        <v>2720.9090000000001</v>
      </c>
      <c r="J61" s="62" t="s">
        <v>44</v>
      </c>
      <c r="K61" s="62">
        <v>3.1230000000000002</v>
      </c>
      <c r="L61" s="62">
        <v>858.9117</v>
      </c>
    </row>
    <row r="62" spans="1:30" x14ac:dyDescent="0.3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test</cp:lastModifiedBy>
  <dcterms:created xsi:type="dcterms:W3CDTF">2017-05-14T11:20:10Z</dcterms:created>
  <dcterms:modified xsi:type="dcterms:W3CDTF">2020-04-20T12:37:24Z</dcterms:modified>
</cp:coreProperties>
</file>