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9\slopecalculation_2019\"/>
    </mc:Choice>
  </mc:AlternateContent>
  <xr:revisionPtr revIDLastSave="0" documentId="13_ncr:1_{00FEEEA1-58CF-46A3-9BA5-69DAEEB5E900}" xr6:coauthVersionLast="36" xr6:coauthVersionMax="36" xr10:uidLastSave="{00000000-0000-0000-0000-000000000000}"/>
  <bookViews>
    <workbookView xWindow="0" yWindow="0" windowWidth="10010" windowHeight="638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s="1"/>
  <c r="O13" i="1" l="1"/>
  <c r="O26" i="1"/>
  <c r="O14" i="1"/>
  <c r="O21" i="1"/>
  <c r="O20" i="1"/>
  <c r="N12" i="1"/>
  <c r="O34" i="1"/>
  <c r="O28" i="1"/>
  <c r="N8" i="1"/>
  <c r="O22" i="1"/>
  <c r="T2" i="1"/>
  <c r="S2" i="1"/>
  <c r="U57" i="1" s="1"/>
  <c r="Q2" i="1"/>
  <c r="P2" i="1"/>
  <c r="O51" i="1"/>
  <c r="N2" i="1"/>
  <c r="AE2" i="1" s="1"/>
  <c r="R48" i="1" l="1"/>
  <c r="R25" i="1"/>
  <c r="U51" i="1"/>
  <c r="U35" i="1"/>
  <c r="U42" i="1"/>
  <c r="U41" i="1"/>
  <c r="U24" i="1"/>
  <c r="U8" i="1"/>
  <c r="R13" i="1"/>
  <c r="R24" i="1"/>
  <c r="U54" i="1"/>
  <c r="U7" i="1"/>
  <c r="U6" i="1"/>
  <c r="O11" i="1"/>
  <c r="N23" i="1"/>
  <c r="O35" i="1"/>
  <c r="O43" i="1"/>
  <c r="O55" i="1"/>
  <c r="R9" i="1"/>
  <c r="U10" i="1"/>
  <c r="U14" i="1"/>
  <c r="U22" i="1"/>
  <c r="U26" i="1"/>
  <c r="U34" i="1"/>
  <c r="U38" i="1"/>
  <c r="U50" i="1"/>
  <c r="O7" i="1"/>
  <c r="O15" i="1"/>
  <c r="O39" i="1"/>
  <c r="U12" i="1"/>
  <c r="U20" i="1"/>
  <c r="T28" i="1"/>
  <c r="U36" i="1"/>
  <c r="U40" i="1"/>
  <c r="U48" i="1"/>
  <c r="T52" i="1"/>
  <c r="U56" i="1"/>
  <c r="O56" i="1"/>
  <c r="O54" i="1"/>
  <c r="O52" i="1"/>
  <c r="O50" i="1"/>
  <c r="O48" i="1"/>
  <c r="O42" i="1"/>
  <c r="O40" i="1"/>
  <c r="O38" i="1"/>
  <c r="O36" i="1"/>
  <c r="O24" i="1"/>
  <c r="O10" i="1"/>
  <c r="O6" i="1"/>
  <c r="O9" i="1"/>
  <c r="N25" i="1"/>
  <c r="O29" i="1"/>
  <c r="O37" i="1"/>
  <c r="N41" i="1"/>
  <c r="O49" i="1"/>
  <c r="O53" i="1"/>
  <c r="O57" i="1"/>
  <c r="R6" i="1"/>
  <c r="R56" i="1"/>
  <c r="R54" i="1"/>
  <c r="R52" i="1"/>
  <c r="R50" i="1"/>
  <c r="R42" i="1"/>
  <c r="R40" i="1"/>
  <c r="R38" i="1"/>
  <c r="R36" i="1"/>
  <c r="R34" i="1"/>
  <c r="R28" i="1"/>
  <c r="R26" i="1"/>
  <c r="R22" i="1"/>
  <c r="R20" i="1"/>
  <c r="R14" i="1"/>
  <c r="R12" i="1"/>
  <c r="R10" i="1"/>
  <c r="R8" i="1"/>
  <c r="R57" i="1"/>
  <c r="R55" i="1"/>
  <c r="R53" i="1"/>
  <c r="R51" i="1"/>
  <c r="R49" i="1"/>
  <c r="R43" i="1"/>
  <c r="R41" i="1"/>
  <c r="R39" i="1"/>
  <c r="R37" i="1"/>
  <c r="R35" i="1"/>
  <c r="R29" i="1"/>
  <c r="R27" i="1"/>
  <c r="R23" i="1"/>
  <c r="R21" i="1"/>
  <c r="R15" i="1"/>
  <c r="R7" i="1"/>
  <c r="R11" i="1"/>
  <c r="U9" i="1"/>
  <c r="U11" i="1"/>
  <c r="U13" i="1"/>
  <c r="U15" i="1"/>
  <c r="U21" i="1"/>
  <c r="T23" i="1"/>
  <c r="U25" i="1"/>
  <c r="U27" i="1"/>
  <c r="U29" i="1"/>
  <c r="U37" i="1"/>
  <c r="U39" i="1"/>
  <c r="U43" i="1"/>
  <c r="U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<sst xmlns="http://schemas.openxmlformats.org/spreadsheetml/2006/main" count="265" uniqueCount="85">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</sst>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66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12" borderId="0" xfId="0" applyFill="1"/>
    <xf numFmtId="14" fontId="0" fillId="12" borderId="0" xfId="0" applyNumberFormat="1" applyFill="1"/>
    <xf numFmtId="21" fontId="0" fillId="12" borderId="0" xfId="0" applyNumberFormat="1" applyFill="1"/>
    <xf numFmtId="2" fontId="0" fillId="12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M34" zoomScale="80" zoomScaleNormal="80" workbookViewId="0">
      <selection activeCell="T52" sqref="T52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31" t="s">
        <v>41</v>
      </c>
      <c r="B2" s="32">
        <v>43663</v>
      </c>
      <c r="C2" s="33">
        <v>0.98174768518518529</v>
      </c>
      <c r="D2" s="31" t="s">
        <v>42</v>
      </c>
      <c r="E2" s="34">
        <v>1.9930000000000001</v>
      </c>
      <c r="F2" s="34">
        <v>34.456400000000002</v>
      </c>
      <c r="G2" s="34" t="s">
        <v>43</v>
      </c>
      <c r="H2" s="34">
        <v>2.9129999999999998</v>
      </c>
      <c r="I2" s="34">
        <v>3234.8861999999999</v>
      </c>
      <c r="J2" s="34" t="s">
        <v>44</v>
      </c>
      <c r="K2" s="34">
        <v>3.1659999999999999</v>
      </c>
      <c r="L2" s="34">
        <v>803.13459999999998</v>
      </c>
      <c r="M2" s="4">
        <f>AVERAGE(F2:F5,F16:F19,F30:F33,F44:F47,F58:F61)</f>
        <v>34.515920000000008</v>
      </c>
      <c r="N2" s="4">
        <f>STDEV(F2:F5,F16:F19,F30:F33,F44:F47,G58:G61)</f>
        <v>0.35021375091982587</v>
      </c>
      <c r="O2" s="4">
        <v>3.9420000000000002</v>
      </c>
      <c r="P2" s="4">
        <f>AVERAGE(I2:I5,I16:I19,I30:I33,I44:I47,I58:I61)</f>
        <v>3240.2355700000003</v>
      </c>
      <c r="Q2" s="4">
        <f>STDEV(I2:I5,I16:I19,I30:I33,I44:I47,I58:I61)</f>
        <v>25.812879432584737</v>
      </c>
      <c r="R2" s="4">
        <v>407.1</v>
      </c>
      <c r="S2" s="4">
        <f>AVERAGE(L2:L5,L16:L19,L30:L33,L44:L47,L58:L61)</f>
        <v>803.38565263157886</v>
      </c>
      <c r="T2" s="4">
        <f>STDEV(L2:L5,L16:L19,L30:L33,L44:L47,L58:L61)</f>
        <v>8.8899330911348109</v>
      </c>
      <c r="U2" s="4">
        <v>364</v>
      </c>
      <c r="AD2" s="7">
        <v>43502</v>
      </c>
      <c r="AE2" s="6">
        <f>(N2/M2)^2</f>
        <v>1.0295026795263046E-4</v>
      </c>
      <c r="AF2" s="6">
        <f>(T2/S2)^2</f>
        <v>1.2244719519755921E-4</v>
      </c>
      <c r="AG2" s="6">
        <f>(T2/S2)^2</f>
        <v>1.2244719519755921E-4</v>
      </c>
    </row>
    <row r="3" spans="1:33" x14ac:dyDescent="0.35">
      <c r="A3" s="31" t="s">
        <v>41</v>
      </c>
      <c r="B3" s="32">
        <v>43663</v>
      </c>
      <c r="C3" s="33">
        <v>0.98518518518518527</v>
      </c>
      <c r="D3" s="31" t="s">
        <v>42</v>
      </c>
      <c r="E3" s="34">
        <v>1.996</v>
      </c>
      <c r="F3" s="34">
        <v>33.898800000000001</v>
      </c>
      <c r="G3" s="34" t="s">
        <v>43</v>
      </c>
      <c r="H3" s="34">
        <v>2.9159999999999999</v>
      </c>
      <c r="I3" s="34">
        <v>3197.0502000000001</v>
      </c>
      <c r="J3" s="34" t="s">
        <v>44</v>
      </c>
      <c r="K3" s="34">
        <v>3.17</v>
      </c>
      <c r="L3" s="34">
        <v>793.77719999999999</v>
      </c>
      <c r="M3" s="5"/>
      <c r="N3" s="4"/>
      <c r="O3" s="5"/>
      <c r="P3" s="5"/>
      <c r="Q3" s="4"/>
      <c r="R3" s="4"/>
      <c r="S3" s="5"/>
      <c r="T3" s="4"/>
      <c r="U3" s="4"/>
      <c r="AD3" s="32">
        <v>43502</v>
      </c>
    </row>
    <row r="4" spans="1:33" x14ac:dyDescent="0.35">
      <c r="A4" s="31" t="s">
        <v>41</v>
      </c>
      <c r="B4" s="32">
        <v>43663</v>
      </c>
      <c r="C4" s="33">
        <v>0.9886342592592593</v>
      </c>
      <c r="D4" s="31" t="s">
        <v>42</v>
      </c>
      <c r="E4" s="34">
        <v>1.9930000000000001</v>
      </c>
      <c r="F4" s="34">
        <v>34.216500000000003</v>
      </c>
      <c r="G4" s="34" t="s">
        <v>43</v>
      </c>
      <c r="H4" s="34">
        <v>2.9159999999999999</v>
      </c>
      <c r="I4" s="34">
        <v>3255.2896000000001</v>
      </c>
      <c r="J4" s="34" t="s">
        <v>44</v>
      </c>
      <c r="K4" s="34">
        <v>3.173</v>
      </c>
      <c r="L4" s="34">
        <v>810.91470000000004</v>
      </c>
      <c r="M4" s="5"/>
      <c r="N4" s="4"/>
      <c r="O4" s="5"/>
      <c r="P4" s="5"/>
      <c r="Q4" s="4"/>
      <c r="R4" s="4"/>
      <c r="S4" s="5"/>
      <c r="T4" s="4"/>
      <c r="U4" s="4"/>
      <c r="AD4" s="32">
        <v>43502</v>
      </c>
    </row>
    <row r="5" spans="1:33" x14ac:dyDescent="0.35">
      <c r="A5" s="31" t="s">
        <v>41</v>
      </c>
      <c r="B5" s="32">
        <v>43663</v>
      </c>
      <c r="C5" s="33">
        <v>0.99207175925925928</v>
      </c>
      <c r="D5" s="31" t="s">
        <v>42</v>
      </c>
      <c r="E5" s="34">
        <v>1.996</v>
      </c>
      <c r="F5" s="34">
        <v>34.465600000000002</v>
      </c>
      <c r="G5" s="34" t="s">
        <v>43</v>
      </c>
      <c r="H5" s="34">
        <v>2.9159999999999999</v>
      </c>
      <c r="I5" s="34">
        <v>3256.0943000000002</v>
      </c>
      <c r="J5" s="34" t="s">
        <v>44</v>
      </c>
      <c r="K5" s="34">
        <v>3.173</v>
      </c>
      <c r="L5" s="34">
        <v>808.06899999999996</v>
      </c>
      <c r="M5" s="5"/>
      <c r="N5" s="4"/>
      <c r="O5" s="5"/>
      <c r="P5" s="5"/>
      <c r="Q5" s="4"/>
      <c r="R5" s="4"/>
      <c r="S5" s="5"/>
      <c r="T5" s="4"/>
      <c r="U5" s="4"/>
      <c r="AD5" s="32">
        <v>43502</v>
      </c>
    </row>
    <row r="6" spans="1:33" x14ac:dyDescent="0.35">
      <c r="A6" s="35" t="s">
        <v>45</v>
      </c>
      <c r="B6" s="36">
        <v>43663</v>
      </c>
      <c r="C6" s="37">
        <v>0.9955208333333333</v>
      </c>
      <c r="D6" s="35" t="s">
        <v>42</v>
      </c>
      <c r="E6" s="38">
        <v>1.996</v>
      </c>
      <c r="F6" s="38">
        <v>17.3719</v>
      </c>
      <c r="G6" s="38" t="s">
        <v>43</v>
      </c>
      <c r="H6" s="38">
        <v>2.92</v>
      </c>
      <c r="I6" s="38">
        <v>4313.1264000000001</v>
      </c>
      <c r="J6" s="38" t="s">
        <v>44</v>
      </c>
      <c r="K6" s="38">
        <v>3.1760000000000002</v>
      </c>
      <c r="L6" s="38">
        <v>656.93</v>
      </c>
      <c r="O6" s="10">
        <f>($O$2/$M$2)*F6</f>
        <v>1.9840128786948164</v>
      </c>
      <c r="R6" s="10">
        <f t="shared" ref="R6:R15" si="0">($R$2/$P$2)*I6</f>
        <v>541.89694530141833</v>
      </c>
      <c r="U6" s="10">
        <f t="shared" ref="U6:U15" si="1">($S$2/$U$2)*L6</f>
        <v>1449.9124636902832</v>
      </c>
      <c r="V6" s="3">
        <v>0</v>
      </c>
      <c r="W6" s="11" t="s">
        <v>33</v>
      </c>
      <c r="X6" s="2">
        <f>SLOPE(O6:O10,$V$6:$V$10)</f>
        <v>-1.7316242475935749E-3</v>
      </c>
      <c r="Y6" s="2">
        <f>RSQ(O6:O10,$V$6:$V$10)</f>
        <v>0.99259827335207973</v>
      </c>
      <c r="Z6" s="2">
        <f>SLOPE($R6:$R10,$V$6:$V$10)</f>
        <v>9.5239407722445311</v>
      </c>
      <c r="AA6" s="2">
        <f>RSQ(R6:R10,$V$6:$V$10)</f>
        <v>0.88815716817804213</v>
      </c>
      <c r="AB6" s="2">
        <f>SLOPE(U6:U10,$V$6:$V$10)</f>
        <v>-0.19335108987125524</v>
      </c>
      <c r="AC6" s="2">
        <f>RSQ(U6:U10,$V$6:$V$10)</f>
        <v>8.09084689452408E-2</v>
      </c>
      <c r="AD6" s="32">
        <v>43502</v>
      </c>
      <c r="AE6" s="2"/>
    </row>
    <row r="7" spans="1:33" x14ac:dyDescent="0.35">
      <c r="A7" s="35" t="s">
        <v>46</v>
      </c>
      <c r="B7" s="36">
        <v>43663</v>
      </c>
      <c r="C7" s="37">
        <v>0.99896990740740732</v>
      </c>
      <c r="D7" s="35" t="s">
        <v>42</v>
      </c>
      <c r="E7" s="38">
        <v>1.996</v>
      </c>
      <c r="F7" s="38">
        <v>17.165199999999999</v>
      </c>
      <c r="G7" s="38" t="s">
        <v>43</v>
      </c>
      <c r="H7" s="38">
        <v>2.9159999999999999</v>
      </c>
      <c r="I7" s="38">
        <v>5856.2118</v>
      </c>
      <c r="J7" s="38" t="s">
        <v>44</v>
      </c>
      <c r="K7" s="38">
        <v>3.17</v>
      </c>
      <c r="L7" s="38">
        <v>648.20799999999997</v>
      </c>
      <c r="O7" s="10">
        <f>($O$2/$M$2)*F7</f>
        <v>1.9604060503095377</v>
      </c>
      <c r="R7" s="10">
        <f t="shared" si="0"/>
        <v>735.76867245488575</v>
      </c>
      <c r="U7" s="10">
        <f t="shared" si="1"/>
        <v>1430.6621074753034</v>
      </c>
      <c r="V7" s="3">
        <v>10</v>
      </c>
      <c r="W7" s="13" t="s">
        <v>34</v>
      </c>
      <c r="X7" s="2">
        <f>SLOPE($O11:$O15,$V$6:$V$10)</f>
        <v>-1.4733832636401622E-3</v>
      </c>
      <c r="Y7" s="2">
        <f>RSQ(O11:O15,$V$6:$V$10)</f>
        <v>0.88039192879824035</v>
      </c>
      <c r="Z7" s="2">
        <f>SLOPE($R11:$R15,$V$6:$V$10)</f>
        <v>14.334744278793284</v>
      </c>
      <c r="AA7" s="2">
        <f>RSQ(R11:R15,$V$6:$V$10)</f>
        <v>0.94552428886323447</v>
      </c>
      <c r="AB7" s="2">
        <f>SLOPE(U11:U15,$V$6:$V$10)</f>
        <v>-0.13021468882955559</v>
      </c>
      <c r="AC7" s="2">
        <f>RSQ(U11:U15,$V$6:$V$10)</f>
        <v>9.5665063965649957E-2</v>
      </c>
      <c r="AD7" s="32">
        <v>43502</v>
      </c>
      <c r="AE7" s="2"/>
    </row>
    <row r="8" spans="1:33" x14ac:dyDescent="0.35">
      <c r="A8" s="35" t="s">
        <v>47</v>
      </c>
      <c r="B8" s="36">
        <v>43664</v>
      </c>
      <c r="C8" s="37">
        <v>2.4189814814814816E-3</v>
      </c>
      <c r="D8" s="35" t="s">
        <v>42</v>
      </c>
      <c r="E8" s="38">
        <v>1.99</v>
      </c>
      <c r="F8" s="38">
        <v>17.479700000000001</v>
      </c>
      <c r="G8" s="38" t="s">
        <v>43</v>
      </c>
      <c r="H8" s="38">
        <v>2.91</v>
      </c>
      <c r="I8" s="38">
        <v>6824.6747999999998</v>
      </c>
      <c r="J8" s="38" t="s">
        <v>44</v>
      </c>
      <c r="K8" s="38">
        <v>3.1629999999999998</v>
      </c>
      <c r="L8" s="38">
        <v>657.59299999999996</v>
      </c>
      <c r="N8" s="10">
        <f>($O$2/$M$2)*F8</f>
        <v>1.9963245192363404</v>
      </c>
      <c r="R8" s="10">
        <f t="shared" si="0"/>
        <v>857.44540822999477</v>
      </c>
      <c r="U8" s="10">
        <f t="shared" si="1"/>
        <v>1451.375773271862</v>
      </c>
      <c r="V8" s="3">
        <v>20</v>
      </c>
      <c r="W8" s="15" t="s">
        <v>35</v>
      </c>
      <c r="X8" s="2">
        <f>SLOPE($O20:$O24,$V$6:$V$10)</f>
        <v>-7.2492819048634253E-4</v>
      </c>
      <c r="Y8" s="2">
        <f>RSQ(O20:O24,$V$6:$V$10)</f>
        <v>0.89735464819453414</v>
      </c>
      <c r="Z8" s="2">
        <f>SLOPE($R20:$R24,$V$6:$V$10)</f>
        <v>17.227073974192564</v>
      </c>
      <c r="AA8" s="2">
        <f>RSQ(R20:R24,$V$6:$V$10)</f>
        <v>0.9721048567659859</v>
      </c>
      <c r="AB8" s="2">
        <f>SLOPE($U20:$U24,$V$6:$V$10)</f>
        <v>0.73756856681018235</v>
      </c>
      <c r="AC8" s="2">
        <f>RSQ(U20:U24,$V$6:$V$10)</f>
        <v>0.80080987845894691</v>
      </c>
      <c r="AD8" s="32">
        <v>43502</v>
      </c>
      <c r="AE8" s="2"/>
    </row>
    <row r="9" spans="1:33" x14ac:dyDescent="0.35">
      <c r="A9" s="35" t="s">
        <v>48</v>
      </c>
      <c r="B9" s="36">
        <v>43664</v>
      </c>
      <c r="C9" s="37">
        <v>5.8680555555555543E-3</v>
      </c>
      <c r="D9" s="35" t="s">
        <v>42</v>
      </c>
      <c r="E9" s="38">
        <v>1.9930000000000001</v>
      </c>
      <c r="F9" s="38">
        <v>16.886800000000001</v>
      </c>
      <c r="G9" s="38" t="s">
        <v>43</v>
      </c>
      <c r="H9" s="38">
        <v>2.9129999999999998</v>
      </c>
      <c r="I9" s="38">
        <v>7134.424</v>
      </c>
      <c r="J9" s="38" t="s">
        <v>44</v>
      </c>
      <c r="K9" s="38">
        <v>3.17</v>
      </c>
      <c r="L9" s="38">
        <v>646.98119999999994</v>
      </c>
      <c r="O9" s="10">
        <f t="shared" ref="O9:O15" si="2">($O$2/$M$2)*F9</f>
        <v>1.9286104962579582</v>
      </c>
      <c r="R9" s="10">
        <f>($R$2/$P$2)*I9</f>
        <v>896.36199210046937</v>
      </c>
      <c r="U9" s="10">
        <f t="shared" si="1"/>
        <v>1427.954432973522</v>
      </c>
      <c r="V9" s="3">
        <v>30</v>
      </c>
      <c r="W9" s="18" t="s">
        <v>36</v>
      </c>
      <c r="X9" s="2">
        <f>SLOPE($O25:$O29,$V$6:$V$10)</f>
        <v>-1.0491162339001914E-3</v>
      </c>
      <c r="Y9" s="2">
        <f>RSQ(O25:O29,$V$6:$V$10)</f>
        <v>0.92571488376042188</v>
      </c>
      <c r="Z9" s="2">
        <f>SLOPE($R25:$R29,$V$6:$V$10)</f>
        <v>31.580855830121013</v>
      </c>
      <c r="AA9" s="2">
        <f>RSQ(R25:R29,$V$6:$V$10)</f>
        <v>0.98033106171133677</v>
      </c>
      <c r="AB9" s="2">
        <f>SLOPE(U25:U29,$V$6:$V$10)</f>
        <v>2.6441250570956591</v>
      </c>
      <c r="AC9" s="2">
        <f>RSQ(U25:U29,$V$6:$V$10)</f>
        <v>0.91744211219965865</v>
      </c>
      <c r="AD9" s="32">
        <v>43502</v>
      </c>
      <c r="AE9" s="2"/>
    </row>
    <row r="10" spans="1:33" x14ac:dyDescent="0.35">
      <c r="A10" s="35" t="s">
        <v>49</v>
      </c>
      <c r="B10" s="36">
        <v>43664</v>
      </c>
      <c r="C10" s="37">
        <v>9.3171296296296283E-3</v>
      </c>
      <c r="D10" s="35" t="s">
        <v>42</v>
      </c>
      <c r="E10" s="38">
        <v>1.9930000000000001</v>
      </c>
      <c r="F10" s="38">
        <v>16.753</v>
      </c>
      <c r="G10" s="38" t="s">
        <v>43</v>
      </c>
      <c r="H10" s="38">
        <v>2.9129999999999998</v>
      </c>
      <c r="I10" s="38">
        <v>7464.2206999999999</v>
      </c>
      <c r="J10" s="38" t="s">
        <v>44</v>
      </c>
      <c r="K10" s="38">
        <v>3.1629999999999998</v>
      </c>
      <c r="L10" s="38">
        <v>653.16319999999996</v>
      </c>
      <c r="O10" s="10">
        <f t="shared" si="2"/>
        <v>1.9133294433409274</v>
      </c>
      <c r="R10" s="10">
        <f>($R$2/$P$2)*I10</f>
        <v>937.79732409085295</v>
      </c>
      <c r="U10" s="10">
        <f>($S$2/$U$2)*L10</f>
        <v>1441.5987464476111</v>
      </c>
      <c r="V10" s="3">
        <v>40</v>
      </c>
      <c r="W10" s="20" t="s">
        <v>37</v>
      </c>
      <c r="X10" s="2">
        <f>SLOPE($O34:$O38,$V$6:$V$10)</f>
        <v>0</v>
      </c>
      <c r="Y10" s="2" t="e">
        <f>RSQ(O34:O38,$V$6:$V$10)</f>
        <v>#DIV/0!</v>
      </c>
      <c r="Z10" s="2">
        <f>SLOPE($R34:$R38,$V$6:$V$10)</f>
        <v>0</v>
      </c>
      <c r="AA10" s="2" t="e">
        <f>RSQ(R34:R38,$V$6:$V$10)</f>
        <v>#DIV/0!</v>
      </c>
      <c r="AB10" s="2">
        <f>SLOPE(U34:U38,$V$6:$V$10)</f>
        <v>0</v>
      </c>
      <c r="AC10" s="2" t="e">
        <f>RSQ(U34:U38,$V$6:$V$10)</f>
        <v>#DIV/0!</v>
      </c>
      <c r="AD10" s="32">
        <v>43502</v>
      </c>
      <c r="AE10" s="2"/>
    </row>
    <row r="11" spans="1:33" x14ac:dyDescent="0.35">
      <c r="A11" s="35" t="s">
        <v>50</v>
      </c>
      <c r="B11" s="36">
        <v>43664</v>
      </c>
      <c r="C11" s="37">
        <v>1.275462962962963E-2</v>
      </c>
      <c r="D11" s="35" t="s">
        <v>42</v>
      </c>
      <c r="E11" s="38">
        <v>1.996</v>
      </c>
      <c r="F11" s="38">
        <v>17.3858</v>
      </c>
      <c r="G11" s="38" t="s">
        <v>43</v>
      </c>
      <c r="H11" s="38">
        <v>2.9159999999999999</v>
      </c>
      <c r="I11" s="38">
        <v>3585.3431</v>
      </c>
      <c r="J11" s="38" t="s">
        <v>44</v>
      </c>
      <c r="K11" s="38">
        <v>3.17</v>
      </c>
      <c r="L11" s="38">
        <v>654.61950000000002</v>
      </c>
      <c r="O11" s="12">
        <f t="shared" si="2"/>
        <v>1.9856003722340294</v>
      </c>
      <c r="R11" s="12">
        <f>($R$2/$P$2)*I11</f>
        <v>450.45896956498132</v>
      </c>
      <c r="U11" s="12">
        <f t="shared" si="1"/>
        <v>1444.81295118917</v>
      </c>
      <c r="V11" s="3"/>
      <c r="W11" s="21" t="s">
        <v>38</v>
      </c>
      <c r="X11" s="2">
        <f>SLOPE($O39:$O43,$V$6:$V$10)</f>
        <v>-7.341529473935504E-3</v>
      </c>
      <c r="Y11" s="2">
        <f>RSQ(O39:O43,$V$6:$V$10)</f>
        <v>0.98370260985142355</v>
      </c>
      <c r="Z11" s="2">
        <f>SLOPE($R39:$R43,$V$6:$V$10)</f>
        <v>17.734363477375194</v>
      </c>
      <c r="AA11" s="2">
        <f>RSQ(R39:R43,$V$6:$V$10)</f>
        <v>0.96463930272946596</v>
      </c>
      <c r="AB11" s="2">
        <f>SLOPE($U39:$U43,$V$6:$V$10)</f>
        <v>0.59154786433603479</v>
      </c>
      <c r="AC11" s="2">
        <f>RSQ(U39:U43,$V$6:$V$10)</f>
        <v>0.67068384623193955</v>
      </c>
      <c r="AD11" s="32">
        <v>43502</v>
      </c>
      <c r="AE11" s="2"/>
    </row>
    <row r="12" spans="1:33" x14ac:dyDescent="0.35">
      <c r="A12" s="35" t="s">
        <v>51</v>
      </c>
      <c r="B12" s="36">
        <v>43664</v>
      </c>
      <c r="C12" s="37">
        <v>1.6203703703703703E-2</v>
      </c>
      <c r="D12" s="35" t="s">
        <v>42</v>
      </c>
      <c r="E12" s="38">
        <v>1.9930000000000001</v>
      </c>
      <c r="F12" s="38">
        <v>16.909199999999998</v>
      </c>
      <c r="G12" s="38" t="s">
        <v>43</v>
      </c>
      <c r="H12" s="38">
        <v>2.9129999999999998</v>
      </c>
      <c r="I12" s="38">
        <v>5541.6432000000004</v>
      </c>
      <c r="J12" s="38" t="s">
        <v>44</v>
      </c>
      <c r="K12" s="38">
        <v>3.1659999999999999</v>
      </c>
      <c r="L12" s="38">
        <v>657.51779999999997</v>
      </c>
      <c r="N12" s="12">
        <f>($O$2/$M$2)*F12</f>
        <v>1.9311687592276252</v>
      </c>
      <c r="R12" s="12">
        <f t="shared" si="0"/>
        <v>696.24658392352626</v>
      </c>
      <c r="U12" s="12">
        <f t="shared" si="1"/>
        <v>1451.2097990930768</v>
      </c>
      <c r="V12" s="3"/>
      <c r="W12" s="23" t="s">
        <v>39</v>
      </c>
      <c r="X12" s="2">
        <f>SLOPE($O48:$O52,$V$6:$V$10)</f>
        <v>-4.2611067588521449E-3</v>
      </c>
      <c r="Y12" s="2">
        <f>RSQ(O48:O52,$V$6:$V$10)</f>
        <v>0.80897354953601086</v>
      </c>
      <c r="Z12" s="2">
        <f>SLOPE($R48:$R52,$V$6:$V$10)</f>
        <v>7.2919658361444375</v>
      </c>
      <c r="AA12" s="2">
        <f>RSQ(R48:R52,$V$6:$V$10)</f>
        <v>0.9925382914731613</v>
      </c>
      <c r="AB12" s="2">
        <f>SLOPE(U48:U52,$V$6:$V$10)</f>
        <v>-0.66895318912571389</v>
      </c>
      <c r="AC12" s="2">
        <f>RSQ(U48:U52,$V$6:$V$10)</f>
        <v>0.90845833486056371</v>
      </c>
      <c r="AD12" s="32">
        <v>43502</v>
      </c>
      <c r="AE12" s="2"/>
    </row>
    <row r="13" spans="1:33" x14ac:dyDescent="0.35">
      <c r="A13" s="35" t="s">
        <v>52</v>
      </c>
      <c r="B13" s="36">
        <v>43664</v>
      </c>
      <c r="C13" s="37">
        <v>1.9641203703703706E-2</v>
      </c>
      <c r="D13" s="35" t="s">
        <v>42</v>
      </c>
      <c r="E13" s="38">
        <v>1.99</v>
      </c>
      <c r="F13" s="38">
        <v>17.1251</v>
      </c>
      <c r="G13" s="38" t="s">
        <v>43</v>
      </c>
      <c r="H13" s="38">
        <v>2.91</v>
      </c>
      <c r="I13" s="38">
        <v>6843.2105000000001</v>
      </c>
      <c r="J13" s="38" t="s">
        <v>44</v>
      </c>
      <c r="K13" s="38">
        <v>3.16</v>
      </c>
      <c r="L13" s="38">
        <v>649.97580000000005</v>
      </c>
      <c r="O13" s="12">
        <f t="shared" si="2"/>
        <v>1.9558263027611602</v>
      </c>
      <c r="R13" s="12">
        <f t="shared" si="0"/>
        <v>859.77421528953835</v>
      </c>
      <c r="U13" s="12">
        <f t="shared" si="1"/>
        <v>1434.563824938826</v>
      </c>
      <c r="V13" s="3"/>
      <c r="W13" s="25" t="s">
        <v>40</v>
      </c>
      <c r="X13" s="2">
        <f>SLOPE($O53:$O57,$V$6:$V$10)</f>
        <v>-4.4146025370321879E-3</v>
      </c>
      <c r="Y13" s="2">
        <f>RSQ(O53:O57,$V$6:$V$10)</f>
        <v>0.7933620565258116</v>
      </c>
      <c r="Z13" s="2">
        <f>SLOPE($R53:$R57,$V$6:$V$10)</f>
        <v>5.645244436564222</v>
      </c>
      <c r="AA13" s="2">
        <f>RSQ(R53:R57,$V$6:$V$10)</f>
        <v>0.90506470009852891</v>
      </c>
      <c r="AB13" s="2">
        <f>SLOPE(U53:U57,$V$6:$V$10)</f>
        <v>0.56209848311882071</v>
      </c>
      <c r="AC13" s="2">
        <f>RSQ(U53:U57,$V$6:$V$10)</f>
        <v>0.33693307130153755</v>
      </c>
      <c r="AD13" s="32">
        <v>43502</v>
      </c>
      <c r="AE13" s="2"/>
    </row>
    <row r="14" spans="1:33" x14ac:dyDescent="0.35">
      <c r="A14" s="35" t="s">
        <v>53</v>
      </c>
      <c r="B14" s="36">
        <v>43664</v>
      </c>
      <c r="C14" s="37">
        <v>2.3090277777777779E-2</v>
      </c>
      <c r="D14" s="35" t="s">
        <v>42</v>
      </c>
      <c r="E14" s="38">
        <v>1.9930000000000001</v>
      </c>
      <c r="F14" s="38">
        <v>17.132200000000001</v>
      </c>
      <c r="G14" s="38" t="s">
        <v>43</v>
      </c>
      <c r="H14" s="38">
        <v>2.9129999999999998</v>
      </c>
      <c r="I14" s="38">
        <v>7624.6527999999998</v>
      </c>
      <c r="J14" s="38" t="s">
        <v>44</v>
      </c>
      <c r="K14" s="38">
        <v>3.1659999999999999</v>
      </c>
      <c r="L14" s="38">
        <v>656.1798</v>
      </c>
      <c r="O14" s="12">
        <f t="shared" si="2"/>
        <v>1.9566371807560101</v>
      </c>
      <c r="R14" s="12">
        <f t="shared" si="0"/>
        <v>957.95385484272049</v>
      </c>
      <c r="U14" s="12">
        <f t="shared" si="1"/>
        <v>1448.2566946886234</v>
      </c>
      <c r="AD14" s="32">
        <v>43502</v>
      </c>
    </row>
    <row r="15" spans="1:33" x14ac:dyDescent="0.35">
      <c r="A15" s="35" t="s">
        <v>54</v>
      </c>
      <c r="B15" s="36">
        <v>43664</v>
      </c>
      <c r="C15" s="37">
        <v>2.6539351851851852E-2</v>
      </c>
      <c r="D15" s="35" t="s">
        <v>42</v>
      </c>
      <c r="E15" s="38">
        <v>1.9930000000000001</v>
      </c>
      <c r="F15" s="38">
        <v>16.812200000000001</v>
      </c>
      <c r="G15" s="38" t="s">
        <v>43</v>
      </c>
      <c r="H15" s="38">
        <v>2.9129999999999998</v>
      </c>
      <c r="I15" s="38">
        <v>8248.5727999999999</v>
      </c>
      <c r="J15" s="38" t="s">
        <v>44</v>
      </c>
      <c r="K15" s="38">
        <v>3.17</v>
      </c>
      <c r="L15" s="38">
        <v>652.33860000000004</v>
      </c>
      <c r="O15" s="12">
        <f t="shared" si="2"/>
        <v>1.9200905669036197</v>
      </c>
      <c r="R15" s="12">
        <f t="shared" si="0"/>
        <v>1036.3425480450485</v>
      </c>
      <c r="U15" s="12">
        <f t="shared" si="1"/>
        <v>1439.7787689499189</v>
      </c>
      <c r="AD15" s="32">
        <v>43502</v>
      </c>
    </row>
    <row r="16" spans="1:33" x14ac:dyDescent="0.35">
      <c r="A16" s="31" t="s">
        <v>41</v>
      </c>
      <c r="B16" s="32">
        <v>43664</v>
      </c>
      <c r="C16" s="33">
        <v>2.9988425925925922E-2</v>
      </c>
      <c r="D16" s="31" t="s">
        <v>42</v>
      </c>
      <c r="E16" s="34">
        <v>1.99</v>
      </c>
      <c r="F16" s="34">
        <v>34.315800000000003</v>
      </c>
      <c r="G16" s="34" t="s">
        <v>43</v>
      </c>
      <c r="H16" s="34">
        <v>2.91</v>
      </c>
      <c r="I16" s="34">
        <v>3236.8424</v>
      </c>
      <c r="J16" s="34" t="s">
        <v>44</v>
      </c>
      <c r="K16" s="34">
        <v>3.1629999999999998</v>
      </c>
      <c r="L16" s="34">
        <v>797.01760000000002</v>
      </c>
      <c r="M16" s="5"/>
      <c r="N16" s="4"/>
      <c r="O16" s="5"/>
      <c r="P16" s="5"/>
      <c r="Q16" s="4"/>
      <c r="R16" s="4"/>
      <c r="S16" s="5"/>
      <c r="T16" s="4"/>
      <c r="U16" s="4"/>
      <c r="AD16" s="32">
        <v>43502</v>
      </c>
    </row>
    <row r="17" spans="1:30" x14ac:dyDescent="0.35">
      <c r="A17" s="31" t="s">
        <v>41</v>
      </c>
      <c r="B17" s="32">
        <v>43664</v>
      </c>
      <c r="C17" s="33">
        <v>3.3425925925925921E-2</v>
      </c>
      <c r="D17" s="31" t="s">
        <v>42</v>
      </c>
      <c r="E17" s="34">
        <v>1.99</v>
      </c>
      <c r="F17" s="34">
        <v>34.438400000000001</v>
      </c>
      <c r="G17" s="34" t="s">
        <v>43</v>
      </c>
      <c r="H17" s="34">
        <v>2.91</v>
      </c>
      <c r="I17" s="34">
        <v>3237.9632000000001</v>
      </c>
      <c r="J17" s="34" t="s">
        <v>44</v>
      </c>
      <c r="K17" s="34">
        <v>3.1659999999999999</v>
      </c>
      <c r="L17" s="34">
        <v>800.01760000000002</v>
      </c>
      <c r="M17" s="5"/>
      <c r="N17" s="4"/>
      <c r="O17" s="5"/>
      <c r="P17" s="5"/>
      <c r="Q17" s="4"/>
      <c r="R17" s="4"/>
      <c r="S17" s="5"/>
      <c r="T17" s="4"/>
      <c r="U17" s="4"/>
      <c r="AD17" s="32">
        <v>43502</v>
      </c>
    </row>
    <row r="18" spans="1:30" x14ac:dyDescent="0.35">
      <c r="A18" s="31" t="s">
        <v>41</v>
      </c>
      <c r="B18" s="32">
        <v>43664</v>
      </c>
      <c r="C18" s="33">
        <v>3.6874999999999998E-2</v>
      </c>
      <c r="D18" s="31" t="s">
        <v>42</v>
      </c>
      <c r="E18" s="34">
        <v>2</v>
      </c>
      <c r="F18" s="34">
        <v>34.506599999999999</v>
      </c>
      <c r="G18" s="34" t="s">
        <v>43</v>
      </c>
      <c r="H18" s="34">
        <v>2.92</v>
      </c>
      <c r="I18" s="34">
        <v>3247.6358</v>
      </c>
      <c r="J18" s="34" t="s">
        <v>44</v>
      </c>
      <c r="K18" s="34">
        <v>3.173</v>
      </c>
      <c r="L18" s="34">
        <v>800.62170000000003</v>
      </c>
      <c r="M18" s="5"/>
      <c r="N18" s="4"/>
      <c r="O18" s="5"/>
      <c r="P18" s="5"/>
      <c r="Q18" s="4"/>
      <c r="R18" s="4"/>
      <c r="S18" s="5"/>
      <c r="T18" s="4"/>
      <c r="U18" s="4"/>
      <c r="AD18" s="32">
        <v>43502</v>
      </c>
    </row>
    <row r="19" spans="1:30" x14ac:dyDescent="0.35">
      <c r="A19" s="31" t="s">
        <v>41</v>
      </c>
      <c r="B19" s="32">
        <v>43664</v>
      </c>
      <c r="C19" s="33">
        <v>4.0324074074074075E-2</v>
      </c>
      <c r="D19" s="31" t="s">
        <v>42</v>
      </c>
      <c r="E19" s="34">
        <v>1.996</v>
      </c>
      <c r="F19" s="34">
        <v>34.715000000000003</v>
      </c>
      <c r="G19" s="34" t="s">
        <v>43</v>
      </c>
      <c r="H19" s="34">
        <v>2.9159999999999999</v>
      </c>
      <c r="I19" s="34">
        <v>3243.6466</v>
      </c>
      <c r="J19" s="34" t="s">
        <v>44</v>
      </c>
      <c r="K19" s="34">
        <v>3.173</v>
      </c>
      <c r="L19" s="34">
        <v>806.60180000000003</v>
      </c>
      <c r="M19" s="5"/>
      <c r="N19" s="4"/>
      <c r="O19" s="5"/>
      <c r="P19" s="5"/>
      <c r="Q19" s="4"/>
      <c r="R19" s="4"/>
      <c r="S19" s="5"/>
      <c r="T19" s="4"/>
      <c r="U19" s="4"/>
      <c r="AD19" s="32">
        <v>43502</v>
      </c>
    </row>
    <row r="20" spans="1:30" x14ac:dyDescent="0.35">
      <c r="A20" s="35" t="s">
        <v>55</v>
      </c>
      <c r="B20" s="36">
        <v>43664</v>
      </c>
      <c r="C20" s="37">
        <v>4.3773148148148144E-2</v>
      </c>
      <c r="D20" s="35" t="s">
        <v>42</v>
      </c>
      <c r="E20" s="38">
        <v>1.996</v>
      </c>
      <c r="F20" s="38">
        <v>17.030999999999999</v>
      </c>
      <c r="G20" s="38" t="s">
        <v>43</v>
      </c>
      <c r="H20" s="38">
        <v>2.9159999999999999</v>
      </c>
      <c r="I20" s="38">
        <v>3944.0237999999999</v>
      </c>
      <c r="J20" s="38" t="s">
        <v>44</v>
      </c>
      <c r="K20" s="38">
        <v>3.1659999999999999</v>
      </c>
      <c r="L20" s="38">
        <v>656.65189999999996</v>
      </c>
      <c r="O20" s="14">
        <f t="shared" ref="O20:O29" si="3">($O$2/$M$2)*F20</f>
        <v>1.9450793141251914</v>
      </c>
      <c r="P20" s="3"/>
      <c r="R20" s="14">
        <f t="shared" ref="R20:R29" si="4">($R$2/$P$2)*I20</f>
        <v>495.52325881664211</v>
      </c>
      <c r="S20" s="3"/>
      <c r="U20" s="14">
        <f>($S$2/$U$2)*L20</f>
        <v>1449.2986682232588</v>
      </c>
      <c r="AD20" s="32">
        <v>43502</v>
      </c>
    </row>
    <row r="21" spans="1:30" x14ac:dyDescent="0.35">
      <c r="A21" s="35" t="s">
        <v>56</v>
      </c>
      <c r="B21" s="36">
        <v>43664</v>
      </c>
      <c r="C21" s="37">
        <v>4.7222222222222221E-2</v>
      </c>
      <c r="D21" s="35" t="s">
        <v>42</v>
      </c>
      <c r="E21" s="38">
        <v>1.9930000000000001</v>
      </c>
      <c r="F21" s="38">
        <v>16.969200000000001</v>
      </c>
      <c r="G21" s="38" t="s">
        <v>43</v>
      </c>
      <c r="H21" s="38">
        <v>2.9129999999999998</v>
      </c>
      <c r="I21" s="38">
        <v>6047.7496000000001</v>
      </c>
      <c r="J21" s="38" t="s">
        <v>44</v>
      </c>
      <c r="K21" s="38">
        <v>3.1659999999999999</v>
      </c>
      <c r="L21" s="38">
        <v>662.52700000000004</v>
      </c>
      <c r="O21" s="14">
        <f t="shared" si="3"/>
        <v>1.9380212493249487</v>
      </c>
      <c r="P21" s="3"/>
      <c r="R21" s="14">
        <f t="shared" si="4"/>
        <v>759.83329266396515</v>
      </c>
      <c r="S21" s="3"/>
      <c r="U21" s="14">
        <f t="shared" ref="U21:U26" si="5">($S$2/$U$2)*L21</f>
        <v>1462.2656216512146</v>
      </c>
      <c r="AD21" s="32">
        <v>43502</v>
      </c>
    </row>
    <row r="22" spans="1:30" x14ac:dyDescent="0.35">
      <c r="A22" s="35" t="s">
        <v>57</v>
      </c>
      <c r="B22" s="36">
        <v>43664</v>
      </c>
      <c r="C22" s="37">
        <v>5.0682870370370371E-2</v>
      </c>
      <c r="D22" s="35" t="s">
        <v>42</v>
      </c>
      <c r="E22" s="38">
        <v>1.996</v>
      </c>
      <c r="F22" s="38">
        <v>16.834399999999999</v>
      </c>
      <c r="G22" s="38" t="s">
        <v>43</v>
      </c>
      <c r="H22" s="38">
        <v>2.9159999999999999</v>
      </c>
      <c r="I22" s="38">
        <v>7479.4984000000004</v>
      </c>
      <c r="J22" s="38" t="s">
        <v>44</v>
      </c>
      <c r="K22" s="38">
        <v>3.173</v>
      </c>
      <c r="L22" s="38">
        <v>669.43669999999997</v>
      </c>
      <c r="O22" s="14">
        <f t="shared" si="3"/>
        <v>1.922625988239629</v>
      </c>
      <c r="P22" s="3"/>
      <c r="R22" s="14">
        <f>($R$2/$P$2)*I22</f>
        <v>939.7167992449389</v>
      </c>
      <c r="S22" s="3"/>
      <c r="U22" s="14">
        <f t="shared" si="5"/>
        <v>1477.5160442995343</v>
      </c>
      <c r="AD22" s="32">
        <v>43502</v>
      </c>
    </row>
    <row r="23" spans="1:30" x14ac:dyDescent="0.35">
      <c r="A23" s="35" t="s">
        <v>58</v>
      </c>
      <c r="B23" s="36">
        <v>43664</v>
      </c>
      <c r="C23" s="37">
        <v>5.4120370370370374E-2</v>
      </c>
      <c r="D23" s="35" t="s">
        <v>42</v>
      </c>
      <c r="E23" s="38">
        <v>1.99</v>
      </c>
      <c r="F23" s="38">
        <v>17.0838</v>
      </c>
      <c r="G23" s="38" t="s">
        <v>43</v>
      </c>
      <c r="H23" s="38">
        <v>2.91</v>
      </c>
      <c r="I23" s="38">
        <v>8611.1034</v>
      </c>
      <c r="J23" s="38" t="s">
        <v>44</v>
      </c>
      <c r="K23" s="38">
        <v>3.1659999999999999</v>
      </c>
      <c r="L23" s="38">
        <v>663.0607</v>
      </c>
      <c r="N23" s="14">
        <f>($O$2/$M$2)*F23</f>
        <v>1.9511095054108361</v>
      </c>
      <c r="P23" s="3"/>
      <c r="R23" s="14">
        <f t="shared" si="4"/>
        <v>1081.8905349341621</v>
      </c>
      <c r="S23" s="3"/>
      <c r="T23" s="14">
        <f>($S$2/$U$2)*L23</f>
        <v>1463.4435527578339</v>
      </c>
      <c r="AD23" s="32">
        <v>43502</v>
      </c>
    </row>
    <row r="24" spans="1:30" x14ac:dyDescent="0.35">
      <c r="A24" s="35" t="s">
        <v>59</v>
      </c>
      <c r="B24" s="36">
        <v>43664</v>
      </c>
      <c r="C24" s="37">
        <v>5.7557870370370377E-2</v>
      </c>
      <c r="D24" s="35" t="s">
        <v>42</v>
      </c>
      <c r="E24" s="38">
        <v>1.99</v>
      </c>
      <c r="F24" s="38">
        <v>16.785399999999999</v>
      </c>
      <c r="G24" s="38" t="s">
        <v>43</v>
      </c>
      <c r="H24" s="38">
        <v>2.91</v>
      </c>
      <c r="I24" s="38">
        <v>9518.1290000000008</v>
      </c>
      <c r="J24" s="38" t="s">
        <v>44</v>
      </c>
      <c r="K24" s="38">
        <v>3.1629999999999998</v>
      </c>
      <c r="L24" s="38">
        <v>670.18560000000002</v>
      </c>
      <c r="O24" s="14">
        <f t="shared" si="3"/>
        <v>1.9170297879934819</v>
      </c>
      <c r="P24" s="3"/>
      <c r="R24" s="14">
        <f t="shared" si="4"/>
        <v>1195.8483363911719</v>
      </c>
      <c r="S24" s="3"/>
      <c r="U24" s="14">
        <f t="shared" si="5"/>
        <v>1479.1689440667205</v>
      </c>
      <c r="AD24" s="32">
        <v>43502</v>
      </c>
    </row>
    <row r="25" spans="1:30" x14ac:dyDescent="0.35">
      <c r="A25" s="35" t="s">
        <v>60</v>
      </c>
      <c r="B25" s="36">
        <v>43664</v>
      </c>
      <c r="C25" s="37">
        <v>6.100694444444444E-2</v>
      </c>
      <c r="D25" s="35" t="s">
        <v>42</v>
      </c>
      <c r="E25" s="38">
        <v>1.996</v>
      </c>
      <c r="F25" s="38">
        <v>16.715199999999999</v>
      </c>
      <c r="G25" s="38" t="s">
        <v>43</v>
      </c>
      <c r="H25" s="38">
        <v>2.92</v>
      </c>
      <c r="I25" s="38">
        <v>4332.0774000000001</v>
      </c>
      <c r="J25" s="38" t="s">
        <v>44</v>
      </c>
      <c r="K25" s="38">
        <v>3.1760000000000002</v>
      </c>
      <c r="L25" s="38">
        <v>649.49639999999999</v>
      </c>
      <c r="N25" s="17">
        <f>($O$2/$M$2)*F25</f>
        <v>1.9090123745796137</v>
      </c>
      <c r="P25" s="3"/>
      <c r="R25" s="17">
        <f t="shared" si="4"/>
        <v>544.27793024320147</v>
      </c>
      <c r="S25" s="3"/>
      <c r="U25" s="17">
        <f t="shared" si="5"/>
        <v>1433.5057395490687</v>
      </c>
      <c r="AD25" s="32">
        <v>43502</v>
      </c>
    </row>
    <row r="26" spans="1:30" x14ac:dyDescent="0.35">
      <c r="A26" s="35" t="s">
        <v>61</v>
      </c>
      <c r="B26" s="36">
        <v>43664</v>
      </c>
      <c r="C26" s="37">
        <v>6.4456018518518524E-2</v>
      </c>
      <c r="D26" s="35" t="s">
        <v>42</v>
      </c>
      <c r="E26" s="38">
        <v>1.996</v>
      </c>
      <c r="F26" s="38">
        <v>16.876000000000001</v>
      </c>
      <c r="G26" s="38" t="s">
        <v>43</v>
      </c>
      <c r="H26" s="38">
        <v>2.9129999999999998</v>
      </c>
      <c r="I26" s="38">
        <v>8343.2860000000001</v>
      </c>
      <c r="J26" s="38" t="s">
        <v>44</v>
      </c>
      <c r="K26" s="38">
        <v>3.17</v>
      </c>
      <c r="L26" s="38">
        <v>674.48760000000004</v>
      </c>
      <c r="O26" s="17">
        <f t="shared" si="3"/>
        <v>1.9273770480404402</v>
      </c>
      <c r="P26" s="3"/>
      <c r="R26" s="17">
        <f t="shared" si="4"/>
        <v>1048.2422210432064</v>
      </c>
      <c r="S26" s="3"/>
      <c r="U26" s="17">
        <f t="shared" si="5"/>
        <v>1488.663903071174</v>
      </c>
      <c r="AD26" s="32">
        <v>43502</v>
      </c>
    </row>
    <row r="27" spans="1:30" x14ac:dyDescent="0.35">
      <c r="A27" s="35" t="s">
        <v>62</v>
      </c>
      <c r="B27" s="36">
        <v>43664</v>
      </c>
      <c r="C27" s="37">
        <v>6.7905092592592586E-2</v>
      </c>
      <c r="D27" s="35" t="s">
        <v>42</v>
      </c>
      <c r="E27" s="38">
        <v>1.99</v>
      </c>
      <c r="F27" s="38">
        <v>16.749199999999998</v>
      </c>
      <c r="G27" s="38" t="s">
        <v>43</v>
      </c>
      <c r="H27" s="38">
        <v>2.91</v>
      </c>
      <c r="I27" s="38">
        <v>10315.392900000001</v>
      </c>
      <c r="J27" s="38" t="s">
        <v>44</v>
      </c>
      <c r="K27" s="38">
        <v>3.1629999999999998</v>
      </c>
      <c r="L27" s="38">
        <v>684.11900000000003</v>
      </c>
      <c r="O27" s="17">
        <f t="shared" si="3"/>
        <v>1.9128954523014301</v>
      </c>
      <c r="P27" s="3"/>
      <c r="R27" s="17">
        <f t="shared" si="4"/>
        <v>1296.0157861577948</v>
      </c>
      <c r="S27" s="3"/>
      <c r="U27" s="17">
        <f>($S$2/$U$2)*L27</f>
        <v>1509.921399155668</v>
      </c>
      <c r="AD27" s="32">
        <v>43502</v>
      </c>
    </row>
    <row r="28" spans="1:30" x14ac:dyDescent="0.35">
      <c r="A28" s="35" t="s">
        <v>63</v>
      </c>
      <c r="B28" s="36">
        <v>43664</v>
      </c>
      <c r="C28" s="37">
        <v>7.1354166666666663E-2</v>
      </c>
      <c r="D28" s="35" t="s">
        <v>42</v>
      </c>
      <c r="E28" s="38">
        <v>1.9930000000000001</v>
      </c>
      <c r="F28" s="38">
        <v>16.628599999999999</v>
      </c>
      <c r="G28" s="38" t="s">
        <v>43</v>
      </c>
      <c r="H28" s="38">
        <v>2.9129999999999998</v>
      </c>
      <c r="I28" s="38">
        <v>12398.7376</v>
      </c>
      <c r="J28" s="38" t="s">
        <v>44</v>
      </c>
      <c r="K28" s="38">
        <v>3.17</v>
      </c>
      <c r="L28" s="38">
        <v>676.89779999999996</v>
      </c>
      <c r="O28" s="17">
        <f t="shared" si="3"/>
        <v>1.8991219472058105</v>
      </c>
      <c r="P28" s="3"/>
      <c r="R28" s="17">
        <f t="shared" si="4"/>
        <v>1557.7651587103587</v>
      </c>
      <c r="S28" s="3"/>
      <c r="T28" s="17">
        <f>($S$2/$U$2)*L28</f>
        <v>1493.9834637853844</v>
      </c>
      <c r="AD28" s="32">
        <v>43502</v>
      </c>
    </row>
    <row r="29" spans="1:30" x14ac:dyDescent="0.35">
      <c r="A29" s="35" t="s">
        <v>64</v>
      </c>
      <c r="B29" s="36">
        <v>43664</v>
      </c>
      <c r="C29" s="37">
        <v>7.480324074074074E-2</v>
      </c>
      <c r="D29" s="35" t="s">
        <v>42</v>
      </c>
      <c r="E29" s="38">
        <v>1.996</v>
      </c>
      <c r="F29" s="38">
        <v>16.61</v>
      </c>
      <c r="G29" s="38" t="s">
        <v>43</v>
      </c>
      <c r="H29" s="38">
        <v>2.9159999999999999</v>
      </c>
      <c r="I29" s="38">
        <v>14872.4445</v>
      </c>
      <c r="J29" s="38" t="s">
        <v>44</v>
      </c>
      <c r="K29" s="38">
        <v>3.17</v>
      </c>
      <c r="L29" s="38">
        <v>700.56899999999996</v>
      </c>
      <c r="O29" s="17">
        <f t="shared" si="3"/>
        <v>1.8969976752756403</v>
      </c>
      <c r="P29" s="3"/>
      <c r="R29" s="17">
        <f t="shared" si="4"/>
        <v>1868.5592529156761</v>
      </c>
      <c r="S29" s="3"/>
      <c r="U29" s="17">
        <f>($S$2/$U$2)*L29</f>
        <v>1546.2282507649795</v>
      </c>
      <c r="AD29" s="32">
        <v>43502</v>
      </c>
    </row>
    <row r="30" spans="1:30" x14ac:dyDescent="0.35">
      <c r="A30" s="31" t="s">
        <v>41</v>
      </c>
      <c r="B30" s="32">
        <v>43664</v>
      </c>
      <c r="C30" s="33">
        <v>7.8252314814814816E-2</v>
      </c>
      <c r="D30" s="31" t="s">
        <v>42</v>
      </c>
      <c r="E30" s="34">
        <v>1.996</v>
      </c>
      <c r="F30" s="34">
        <v>33.833399999999997</v>
      </c>
      <c r="G30" s="34" t="s">
        <v>43</v>
      </c>
      <c r="H30" s="34">
        <v>2.9159999999999999</v>
      </c>
      <c r="I30" s="34">
        <v>3183.8654999999999</v>
      </c>
      <c r="J30" s="34" t="s">
        <v>44</v>
      </c>
      <c r="K30" s="34">
        <v>3.17</v>
      </c>
      <c r="L30" s="34">
        <v>788.33900000000006</v>
      </c>
      <c r="M30" s="5"/>
      <c r="N30" s="4"/>
      <c r="O30" s="5"/>
      <c r="P30" s="5"/>
      <c r="Q30" s="4"/>
      <c r="R30" s="4"/>
      <c r="S30" s="5"/>
      <c r="T30" s="4"/>
      <c r="U30" s="4"/>
      <c r="AD30" s="32">
        <v>43502</v>
      </c>
    </row>
    <row r="31" spans="1:30" x14ac:dyDescent="0.35">
      <c r="A31" s="31" t="s">
        <v>41</v>
      </c>
      <c r="B31" s="32">
        <v>43664</v>
      </c>
      <c r="C31" s="33">
        <v>8.1689814814814812E-2</v>
      </c>
      <c r="D31" s="31" t="s">
        <v>42</v>
      </c>
      <c r="E31" s="34">
        <v>2</v>
      </c>
      <c r="F31" s="34">
        <v>34.784100000000002</v>
      </c>
      <c r="G31" s="34" t="s">
        <v>43</v>
      </c>
      <c r="H31" s="34">
        <v>2.92</v>
      </c>
      <c r="I31" s="34">
        <v>3237.3989999999999</v>
      </c>
      <c r="J31" s="34" t="s">
        <v>44</v>
      </c>
      <c r="K31" s="34">
        <v>3.173</v>
      </c>
      <c r="L31" s="34">
        <v>793.55679999999995</v>
      </c>
      <c r="M31" s="5"/>
      <c r="N31" s="4"/>
      <c r="O31" s="5"/>
      <c r="P31" s="5"/>
      <c r="Q31" s="4"/>
      <c r="R31" s="4"/>
      <c r="S31" s="5"/>
      <c r="T31" s="4"/>
      <c r="U31" s="4"/>
      <c r="AD31" s="32">
        <v>43502</v>
      </c>
    </row>
    <row r="32" spans="1:30" x14ac:dyDescent="0.35">
      <c r="A32" s="31" t="s">
        <v>41</v>
      </c>
      <c r="B32" s="32">
        <v>43664</v>
      </c>
      <c r="C32" s="33">
        <v>8.5150462962962969E-2</v>
      </c>
      <c r="D32" s="31" t="s">
        <v>42</v>
      </c>
      <c r="E32" s="34">
        <v>1.9930000000000001</v>
      </c>
      <c r="F32" s="34">
        <v>34.731400000000001</v>
      </c>
      <c r="G32" s="34" t="s">
        <v>43</v>
      </c>
      <c r="H32" s="34">
        <v>2.9129999999999998</v>
      </c>
      <c r="I32" s="34">
        <v>3216.6390000000001</v>
      </c>
      <c r="J32" s="34" t="s">
        <v>44</v>
      </c>
      <c r="K32" s="34">
        <v>3.1659999999999999</v>
      </c>
      <c r="L32" s="34">
        <v>790.25319999999999</v>
      </c>
      <c r="M32" s="5"/>
      <c r="N32" s="4"/>
      <c r="O32" s="5"/>
      <c r="P32" s="5"/>
      <c r="Q32" s="4"/>
      <c r="R32" s="4"/>
      <c r="S32" s="5"/>
      <c r="T32" s="4"/>
      <c r="U32" s="4"/>
      <c r="AD32" s="32">
        <v>43502</v>
      </c>
    </row>
    <row r="33" spans="1:30" x14ac:dyDescent="0.35">
      <c r="A33" s="31" t="s">
        <v>41</v>
      </c>
      <c r="B33" s="32">
        <v>43664</v>
      </c>
      <c r="C33" s="33">
        <v>8.8587962962962966E-2</v>
      </c>
      <c r="D33" s="31" t="s">
        <v>42</v>
      </c>
      <c r="E33" s="34">
        <v>1.996</v>
      </c>
      <c r="F33" s="34">
        <v>34.566299999999998</v>
      </c>
      <c r="G33" s="34" t="s">
        <v>43</v>
      </c>
      <c r="H33" s="34">
        <v>2.9159999999999999</v>
      </c>
      <c r="I33" s="34">
        <v>3200.8496</v>
      </c>
      <c r="J33" s="34" t="s">
        <v>44</v>
      </c>
      <c r="K33" s="34">
        <v>3.1760000000000002</v>
      </c>
      <c r="L33" s="34">
        <v>791.3066</v>
      </c>
      <c r="M33" s="5"/>
      <c r="N33" s="4"/>
      <c r="O33" s="5"/>
      <c r="P33" s="5"/>
      <c r="Q33" s="4"/>
      <c r="R33" s="4"/>
      <c r="S33" s="5"/>
      <c r="T33" s="4"/>
      <c r="U33" s="4"/>
      <c r="AD33" s="32">
        <v>43502</v>
      </c>
    </row>
    <row r="34" spans="1:30" x14ac:dyDescent="0.35">
      <c r="A34" s="27" t="s">
        <v>65</v>
      </c>
      <c r="B34" s="28"/>
      <c r="C34" s="29"/>
      <c r="D34" s="27"/>
      <c r="E34" s="30"/>
      <c r="F34" s="30"/>
      <c r="G34" s="30"/>
      <c r="H34" s="30"/>
      <c r="I34" s="30"/>
      <c r="J34" s="30"/>
      <c r="K34" s="30"/>
      <c r="L34" s="30"/>
      <c r="O34" s="19">
        <f t="shared" ref="O34:O42" si="6">($O$2/$M$2)*F34</f>
        <v>0</v>
      </c>
      <c r="R34" s="19">
        <f t="shared" ref="R34:R43" si="7">($R$2/$P$2)*I34</f>
        <v>0</v>
      </c>
      <c r="U34" s="19">
        <f t="shared" ref="U34:U43" si="8">($S$2/$U$2)*L34</f>
        <v>0</v>
      </c>
      <c r="AD34" s="32">
        <v>43502</v>
      </c>
    </row>
    <row r="35" spans="1:30" x14ac:dyDescent="0.35">
      <c r="A35" s="27" t="s">
        <v>66</v>
      </c>
      <c r="B35" s="28"/>
      <c r="C35" s="29"/>
      <c r="D35" s="27"/>
      <c r="E35" s="30"/>
      <c r="F35" s="30"/>
      <c r="G35" s="30"/>
      <c r="H35" s="30"/>
      <c r="I35" s="30"/>
      <c r="J35" s="30"/>
      <c r="K35" s="30"/>
      <c r="L35" s="30"/>
      <c r="O35" s="19">
        <f t="shared" si="6"/>
        <v>0</v>
      </c>
      <c r="R35" s="19">
        <f t="shared" si="7"/>
        <v>0</v>
      </c>
      <c r="U35" s="19">
        <f t="shared" si="8"/>
        <v>0</v>
      </c>
      <c r="AD35" s="32">
        <v>43502</v>
      </c>
    </row>
    <row r="36" spans="1:30" x14ac:dyDescent="0.35">
      <c r="A36" s="27" t="s">
        <v>67</v>
      </c>
      <c r="B36" s="28"/>
      <c r="C36" s="29"/>
      <c r="D36" s="27"/>
      <c r="E36" s="30"/>
      <c r="F36" s="30"/>
      <c r="G36" s="30"/>
      <c r="H36" s="30"/>
      <c r="I36" s="30"/>
      <c r="J36" s="30"/>
      <c r="K36" s="30"/>
      <c r="L36" s="30"/>
      <c r="O36" s="19">
        <f>($O$2/$M$2)*F36</f>
        <v>0</v>
      </c>
      <c r="R36" s="19">
        <f>($R$2/$P$2)*I36</f>
        <v>0</v>
      </c>
      <c r="U36" s="19">
        <f>($S$2/$U$2)*L36</f>
        <v>0</v>
      </c>
      <c r="AD36" s="32">
        <v>43502</v>
      </c>
    </row>
    <row r="37" spans="1:30" x14ac:dyDescent="0.35">
      <c r="A37" s="27" t="s">
        <v>68</v>
      </c>
      <c r="B37" s="28"/>
      <c r="C37" s="29"/>
      <c r="D37" s="27"/>
      <c r="E37" s="30"/>
      <c r="F37" s="30"/>
      <c r="G37" s="30"/>
      <c r="H37" s="30"/>
      <c r="I37" s="30"/>
      <c r="J37" s="30"/>
      <c r="K37" s="30"/>
      <c r="L37" s="30"/>
      <c r="O37" s="19">
        <f t="shared" si="6"/>
        <v>0</v>
      </c>
      <c r="R37" s="19">
        <f t="shared" si="7"/>
        <v>0</v>
      </c>
      <c r="U37" s="19">
        <f t="shared" si="8"/>
        <v>0</v>
      </c>
      <c r="AD37" s="32">
        <v>43502</v>
      </c>
    </row>
    <row r="38" spans="1:30" x14ac:dyDescent="0.35">
      <c r="A38" s="27" t="s">
        <v>69</v>
      </c>
      <c r="B38" s="28"/>
      <c r="C38" s="29"/>
      <c r="D38" s="27"/>
      <c r="E38" s="30"/>
      <c r="F38" s="30"/>
      <c r="G38" s="30"/>
      <c r="H38" s="30"/>
      <c r="I38" s="30"/>
      <c r="J38" s="30"/>
      <c r="K38" s="30"/>
      <c r="L38" s="30"/>
      <c r="O38" s="19">
        <f t="shared" si="6"/>
        <v>0</v>
      </c>
      <c r="R38" s="19">
        <f t="shared" si="7"/>
        <v>0</v>
      </c>
      <c r="U38" s="19">
        <f t="shared" si="8"/>
        <v>0</v>
      </c>
      <c r="AD38" s="32">
        <v>43502</v>
      </c>
    </row>
    <row r="39" spans="1:30" x14ac:dyDescent="0.35">
      <c r="A39" s="35" t="s">
        <v>70</v>
      </c>
      <c r="B39" s="36">
        <v>43664</v>
      </c>
      <c r="C39" s="37">
        <v>9.2037037037037028E-2</v>
      </c>
      <c r="D39" s="35" t="s">
        <v>42</v>
      </c>
      <c r="E39" s="38">
        <v>1.996</v>
      </c>
      <c r="F39" s="38">
        <v>16.795400000000001</v>
      </c>
      <c r="G39" s="38" t="s">
        <v>43</v>
      </c>
      <c r="H39" s="38">
        <v>2.9159999999999999</v>
      </c>
      <c r="I39" s="38">
        <v>3830.8742999999999</v>
      </c>
      <c r="J39" s="38" t="s">
        <v>44</v>
      </c>
      <c r="K39" s="38">
        <v>3.17</v>
      </c>
      <c r="L39" s="38">
        <v>657.58079999999995</v>
      </c>
      <c r="O39" s="26">
        <f t="shared" si="6"/>
        <v>1.9181718696763692</v>
      </c>
      <c r="R39" s="16">
        <f t="shared" si="7"/>
        <v>481.30726727686653</v>
      </c>
      <c r="U39" s="16">
        <f t="shared" si="8"/>
        <v>1451.3488466098784</v>
      </c>
      <c r="AD39" s="32">
        <v>43502</v>
      </c>
    </row>
    <row r="40" spans="1:30" x14ac:dyDescent="0.35">
      <c r="A40" s="35" t="s">
        <v>71</v>
      </c>
      <c r="B40" s="36">
        <v>43664</v>
      </c>
      <c r="C40" s="37">
        <v>9.5486111111111105E-2</v>
      </c>
      <c r="D40" s="35" t="s">
        <v>42</v>
      </c>
      <c r="E40" s="38">
        <v>1.99</v>
      </c>
      <c r="F40" s="38">
        <v>15.853400000000001</v>
      </c>
      <c r="G40" s="38" t="s">
        <v>43</v>
      </c>
      <c r="H40" s="38">
        <v>2.91</v>
      </c>
      <c r="I40" s="38">
        <v>6079.0430999999999</v>
      </c>
      <c r="J40" s="38" t="s">
        <v>44</v>
      </c>
      <c r="K40" s="38">
        <v>3.1629999999999998</v>
      </c>
      <c r="L40" s="38">
        <v>660.68039999999996</v>
      </c>
      <c r="O40" s="16">
        <f t="shared" si="6"/>
        <v>1.810587775148395</v>
      </c>
      <c r="R40" s="16">
        <f t="shared" si="7"/>
        <v>763.76497712788205</v>
      </c>
      <c r="U40" s="16">
        <f t="shared" si="8"/>
        <v>1458.189984436518</v>
      </c>
      <c r="AD40" s="32">
        <v>43502</v>
      </c>
    </row>
    <row r="41" spans="1:30" x14ac:dyDescent="0.35">
      <c r="A41" s="35" t="s">
        <v>72</v>
      </c>
      <c r="B41" s="36">
        <v>43664</v>
      </c>
      <c r="C41" s="37">
        <v>9.8923611111111101E-2</v>
      </c>
      <c r="D41" s="35" t="s">
        <v>42</v>
      </c>
      <c r="E41" s="38">
        <v>1.996</v>
      </c>
      <c r="F41" s="38">
        <v>14.824999999999999</v>
      </c>
      <c r="G41" s="38" t="s">
        <v>43</v>
      </c>
      <c r="H41" s="38">
        <v>2.92</v>
      </c>
      <c r="I41" s="38">
        <v>7667.4598999999998</v>
      </c>
      <c r="J41" s="38" t="s">
        <v>44</v>
      </c>
      <c r="K41" s="38">
        <v>3.1760000000000002</v>
      </c>
      <c r="L41" s="38">
        <v>669.71969999999999</v>
      </c>
      <c r="N41" s="16">
        <f>($O$2/$M$2)*F41</f>
        <v>1.6931360948802749</v>
      </c>
      <c r="R41" s="16">
        <f t="shared" si="7"/>
        <v>963.33209665061474</v>
      </c>
      <c r="U41" s="16">
        <f t="shared" si="8"/>
        <v>1478.140654573421</v>
      </c>
      <c r="AD41" s="32">
        <v>43502</v>
      </c>
    </row>
    <row r="42" spans="1:30" x14ac:dyDescent="0.35">
      <c r="A42" s="35" t="s">
        <v>73</v>
      </c>
      <c r="B42" s="36">
        <v>43664</v>
      </c>
      <c r="C42" s="37">
        <v>0.10238425925925926</v>
      </c>
      <c r="D42" s="35" t="s">
        <v>42</v>
      </c>
      <c r="E42" s="38">
        <v>1.99</v>
      </c>
      <c r="F42" s="38">
        <v>14.8908</v>
      </c>
      <c r="G42" s="38" t="s">
        <v>43</v>
      </c>
      <c r="H42" s="38">
        <v>2.91</v>
      </c>
      <c r="I42" s="38">
        <v>8543.5694000000003</v>
      </c>
      <c r="J42" s="38" t="s">
        <v>44</v>
      </c>
      <c r="K42" s="38">
        <v>3.1629999999999998</v>
      </c>
      <c r="L42" s="38">
        <v>665.57640000000004</v>
      </c>
      <c r="O42" s="16">
        <f t="shared" si="6"/>
        <v>1.700650992353673</v>
      </c>
      <c r="R42" s="16">
        <f t="shared" si="7"/>
        <v>1073.4056298073415</v>
      </c>
      <c r="U42" s="16">
        <f t="shared" si="8"/>
        <v>1468.9959628851011</v>
      </c>
      <c r="AD42" s="32">
        <v>43502</v>
      </c>
    </row>
    <row r="43" spans="1:30" x14ac:dyDescent="0.35">
      <c r="A43" s="35" t="s">
        <v>74</v>
      </c>
      <c r="B43" s="36">
        <v>43664</v>
      </c>
      <c r="C43" s="37">
        <v>0.10582175925925925</v>
      </c>
      <c r="D43" s="35" t="s">
        <v>42</v>
      </c>
      <c r="E43" s="38">
        <v>1.99</v>
      </c>
      <c r="F43" s="38">
        <v>14.0626</v>
      </c>
      <c r="G43" s="38" t="s">
        <v>43</v>
      </c>
      <c r="H43" s="38">
        <v>2.91</v>
      </c>
      <c r="I43" s="38">
        <v>9656.277</v>
      </c>
      <c r="J43" s="38" t="s">
        <v>44</v>
      </c>
      <c r="K43" s="38">
        <v>3.1659999999999999</v>
      </c>
      <c r="L43" s="38">
        <v>668.53380000000004</v>
      </c>
      <c r="O43" s="16">
        <f t="shared" ref="O43" si="9">($O$2/$M$2)*F43</f>
        <v>1.606063787376955</v>
      </c>
      <c r="R43" s="16">
        <f t="shared" si="7"/>
        <v>1213.2051148058965</v>
      </c>
      <c r="U43" s="16">
        <f t="shared" si="8"/>
        <v>1475.5232506023885</v>
      </c>
      <c r="AD43" s="32">
        <v>43502</v>
      </c>
    </row>
    <row r="44" spans="1:30" x14ac:dyDescent="0.35">
      <c r="A44" s="31" t="s">
        <v>41</v>
      </c>
      <c r="B44" s="32">
        <v>43664</v>
      </c>
      <c r="C44" s="33">
        <v>0.35129629629629627</v>
      </c>
      <c r="D44" s="31" t="s">
        <v>42</v>
      </c>
      <c r="E44" s="34">
        <v>1.996</v>
      </c>
      <c r="F44" s="34">
        <v>34.1404</v>
      </c>
      <c r="G44" s="34" t="s">
        <v>43</v>
      </c>
      <c r="H44" s="34">
        <v>2.9159999999999999</v>
      </c>
      <c r="I44" s="34">
        <v>3211.9194000000002</v>
      </c>
      <c r="J44" s="34"/>
      <c r="K44" s="34"/>
      <c r="L44" s="34"/>
      <c r="M44" s="5"/>
      <c r="N44" s="4"/>
      <c r="O44" s="4"/>
      <c r="P44" s="5"/>
      <c r="Q44" s="4"/>
      <c r="R44" s="4"/>
      <c r="S44" s="5"/>
      <c r="T44" s="4"/>
      <c r="U44" s="4"/>
      <c r="AD44" s="32">
        <v>43502</v>
      </c>
    </row>
    <row r="45" spans="1:30" x14ac:dyDescent="0.35">
      <c r="A45" s="31" t="s">
        <v>41</v>
      </c>
      <c r="B45" s="32">
        <v>43664</v>
      </c>
      <c r="C45" s="33">
        <v>0.35474537037037041</v>
      </c>
      <c r="D45" s="31" t="s">
        <v>42</v>
      </c>
      <c r="E45" s="34">
        <v>1.9930000000000001</v>
      </c>
      <c r="F45" s="34">
        <v>34.8446</v>
      </c>
      <c r="G45" s="34" t="s">
        <v>43</v>
      </c>
      <c r="H45" s="34">
        <v>2.9159999999999999</v>
      </c>
      <c r="I45" s="34">
        <v>3252.6095</v>
      </c>
      <c r="J45" s="34" t="s">
        <v>44</v>
      </c>
      <c r="K45" s="34">
        <v>3.153</v>
      </c>
      <c r="L45" s="34">
        <v>810.46100000000001</v>
      </c>
      <c r="M45" s="5"/>
      <c r="N45" s="4"/>
      <c r="O45" s="4"/>
      <c r="P45" s="5"/>
      <c r="Q45" s="4"/>
      <c r="R45" s="4"/>
      <c r="S45" s="5"/>
      <c r="T45" s="4"/>
      <c r="U45" s="4"/>
      <c r="AD45" s="32">
        <v>43502</v>
      </c>
    </row>
    <row r="46" spans="1:30" x14ac:dyDescent="0.35">
      <c r="A46" s="31" t="s">
        <v>41</v>
      </c>
      <c r="B46" s="32">
        <v>43664</v>
      </c>
      <c r="C46" s="33">
        <v>0.35818287037037039</v>
      </c>
      <c r="D46" s="31" t="s">
        <v>42</v>
      </c>
      <c r="E46" s="34">
        <v>1.99</v>
      </c>
      <c r="F46" s="34">
        <v>35.026000000000003</v>
      </c>
      <c r="G46" s="34" t="s">
        <v>43</v>
      </c>
      <c r="H46" s="34">
        <v>2.91</v>
      </c>
      <c r="I46" s="34">
        <v>3267.5574999999999</v>
      </c>
      <c r="J46" s="34" t="s">
        <v>44</v>
      </c>
      <c r="K46" s="34">
        <v>3.12</v>
      </c>
      <c r="L46" s="34">
        <v>811.02440000000001</v>
      </c>
      <c r="M46" s="5"/>
      <c r="N46" s="4"/>
      <c r="O46" s="4"/>
      <c r="P46" s="5"/>
      <c r="Q46" s="4"/>
      <c r="R46" s="4"/>
      <c r="S46" s="5"/>
      <c r="T46" s="4"/>
      <c r="U46" s="4"/>
      <c r="AD46" s="32">
        <v>43502</v>
      </c>
    </row>
    <row r="47" spans="1:30" x14ac:dyDescent="0.35">
      <c r="A47" s="31" t="s">
        <v>41</v>
      </c>
      <c r="B47" s="32">
        <v>43664</v>
      </c>
      <c r="C47" s="33">
        <v>0.36163194444444446</v>
      </c>
      <c r="D47" s="31" t="s">
        <v>42</v>
      </c>
      <c r="E47" s="34">
        <v>1.99</v>
      </c>
      <c r="F47" s="34">
        <v>34.951500000000003</v>
      </c>
      <c r="G47" s="34" t="s">
        <v>43</v>
      </c>
      <c r="H47" s="34">
        <v>2.91</v>
      </c>
      <c r="I47" s="34">
        <v>3269.6727999999998</v>
      </c>
      <c r="J47" s="34" t="s">
        <v>44</v>
      </c>
      <c r="K47" s="34">
        <v>3.15</v>
      </c>
      <c r="L47" s="34">
        <v>815.40599999999995</v>
      </c>
      <c r="M47" s="5"/>
      <c r="N47" s="4"/>
      <c r="O47" s="4"/>
      <c r="P47" s="5"/>
      <c r="Q47" s="4"/>
      <c r="R47" s="4"/>
      <c r="S47" s="5"/>
      <c r="T47" s="4"/>
      <c r="U47" s="4"/>
      <c r="AD47" s="32">
        <v>43502</v>
      </c>
    </row>
    <row r="48" spans="1:30" x14ac:dyDescent="0.35">
      <c r="A48" s="35" t="s">
        <v>75</v>
      </c>
      <c r="B48" s="36">
        <v>43664</v>
      </c>
      <c r="C48" s="37">
        <v>0.10927083333333333</v>
      </c>
      <c r="D48" s="35" t="s">
        <v>42</v>
      </c>
      <c r="E48" s="38">
        <v>1.99</v>
      </c>
      <c r="F48" s="38">
        <v>16.8384</v>
      </c>
      <c r="G48" s="38" t="s">
        <v>43</v>
      </c>
      <c r="H48" s="38">
        <v>2.9129999999999998</v>
      </c>
      <c r="I48" s="38">
        <v>3496.4472000000001</v>
      </c>
      <c r="J48" s="38" t="s">
        <v>44</v>
      </c>
      <c r="K48" s="38">
        <v>3.17</v>
      </c>
      <c r="L48" s="38">
        <v>650.94770000000005</v>
      </c>
      <c r="O48" s="22">
        <f t="shared" ref="O48:O57" si="10">($O$2/$M$2)*F48</f>
        <v>1.9230828209127842</v>
      </c>
      <c r="R48" s="22">
        <f t="shared" ref="R48:R57" si="11">($R$2/$P$2)*I48</f>
        <v>439.29017639911905</v>
      </c>
      <c r="U48" s="22">
        <f>($S$2/$U$2)*L48</f>
        <v>1436.7089087734209</v>
      </c>
      <c r="AD48" s="32">
        <v>43502</v>
      </c>
    </row>
    <row r="49" spans="1:30" x14ac:dyDescent="0.35">
      <c r="A49" s="35" t="s">
        <v>76</v>
      </c>
      <c r="B49" s="36">
        <v>43664</v>
      </c>
      <c r="C49" s="37">
        <v>0.11270833333333334</v>
      </c>
      <c r="D49" s="35" t="s">
        <v>42</v>
      </c>
      <c r="E49" s="38">
        <v>1.9930000000000001</v>
      </c>
      <c r="F49" s="38">
        <v>15.9094</v>
      </c>
      <c r="G49" s="38" t="s">
        <v>43</v>
      </c>
      <c r="H49" s="38">
        <v>2.9129999999999998</v>
      </c>
      <c r="I49" s="38">
        <v>4217.1614</v>
      </c>
      <c r="J49" s="38" t="s">
        <v>44</v>
      </c>
      <c r="K49" s="38">
        <v>3.1629999999999998</v>
      </c>
      <c r="L49" s="38">
        <v>650.14750000000004</v>
      </c>
      <c r="O49" s="22">
        <f t="shared" si="10"/>
        <v>1.8169834325725631</v>
      </c>
      <c r="R49" s="22">
        <f t="shared" si="11"/>
        <v>529.83999738636282</v>
      </c>
      <c r="U49" s="22">
        <f>($S$2/$U$2)*L49</f>
        <v>1434.9427845996963</v>
      </c>
      <c r="AD49" s="32">
        <v>43502</v>
      </c>
    </row>
    <row r="50" spans="1:30" x14ac:dyDescent="0.35">
      <c r="A50" s="35" t="s">
        <v>77</v>
      </c>
      <c r="B50" s="36">
        <v>43664</v>
      </c>
      <c r="C50" s="37">
        <v>0.11615740740740742</v>
      </c>
      <c r="D50" s="35" t="s">
        <v>42</v>
      </c>
      <c r="E50" s="38">
        <v>1.996</v>
      </c>
      <c r="F50" s="38">
        <v>15.472899999999999</v>
      </c>
      <c r="G50" s="38" t="s">
        <v>43</v>
      </c>
      <c r="H50" s="38">
        <v>2.9159999999999999</v>
      </c>
      <c r="I50" s="38">
        <v>4848.0626000000002</v>
      </c>
      <c r="J50" s="38" t="s">
        <v>44</v>
      </c>
      <c r="K50" s="38">
        <v>3.1760000000000002</v>
      </c>
      <c r="L50" s="38">
        <v>646.99469999999997</v>
      </c>
      <c r="O50" s="22">
        <f t="shared" si="10"/>
        <v>1.7671315671145367</v>
      </c>
      <c r="R50" s="22">
        <f t="shared" si="11"/>
        <v>609.10580166861143</v>
      </c>
      <c r="U50" s="22">
        <f>($S$2/$U$2)*L50</f>
        <v>1427.9842288699795</v>
      </c>
      <c r="AD50" s="32">
        <v>43502</v>
      </c>
    </row>
    <row r="51" spans="1:30" x14ac:dyDescent="0.35">
      <c r="A51" s="35" t="s">
        <v>78</v>
      </c>
      <c r="B51" s="36">
        <v>43664</v>
      </c>
      <c r="C51" s="37">
        <v>0.11960648148148149</v>
      </c>
      <c r="D51" s="35" t="s">
        <v>42</v>
      </c>
      <c r="E51" s="38">
        <v>1.996</v>
      </c>
      <c r="F51" s="38">
        <v>15.281000000000001</v>
      </c>
      <c r="G51" s="38" t="s">
        <v>43</v>
      </c>
      <c r="H51" s="38">
        <v>2.9129999999999998</v>
      </c>
      <c r="I51" s="38">
        <v>5268.4323000000004</v>
      </c>
      <c r="J51" s="38" t="s">
        <v>44</v>
      </c>
      <c r="K51" s="38">
        <v>3.17</v>
      </c>
      <c r="L51" s="38">
        <v>641.89559999999994</v>
      </c>
      <c r="O51" s="22">
        <f t="shared" si="10"/>
        <v>1.7452150196199314</v>
      </c>
      <c r="R51" s="22">
        <f t="shared" si="11"/>
        <v>661.92063601412781</v>
      </c>
      <c r="U51" s="22">
        <f>($S$2/$U$2)*L51</f>
        <v>1416.7299877124694</v>
      </c>
      <c r="AD51" s="32">
        <v>43502</v>
      </c>
    </row>
    <row r="52" spans="1:30" x14ac:dyDescent="0.35">
      <c r="A52" s="35" t="s">
        <v>79</v>
      </c>
      <c r="B52" s="36">
        <v>43664</v>
      </c>
      <c r="C52" s="37">
        <v>0.12305555555555554</v>
      </c>
      <c r="D52" s="35" t="s">
        <v>42</v>
      </c>
      <c r="E52" s="38">
        <v>1.996</v>
      </c>
      <c r="F52" s="38">
        <v>15.287100000000001</v>
      </c>
      <c r="G52" s="38" t="s">
        <v>43</v>
      </c>
      <c r="H52" s="38">
        <v>2.9159999999999999</v>
      </c>
      <c r="I52" s="38">
        <v>5872.7629999999999</v>
      </c>
      <c r="J52" s="38" t="s">
        <v>44</v>
      </c>
      <c r="K52" s="38">
        <v>3.173</v>
      </c>
      <c r="L52" s="38">
        <v>651.35879999999997</v>
      </c>
      <c r="O52" s="22">
        <f t="shared" si="10"/>
        <v>1.7459116894464928</v>
      </c>
      <c r="R52" s="22">
        <f t="shared" si="11"/>
        <v>737.84814889245843</v>
      </c>
      <c r="T52" s="22">
        <f>($S$2/$U$2)*L52</f>
        <v>1437.6162489981375</v>
      </c>
      <c r="AD52" s="32">
        <v>43502</v>
      </c>
    </row>
    <row r="53" spans="1:30" x14ac:dyDescent="0.35">
      <c r="A53" s="35" t="s">
        <v>80</v>
      </c>
      <c r="B53" s="36">
        <v>43664</v>
      </c>
      <c r="C53" s="37">
        <v>0.36508101851851849</v>
      </c>
      <c r="D53" s="35" t="s">
        <v>42</v>
      </c>
      <c r="E53" s="38">
        <v>1.996</v>
      </c>
      <c r="F53" s="38">
        <v>16.403400000000001</v>
      </c>
      <c r="G53" s="38" t="s">
        <v>43</v>
      </c>
      <c r="H53" s="38">
        <v>2.92</v>
      </c>
      <c r="I53" s="38">
        <v>3919.7732999999998</v>
      </c>
      <c r="J53" s="38" t="s">
        <v>44</v>
      </c>
      <c r="K53" s="38">
        <v>3.173</v>
      </c>
      <c r="L53" s="38">
        <v>649.90150000000006</v>
      </c>
      <c r="O53" s="24">
        <f t="shared" si="10"/>
        <v>1.8734022677071911</v>
      </c>
      <c r="R53" s="24">
        <f t="shared" si="11"/>
        <v>492.47644992367015</v>
      </c>
      <c r="U53" s="24">
        <f t="shared" ref="U52:U57" si="12">($S$2/$U$2)*L53</f>
        <v>1434.3998371531377</v>
      </c>
      <c r="AD53" s="32">
        <v>43502</v>
      </c>
    </row>
    <row r="54" spans="1:30" x14ac:dyDescent="0.35">
      <c r="A54" s="35" t="s">
        <v>81</v>
      </c>
      <c r="B54" s="36">
        <v>43664</v>
      </c>
      <c r="C54" s="37">
        <v>0.36851851851851852</v>
      </c>
      <c r="D54" s="35" t="s">
        <v>42</v>
      </c>
      <c r="E54" s="38">
        <v>1.9930000000000001</v>
      </c>
      <c r="F54" s="38">
        <v>15.2478</v>
      </c>
      <c r="G54" s="38" t="s">
        <v>43</v>
      </c>
      <c r="H54" s="38">
        <v>2.91</v>
      </c>
      <c r="I54" s="38">
        <v>4823.2834999999995</v>
      </c>
      <c r="J54" s="38" t="s">
        <v>44</v>
      </c>
      <c r="K54" s="38">
        <v>3.1629999999999998</v>
      </c>
      <c r="L54" s="38">
        <v>665.46339999999998</v>
      </c>
      <c r="O54" s="24">
        <f t="shared" si="10"/>
        <v>1.741423308432746</v>
      </c>
      <c r="R54" s="24">
        <f t="shared" si="11"/>
        <v>605.99257999318854</v>
      </c>
      <c r="U54" s="24">
        <f t="shared" si="12"/>
        <v>1468.7465601962347</v>
      </c>
      <c r="AD54" s="32">
        <v>43502</v>
      </c>
    </row>
    <row r="55" spans="1:30" x14ac:dyDescent="0.35">
      <c r="A55" s="35" t="s">
        <v>82</v>
      </c>
      <c r="B55" s="36">
        <v>43664</v>
      </c>
      <c r="C55" s="37">
        <v>0.37196759259259254</v>
      </c>
      <c r="D55" s="35" t="s">
        <v>42</v>
      </c>
      <c r="E55" s="38">
        <v>1.99</v>
      </c>
      <c r="F55" s="38">
        <v>14.996</v>
      </c>
      <c r="G55" s="38" t="s">
        <v>43</v>
      </c>
      <c r="H55" s="38">
        <v>2.91</v>
      </c>
      <c r="I55" s="38">
        <v>5367.6216999999997</v>
      </c>
      <c r="J55" s="38" t="s">
        <v>44</v>
      </c>
      <c r="K55" s="38">
        <v>3.1629999999999998</v>
      </c>
      <c r="L55" s="38">
        <v>667.24059999999997</v>
      </c>
      <c r="O55" s="24">
        <f t="shared" si="10"/>
        <v>1.7126656916576464</v>
      </c>
      <c r="R55" s="24">
        <f t="shared" si="11"/>
        <v>674.38269436379278</v>
      </c>
      <c r="U55" s="24">
        <f t="shared" si="12"/>
        <v>1472.6690244321051</v>
      </c>
      <c r="AD55" s="32">
        <v>43502</v>
      </c>
    </row>
    <row r="56" spans="1:30" x14ac:dyDescent="0.35">
      <c r="A56" s="35" t="s">
        <v>83</v>
      </c>
      <c r="B56" s="36">
        <v>43664</v>
      </c>
      <c r="C56" s="37">
        <v>0.37541666666666668</v>
      </c>
      <c r="D56" s="35" t="s">
        <v>42</v>
      </c>
      <c r="E56" s="38">
        <v>1.9930000000000001</v>
      </c>
      <c r="F56" s="38">
        <v>14.9704</v>
      </c>
      <c r="G56" s="38" t="s">
        <v>43</v>
      </c>
      <c r="H56" s="38">
        <v>2.9159999999999999</v>
      </c>
      <c r="I56" s="38">
        <v>5426.6701999999996</v>
      </c>
      <c r="J56" s="38" t="s">
        <v>44</v>
      </c>
      <c r="K56" s="38">
        <v>3.17</v>
      </c>
      <c r="L56" s="38">
        <v>664.27030000000002</v>
      </c>
      <c r="O56" s="24">
        <f t="shared" si="10"/>
        <v>1.709741962549455</v>
      </c>
      <c r="R56" s="24">
        <f t="shared" si="11"/>
        <v>681.80148964292732</v>
      </c>
      <c r="U56" s="24">
        <f t="shared" si="12"/>
        <v>1466.113265080425</v>
      </c>
      <c r="AD56" s="32">
        <v>43502</v>
      </c>
    </row>
    <row r="57" spans="1:30" x14ac:dyDescent="0.35">
      <c r="A57" s="35" t="s">
        <v>84</v>
      </c>
      <c r="B57" s="36">
        <v>43664</v>
      </c>
      <c r="C57" s="37">
        <v>0.37885416666666666</v>
      </c>
      <c r="D57" s="35" t="s">
        <v>42</v>
      </c>
      <c r="E57" s="38">
        <v>1.9930000000000001</v>
      </c>
      <c r="F57" s="38">
        <v>14.609400000000001</v>
      </c>
      <c r="G57" s="38" t="s">
        <v>43</v>
      </c>
      <c r="H57" s="38">
        <v>2.9129999999999998</v>
      </c>
      <c r="I57" s="38">
        <v>5864.6927999999998</v>
      </c>
      <c r="J57" s="38" t="s">
        <v>44</v>
      </c>
      <c r="K57" s="38">
        <v>3.17</v>
      </c>
      <c r="L57" s="38">
        <v>663.2319</v>
      </c>
      <c r="M57" s="3"/>
      <c r="N57" s="2"/>
      <c r="O57" s="24">
        <f t="shared" si="10"/>
        <v>1.6685128137972272</v>
      </c>
      <c r="P57" s="3"/>
      <c r="Q57" s="2"/>
      <c r="R57" s="24">
        <f t="shared" si="11"/>
        <v>736.83421692701188</v>
      </c>
      <c r="S57" s="3"/>
      <c r="U57" s="24">
        <f t="shared" si="12"/>
        <v>1463.8214088669836</v>
      </c>
      <c r="AD57" s="32">
        <v>43502</v>
      </c>
    </row>
    <row r="58" spans="1:30" x14ac:dyDescent="0.35">
      <c r="A58" s="31" t="s">
        <v>41</v>
      </c>
      <c r="B58" s="32">
        <v>43664</v>
      </c>
      <c r="C58" s="33">
        <v>0.38230324074074074</v>
      </c>
      <c r="D58" s="31" t="s">
        <v>42</v>
      </c>
      <c r="E58" s="34">
        <v>1.9930000000000001</v>
      </c>
      <c r="F58" s="34">
        <v>34.352600000000002</v>
      </c>
      <c r="G58" s="34" t="s">
        <v>43</v>
      </c>
      <c r="H58" s="34">
        <v>2.9129999999999998</v>
      </c>
      <c r="I58" s="34">
        <v>3260.7107999999998</v>
      </c>
      <c r="J58" s="34" t="s">
        <v>44</v>
      </c>
      <c r="K58" s="34">
        <v>3.1659999999999999</v>
      </c>
      <c r="L58" s="34">
        <v>804.61559999999997</v>
      </c>
      <c r="AD58" s="32">
        <v>43502</v>
      </c>
    </row>
    <row r="59" spans="1:30" x14ac:dyDescent="0.35">
      <c r="A59" s="31" t="s">
        <v>41</v>
      </c>
      <c r="B59" s="32">
        <v>43664</v>
      </c>
      <c r="C59" s="33">
        <v>0.38575231481481481</v>
      </c>
      <c r="D59" s="31" t="s">
        <v>42</v>
      </c>
      <c r="E59" s="34">
        <v>1.9930000000000001</v>
      </c>
      <c r="F59" s="34">
        <v>34.813800000000001</v>
      </c>
      <c r="G59" s="34" t="s">
        <v>43</v>
      </c>
      <c r="H59" s="34">
        <v>2.91</v>
      </c>
      <c r="I59" s="34">
        <v>3266.4277999999999</v>
      </c>
      <c r="J59" s="34" t="s">
        <v>44</v>
      </c>
      <c r="K59" s="34">
        <v>3.1659999999999999</v>
      </c>
      <c r="L59" s="34">
        <v>814.64300000000003</v>
      </c>
    </row>
    <row r="60" spans="1:30" x14ac:dyDescent="0.35">
      <c r="A60" s="31" t="s">
        <v>41</v>
      </c>
      <c r="B60" s="32">
        <v>43664</v>
      </c>
      <c r="C60" s="33">
        <v>0.38920138888888883</v>
      </c>
      <c r="D60" s="31" t="s">
        <v>42</v>
      </c>
      <c r="E60" s="34">
        <v>1.996</v>
      </c>
      <c r="F60" s="34">
        <v>34.718699999999998</v>
      </c>
      <c r="G60" s="34" t="s">
        <v>43</v>
      </c>
      <c r="H60" s="34">
        <v>2.9159999999999999</v>
      </c>
      <c r="I60" s="34">
        <v>3271.7338</v>
      </c>
      <c r="J60" s="34" t="s">
        <v>44</v>
      </c>
      <c r="K60" s="34">
        <v>3.17</v>
      </c>
      <c r="L60" s="34">
        <v>812.91800000000001</v>
      </c>
    </row>
    <row r="61" spans="1:30" x14ac:dyDescent="0.35">
      <c r="A61" s="31" t="s">
        <v>41</v>
      </c>
      <c r="B61" s="32">
        <v>43664</v>
      </c>
      <c r="C61" s="33">
        <v>0.39265046296296297</v>
      </c>
      <c r="D61" s="31" t="s">
        <v>42</v>
      </c>
      <c r="E61" s="34">
        <v>1.996</v>
      </c>
      <c r="F61" s="34">
        <v>34.542499999999997</v>
      </c>
      <c r="G61" s="34" t="s">
        <v>43</v>
      </c>
      <c r="H61" s="34">
        <v>2.9159999999999999</v>
      </c>
      <c r="I61" s="34">
        <v>3255.9184</v>
      </c>
      <c r="J61" s="34" t="s">
        <v>44</v>
      </c>
      <c r="K61" s="34">
        <v>3.17</v>
      </c>
      <c r="L61" s="34">
        <v>811.64959999999996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2020-04-22T09:45:14Z</dcterms:modified>
</cp:coreProperties>
</file>