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9\slopecalculation_2019\"/>
    </mc:Choice>
  </mc:AlternateContent>
  <xr:revisionPtr revIDLastSave="0" documentId="13_ncr:1_{21A820E6-5A2D-485B-ACF3-F19DBB4DDBCD}" xr6:coauthVersionLast="36" xr6:coauthVersionMax="36" xr10:uidLastSave="{00000000-0000-0000-0000-000000000000}"/>
  <bookViews>
    <workbookView xWindow="0" yWindow="0" windowWidth="10010" windowHeight="6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O14" i="1"/>
  <c r="O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R48" i="1" l="1"/>
  <c r="R25" i="1"/>
  <c r="U51" i="1"/>
  <c r="U35" i="1"/>
  <c r="U42" i="1"/>
  <c r="U41" i="1"/>
  <c r="U24" i="1"/>
  <c r="U8" i="1"/>
  <c r="R13" i="1"/>
  <c r="R24" i="1"/>
  <c r="U54" i="1"/>
  <c r="U7" i="1"/>
  <c r="U6" i="1"/>
  <c r="O11" i="1"/>
  <c r="O23" i="1"/>
  <c r="O35" i="1"/>
  <c r="O43" i="1"/>
  <c r="O55" i="1"/>
  <c r="R9" i="1"/>
  <c r="U10" i="1"/>
  <c r="U14" i="1"/>
  <c r="U22" i="1"/>
  <c r="U26" i="1"/>
  <c r="U34" i="1"/>
  <c r="U38" i="1"/>
  <c r="U50" i="1"/>
  <c r="O7" i="1"/>
  <c r="N15" i="1"/>
  <c r="O39" i="1"/>
  <c r="U12" i="1"/>
  <c r="U20" i="1"/>
  <c r="U28" i="1"/>
  <c r="U36" i="1"/>
  <c r="U40" i="1"/>
  <c r="U48" i="1"/>
  <c r="U52" i="1"/>
  <c r="U56" i="1"/>
  <c r="O56" i="1"/>
  <c r="O54" i="1"/>
  <c r="O52" i="1"/>
  <c r="O50" i="1"/>
  <c r="O48" i="1"/>
  <c r="O42" i="1"/>
  <c r="O40" i="1"/>
  <c r="O38" i="1"/>
  <c r="O36" i="1"/>
  <c r="O24" i="1"/>
  <c r="O10" i="1"/>
  <c r="O6" i="1"/>
  <c r="O9" i="1"/>
  <c r="O25" i="1"/>
  <c r="O29" i="1"/>
  <c r="O37" i="1"/>
  <c r="O41" i="1"/>
  <c r="O49" i="1"/>
  <c r="O53" i="1"/>
  <c r="O57" i="1"/>
  <c r="R6" i="1"/>
  <c r="R56" i="1"/>
  <c r="R54" i="1"/>
  <c r="R52" i="1"/>
  <c r="R50" i="1"/>
  <c r="R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3" i="1"/>
  <c r="R21" i="1"/>
  <c r="R15" i="1"/>
  <c r="R7" i="1"/>
  <c r="R11" i="1"/>
  <c r="U9" i="1"/>
  <c r="U11" i="1"/>
  <c r="U13" i="1"/>
  <c r="U15" i="1"/>
  <c r="U21" i="1"/>
  <c r="T23" i="1"/>
  <c r="U25" i="1"/>
  <c r="U27" i="1"/>
  <c r="U29" i="1"/>
  <c r="U37" i="1"/>
  <c r="U39" i="1"/>
  <c r="U43" i="1"/>
  <c r="U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<sst xmlns="http://schemas.openxmlformats.org/spreadsheetml/2006/main" count="266" uniqueCount="85">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</sst>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  <xf numFmtId="14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U1" zoomScale="60" zoomScaleNormal="60" workbookViewId="0">
      <selection activeCell="R56" sqref="R56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32" t="s">
        <v>41</v>
      </c>
      <c r="B2" s="33">
        <v>43739</v>
      </c>
      <c r="C2" s="34">
        <v>0.7384722222222222</v>
      </c>
      <c r="D2" s="32" t="s">
        <v>42</v>
      </c>
      <c r="E2" s="35">
        <v>2</v>
      </c>
      <c r="F2" s="35">
        <v>33.446599999999997</v>
      </c>
      <c r="G2" s="35" t="s">
        <v>43</v>
      </c>
      <c r="H2" s="35">
        <v>2.9529999999999998</v>
      </c>
      <c r="I2" s="35">
        <v>3241.4137999999998</v>
      </c>
      <c r="J2" s="35" t="s">
        <v>44</v>
      </c>
      <c r="K2" s="35">
        <v>3.23</v>
      </c>
      <c r="L2" s="35">
        <v>755.35910000000001</v>
      </c>
      <c r="M2" s="4">
        <f>AVERAGE(F2:F5,F16:F19,F30:F33,F44:F47,F58:F61)</f>
        <v>33.504114999999992</v>
      </c>
      <c r="N2" s="4">
        <f>STDEV(F2:F5,F16:F19,F30:F33,F44:F47,G58:G61)</f>
        <v>0.12230944618057854</v>
      </c>
      <c r="O2" s="4">
        <v>3.9420000000000002</v>
      </c>
      <c r="P2" s="4">
        <f>AVERAGE(I2:I5,I16:I19,I30:I33,I44:I47,I58:I61)</f>
        <v>3234.4355949999999</v>
      </c>
      <c r="Q2" s="4">
        <f>STDEV(I2:I5,I16:I19,I30:I33,I44:I47,I58:I61)</f>
        <v>14.021327409698898</v>
      </c>
      <c r="R2" s="4">
        <v>407.1</v>
      </c>
      <c r="S2" s="4">
        <f>AVERAGE(L2:L5,L16:L19,L30:L33,L44:L47,L58:L61)</f>
        <v>744.99806499999988</v>
      </c>
      <c r="T2" s="4">
        <f>STDEV(L2:L5,L16:L19,L30:L33,L44:L47,L58:L61)</f>
        <v>4.8988053612751203</v>
      </c>
      <c r="U2" s="4">
        <v>364</v>
      </c>
      <c r="AD2" s="7">
        <v>43502</v>
      </c>
      <c r="AE2" s="6">
        <f>(N2/M2)^2</f>
        <v>1.3326733038452136E-5</v>
      </c>
      <c r="AF2" s="6">
        <f>(T2/S2)^2</f>
        <v>4.3238446250929745E-5</v>
      </c>
      <c r="AG2" s="6">
        <f>(T2/S2)^2</f>
        <v>4.3238446250929745E-5</v>
      </c>
    </row>
    <row r="3" spans="1:33" x14ac:dyDescent="0.35">
      <c r="A3" s="32" t="s">
        <v>41</v>
      </c>
      <c r="B3" s="33">
        <v>43739</v>
      </c>
      <c r="C3" s="34">
        <v>0.74190972222222218</v>
      </c>
      <c r="D3" s="32" t="s">
        <v>42</v>
      </c>
      <c r="E3" s="35">
        <v>2.0059999999999998</v>
      </c>
      <c r="F3" s="35">
        <v>33.387599999999999</v>
      </c>
      <c r="G3" s="35" t="s">
        <v>43</v>
      </c>
      <c r="H3" s="35">
        <v>2.96</v>
      </c>
      <c r="I3" s="35">
        <v>3249.7235000000001</v>
      </c>
      <c r="J3" s="35" t="s">
        <v>44</v>
      </c>
      <c r="K3" s="35">
        <v>3.2330000000000001</v>
      </c>
      <c r="L3" s="35">
        <v>746.59</v>
      </c>
      <c r="M3" s="5"/>
      <c r="N3" s="4"/>
      <c r="O3" s="5"/>
      <c r="P3" s="5"/>
      <c r="Q3" s="4"/>
      <c r="R3" s="4"/>
      <c r="S3" s="5"/>
      <c r="T3" s="4"/>
      <c r="U3" s="4"/>
      <c r="AD3" s="31">
        <v>43502</v>
      </c>
    </row>
    <row r="4" spans="1:33" x14ac:dyDescent="0.35">
      <c r="A4" s="32" t="s">
        <v>41</v>
      </c>
      <c r="B4" s="33">
        <v>43739</v>
      </c>
      <c r="C4" s="34">
        <v>0.74534722222222216</v>
      </c>
      <c r="D4" s="32" t="s">
        <v>42</v>
      </c>
      <c r="E4" s="35">
        <v>2.0059999999999998</v>
      </c>
      <c r="F4" s="35">
        <v>33.5702</v>
      </c>
      <c r="G4" s="35" t="s">
        <v>43</v>
      </c>
      <c r="H4" s="35">
        <v>2.96</v>
      </c>
      <c r="I4" s="35">
        <v>3244.4346</v>
      </c>
      <c r="J4" s="35" t="s">
        <v>44</v>
      </c>
      <c r="K4" s="35">
        <v>3.2330000000000001</v>
      </c>
      <c r="L4" s="35">
        <v>749.43759999999997</v>
      </c>
      <c r="M4" s="5"/>
      <c r="N4" s="4"/>
      <c r="O4" s="5"/>
      <c r="P4" s="5"/>
      <c r="Q4" s="4"/>
      <c r="R4" s="4"/>
      <c r="S4" s="5"/>
      <c r="T4" s="4"/>
      <c r="U4" s="4"/>
      <c r="AD4" s="31">
        <v>43502</v>
      </c>
    </row>
    <row r="5" spans="1:33" x14ac:dyDescent="0.35">
      <c r="A5" s="32" t="s">
        <v>41</v>
      </c>
      <c r="B5" s="33">
        <v>43739</v>
      </c>
      <c r="C5" s="34">
        <v>0.74879629629629629</v>
      </c>
      <c r="D5" s="32" t="s">
        <v>42</v>
      </c>
      <c r="E5" s="35">
        <v>2.0059999999999998</v>
      </c>
      <c r="F5" s="35">
        <v>33.640599999999999</v>
      </c>
      <c r="G5" s="35" t="s">
        <v>43</v>
      </c>
      <c r="H5" s="35">
        <v>2.956</v>
      </c>
      <c r="I5" s="35">
        <v>3255.9391999999998</v>
      </c>
      <c r="J5" s="35" t="s">
        <v>44</v>
      </c>
      <c r="K5" s="35">
        <v>3.2330000000000001</v>
      </c>
      <c r="L5" s="35">
        <v>742.92660000000001</v>
      </c>
      <c r="M5" s="5"/>
      <c r="N5" s="4"/>
      <c r="O5" s="5"/>
      <c r="P5" s="5"/>
      <c r="Q5" s="4"/>
      <c r="R5" s="4"/>
      <c r="S5" s="5"/>
      <c r="T5" s="4"/>
      <c r="U5" s="4"/>
      <c r="AD5" s="31">
        <v>43502</v>
      </c>
    </row>
    <row r="6" spans="1:33" x14ac:dyDescent="0.35">
      <c r="A6" s="36" t="s">
        <v>45</v>
      </c>
      <c r="B6" s="37">
        <v>43739</v>
      </c>
      <c r="C6" s="38">
        <v>0.75223379629629628</v>
      </c>
      <c r="D6" s="36" t="s">
        <v>42</v>
      </c>
      <c r="E6" s="39">
        <v>2.0059999999999998</v>
      </c>
      <c r="F6" s="39">
        <v>16.798200000000001</v>
      </c>
      <c r="G6" s="39" t="s">
        <v>43</v>
      </c>
      <c r="H6" s="39">
        <v>2.96</v>
      </c>
      <c r="I6" s="39">
        <v>3299.4205999999999</v>
      </c>
      <c r="J6" s="39" t="s">
        <v>44</v>
      </c>
      <c r="K6" s="39">
        <v>3.2330000000000001</v>
      </c>
      <c r="L6" s="39">
        <v>510.3254</v>
      </c>
      <c r="O6" s="10">
        <f>($O$2/$M$2)*F6</f>
        <v>1.9764289968560587</v>
      </c>
      <c r="R6" s="10">
        <f t="shared" ref="R6:R15" si="0">($R$2/$P$2)*I6</f>
        <v>415.27929272618587</v>
      </c>
      <c r="U6" s="10">
        <f t="shared" ref="U6:U15" si="1">($S$2/$U$2)*L6</f>
        <v>1044.4819657152498</v>
      </c>
      <c r="V6" s="3">
        <v>0</v>
      </c>
      <c r="W6" s="11" t="s">
        <v>33</v>
      </c>
      <c r="X6" s="2">
        <f>SLOPE(O6:O10,$V$6:$V$10)</f>
        <v>-4.2686028268468679E-4</v>
      </c>
      <c r="Y6" s="2">
        <f>RSQ(O6:O10,$V$6:$V$10)</f>
        <v>0.40553173265634535</v>
      </c>
      <c r="Z6" s="2">
        <f>SLOPE($R6:$R10,$V$6:$V$10)</f>
        <v>2.4089954164939873</v>
      </c>
      <c r="AA6" s="2">
        <f>RSQ(R6:R10,$V$6:$V$10)</f>
        <v>0.78306766592046384</v>
      </c>
      <c r="AB6" s="2">
        <f>SLOPE(U6:U10,$V$6:$V$10)</f>
        <v>-0.20311021421557826</v>
      </c>
      <c r="AC6" s="2">
        <f>RSQ(U6:U10,$V$6:$V$10)</f>
        <v>4.6610443246890447E-2</v>
      </c>
      <c r="AD6" s="31">
        <v>43502</v>
      </c>
      <c r="AE6" s="2"/>
    </row>
    <row r="7" spans="1:33" x14ac:dyDescent="0.35">
      <c r="A7" s="36" t="s">
        <v>46</v>
      </c>
      <c r="B7" s="37">
        <v>43739</v>
      </c>
      <c r="C7" s="38">
        <v>0.75567129629629637</v>
      </c>
      <c r="D7" s="36" t="s">
        <v>42</v>
      </c>
      <c r="E7" s="39">
        <v>1.996</v>
      </c>
      <c r="F7" s="39">
        <v>16.840800000000002</v>
      </c>
      <c r="G7" s="39" t="s">
        <v>43</v>
      </c>
      <c r="H7" s="39">
        <v>2.95</v>
      </c>
      <c r="I7" s="39">
        <v>3892.1772000000001</v>
      </c>
      <c r="J7" s="39" t="s">
        <v>44</v>
      </c>
      <c r="K7" s="39">
        <v>3.2229999999999999</v>
      </c>
      <c r="L7" s="39">
        <v>525.22979999999995</v>
      </c>
      <c r="O7" s="10">
        <f>($O$2/$M$2)*F7</f>
        <v>1.9814411931191147</v>
      </c>
      <c r="R7" s="10">
        <f t="shared" si="0"/>
        <v>489.88619237601489</v>
      </c>
      <c r="U7" s="10">
        <f t="shared" si="1"/>
        <v>1074.9867710998265</v>
      </c>
      <c r="V7" s="3">
        <v>10</v>
      </c>
      <c r="W7" s="13" t="s">
        <v>34</v>
      </c>
      <c r="X7" s="2">
        <f>SLOPE($O11:$O15,$V$6:$V$10)</f>
        <v>6.6311591874609335E-4</v>
      </c>
      <c r="Y7" s="2">
        <f>RSQ(O11:O15,$V$6:$V$10)</f>
        <v>0.6714130144375654</v>
      </c>
      <c r="Z7" s="2">
        <f>SLOPE($R11:$R15,$V$6:$V$10)</f>
        <v>1.2116541640397072</v>
      </c>
      <c r="AA7" s="2">
        <f>RSQ(R11:R15,$V$6:$V$10)</f>
        <v>0.95885785619431618</v>
      </c>
      <c r="AB7" s="2">
        <f>SLOPE(U11:U15,$V$6:$V$10)</f>
        <v>0.23817629072009366</v>
      </c>
      <c r="AC7" s="2">
        <f>RSQ(U11:U15,$V$6:$V$10)</f>
        <v>5.0201991988687564E-2</v>
      </c>
      <c r="AD7" s="31">
        <v>43502</v>
      </c>
      <c r="AE7" s="2"/>
    </row>
    <row r="8" spans="1:33" x14ac:dyDescent="0.35">
      <c r="A8" s="36" t="s">
        <v>47</v>
      </c>
      <c r="B8" s="37">
        <v>43739</v>
      </c>
      <c r="C8" s="38">
        <v>0.75910879629629635</v>
      </c>
      <c r="D8" s="36" t="s">
        <v>42</v>
      </c>
      <c r="E8" s="39">
        <v>2.0030000000000001</v>
      </c>
      <c r="F8" s="39">
        <v>16.693100000000001</v>
      </c>
      <c r="G8" s="39" t="s">
        <v>43</v>
      </c>
      <c r="H8" s="39">
        <v>2.96</v>
      </c>
      <c r="I8" s="39">
        <v>3886.1633999999999</v>
      </c>
      <c r="J8" s="39" t="s">
        <v>44</v>
      </c>
      <c r="K8" s="39">
        <v>3.2330000000000001</v>
      </c>
      <c r="L8" s="39">
        <v>511.55939999999998</v>
      </c>
      <c r="O8" s="10">
        <f>($O$2/$M$2)*F8</f>
        <v>1.9640632262634015</v>
      </c>
      <c r="R8" s="10">
        <f t="shared" si="0"/>
        <v>489.12926959672546</v>
      </c>
      <c r="U8" s="10">
        <f t="shared" si="1"/>
        <v>1047.0075910235189</v>
      </c>
      <c r="V8" s="3">
        <v>20</v>
      </c>
      <c r="W8" s="15" t="s">
        <v>35</v>
      </c>
      <c r="X8" s="2">
        <f>SLOPE($O20:$O24,$V$6:$V$10)</f>
        <v>-3.1237983752144591E-4</v>
      </c>
      <c r="Y8" s="2">
        <f>RSQ(O20:O24,$V$6:$V$10)</f>
        <v>0.22389846728082488</v>
      </c>
      <c r="Z8" s="2">
        <f>SLOPE($R20:$R24,$V$6:$V$10)</f>
        <v>1.804866118133355</v>
      </c>
      <c r="AA8" s="2">
        <f>RSQ(R20:R24,$V$6:$V$10)</f>
        <v>0.96930490211416276</v>
      </c>
      <c r="AB8" s="2">
        <f>SLOPE($U20:$U24,$V$6:$V$10)</f>
        <v>1.5311470396013478</v>
      </c>
      <c r="AC8" s="2">
        <f>RSQ(U20:U24,$V$6:$V$10)</f>
        <v>0.76532862536007573</v>
      </c>
      <c r="AD8" s="31">
        <v>43502</v>
      </c>
      <c r="AE8" s="2"/>
    </row>
    <row r="9" spans="1:33" x14ac:dyDescent="0.35">
      <c r="A9" s="36" t="s">
        <v>48</v>
      </c>
      <c r="B9" s="37">
        <v>43739</v>
      </c>
      <c r="C9" s="38">
        <v>0.76255787037037026</v>
      </c>
      <c r="D9" s="36" t="s">
        <v>42</v>
      </c>
      <c r="E9" s="39">
        <v>2.0030000000000001</v>
      </c>
      <c r="F9" s="39">
        <v>16.8154</v>
      </c>
      <c r="G9" s="39" t="s">
        <v>43</v>
      </c>
      <c r="H9" s="39">
        <v>2.956</v>
      </c>
      <c r="I9" s="39">
        <v>4138.8870999999999</v>
      </c>
      <c r="J9" s="39" t="s">
        <v>44</v>
      </c>
      <c r="K9" s="39">
        <v>3.23</v>
      </c>
      <c r="L9" s="39">
        <v>519.91999999999996</v>
      </c>
      <c r="O9" s="10">
        <f t="shared" ref="O9:O15" si="2">($O$2/$M$2)*F9</f>
        <v>1.9784527005115646</v>
      </c>
      <c r="R9" s="10">
        <f>($R$2/$P$2)*I9</f>
        <v>520.93816337375551</v>
      </c>
      <c r="U9" s="10">
        <f t="shared" si="1"/>
        <v>1064.1192141615381</v>
      </c>
      <c r="V9" s="3">
        <v>30</v>
      </c>
      <c r="W9" s="18" t="s">
        <v>36</v>
      </c>
      <c r="X9" s="2">
        <f>SLOPE($O25:$O29,$V$6:$V$10)</f>
        <v>-5.2675123637797921E-3</v>
      </c>
      <c r="Y9" s="2">
        <f>RSQ(O25:O29,$V$6:$V$10)</f>
        <v>0.91556934019318192</v>
      </c>
      <c r="Z9" s="2">
        <f>SLOPE($R25:$R29,$V$6:$V$10)</f>
        <v>19.643564990911493</v>
      </c>
      <c r="AA9" s="2">
        <f>RSQ(R25:R29,$V$6:$V$10)</f>
        <v>0.97164718197141409</v>
      </c>
      <c r="AB9" s="2">
        <f>SLOPE(U25:U29,$V$6:$V$10)</f>
        <v>2.0293256083084632</v>
      </c>
      <c r="AC9" s="2">
        <f>RSQ(U25:U29,$V$6:$V$10)</f>
        <v>0.61061922805487601</v>
      </c>
      <c r="AD9" s="31">
        <v>43502</v>
      </c>
      <c r="AE9" s="2"/>
    </row>
    <row r="10" spans="1:33" x14ac:dyDescent="0.35">
      <c r="A10" s="36" t="s">
        <v>49</v>
      </c>
      <c r="B10" s="37">
        <v>43739</v>
      </c>
      <c r="C10" s="38">
        <v>0.76599537037037047</v>
      </c>
      <c r="D10" s="36" t="s">
        <v>42</v>
      </c>
      <c r="E10" s="39">
        <v>2</v>
      </c>
      <c r="F10" s="39">
        <v>16.6295</v>
      </c>
      <c r="G10" s="39" t="s">
        <v>43</v>
      </c>
      <c r="H10" s="39">
        <v>2.9529999999999998</v>
      </c>
      <c r="I10" s="39">
        <v>4133.0468000000001</v>
      </c>
      <c r="J10" s="39" t="s">
        <v>44</v>
      </c>
      <c r="K10" s="39">
        <v>3.226</v>
      </c>
      <c r="L10" s="39">
        <v>508.01839999999999</v>
      </c>
      <c r="O10" s="10">
        <f t="shared" si="2"/>
        <v>1.9565802290255994</v>
      </c>
      <c r="R10" s="10">
        <f>($R$2/$P$2)*I10</f>
        <v>520.20307805201492</v>
      </c>
      <c r="U10" s="10">
        <f>($S$2/$U$2)*L10</f>
        <v>1039.760233473615</v>
      </c>
      <c r="V10" s="3">
        <v>40</v>
      </c>
      <c r="W10" s="20" t="s">
        <v>37</v>
      </c>
      <c r="X10" s="2">
        <f>SLOPE($O34:$O38,$V$6:$V$10)</f>
        <v>0</v>
      </c>
      <c r="Y10" s="2" t="e">
        <f>RSQ(O34:O38,$V$6:$V$10)</f>
        <v>#DIV/0!</v>
      </c>
      <c r="Z10" s="2">
        <f>SLOPE($R34:$R38,$V$6:$V$10)</f>
        <v>0</v>
      </c>
      <c r="AA10" s="2" t="e">
        <f>RSQ(R34:R38,$V$6:$V$10)</f>
        <v>#DIV/0!</v>
      </c>
      <c r="AB10" s="2">
        <f>SLOPE(U34:U38,$V$6:$V$10)</f>
        <v>0</v>
      </c>
      <c r="AC10" s="2" t="e">
        <f>RSQ(U34:U38,$V$6:$V$10)</f>
        <v>#DIV/0!</v>
      </c>
      <c r="AD10" s="31">
        <v>43502</v>
      </c>
      <c r="AE10" s="2"/>
    </row>
    <row r="11" spans="1:33" x14ac:dyDescent="0.35">
      <c r="A11" s="36" t="s">
        <v>50</v>
      </c>
      <c r="B11" s="37">
        <v>43739</v>
      </c>
      <c r="C11" s="38">
        <v>0.76943287037037045</v>
      </c>
      <c r="D11" s="36" t="s">
        <v>42</v>
      </c>
      <c r="E11" s="39">
        <v>1.996</v>
      </c>
      <c r="F11" s="39">
        <v>16.652000000000001</v>
      </c>
      <c r="G11" s="39" t="s">
        <v>43</v>
      </c>
      <c r="H11" s="39">
        <v>2.95</v>
      </c>
      <c r="I11" s="39">
        <v>3280.9549000000002</v>
      </c>
      <c r="J11" s="39" t="s">
        <v>44</v>
      </c>
      <c r="K11" s="39">
        <v>3.2229999999999999</v>
      </c>
      <c r="L11" s="39">
        <v>511.08640000000003</v>
      </c>
      <c r="O11" s="12">
        <f t="shared" si="2"/>
        <v>1.9592275157842558</v>
      </c>
      <c r="R11" s="12">
        <f>($R$2/$P$2)*I11</f>
        <v>412.95512016216242</v>
      </c>
      <c r="U11" s="12">
        <f t="shared" si="1"/>
        <v>1046.0395028786152</v>
      </c>
      <c r="V11" s="3"/>
      <c r="W11" s="21" t="s">
        <v>38</v>
      </c>
      <c r="X11" s="2">
        <f>SLOPE($O39:$O43,$V$6:$V$10)</f>
        <v>-5.4389388885514459E-3</v>
      </c>
      <c r="Y11" s="2">
        <f>RSQ(O39:O43,$V$6:$V$10)</f>
        <v>0.95333843388203487</v>
      </c>
      <c r="Z11" s="2">
        <f>SLOPE($R39:$R43,$V$6:$V$10)</f>
        <v>2.8578985285684753</v>
      </c>
      <c r="AA11" s="2">
        <f>RSQ(R39:R43,$V$6:$V$10)</f>
        <v>0.95513634893903832</v>
      </c>
      <c r="AB11" s="2">
        <f>SLOPE($U39:$U43,$V$6:$V$10)</f>
        <v>-0.76220465492432821</v>
      </c>
      <c r="AC11" s="2">
        <f>RSQ(U39:U43,$V$6:$V$10)</f>
        <v>0.37551056716592357</v>
      </c>
      <c r="AD11" s="31">
        <v>43502</v>
      </c>
      <c r="AE11" s="2"/>
    </row>
    <row r="12" spans="1:33" x14ac:dyDescent="0.35">
      <c r="A12" s="36" t="s">
        <v>51</v>
      </c>
      <c r="B12" s="37">
        <v>43739</v>
      </c>
      <c r="C12" s="38">
        <v>0.77287037037037043</v>
      </c>
      <c r="D12" s="36" t="s">
        <v>42</v>
      </c>
      <c r="E12" s="39">
        <v>1.996</v>
      </c>
      <c r="F12" s="39">
        <v>16.6708</v>
      </c>
      <c r="G12" s="39" t="s">
        <v>43</v>
      </c>
      <c r="H12" s="39">
        <v>2.9529999999999998</v>
      </c>
      <c r="I12" s="39">
        <v>3367.3416000000002</v>
      </c>
      <c r="J12" s="39" t="s">
        <v>44</v>
      </c>
      <c r="K12" s="39">
        <v>3.226</v>
      </c>
      <c r="L12" s="39">
        <v>513.20540000000005</v>
      </c>
      <c r="O12" s="12">
        <f t="shared" si="2"/>
        <v>1.9614394709425997</v>
      </c>
      <c r="R12" s="12">
        <f t="shared" si="0"/>
        <v>423.8281224332124</v>
      </c>
      <c r="U12" s="12">
        <f t="shared" si="1"/>
        <v>1050.3764558998653</v>
      </c>
      <c r="V12" s="3"/>
      <c r="W12" s="23" t="s">
        <v>39</v>
      </c>
      <c r="X12" s="2">
        <f>SLOPE($O48:$O52,$V$6:$V$10)</f>
        <v>-3.5273625344230107E-3</v>
      </c>
      <c r="Y12" s="2">
        <f>RSQ(O48:O52,$V$6:$V$10)</f>
        <v>0.92031920046963123</v>
      </c>
      <c r="Z12" s="2">
        <f>SLOPE($R48:$R52,$V$6:$V$10)</f>
        <v>2.0710046883774775</v>
      </c>
      <c r="AA12" s="2">
        <f>RSQ(R48:R52,$V$6:$V$10)</f>
        <v>0.93691890006866307</v>
      </c>
      <c r="AB12" s="2">
        <f>SLOPE(U48:U52,$V$6:$V$10)</f>
        <v>-1.3786557598460831E-2</v>
      </c>
      <c r="AC12" s="2">
        <f>RSQ(U48:U52,$V$6:$V$10)</f>
        <v>1.6423606940210316E-4</v>
      </c>
      <c r="AD12" s="31">
        <v>43502</v>
      </c>
      <c r="AE12" s="2"/>
    </row>
    <row r="13" spans="1:33" x14ac:dyDescent="0.35">
      <c r="A13" s="36" t="s">
        <v>52</v>
      </c>
      <c r="B13" s="37">
        <v>43739</v>
      </c>
      <c r="C13" s="38">
        <v>0.77630787037037041</v>
      </c>
      <c r="D13" s="36" t="s">
        <v>42</v>
      </c>
      <c r="E13" s="39">
        <v>2.0030000000000001</v>
      </c>
      <c r="F13" s="39">
        <v>16.668600000000001</v>
      </c>
      <c r="G13" s="39" t="s">
        <v>43</v>
      </c>
      <c r="H13" s="39">
        <v>2.956</v>
      </c>
      <c r="I13" s="39">
        <v>3521.5243999999998</v>
      </c>
      <c r="J13" s="39" t="s">
        <v>44</v>
      </c>
      <c r="K13" s="39">
        <v>3.226</v>
      </c>
      <c r="L13" s="39">
        <v>529.22720000000004</v>
      </c>
      <c r="O13" s="12">
        <f t="shared" si="2"/>
        <v>1.9611806251261978</v>
      </c>
      <c r="R13" s="12">
        <f t="shared" si="0"/>
        <v>443.23423395913994</v>
      </c>
      <c r="U13" s="12">
        <f t="shared" si="1"/>
        <v>1083.1682416081537</v>
      </c>
      <c r="V13" s="3"/>
      <c r="W13" s="25" t="s">
        <v>40</v>
      </c>
      <c r="X13" s="2">
        <f>SLOPE($O53:$O57,$V$6:$V$10)</f>
        <v>-5.6230723897646604E-3</v>
      </c>
      <c r="Y13" s="2">
        <f>RSQ(O53:O57,$V$6:$V$10)</f>
        <v>0.92624905597892893</v>
      </c>
      <c r="Z13" s="2">
        <f>SLOPE($R53:$R57,$V$6:$V$10)</f>
        <v>2.0508580919509698</v>
      </c>
      <c r="AA13" s="2">
        <f>RSQ(R53:R57,$V$6:$V$10)</f>
        <v>0.83940470018105806</v>
      </c>
      <c r="AB13" s="2">
        <f>SLOPE(U53:U57,$V$6:$V$10)</f>
        <v>-0.29530577145730602</v>
      </c>
      <c r="AC13" s="2">
        <f>RSQ(U53:U57,$V$6:$V$10)</f>
        <v>2.3587042000712946E-2</v>
      </c>
      <c r="AD13" s="31">
        <v>43502</v>
      </c>
      <c r="AE13" s="2"/>
    </row>
    <row r="14" spans="1:33" x14ac:dyDescent="0.35">
      <c r="A14" s="36" t="s">
        <v>53</v>
      </c>
      <c r="B14" s="37">
        <v>43739</v>
      </c>
      <c r="C14" s="38">
        <v>0.77975694444444443</v>
      </c>
      <c r="D14" s="36" t="s">
        <v>42</v>
      </c>
      <c r="E14" s="39">
        <v>2.0059999999999998</v>
      </c>
      <c r="F14" s="39">
        <v>16.840599999999998</v>
      </c>
      <c r="G14" s="39" t="s">
        <v>43</v>
      </c>
      <c r="H14" s="39">
        <v>2.9630000000000001</v>
      </c>
      <c r="I14" s="39">
        <v>3532.0792000000001</v>
      </c>
      <c r="J14" s="39" t="s">
        <v>44</v>
      </c>
      <c r="K14" s="39">
        <v>3.2360000000000002</v>
      </c>
      <c r="L14" s="39">
        <v>523.72529999999995</v>
      </c>
      <c r="O14" s="12">
        <f t="shared" si="2"/>
        <v>1.9814176616812595</v>
      </c>
      <c r="R14" s="12">
        <f t="shared" si="0"/>
        <v>444.56270656395623</v>
      </c>
      <c r="U14" s="12">
        <f t="shared" si="1"/>
        <v>1071.9075139877593</v>
      </c>
      <c r="AD14" s="31">
        <v>43502</v>
      </c>
    </row>
    <row r="15" spans="1:33" x14ac:dyDescent="0.35">
      <c r="A15" s="36" t="s">
        <v>54</v>
      </c>
      <c r="B15" s="37">
        <v>43739</v>
      </c>
      <c r="C15" s="38">
        <v>0.78319444444444442</v>
      </c>
      <c r="D15" s="36" t="s">
        <v>42</v>
      </c>
      <c r="E15" s="39">
        <v>2.0059999999999998</v>
      </c>
      <c r="F15" s="39">
        <v>16.626899999999999</v>
      </c>
      <c r="G15" s="39" t="s">
        <v>43</v>
      </c>
      <c r="H15" s="39">
        <v>2.956</v>
      </c>
      <c r="I15" s="39">
        <v>3679.9196000000002</v>
      </c>
      <c r="J15" s="39" t="s">
        <v>44</v>
      </c>
      <c r="K15" s="39">
        <v>3.23</v>
      </c>
      <c r="L15" s="39">
        <v>511.64499999999998</v>
      </c>
      <c r="N15" s="12">
        <f>($O$2/$M$2)*F15</f>
        <v>1.9562743203334878</v>
      </c>
      <c r="R15" s="12">
        <f t="shared" si="0"/>
        <v>463.17053629877586</v>
      </c>
      <c r="U15" s="12">
        <f t="shared" si="1"/>
        <v>1047.1827883706728</v>
      </c>
      <c r="AD15" s="31">
        <v>43502</v>
      </c>
    </row>
    <row r="16" spans="1:33" x14ac:dyDescent="0.35">
      <c r="A16" s="32" t="s">
        <v>41</v>
      </c>
      <c r="B16" s="33">
        <v>43739</v>
      </c>
      <c r="C16" s="34">
        <v>0.78664351851851855</v>
      </c>
      <c r="D16" s="32" t="s">
        <v>42</v>
      </c>
      <c r="E16" s="35">
        <v>2.0059999999999998</v>
      </c>
      <c r="F16" s="35">
        <v>33.429600000000001</v>
      </c>
      <c r="G16" s="35" t="s">
        <v>43</v>
      </c>
      <c r="H16" s="35">
        <v>2.96</v>
      </c>
      <c r="I16" s="35">
        <v>3253.4086000000002</v>
      </c>
      <c r="J16" s="35" t="s">
        <v>44</v>
      </c>
      <c r="K16" s="35">
        <v>3.2360000000000002</v>
      </c>
      <c r="L16" s="35">
        <v>744.51580000000001</v>
      </c>
      <c r="M16" s="5"/>
      <c r="N16" s="4"/>
      <c r="O16" s="5"/>
      <c r="P16" s="5"/>
      <c r="Q16" s="4"/>
      <c r="R16" s="4"/>
      <c r="S16" s="5"/>
      <c r="T16" s="4"/>
      <c r="U16" s="4"/>
      <c r="AD16" s="31">
        <v>43502</v>
      </c>
    </row>
    <row r="17" spans="1:30" x14ac:dyDescent="0.35">
      <c r="A17" s="32" t="s">
        <v>41</v>
      </c>
      <c r="B17" s="33">
        <v>43739</v>
      </c>
      <c r="C17" s="34">
        <v>0.79008101851851853</v>
      </c>
      <c r="D17" s="32" t="s">
        <v>42</v>
      </c>
      <c r="E17" s="35">
        <v>2</v>
      </c>
      <c r="F17" s="35">
        <v>33.467500000000001</v>
      </c>
      <c r="G17" s="35" t="s">
        <v>43</v>
      </c>
      <c r="H17" s="35">
        <v>2.9529999999999998</v>
      </c>
      <c r="I17" s="35">
        <v>3258.3116</v>
      </c>
      <c r="J17" s="35" t="s">
        <v>44</v>
      </c>
      <c r="K17" s="35">
        <v>3.226</v>
      </c>
      <c r="L17" s="35">
        <v>742.83309999999994</v>
      </c>
      <c r="M17" s="5"/>
      <c r="N17" s="4"/>
      <c r="O17" s="5"/>
      <c r="P17" s="5"/>
      <c r="Q17" s="4"/>
      <c r="R17" s="4"/>
      <c r="S17" s="5"/>
      <c r="T17" s="4"/>
      <c r="U17" s="4"/>
      <c r="AD17" s="31">
        <v>43502</v>
      </c>
    </row>
    <row r="18" spans="1:30" x14ac:dyDescent="0.35">
      <c r="A18" s="32" t="s">
        <v>41</v>
      </c>
      <c r="B18" s="33">
        <v>43739</v>
      </c>
      <c r="C18" s="34">
        <v>0.79351851851851851</v>
      </c>
      <c r="D18" s="32" t="s">
        <v>42</v>
      </c>
      <c r="E18" s="35">
        <v>2.0030000000000001</v>
      </c>
      <c r="F18" s="35">
        <v>33.563099999999999</v>
      </c>
      <c r="G18" s="35" t="s">
        <v>43</v>
      </c>
      <c r="H18" s="35">
        <v>2.96</v>
      </c>
      <c r="I18" s="35">
        <v>3227.2568000000001</v>
      </c>
      <c r="J18" s="35" t="s">
        <v>44</v>
      </c>
      <c r="K18" s="35">
        <v>3.2360000000000002</v>
      </c>
      <c r="L18" s="35">
        <v>748.29340000000002</v>
      </c>
      <c r="M18" s="5"/>
      <c r="N18" s="4"/>
      <c r="O18" s="5"/>
      <c r="P18" s="5"/>
      <c r="Q18" s="4"/>
      <c r="R18" s="4"/>
      <c r="S18" s="5"/>
      <c r="T18" s="4"/>
      <c r="U18" s="4"/>
      <c r="AD18" s="31">
        <v>43502</v>
      </c>
    </row>
    <row r="19" spans="1:30" x14ac:dyDescent="0.35">
      <c r="A19" s="32" t="s">
        <v>41</v>
      </c>
      <c r="B19" s="33">
        <v>43739</v>
      </c>
      <c r="C19" s="34">
        <v>0.79696759259259264</v>
      </c>
      <c r="D19" s="32" t="s">
        <v>42</v>
      </c>
      <c r="E19" s="35">
        <v>2.0030000000000001</v>
      </c>
      <c r="F19" s="35">
        <v>33.752800000000001</v>
      </c>
      <c r="G19" s="35" t="s">
        <v>43</v>
      </c>
      <c r="H19" s="35">
        <v>2.956</v>
      </c>
      <c r="I19" s="35">
        <v>3235.0155</v>
      </c>
      <c r="J19" s="35" t="s">
        <v>44</v>
      </c>
      <c r="K19" s="35">
        <v>3.23</v>
      </c>
      <c r="L19" s="35">
        <v>756.8424</v>
      </c>
      <c r="M19" s="5"/>
      <c r="N19" s="4"/>
      <c r="O19" s="5"/>
      <c r="P19" s="5"/>
      <c r="Q19" s="4"/>
      <c r="R19" s="4"/>
      <c r="S19" s="5"/>
      <c r="T19" s="4"/>
      <c r="U19" s="4"/>
      <c r="AD19" s="31">
        <v>43502</v>
      </c>
    </row>
    <row r="20" spans="1:30" x14ac:dyDescent="0.35">
      <c r="A20" s="36" t="s">
        <v>55</v>
      </c>
      <c r="B20" s="37">
        <v>43739</v>
      </c>
      <c r="C20" s="38">
        <v>0.80040509259259263</v>
      </c>
      <c r="D20" s="36" t="s">
        <v>42</v>
      </c>
      <c r="E20" s="39">
        <v>2.0030000000000001</v>
      </c>
      <c r="F20" s="39">
        <v>16.799399999999999</v>
      </c>
      <c r="G20" s="39" t="s">
        <v>43</v>
      </c>
      <c r="H20" s="39">
        <v>2.956</v>
      </c>
      <c r="I20" s="39">
        <v>3324.569</v>
      </c>
      <c r="J20" s="39" t="s">
        <v>44</v>
      </c>
      <c r="K20" s="39">
        <v>3.23</v>
      </c>
      <c r="L20" s="39">
        <v>493.66219999999998</v>
      </c>
      <c r="O20" s="14">
        <f t="shared" ref="O20:O29" si="3">($O$2/$M$2)*F20</f>
        <v>1.9765701854831865</v>
      </c>
      <c r="P20" s="3"/>
      <c r="R20" s="14">
        <f t="shared" ref="R20:R29" si="4">($R$2/$P$2)*I20</f>
        <v>418.44457870554697</v>
      </c>
      <c r="S20" s="3"/>
      <c r="U20" s="14">
        <f>($S$2/$U$2)*L20</f>
        <v>1010.3774279220959</v>
      </c>
      <c r="AD20" s="31">
        <v>43502</v>
      </c>
    </row>
    <row r="21" spans="1:30" x14ac:dyDescent="0.35">
      <c r="A21" s="36" t="s">
        <v>56</v>
      </c>
      <c r="B21" s="37">
        <v>43739</v>
      </c>
      <c r="C21" s="38">
        <v>0.80384259259259261</v>
      </c>
      <c r="D21" s="36" t="s">
        <v>42</v>
      </c>
      <c r="E21" s="39">
        <v>2.0030000000000001</v>
      </c>
      <c r="F21" s="39">
        <v>16.673100000000002</v>
      </c>
      <c r="G21" s="39" t="s">
        <v>43</v>
      </c>
      <c r="H21" s="39">
        <v>2.956</v>
      </c>
      <c r="I21" s="39">
        <v>3446.2298999999998</v>
      </c>
      <c r="J21" s="39" t="s">
        <v>44</v>
      </c>
      <c r="K21" s="39">
        <v>3.2360000000000002</v>
      </c>
      <c r="L21" s="39">
        <v>517.70860000000005</v>
      </c>
      <c r="O21" s="14">
        <f t="shared" si="3"/>
        <v>1.9617100824779292</v>
      </c>
      <c r="P21" s="3"/>
      <c r="R21" s="14">
        <f t="shared" si="4"/>
        <v>433.75734377236847</v>
      </c>
      <c r="S21" s="3"/>
      <c r="U21" s="14">
        <f t="shared" ref="U21:U26" si="5">($S$2/$U$2)*L21</f>
        <v>1059.5931462468652</v>
      </c>
      <c r="AD21" s="31">
        <v>43502</v>
      </c>
    </row>
    <row r="22" spans="1:30" x14ac:dyDescent="0.35">
      <c r="A22" s="36" t="s">
        <v>57</v>
      </c>
      <c r="B22" s="37">
        <v>43739</v>
      </c>
      <c r="C22" s="38">
        <v>0.80728009259259259</v>
      </c>
      <c r="D22" s="36" t="s">
        <v>42</v>
      </c>
      <c r="E22" s="39">
        <v>2.0030000000000001</v>
      </c>
      <c r="F22" s="39">
        <v>16.856000000000002</v>
      </c>
      <c r="G22" s="39" t="s">
        <v>43</v>
      </c>
      <c r="H22" s="39">
        <v>2.956</v>
      </c>
      <c r="I22" s="39">
        <v>3579.9142999999999</v>
      </c>
      <c r="J22" s="39" t="s">
        <v>44</v>
      </c>
      <c r="K22" s="39">
        <v>3.226</v>
      </c>
      <c r="L22" s="39">
        <v>517.78650000000005</v>
      </c>
      <c r="O22" s="14">
        <f>($O$2/$M$2)*F22</f>
        <v>1.9832295823960735</v>
      </c>
      <c r="P22" s="3"/>
      <c r="R22" s="14">
        <f>($R$2/$P$2)*I22</f>
        <v>450.58343835410335</v>
      </c>
      <c r="S22" s="3"/>
      <c r="U22" s="14">
        <f t="shared" si="5"/>
        <v>1059.7525840195672</v>
      </c>
      <c r="AD22" s="31">
        <v>43502</v>
      </c>
    </row>
    <row r="23" spans="1:30" x14ac:dyDescent="0.35">
      <c r="A23" s="36" t="s">
        <v>58</v>
      </c>
      <c r="B23" s="37">
        <v>43739</v>
      </c>
      <c r="C23" s="38">
        <v>0.81071759259259257</v>
      </c>
      <c r="D23" s="36" t="s">
        <v>42</v>
      </c>
      <c r="E23" s="39">
        <v>2.0030000000000001</v>
      </c>
      <c r="F23" s="39">
        <v>16.7242</v>
      </c>
      <c r="G23" s="39" t="s">
        <v>43</v>
      </c>
      <c r="H23" s="39">
        <v>2.96</v>
      </c>
      <c r="I23" s="39">
        <v>3674.9589999999998</v>
      </c>
      <c r="J23" s="39" t="s">
        <v>44</v>
      </c>
      <c r="K23" s="39">
        <v>3.2330000000000001</v>
      </c>
      <c r="L23" s="39">
        <v>508.89440000000002</v>
      </c>
      <c r="O23" s="14">
        <f t="shared" si="3"/>
        <v>1.9677223648498108</v>
      </c>
      <c r="P23" s="3"/>
      <c r="R23" s="14">
        <f t="shared" si="4"/>
        <v>462.54617380934434</v>
      </c>
      <c r="S23" s="3"/>
      <c r="T23" s="14">
        <f>($S$2/$U$2)*L23</f>
        <v>1041.553140904769</v>
      </c>
      <c r="AD23" s="31">
        <v>43502</v>
      </c>
    </row>
    <row r="24" spans="1:30" x14ac:dyDescent="0.35">
      <c r="A24" s="36" t="s">
        <v>59</v>
      </c>
      <c r="B24" s="37">
        <v>43739</v>
      </c>
      <c r="C24" s="38">
        <v>0.81416666666666659</v>
      </c>
      <c r="D24" s="36" t="s">
        <v>42</v>
      </c>
      <c r="E24" s="39">
        <v>2.0059999999999998</v>
      </c>
      <c r="F24" s="39">
        <v>16.641100000000002</v>
      </c>
      <c r="G24" s="39" t="s">
        <v>43</v>
      </c>
      <c r="H24" s="39">
        <v>2.96</v>
      </c>
      <c r="I24" s="39">
        <v>3927.1932999999999</v>
      </c>
      <c r="J24" s="39" t="s">
        <v>44</v>
      </c>
      <c r="K24" s="39">
        <v>3.2330000000000001</v>
      </c>
      <c r="L24" s="39">
        <v>528.09019999999998</v>
      </c>
      <c r="O24" s="14">
        <f t="shared" si="3"/>
        <v>1.9579450524211734</v>
      </c>
      <c r="P24" s="3"/>
      <c r="R24" s="14">
        <f t="shared" si="4"/>
        <v>494.2934695937268</v>
      </c>
      <c r="S24" s="3"/>
      <c r="U24" s="14">
        <f t="shared" si="5"/>
        <v>1080.841146004019</v>
      </c>
      <c r="AD24" s="31">
        <v>43502</v>
      </c>
    </row>
    <row r="25" spans="1:30" x14ac:dyDescent="0.35">
      <c r="A25" s="36" t="s">
        <v>60</v>
      </c>
      <c r="B25" s="37">
        <v>43739</v>
      </c>
      <c r="C25" s="38">
        <v>0.81760416666666658</v>
      </c>
      <c r="D25" s="36" t="s">
        <v>42</v>
      </c>
      <c r="E25" s="39">
        <v>2</v>
      </c>
      <c r="F25" s="39">
        <v>16.812799999999999</v>
      </c>
      <c r="G25" s="39" t="s">
        <v>43</v>
      </c>
      <c r="H25" s="39">
        <v>2.9529999999999998</v>
      </c>
      <c r="I25" s="39">
        <v>4370.9070000000002</v>
      </c>
      <c r="J25" s="39" t="s">
        <v>44</v>
      </c>
      <c r="K25" s="39">
        <v>3.226</v>
      </c>
      <c r="L25" s="39">
        <v>497.56700000000001</v>
      </c>
      <c r="O25" s="17">
        <f t="shared" si="3"/>
        <v>1.9781467918194531</v>
      </c>
      <c r="P25" s="3"/>
      <c r="R25" s="17">
        <f t="shared" si="4"/>
        <v>550.14118767759862</v>
      </c>
      <c r="S25" s="3"/>
      <c r="U25" s="17">
        <f t="shared" si="5"/>
        <v>1018.3693741974037</v>
      </c>
      <c r="AD25" s="31">
        <v>43502</v>
      </c>
    </row>
    <row r="26" spans="1:30" x14ac:dyDescent="0.35">
      <c r="A26" s="36" t="s">
        <v>61</v>
      </c>
      <c r="B26" s="37">
        <v>43739</v>
      </c>
      <c r="C26" s="38">
        <v>0.82104166666666656</v>
      </c>
      <c r="D26" s="36" t="s">
        <v>42</v>
      </c>
      <c r="E26" s="39">
        <v>2</v>
      </c>
      <c r="F26" s="39">
        <v>15.8028</v>
      </c>
      <c r="G26" s="39" t="s">
        <v>43</v>
      </c>
      <c r="H26" s="39">
        <v>2.956</v>
      </c>
      <c r="I26" s="39">
        <v>6772.1292999999996</v>
      </c>
      <c r="J26" s="39" t="s">
        <v>44</v>
      </c>
      <c r="K26" s="39">
        <v>3.2330000000000001</v>
      </c>
      <c r="L26" s="39">
        <v>487.70659999999998</v>
      </c>
      <c r="O26" s="17">
        <f t="shared" si="3"/>
        <v>1.8593130306531009</v>
      </c>
      <c r="P26" s="3"/>
      <c r="R26" s="17">
        <f t="shared" si="4"/>
        <v>852.3693723541279</v>
      </c>
      <c r="S26" s="3"/>
      <c r="U26" s="17">
        <f t="shared" si="5"/>
        <v>998.18811342782669</v>
      </c>
      <c r="AD26" s="31">
        <v>43502</v>
      </c>
    </row>
    <row r="27" spans="1:30" x14ac:dyDescent="0.35">
      <c r="A27" s="36" t="s">
        <v>62</v>
      </c>
      <c r="B27" s="37">
        <v>43739</v>
      </c>
      <c r="C27" s="38">
        <v>0.82447916666666676</v>
      </c>
      <c r="D27" s="36" t="s">
        <v>42</v>
      </c>
      <c r="E27" s="39">
        <v>2.0030000000000001</v>
      </c>
      <c r="F27" s="39">
        <v>15.529</v>
      </c>
      <c r="G27" s="39" t="s">
        <v>43</v>
      </c>
      <c r="H27" s="39">
        <v>2.956</v>
      </c>
      <c r="I27" s="39">
        <v>7965.4052000000001</v>
      </c>
      <c r="J27" s="39" t="s">
        <v>44</v>
      </c>
      <c r="K27" s="39">
        <v>3.2330000000000001</v>
      </c>
      <c r="L27" s="39">
        <v>522.13</v>
      </c>
      <c r="O27" s="17">
        <f t="shared" si="3"/>
        <v>1.8270984922299849</v>
      </c>
      <c r="P27" s="3"/>
      <c r="R27" s="17">
        <f t="shared" si="4"/>
        <v>1002.5602185224531</v>
      </c>
      <c r="S27" s="3"/>
      <c r="U27" s="17">
        <f>($S$2/$U$2)*L27</f>
        <v>1068.6424166990382</v>
      </c>
      <c r="AD27" s="31">
        <v>43502</v>
      </c>
    </row>
    <row r="28" spans="1:30" x14ac:dyDescent="0.35">
      <c r="A28" s="36" t="s">
        <v>63</v>
      </c>
      <c r="B28" s="37">
        <v>43739</v>
      </c>
      <c r="C28" s="38">
        <v>0.82791666666666675</v>
      </c>
      <c r="D28" s="36" t="s">
        <v>42</v>
      </c>
      <c r="E28" s="39">
        <v>2.0059999999999998</v>
      </c>
      <c r="F28" s="39">
        <v>15.263400000000001</v>
      </c>
      <c r="G28" s="39" t="s">
        <v>43</v>
      </c>
      <c r="H28" s="39">
        <v>2.9630000000000001</v>
      </c>
      <c r="I28" s="39">
        <v>9895.1443999999992</v>
      </c>
      <c r="J28" s="39" t="s">
        <v>44</v>
      </c>
      <c r="K28" s="39">
        <v>3.2360000000000002</v>
      </c>
      <c r="L28" s="39">
        <v>536.55460000000005</v>
      </c>
      <c r="O28" s="17">
        <f t="shared" si="3"/>
        <v>1.7958487427589125</v>
      </c>
      <c r="P28" s="3"/>
      <c r="R28" s="17">
        <f t="shared" si="4"/>
        <v>1245.4455087828082</v>
      </c>
      <c r="S28" s="3"/>
      <c r="U28" s="17">
        <f>($S$2/$U$2)*L28</f>
        <v>1098.1652163924421</v>
      </c>
      <c r="AD28" s="31">
        <v>43502</v>
      </c>
    </row>
    <row r="29" spans="1:30" x14ac:dyDescent="0.35">
      <c r="A29" s="36" t="s">
        <v>64</v>
      </c>
      <c r="B29" s="37">
        <v>43739</v>
      </c>
      <c r="C29" s="38">
        <v>0.83136574074074077</v>
      </c>
      <c r="D29" s="36" t="s">
        <v>42</v>
      </c>
      <c r="E29" s="39">
        <v>2.0059999999999998</v>
      </c>
      <c r="F29" s="39">
        <v>14.843999999999999</v>
      </c>
      <c r="G29" s="39" t="s">
        <v>43</v>
      </c>
      <c r="H29" s="39">
        <v>2.96</v>
      </c>
      <c r="I29" s="39">
        <v>10612.8686</v>
      </c>
      <c r="J29" s="39" t="s">
        <v>44</v>
      </c>
      <c r="K29" s="39">
        <v>3.2360000000000002</v>
      </c>
      <c r="L29" s="39">
        <v>522.71860000000004</v>
      </c>
      <c r="O29" s="17">
        <f t="shared" si="3"/>
        <v>1.7465033175775577</v>
      </c>
      <c r="P29" s="3"/>
      <c r="R29" s="17">
        <f t="shared" si="4"/>
        <v>1335.7813690088333</v>
      </c>
      <c r="S29" s="3"/>
      <c r="U29" s="17">
        <f>($S$2/$U$2)*L29</f>
        <v>1069.8471031305191</v>
      </c>
      <c r="AD29" s="31">
        <v>43502</v>
      </c>
    </row>
    <row r="30" spans="1:30" x14ac:dyDescent="0.35">
      <c r="A30" s="32" t="s">
        <v>41</v>
      </c>
      <c r="B30" s="33">
        <v>43739</v>
      </c>
      <c r="C30" s="34">
        <v>0.83480324074074075</v>
      </c>
      <c r="D30" s="32" t="s">
        <v>42</v>
      </c>
      <c r="E30" s="35">
        <v>2</v>
      </c>
      <c r="F30" s="35">
        <v>33.353700000000003</v>
      </c>
      <c r="G30" s="35" t="s">
        <v>43</v>
      </c>
      <c r="H30" s="35">
        <v>2.9529999999999998</v>
      </c>
      <c r="I30" s="35">
        <v>3237.1167</v>
      </c>
      <c r="J30" s="35" t="s">
        <v>44</v>
      </c>
      <c r="K30" s="35">
        <v>3.23</v>
      </c>
      <c r="L30" s="35">
        <v>747.53300000000002</v>
      </c>
      <c r="M30" s="5"/>
      <c r="N30" s="4"/>
      <c r="O30" s="5"/>
      <c r="P30" s="5"/>
      <c r="Q30" s="4"/>
      <c r="R30" s="4"/>
      <c r="S30" s="5"/>
      <c r="T30" s="4"/>
      <c r="U30" s="4"/>
      <c r="AD30" s="31">
        <v>43502</v>
      </c>
    </row>
    <row r="31" spans="1:30" x14ac:dyDescent="0.35">
      <c r="A31" s="32" t="s">
        <v>41</v>
      </c>
      <c r="B31" s="33">
        <v>43739</v>
      </c>
      <c r="C31" s="34">
        <v>0.83824074074074073</v>
      </c>
      <c r="D31" s="32" t="s">
        <v>42</v>
      </c>
      <c r="E31" s="35">
        <v>2</v>
      </c>
      <c r="F31" s="35">
        <v>33.518000000000001</v>
      </c>
      <c r="G31" s="35" t="s">
        <v>43</v>
      </c>
      <c r="H31" s="35">
        <v>2.956</v>
      </c>
      <c r="I31" s="35">
        <v>3231.2172</v>
      </c>
      <c r="J31" s="35" t="s">
        <v>44</v>
      </c>
      <c r="K31" s="35">
        <v>3.2330000000000001</v>
      </c>
      <c r="L31" s="35">
        <v>744.36739999999998</v>
      </c>
      <c r="M31" s="5"/>
      <c r="N31" s="4"/>
      <c r="O31" s="5"/>
      <c r="P31" s="5"/>
      <c r="Q31" s="4"/>
      <c r="R31" s="4"/>
      <c r="S31" s="5"/>
      <c r="T31" s="4"/>
      <c r="U31" s="4"/>
      <c r="AD31" s="31">
        <v>43502</v>
      </c>
    </row>
    <row r="32" spans="1:30" x14ac:dyDescent="0.35">
      <c r="A32" s="32" t="s">
        <v>41</v>
      </c>
      <c r="B32" s="33">
        <v>43739</v>
      </c>
      <c r="C32" s="34">
        <v>0.84167824074074071</v>
      </c>
      <c r="D32" s="32" t="s">
        <v>42</v>
      </c>
      <c r="E32" s="35">
        <v>1.996</v>
      </c>
      <c r="F32" s="35">
        <v>33.475200000000001</v>
      </c>
      <c r="G32" s="35" t="s">
        <v>43</v>
      </c>
      <c r="H32" s="35">
        <v>2.9529999999999998</v>
      </c>
      <c r="I32" s="35">
        <v>3237.6433999999999</v>
      </c>
      <c r="J32" s="35" t="s">
        <v>44</v>
      </c>
      <c r="K32" s="35">
        <v>3.226</v>
      </c>
      <c r="L32" s="35">
        <v>744.06190000000004</v>
      </c>
      <c r="M32" s="5"/>
      <c r="N32" s="4"/>
      <c r="O32" s="5"/>
      <c r="P32" s="5"/>
      <c r="Q32" s="4"/>
      <c r="R32" s="4"/>
      <c r="S32" s="5"/>
      <c r="T32" s="4"/>
      <c r="U32" s="4"/>
      <c r="AD32" s="31">
        <v>43502</v>
      </c>
    </row>
    <row r="33" spans="1:30" x14ac:dyDescent="0.35">
      <c r="A33" s="32" t="s">
        <v>41</v>
      </c>
      <c r="B33" s="33">
        <v>43739</v>
      </c>
      <c r="C33" s="34">
        <v>0.8451157407407407</v>
      </c>
      <c r="D33" s="32" t="s">
        <v>42</v>
      </c>
      <c r="E33" s="35">
        <v>2.0059999999999998</v>
      </c>
      <c r="F33" s="35">
        <v>33.6785</v>
      </c>
      <c r="G33" s="35" t="s">
        <v>43</v>
      </c>
      <c r="H33" s="35">
        <v>2.96</v>
      </c>
      <c r="I33" s="35">
        <v>3215.9865</v>
      </c>
      <c r="J33" s="35" t="s">
        <v>44</v>
      </c>
      <c r="K33" s="35">
        <v>3.2360000000000002</v>
      </c>
      <c r="L33" s="35">
        <v>746.53890000000001</v>
      </c>
      <c r="M33" s="5"/>
      <c r="N33" s="4"/>
      <c r="O33" s="5"/>
      <c r="P33" s="5"/>
      <c r="Q33" s="4"/>
      <c r="R33" s="4"/>
      <c r="S33" s="5"/>
      <c r="T33" s="4"/>
      <c r="U33" s="4"/>
      <c r="AD33" s="31">
        <v>43502</v>
      </c>
    </row>
    <row r="34" spans="1:30" x14ac:dyDescent="0.35">
      <c r="A34" s="27" t="s">
        <v>65</v>
      </c>
      <c r="B34" s="28"/>
      <c r="C34" s="29"/>
      <c r="D34" s="27"/>
      <c r="E34" s="30"/>
      <c r="F34" s="30"/>
      <c r="G34" s="30"/>
      <c r="H34" s="30"/>
      <c r="I34" s="30"/>
      <c r="J34" s="30"/>
      <c r="K34" s="30"/>
      <c r="L34" s="30"/>
      <c r="O34" s="19">
        <f t="shared" ref="O34:O42" si="6">($O$2/$M$2)*F34</f>
        <v>0</v>
      </c>
      <c r="R34" s="19">
        <f t="shared" ref="R34:R43" si="7">($R$2/$P$2)*I34</f>
        <v>0</v>
      </c>
      <c r="U34" s="19">
        <f t="shared" ref="U34:U43" si="8">($S$2/$U$2)*L34</f>
        <v>0</v>
      </c>
      <c r="AD34" s="31">
        <v>43502</v>
      </c>
    </row>
    <row r="35" spans="1:30" x14ac:dyDescent="0.35">
      <c r="A35" s="27" t="s">
        <v>66</v>
      </c>
      <c r="B35" s="28"/>
      <c r="C35" s="29"/>
      <c r="D35" s="27"/>
      <c r="E35" s="30"/>
      <c r="F35" s="30"/>
      <c r="G35" s="30"/>
      <c r="H35" s="30"/>
      <c r="I35" s="30"/>
      <c r="J35" s="30"/>
      <c r="K35" s="30"/>
      <c r="L35" s="30"/>
      <c r="O35" s="19">
        <f t="shared" si="6"/>
        <v>0</v>
      </c>
      <c r="R35" s="19">
        <f t="shared" si="7"/>
        <v>0</v>
      </c>
      <c r="U35" s="19">
        <f t="shared" si="8"/>
        <v>0</v>
      </c>
      <c r="AD35" s="31">
        <v>43502</v>
      </c>
    </row>
    <row r="36" spans="1:30" x14ac:dyDescent="0.35">
      <c r="A36" s="27" t="s">
        <v>67</v>
      </c>
      <c r="B36" s="28"/>
      <c r="C36" s="29"/>
      <c r="D36" s="27"/>
      <c r="E36" s="30"/>
      <c r="F36" s="30"/>
      <c r="G36" s="30"/>
      <c r="H36" s="30"/>
      <c r="I36" s="30"/>
      <c r="J36" s="30"/>
      <c r="K36" s="30"/>
      <c r="L36" s="30"/>
      <c r="O36" s="19">
        <f>($O$2/$M$2)*F36</f>
        <v>0</v>
      </c>
      <c r="R36" s="19">
        <f>($R$2/$P$2)*I36</f>
        <v>0</v>
      </c>
      <c r="U36" s="19">
        <f>($S$2/$U$2)*L36</f>
        <v>0</v>
      </c>
      <c r="AD36" s="31">
        <v>43502</v>
      </c>
    </row>
    <row r="37" spans="1:30" x14ac:dyDescent="0.35">
      <c r="A37" s="27" t="s">
        <v>68</v>
      </c>
      <c r="B37" s="28"/>
      <c r="C37" s="29"/>
      <c r="D37" s="27"/>
      <c r="E37" s="30"/>
      <c r="F37" s="30"/>
      <c r="G37" s="30"/>
      <c r="H37" s="30"/>
      <c r="I37" s="30"/>
      <c r="J37" s="30"/>
      <c r="K37" s="30"/>
      <c r="L37" s="30"/>
      <c r="O37" s="19">
        <f t="shared" si="6"/>
        <v>0</v>
      </c>
      <c r="R37" s="19">
        <f t="shared" si="7"/>
        <v>0</v>
      </c>
      <c r="U37" s="19">
        <f t="shared" si="8"/>
        <v>0</v>
      </c>
      <c r="AD37" s="31">
        <v>43502</v>
      </c>
    </row>
    <row r="38" spans="1:30" x14ac:dyDescent="0.35">
      <c r="A38" s="27" t="s">
        <v>69</v>
      </c>
      <c r="B38" s="28"/>
      <c r="C38" s="29"/>
      <c r="D38" s="27"/>
      <c r="E38" s="30"/>
      <c r="F38" s="30"/>
      <c r="G38" s="30"/>
      <c r="H38" s="30"/>
      <c r="I38" s="30"/>
      <c r="J38" s="30"/>
      <c r="K38" s="30"/>
      <c r="L38" s="30"/>
      <c r="O38" s="19">
        <f t="shared" si="6"/>
        <v>0</v>
      </c>
      <c r="R38" s="19">
        <f t="shared" si="7"/>
        <v>0</v>
      </c>
      <c r="U38" s="19">
        <f t="shared" si="8"/>
        <v>0</v>
      </c>
      <c r="AD38" s="31">
        <v>43502</v>
      </c>
    </row>
    <row r="39" spans="1:30" x14ac:dyDescent="0.35">
      <c r="A39" s="40" t="s">
        <v>70</v>
      </c>
      <c r="B39" s="41">
        <v>43739</v>
      </c>
      <c r="C39" s="42">
        <v>0.84855324074074068</v>
      </c>
      <c r="D39" s="40" t="s">
        <v>42</v>
      </c>
      <c r="E39" s="43">
        <v>2</v>
      </c>
      <c r="F39" s="43">
        <v>16.654299999999999</v>
      </c>
      <c r="G39" s="43" t="s">
        <v>43</v>
      </c>
      <c r="H39" s="43">
        <v>2.956</v>
      </c>
      <c r="I39" s="43">
        <v>3670.9801000000002</v>
      </c>
      <c r="J39" s="43" t="s">
        <v>44</v>
      </c>
      <c r="K39" s="43">
        <v>3.2330000000000001</v>
      </c>
      <c r="L39" s="43">
        <v>503.47800000000001</v>
      </c>
      <c r="O39" s="26">
        <f t="shared" si="6"/>
        <v>1.9594981273195848</v>
      </c>
      <c r="R39" s="16">
        <f t="shared" si="7"/>
        <v>462.0453723117032</v>
      </c>
      <c r="U39" s="16">
        <f t="shared" si="8"/>
        <v>1030.4674059617305</v>
      </c>
      <c r="AD39" s="31">
        <v>43502</v>
      </c>
    </row>
    <row r="40" spans="1:30" x14ac:dyDescent="0.35">
      <c r="A40" s="40" t="s">
        <v>71</v>
      </c>
      <c r="B40" s="41">
        <v>43739</v>
      </c>
      <c r="C40" s="42">
        <v>0.85199074074074066</v>
      </c>
      <c r="D40" s="40" t="s">
        <v>42</v>
      </c>
      <c r="E40" s="43">
        <v>2.0059999999999998</v>
      </c>
      <c r="F40" s="43">
        <v>16.021699999999999</v>
      </c>
      <c r="G40" s="43" t="s">
        <v>43</v>
      </c>
      <c r="H40" s="43">
        <v>2.96</v>
      </c>
      <c r="I40" s="43">
        <v>3886.4466000000002</v>
      </c>
      <c r="J40" s="43" t="s">
        <v>44</v>
      </c>
      <c r="K40" s="43">
        <v>3.2330000000000001</v>
      </c>
      <c r="L40" s="43">
        <v>508.35950000000003</v>
      </c>
      <c r="O40" s="16">
        <f t="shared" si="6"/>
        <v>1.8850681893850953</v>
      </c>
      <c r="R40" s="16">
        <f t="shared" si="7"/>
        <v>489.16491436893187</v>
      </c>
      <c r="U40" s="16">
        <f t="shared" si="8"/>
        <v>1040.4583621548556</v>
      </c>
      <c r="AD40" s="31">
        <v>43502</v>
      </c>
    </row>
    <row r="41" spans="1:30" x14ac:dyDescent="0.35">
      <c r="A41" s="40" t="s">
        <v>72</v>
      </c>
      <c r="B41" s="41">
        <v>43739</v>
      </c>
      <c r="C41" s="42">
        <v>0.85542824074074064</v>
      </c>
      <c r="D41" s="40" t="s">
        <v>42</v>
      </c>
      <c r="E41" s="43">
        <v>2.0030000000000001</v>
      </c>
      <c r="F41" s="43">
        <v>15.339</v>
      </c>
      <c r="G41" s="43" t="s">
        <v>43</v>
      </c>
      <c r="H41" s="43">
        <v>2.96</v>
      </c>
      <c r="I41" s="43">
        <v>4291.5537999999997</v>
      </c>
      <c r="J41" s="43" t="s">
        <v>44</v>
      </c>
      <c r="K41" s="43">
        <v>3.24</v>
      </c>
      <c r="L41" s="43">
        <v>514.12739999999997</v>
      </c>
      <c r="O41" s="16">
        <f t="shared" si="6"/>
        <v>1.8047436262679979</v>
      </c>
      <c r="R41" s="16">
        <f t="shared" si="7"/>
        <v>540.15345202135643</v>
      </c>
      <c r="U41" s="16">
        <f t="shared" si="8"/>
        <v>1052.2635114381342</v>
      </c>
      <c r="AD41" s="31">
        <v>43502</v>
      </c>
    </row>
    <row r="42" spans="1:30" x14ac:dyDescent="0.35">
      <c r="A42" s="40" t="s">
        <v>73</v>
      </c>
      <c r="B42" s="41">
        <v>43739</v>
      </c>
      <c r="C42" s="42">
        <v>0.85886574074074085</v>
      </c>
      <c r="D42" s="40" t="s">
        <v>42</v>
      </c>
      <c r="E42" s="43">
        <v>2.0030000000000001</v>
      </c>
      <c r="F42" s="43">
        <v>15.0928</v>
      </c>
      <c r="G42" s="43" t="s">
        <v>43</v>
      </c>
      <c r="H42" s="43">
        <v>2.956</v>
      </c>
      <c r="I42" s="43">
        <v>4389.6626999999999</v>
      </c>
      <c r="J42" s="43" t="s">
        <v>44</v>
      </c>
      <c r="K42" s="43">
        <v>3.2330000000000001</v>
      </c>
      <c r="L42" s="43">
        <v>501.3202</v>
      </c>
      <c r="O42" s="16">
        <f t="shared" si="6"/>
        <v>1.7757764262688336</v>
      </c>
      <c r="R42" s="16">
        <f t="shared" si="7"/>
        <v>552.50186089112719</v>
      </c>
      <c r="U42" s="16">
        <f t="shared" si="8"/>
        <v>1026.0510410588267</v>
      </c>
      <c r="AD42" s="31">
        <v>43502</v>
      </c>
    </row>
    <row r="43" spans="1:30" x14ac:dyDescent="0.35">
      <c r="A43" s="40" t="s">
        <v>74</v>
      </c>
      <c r="B43" s="41">
        <v>43739</v>
      </c>
      <c r="C43" s="42">
        <v>0.86231481481481476</v>
      </c>
      <c r="D43" s="40" t="s">
        <v>42</v>
      </c>
      <c r="E43" s="43">
        <v>2.0059999999999998</v>
      </c>
      <c r="F43" s="43">
        <v>14.807399999999999</v>
      </c>
      <c r="G43" s="43" t="s">
        <v>43</v>
      </c>
      <c r="H43" s="43">
        <v>2.96</v>
      </c>
      <c r="I43" s="43">
        <v>4554.6814000000004</v>
      </c>
      <c r="J43" s="43" t="s">
        <v>44</v>
      </c>
      <c r="K43" s="43">
        <v>3.2360000000000002</v>
      </c>
      <c r="L43" s="43">
        <v>488.37729999999999</v>
      </c>
      <c r="O43" s="16">
        <f t="shared" ref="O43" si="9">($O$2/$M$2)*F43</f>
        <v>1.7421970644501434</v>
      </c>
      <c r="R43" s="16">
        <f t="shared" si="7"/>
        <v>573.2718254790293</v>
      </c>
      <c r="U43" s="16">
        <f t="shared" si="8"/>
        <v>999.56083376352854</v>
      </c>
      <c r="AD43" s="31">
        <v>43502</v>
      </c>
    </row>
    <row r="44" spans="1:30" x14ac:dyDescent="0.35">
      <c r="A44" s="56" t="s">
        <v>41</v>
      </c>
      <c r="B44" s="57">
        <v>43739</v>
      </c>
      <c r="C44" s="58">
        <v>0.88295138888888891</v>
      </c>
      <c r="D44" s="56" t="s">
        <v>42</v>
      </c>
      <c r="E44" s="59">
        <v>2.0030000000000001</v>
      </c>
      <c r="F44" s="59">
        <v>33.551299999999998</v>
      </c>
      <c r="G44" s="59" t="s">
        <v>43</v>
      </c>
      <c r="H44" s="59">
        <v>2.956</v>
      </c>
      <c r="I44" s="59">
        <v>3240.4892</v>
      </c>
      <c r="J44" s="59" t="s">
        <v>44</v>
      </c>
      <c r="K44" s="59">
        <v>3.2330000000000001</v>
      </c>
      <c r="L44" s="59">
        <v>744.71310000000005</v>
      </c>
      <c r="M44" s="5"/>
      <c r="N44" s="4"/>
      <c r="O44" s="4"/>
      <c r="P44" s="5"/>
      <c r="Q44" s="4"/>
      <c r="R44" s="4"/>
      <c r="S44" s="5"/>
      <c r="T44" s="4"/>
      <c r="U44" s="4"/>
      <c r="AD44" s="31">
        <v>43502</v>
      </c>
    </row>
    <row r="45" spans="1:30" x14ac:dyDescent="0.35">
      <c r="A45" s="56" t="s">
        <v>41</v>
      </c>
      <c r="B45" s="57">
        <v>43739</v>
      </c>
      <c r="C45" s="58">
        <v>0.88638888888888889</v>
      </c>
      <c r="D45" s="56" t="s">
        <v>42</v>
      </c>
      <c r="E45" s="59">
        <v>2.0059999999999998</v>
      </c>
      <c r="F45" s="59">
        <v>33.532899999999998</v>
      </c>
      <c r="G45" s="59" t="s">
        <v>43</v>
      </c>
      <c r="H45" s="59">
        <v>2.96</v>
      </c>
      <c r="I45" s="59">
        <v>3227.7260999999999</v>
      </c>
      <c r="J45" s="59" t="s">
        <v>44</v>
      </c>
      <c r="K45" s="59">
        <v>3.24</v>
      </c>
      <c r="L45" s="59">
        <v>741.70190000000002</v>
      </c>
      <c r="M45" s="5"/>
      <c r="N45" s="4"/>
      <c r="O45" s="4"/>
      <c r="P45" s="5"/>
      <c r="Q45" s="4"/>
      <c r="R45" s="4"/>
      <c r="S45" s="5"/>
      <c r="T45" s="4"/>
      <c r="U45" s="4"/>
      <c r="AD45" s="31">
        <v>43502</v>
      </c>
    </row>
    <row r="46" spans="1:30" x14ac:dyDescent="0.35">
      <c r="A46" s="56" t="s">
        <v>41</v>
      </c>
      <c r="B46" s="57">
        <v>43739</v>
      </c>
      <c r="C46" s="58">
        <v>0.88982638888888888</v>
      </c>
      <c r="D46" s="56" t="s">
        <v>42</v>
      </c>
      <c r="E46" s="59">
        <v>2.0030000000000001</v>
      </c>
      <c r="F46" s="59">
        <v>33.287100000000002</v>
      </c>
      <c r="G46" s="59" t="s">
        <v>43</v>
      </c>
      <c r="H46" s="59">
        <v>2.956</v>
      </c>
      <c r="I46" s="59">
        <v>3225.8717999999999</v>
      </c>
      <c r="J46" s="59" t="s">
        <v>44</v>
      </c>
      <c r="K46" s="59">
        <v>3.2330000000000001</v>
      </c>
      <c r="L46" s="59">
        <v>739.72310000000004</v>
      </c>
      <c r="M46" s="5"/>
      <c r="N46" s="4"/>
      <c r="O46" s="4"/>
      <c r="P46" s="5"/>
      <c r="Q46" s="4"/>
      <c r="R46" s="4"/>
      <c r="S46" s="5"/>
      <c r="T46" s="4"/>
      <c r="U46" s="4"/>
      <c r="AD46" s="31">
        <v>43502</v>
      </c>
    </row>
    <row r="47" spans="1:30" x14ac:dyDescent="0.35">
      <c r="A47" s="56" t="s">
        <v>41</v>
      </c>
      <c r="B47" s="57">
        <v>43739</v>
      </c>
      <c r="C47" s="58">
        <v>0.89326388888888886</v>
      </c>
      <c r="D47" s="56" t="s">
        <v>42</v>
      </c>
      <c r="E47" s="59">
        <v>2</v>
      </c>
      <c r="F47" s="59">
        <v>33.414200000000001</v>
      </c>
      <c r="G47" s="59" t="s">
        <v>43</v>
      </c>
      <c r="H47" s="59">
        <v>2.9529999999999998</v>
      </c>
      <c r="I47" s="59">
        <v>3230.7827000000002</v>
      </c>
      <c r="J47" s="59" t="s">
        <v>44</v>
      </c>
      <c r="K47" s="59">
        <v>3.23</v>
      </c>
      <c r="L47" s="59">
        <v>742.32180000000005</v>
      </c>
      <c r="M47" s="5"/>
      <c r="N47" s="4"/>
      <c r="O47" s="4"/>
      <c r="P47" s="5"/>
      <c r="Q47" s="4"/>
      <c r="R47" s="4"/>
      <c r="S47" s="5"/>
      <c r="T47" s="4"/>
      <c r="U47" s="4"/>
      <c r="AD47" s="31">
        <v>43502</v>
      </c>
    </row>
    <row r="48" spans="1:30" x14ac:dyDescent="0.35">
      <c r="A48" s="44" t="s">
        <v>75</v>
      </c>
      <c r="B48" s="45">
        <v>43739</v>
      </c>
      <c r="C48" s="46">
        <v>0.86575231481481474</v>
      </c>
      <c r="D48" s="44" t="s">
        <v>42</v>
      </c>
      <c r="E48" s="47">
        <v>2.0059999999999998</v>
      </c>
      <c r="F48" s="47">
        <v>16.733599999999999</v>
      </c>
      <c r="G48" s="47" t="s">
        <v>43</v>
      </c>
      <c r="H48" s="47">
        <v>2.9630000000000001</v>
      </c>
      <c r="I48" s="47">
        <v>3223.7096000000001</v>
      </c>
      <c r="J48" s="47" t="s">
        <v>44</v>
      </c>
      <c r="K48" s="47">
        <v>3.24</v>
      </c>
      <c r="L48" s="47">
        <v>495.13310000000001</v>
      </c>
      <c r="O48" s="22">
        <f t="shared" ref="O48:O57" si="10">($O$2/$M$2)*F48</f>
        <v>1.9688283424289827</v>
      </c>
      <c r="R48" s="22">
        <f t="shared" ref="R48:R57" si="11">($R$2/$P$2)*I48</f>
        <v>405.74998005486651</v>
      </c>
      <c r="U48" s="22">
        <f>($S$2/$U$2)*L48</f>
        <v>1013.3879159820094</v>
      </c>
      <c r="AD48" s="31">
        <v>43502</v>
      </c>
    </row>
    <row r="49" spans="1:30" x14ac:dyDescent="0.35">
      <c r="A49" s="44" t="s">
        <v>76</v>
      </c>
      <c r="B49" s="45">
        <v>43739</v>
      </c>
      <c r="C49" s="46">
        <v>0.86918981481481483</v>
      </c>
      <c r="D49" s="44" t="s">
        <v>42</v>
      </c>
      <c r="E49" s="47">
        <v>2.0030000000000001</v>
      </c>
      <c r="F49" s="47">
        <v>16.143000000000001</v>
      </c>
      <c r="G49" s="47" t="s">
        <v>43</v>
      </c>
      <c r="H49" s="47">
        <v>2.956</v>
      </c>
      <c r="I49" s="47">
        <v>3385.1502999999998</v>
      </c>
      <c r="J49" s="47" t="s">
        <v>44</v>
      </c>
      <c r="K49" s="47">
        <v>3.23</v>
      </c>
      <c r="L49" s="47">
        <v>498.38459999999998</v>
      </c>
      <c r="O49" s="22">
        <f t="shared" si="10"/>
        <v>1.8993400064439852</v>
      </c>
      <c r="R49" s="22">
        <f t="shared" si="11"/>
        <v>426.06960214646045</v>
      </c>
      <c r="U49" s="22">
        <f>($S$2/$U$2)*L49</f>
        <v>1020.0427544664805</v>
      </c>
      <c r="AD49" s="31">
        <v>43502</v>
      </c>
    </row>
    <row r="50" spans="1:30" x14ac:dyDescent="0.35">
      <c r="A50" s="44" t="s">
        <v>77</v>
      </c>
      <c r="B50" s="45">
        <v>43739</v>
      </c>
      <c r="C50" s="46">
        <v>0.87262731481481481</v>
      </c>
      <c r="D50" s="44" t="s">
        <v>42</v>
      </c>
      <c r="E50" s="47">
        <v>2.0059999999999998</v>
      </c>
      <c r="F50" s="47">
        <v>15.955</v>
      </c>
      <c r="G50" s="47" t="s">
        <v>43</v>
      </c>
      <c r="H50" s="47">
        <v>2.96</v>
      </c>
      <c r="I50" s="47">
        <v>3702.8000999999999</v>
      </c>
      <c r="J50" s="47" t="s">
        <v>44</v>
      </c>
      <c r="K50" s="47">
        <v>3.23</v>
      </c>
      <c r="L50" s="47">
        <v>490.27749999999997</v>
      </c>
      <c r="O50" s="22">
        <f t="shared" si="10"/>
        <v>1.8772204548605453</v>
      </c>
      <c r="R50" s="22">
        <f t="shared" si="11"/>
        <v>466.05037461257598</v>
      </c>
      <c r="U50" s="22">
        <f>($S$2/$U$2)*L50</f>
        <v>1003.4499692665862</v>
      </c>
      <c r="AD50" s="31">
        <v>43502</v>
      </c>
    </row>
    <row r="51" spans="1:30" x14ac:dyDescent="0.35">
      <c r="A51" s="44" t="s">
        <v>78</v>
      </c>
      <c r="B51" s="45">
        <v>43739</v>
      </c>
      <c r="C51" s="46">
        <v>0.8760648148148148</v>
      </c>
      <c r="D51" s="44" t="s">
        <v>42</v>
      </c>
      <c r="E51" s="47">
        <v>2.0059999999999998</v>
      </c>
      <c r="F51" s="47">
        <v>15.562200000000001</v>
      </c>
      <c r="G51" s="47" t="s">
        <v>43</v>
      </c>
      <c r="H51" s="47">
        <v>2.96</v>
      </c>
      <c r="I51" s="47">
        <v>3737.8539999999998</v>
      </c>
      <c r="J51" s="47" t="s">
        <v>44</v>
      </c>
      <c r="K51" s="47">
        <v>3.2360000000000002</v>
      </c>
      <c r="L51" s="47">
        <v>481.47840000000002</v>
      </c>
      <c r="O51" s="22">
        <f t="shared" si="10"/>
        <v>1.831004710913869</v>
      </c>
      <c r="R51" s="22">
        <f t="shared" si="11"/>
        <v>470.46240950115441</v>
      </c>
      <c r="U51" s="22">
        <f>($S$2/$U$2)*L51</f>
        <v>985.4408690639998</v>
      </c>
      <c r="AD51" s="31">
        <v>43502</v>
      </c>
    </row>
    <row r="52" spans="1:30" x14ac:dyDescent="0.35">
      <c r="A52" s="44" t="s">
        <v>79</v>
      </c>
      <c r="B52" s="45">
        <v>43739</v>
      </c>
      <c r="C52" s="46">
        <v>0.87951388888888893</v>
      </c>
      <c r="D52" s="44" t="s">
        <v>42</v>
      </c>
      <c r="E52" s="47">
        <v>2</v>
      </c>
      <c r="F52" s="47">
        <v>15.525</v>
      </c>
      <c r="G52" s="47" t="s">
        <v>43</v>
      </c>
      <c r="H52" s="47">
        <v>2.956</v>
      </c>
      <c r="I52" s="47">
        <v>3870.0709999999999</v>
      </c>
      <c r="J52" s="47" t="s">
        <v>44</v>
      </c>
      <c r="K52" s="47">
        <v>3.23</v>
      </c>
      <c r="L52" s="47">
        <v>503.24939999999998</v>
      </c>
      <c r="O52" s="22">
        <f t="shared" si="10"/>
        <v>1.8266278634728903</v>
      </c>
      <c r="R52" s="22">
        <f t="shared" si="11"/>
        <v>487.10381079639342</v>
      </c>
      <c r="U52" s="22">
        <f t="shared" ref="U52:U57" si="12">($S$2/$U$2)*L52</f>
        <v>1029.9995308033267</v>
      </c>
      <c r="AD52" s="31">
        <v>43502</v>
      </c>
    </row>
    <row r="53" spans="1:30" x14ac:dyDescent="0.35">
      <c r="A53" s="48" t="s">
        <v>80</v>
      </c>
      <c r="B53" s="49">
        <v>43739</v>
      </c>
      <c r="C53" s="50">
        <v>0.89670138888888884</v>
      </c>
      <c r="D53" s="48" t="s">
        <v>42</v>
      </c>
      <c r="E53" s="51">
        <v>2.0030000000000001</v>
      </c>
      <c r="F53" s="51">
        <v>16.765699999999999</v>
      </c>
      <c r="G53" s="51" t="s">
        <v>43</v>
      </c>
      <c r="H53" s="51">
        <v>2.96</v>
      </c>
      <c r="I53" s="51">
        <v>3397.2103999999999</v>
      </c>
      <c r="J53" s="51" t="s">
        <v>44</v>
      </c>
      <c r="K53" s="51">
        <v>3.2330000000000001</v>
      </c>
      <c r="L53" s="51">
        <v>525.83910000000003</v>
      </c>
      <c r="O53" s="24">
        <f t="shared" si="10"/>
        <v>1.9726051382046657</v>
      </c>
      <c r="R53" s="24">
        <f t="shared" si="11"/>
        <v>427.58753829507003</v>
      </c>
      <c r="U53" s="24">
        <f t="shared" si="12"/>
        <v>1076.2338241795094</v>
      </c>
      <c r="AD53" s="31">
        <v>43502</v>
      </c>
    </row>
    <row r="54" spans="1:30" x14ac:dyDescent="0.35">
      <c r="A54" s="48" t="s">
        <v>81</v>
      </c>
      <c r="B54" s="49">
        <v>43739</v>
      </c>
      <c r="C54" s="50">
        <v>0.90013888888888882</v>
      </c>
      <c r="D54" s="48" t="s">
        <v>42</v>
      </c>
      <c r="E54" s="51">
        <v>2</v>
      </c>
      <c r="F54" s="51">
        <v>15.948600000000001</v>
      </c>
      <c r="G54" s="51" t="s">
        <v>43</v>
      </c>
      <c r="H54" s="51">
        <v>2.9529999999999998</v>
      </c>
      <c r="I54" s="51">
        <v>3415.7474000000002</v>
      </c>
      <c r="J54" s="51" t="s">
        <v>44</v>
      </c>
      <c r="K54" s="51">
        <v>3.2229999999999999</v>
      </c>
      <c r="L54" s="51">
        <v>499.53280000000001</v>
      </c>
      <c r="O54" s="24">
        <f t="shared" si="10"/>
        <v>1.8764674488491941</v>
      </c>
      <c r="R54" s="24">
        <f t="shared" si="11"/>
        <v>429.9206849842995</v>
      </c>
      <c r="U54" s="24">
        <f t="shared" si="12"/>
        <v>1022.3927730879998</v>
      </c>
      <c r="AD54" s="31">
        <v>43502</v>
      </c>
    </row>
    <row r="55" spans="1:30" x14ac:dyDescent="0.35">
      <c r="A55" s="48" t="s">
        <v>82</v>
      </c>
      <c r="B55" s="49">
        <v>43739</v>
      </c>
      <c r="C55" s="50">
        <v>0.90358796296296295</v>
      </c>
      <c r="D55" s="48" t="s">
        <v>42</v>
      </c>
      <c r="E55" s="51">
        <v>2.0059999999999998</v>
      </c>
      <c r="F55" s="51">
        <v>15.456</v>
      </c>
      <c r="G55" s="51" t="s">
        <v>43</v>
      </c>
      <c r="H55" s="51">
        <v>2.9630000000000001</v>
      </c>
      <c r="I55" s="51">
        <v>3516.3625999999999</v>
      </c>
      <c r="J55" s="51" t="s">
        <v>44</v>
      </c>
      <c r="K55" s="51">
        <v>3.24</v>
      </c>
      <c r="L55" s="51">
        <v>486.517</v>
      </c>
      <c r="O55" s="24">
        <f t="shared" si="10"/>
        <v>1.8185095174130108</v>
      </c>
      <c r="R55" s="24">
        <f t="shared" si="11"/>
        <v>442.58454757081046</v>
      </c>
      <c r="U55" s="24">
        <f t="shared" si="12"/>
        <v>995.75336150990358</v>
      </c>
      <c r="AD55" s="31">
        <v>43502</v>
      </c>
    </row>
    <row r="56" spans="1:30" x14ac:dyDescent="0.35">
      <c r="A56" s="48" t="s">
        <v>83</v>
      </c>
      <c r="B56" s="49">
        <v>43739</v>
      </c>
      <c r="C56" s="50">
        <v>0.90702546296296294</v>
      </c>
      <c r="D56" s="48" t="s">
        <v>42</v>
      </c>
      <c r="E56" s="51">
        <v>2.0030000000000001</v>
      </c>
      <c r="F56" s="51">
        <v>14.9216</v>
      </c>
      <c r="G56" s="51" t="s">
        <v>43</v>
      </c>
      <c r="H56" s="51">
        <v>2.956</v>
      </c>
      <c r="I56" s="51">
        <v>3959.0021000000002</v>
      </c>
      <c r="J56" s="51" t="s">
        <v>44</v>
      </c>
      <c r="K56" s="51">
        <v>3.23</v>
      </c>
      <c r="L56" s="51">
        <v>508.71940000000001</v>
      </c>
      <c r="O56" s="24">
        <f t="shared" si="10"/>
        <v>1.7556335154651903</v>
      </c>
      <c r="R56" s="24">
        <f t="shared" si="11"/>
        <v>498.29706221434293</v>
      </c>
      <c r="U56" s="24">
        <f t="shared" si="12"/>
        <v>1041.1949687581343</v>
      </c>
      <c r="AD56" s="31">
        <v>43502</v>
      </c>
    </row>
    <row r="57" spans="1:30" x14ac:dyDescent="0.35">
      <c r="A57" s="48" t="s">
        <v>84</v>
      </c>
      <c r="B57" s="49">
        <v>43739</v>
      </c>
      <c r="C57" s="50">
        <v>0.91047453703703696</v>
      </c>
      <c r="D57" s="48" t="s">
        <v>42</v>
      </c>
      <c r="E57" s="51">
        <v>2</v>
      </c>
      <c r="F57" s="51">
        <v>14.8896</v>
      </c>
      <c r="G57" s="51" t="s">
        <v>43</v>
      </c>
      <c r="H57" s="51">
        <v>2.9529999999999998</v>
      </c>
      <c r="I57" s="51">
        <v>3940.2930000000001</v>
      </c>
      <c r="J57" s="51" t="s">
        <v>44</v>
      </c>
      <c r="K57" s="51">
        <v>3.226</v>
      </c>
      <c r="L57" s="51">
        <v>514.03160000000003</v>
      </c>
      <c r="M57" s="3"/>
      <c r="N57" s="2"/>
      <c r="O57" s="24">
        <f t="shared" si="10"/>
        <v>1.7518684854084345</v>
      </c>
      <c r="P57" s="3"/>
      <c r="Q57" s="2"/>
      <c r="R57" s="24">
        <f t="shared" si="11"/>
        <v>495.94225427759682</v>
      </c>
      <c r="S57" s="3"/>
      <c r="U57" s="24">
        <f t="shared" si="12"/>
        <v>1052.0674377715768</v>
      </c>
      <c r="AD57" s="31">
        <v>43502</v>
      </c>
    </row>
    <row r="58" spans="1:30" x14ac:dyDescent="0.35">
      <c r="A58" s="52" t="s">
        <v>41</v>
      </c>
      <c r="B58" s="53">
        <v>43739</v>
      </c>
      <c r="C58" s="54">
        <v>0.93111111111111111</v>
      </c>
      <c r="D58" s="52" t="s">
        <v>42</v>
      </c>
      <c r="E58" s="55">
        <v>2.0030000000000001</v>
      </c>
      <c r="F58" s="55">
        <v>33.636400000000002</v>
      </c>
      <c r="G58" s="55" t="s">
        <v>43</v>
      </c>
      <c r="H58" s="55">
        <v>2.956</v>
      </c>
      <c r="I58" s="55">
        <v>3212.0288</v>
      </c>
      <c r="J58" s="55" t="s">
        <v>44</v>
      </c>
      <c r="K58" s="55">
        <v>3.2330000000000001</v>
      </c>
      <c r="L58" s="55">
        <v>744.93039999999996</v>
      </c>
      <c r="AD58" s="31">
        <v>43502</v>
      </c>
    </row>
    <row r="59" spans="1:30" x14ac:dyDescent="0.35">
      <c r="A59" s="52" t="s">
        <v>41</v>
      </c>
      <c r="B59" s="53">
        <v>43739</v>
      </c>
      <c r="C59" s="54">
        <v>0.93456018518518524</v>
      </c>
      <c r="D59" s="52" t="s">
        <v>42</v>
      </c>
      <c r="E59" s="55">
        <v>2.0059999999999998</v>
      </c>
      <c r="F59" s="55">
        <v>33.181199999999997</v>
      </c>
      <c r="G59" s="55" t="s">
        <v>43</v>
      </c>
      <c r="H59" s="55">
        <v>2.9630000000000001</v>
      </c>
      <c r="I59" s="55">
        <v>3236.8252000000002</v>
      </c>
      <c r="J59" s="55" t="s">
        <v>44</v>
      </c>
      <c r="K59" s="55">
        <v>3.2429999999999999</v>
      </c>
      <c r="L59" s="55">
        <v>740.08159999999998</v>
      </c>
    </row>
    <row r="60" spans="1:30" x14ac:dyDescent="0.35">
      <c r="A60" s="52" t="s">
        <v>41</v>
      </c>
      <c r="B60" s="53">
        <v>43739</v>
      </c>
      <c r="C60" s="54">
        <v>0.93799768518518523</v>
      </c>
      <c r="D60" s="52" t="s">
        <v>42</v>
      </c>
      <c r="E60" s="55">
        <v>2.0059999999999998</v>
      </c>
      <c r="F60" s="55">
        <v>33.694400000000002</v>
      </c>
      <c r="G60" s="55" t="s">
        <v>43</v>
      </c>
      <c r="H60" s="55">
        <v>2.96</v>
      </c>
      <c r="I60" s="55">
        <v>3215.9268000000002</v>
      </c>
      <c r="J60" s="55" t="s">
        <v>44</v>
      </c>
      <c r="K60" s="55">
        <v>3.2360000000000002</v>
      </c>
      <c r="L60" s="55">
        <v>737.21040000000005</v>
      </c>
    </row>
    <row r="61" spans="1:30" x14ac:dyDescent="0.35">
      <c r="A61" s="52" t="s">
        <v>41</v>
      </c>
      <c r="B61" s="53">
        <v>43739</v>
      </c>
      <c r="C61" s="54">
        <v>0.94143518518518521</v>
      </c>
      <c r="D61" s="52" t="s">
        <v>42</v>
      </c>
      <c r="E61" s="55">
        <v>2</v>
      </c>
      <c r="F61" s="55">
        <v>33.501399999999997</v>
      </c>
      <c r="G61" s="55" t="s">
        <v>43</v>
      </c>
      <c r="H61" s="55">
        <v>2.9529999999999998</v>
      </c>
      <c r="I61" s="55">
        <v>3211.5938999999998</v>
      </c>
      <c r="J61" s="55" t="s">
        <v>44</v>
      </c>
      <c r="K61" s="55">
        <v>3.23</v>
      </c>
      <c r="L61" s="55">
        <v>739.97979999999995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2020-04-22T10:04:45Z</dcterms:modified>
</cp:coreProperties>
</file>