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307AF6BF-5C2F-444B-8CCB-7A6E35F7EE9E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N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N52" i="1"/>
  <c r="O50" i="1"/>
  <c r="O48" i="1"/>
  <c r="O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O57" i="1"/>
  <c r="R6" i="1"/>
  <c r="R56" i="1"/>
  <c r="Q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T23" i="1"/>
  <c r="U25" i="1"/>
  <c r="T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<sst xmlns="http://schemas.openxmlformats.org/spreadsheetml/2006/main" count="266" uniqueCount="104">
  <si>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</si>
  <si>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</si>
  <si>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</si>
  <si>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</si>
  <si>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</si>
  <si>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</si>
  <si>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</si>
  <si>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</si>
  <si>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</si>
  <si>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</si>
  <si>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</si>
  <si>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</si>
  <si>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</si>
  <si>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</si>
  <si>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</si>
  <si>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</si>
  <si>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</si>
  <si>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</si>
  <si>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</si>
  <si>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</si>
  <si>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</si>
  <si>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</si>
  <si>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</si>
  <si>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</si>
  <si>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</si>
  <si>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</si>
  <si>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</si>
  <si>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</si>
  <si>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</si>
  <si>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</si>
  <si>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</si>
  <si>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</si>
  <si>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</si>
  <si>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</si>
  <si>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</si>
  <si>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</si>
  <si>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</si>
  <si>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</si>
  <si>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</si>
  <si>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</si>
  <si>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</si>
  <si>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</si>
  <si>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</si>
  <si>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</si>
  <si>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</si>
  <si>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</si>
  <si>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</si>
  <si>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</si>
  <si>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</si>
  <si>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</si>
  <si>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</si>
  <si>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</si>
  <si>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</si>
  <si>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</si>
  <si>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</si>
  <si>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</si>
  <si>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</si>
  <si>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</si>
  <si>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</si>
  <si>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</si>
  <si>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</si>
  <si>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</si>
  <si>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</si>
  <si>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</si>
  <si>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</si>
  <si>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</si>
  <si>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</si>
  <si>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</si>
  <si>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</si>
  <si>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</si>
  <si>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</si>
  <si>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</si>
  <si>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</si>
  <si>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</si>
  <si>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</si>
  <si>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</si>
  <si>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</si>
  <si>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</si>
  <si>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</si>
  <si>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</si>
  <si>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</si>
  <si>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</si>
  <si>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</si>
  <si>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</si>
  <si>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FID_99.CHR</t>
  </si>
  <si>
    <t>FID_100.CHR</t>
  </si>
  <si>
    <t>FID_101.CHR</t>
  </si>
  <si>
    <t>FID_102.CHR</t>
  </si>
  <si>
    <t>FID_113.CHR</t>
  </si>
  <si>
    <t>FID_114.CHR</t>
  </si>
  <si>
    <t>FID_115.CHR</t>
  </si>
  <si>
    <t>FID_116.CHR</t>
  </si>
  <si>
    <t>FID_127.CHR</t>
  </si>
  <si>
    <t>FID_128.CHR</t>
  </si>
  <si>
    <t>FID_129.CHR</t>
  </si>
  <si>
    <t>FID_130.CHR</t>
  </si>
  <si>
    <t>FID_141.CHR</t>
  </si>
  <si>
    <t>FID_142.CHR</t>
  </si>
  <si>
    <t>FID_143.CHR</t>
  </si>
  <si>
    <t>FID_144.CHR</t>
  </si>
  <si>
    <t>FID_155.CHR</t>
  </si>
  <si>
    <t>FID_156.CHR</t>
  </si>
  <si>
    <t>FID_157.CHR</t>
  </si>
  <si>
    <t>FID_158.CHR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</si>
</sst>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N34" zoomScale="70" zoomScaleNormal="70" workbookViewId="0">
      <selection activeCell="Q54" sqref="Q54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1" t="s">
        <v>84</v>
      </c>
      <c r="B2" s="32">
        <v>43740</v>
      </c>
      <c r="C2" s="33">
        <v>0.71194444444444438</v>
      </c>
      <c r="D2" s="31" t="s">
        <v>41</v>
      </c>
      <c r="E2" s="34">
        <v>2.0059999999999998</v>
      </c>
      <c r="F2" s="34">
        <v>34.209099999999999</v>
      </c>
      <c r="G2" s="34" t="s">
        <v>42</v>
      </c>
      <c r="H2" s="34">
        <v>2.956</v>
      </c>
      <c r="I2" s="34">
        <v>3142.2944000000002</v>
      </c>
      <c r="J2" s="34" t="s">
        <v>43</v>
      </c>
      <c r="K2" s="34">
        <v>3.23</v>
      </c>
      <c r="L2" s="34">
        <v>748.0729</v>
      </c>
      <c r="M2" s="4">
        <f>AVERAGE(F2:F5,F16:F19,F30:F33,F44:F47,F58:F61)</f>
        <v>34.662750000000003</v>
      </c>
      <c r="N2" s="4">
        <f>STDEV(F2:F5,F16:F19,F30:F33,F44:F47,G58:G61)</f>
        <v>0.22141670781582784</v>
      </c>
      <c r="O2" s="4">
        <v>3.9420000000000002</v>
      </c>
      <c r="P2" s="4">
        <f>AVERAGE(I2:I5,I16:I19,I30:I33,I44:I47,I58:I61)</f>
        <v>3160.3884849999999</v>
      </c>
      <c r="Q2" s="4">
        <f>STDEV(I2:I5,I16:I19,I30:I33,I44:I47,I58:I61)</f>
        <v>14.496328451652319</v>
      </c>
      <c r="R2" s="4">
        <v>407.1</v>
      </c>
      <c r="S2" s="4">
        <f>AVERAGE(L2:L5,L16:L19,L30:L33,L44:L47,L58:L61)</f>
        <v>751.9310650000001</v>
      </c>
      <c r="T2" s="4">
        <f>STDEV(L2:L5,L16:L19,L30:L33,L44:L47,L58:L61)</f>
        <v>4.7455003700763445</v>
      </c>
      <c r="U2" s="4">
        <v>364</v>
      </c>
      <c r="AD2" s="7">
        <v>43502</v>
      </c>
      <c r="AE2" s="6">
        <f>(N2/M2)^2</f>
        <v>4.0803249261075487E-5</v>
      </c>
      <c r="AF2" s="6">
        <f>(T2/S2)^2</f>
        <v>3.9829785563301049E-5</v>
      </c>
      <c r="AG2" s="6">
        <f>(T2/S2)^2</f>
        <v>3.9829785563301049E-5</v>
      </c>
    </row>
    <row r="3" spans="1:33" x14ac:dyDescent="0.35">
      <c r="A3" s="31" t="s">
        <v>85</v>
      </c>
      <c r="B3" s="32">
        <v>43740</v>
      </c>
      <c r="C3" s="33">
        <v>0.71539351851851851</v>
      </c>
      <c r="D3" s="31" t="s">
        <v>41</v>
      </c>
      <c r="E3" s="34">
        <v>2.0129999999999999</v>
      </c>
      <c r="F3" s="34">
        <v>34.5383</v>
      </c>
      <c r="G3" s="34" t="s">
        <v>42</v>
      </c>
      <c r="H3" s="34">
        <v>2.9660000000000002</v>
      </c>
      <c r="I3" s="34">
        <v>3155.2926000000002</v>
      </c>
      <c r="J3" s="34" t="s">
        <v>43</v>
      </c>
      <c r="K3" s="34">
        <v>3.2429999999999999</v>
      </c>
      <c r="L3" s="34">
        <v>752.44439999999997</v>
      </c>
      <c r="M3" s="5"/>
      <c r="N3" s="4"/>
      <c r="O3" s="5"/>
      <c r="P3" s="5"/>
      <c r="Q3" s="4"/>
      <c r="R3" s="4"/>
      <c r="S3" s="5"/>
      <c r="T3" s="4"/>
      <c r="U3" s="4"/>
      <c r="AD3" s="32">
        <v>43502</v>
      </c>
    </row>
    <row r="4" spans="1:33" x14ac:dyDescent="0.35">
      <c r="A4" s="31" t="s">
        <v>86</v>
      </c>
      <c r="B4" s="32">
        <v>43740</v>
      </c>
      <c r="C4" s="33">
        <v>0.71883101851851849</v>
      </c>
      <c r="D4" s="31" t="s">
        <v>41</v>
      </c>
      <c r="E4" s="34">
        <v>1.996</v>
      </c>
      <c r="F4" s="34">
        <v>34.553600000000003</v>
      </c>
      <c r="G4" s="34" t="s">
        <v>42</v>
      </c>
      <c r="H4" s="34">
        <v>2.95</v>
      </c>
      <c r="I4" s="34">
        <v>3148.6320999999998</v>
      </c>
      <c r="J4" s="34" t="s">
        <v>43</v>
      </c>
      <c r="K4" s="34">
        <v>3.2229999999999999</v>
      </c>
      <c r="L4" s="34">
        <v>756.88779999999997</v>
      </c>
      <c r="M4" s="5"/>
      <c r="N4" s="4"/>
      <c r="O4" s="5"/>
      <c r="P4" s="5"/>
      <c r="Q4" s="4"/>
      <c r="R4" s="4"/>
      <c r="S4" s="5"/>
      <c r="T4" s="4"/>
      <c r="U4" s="4"/>
      <c r="AD4" s="32">
        <v>43502</v>
      </c>
    </row>
    <row r="5" spans="1:33" x14ac:dyDescent="0.35">
      <c r="A5" s="31" t="s">
        <v>87</v>
      </c>
      <c r="B5" s="32">
        <v>43740</v>
      </c>
      <c r="C5" s="33">
        <v>0.72226851851851848</v>
      </c>
      <c r="D5" s="31" t="s">
        <v>41</v>
      </c>
      <c r="E5" s="34">
        <v>2.0059999999999998</v>
      </c>
      <c r="F5" s="34">
        <v>34.151600000000002</v>
      </c>
      <c r="G5" s="34" t="s">
        <v>42</v>
      </c>
      <c r="H5" s="34">
        <v>2.96</v>
      </c>
      <c r="I5" s="34">
        <v>3120.1959999999999</v>
      </c>
      <c r="J5" s="34" t="s">
        <v>43</v>
      </c>
      <c r="K5" s="34">
        <v>3.24</v>
      </c>
      <c r="L5" s="34">
        <v>743.4402</v>
      </c>
      <c r="M5" s="5"/>
      <c r="N5" s="4"/>
      <c r="O5" s="5"/>
      <c r="P5" s="5"/>
      <c r="Q5" s="4"/>
      <c r="R5" s="4"/>
      <c r="S5" s="5"/>
      <c r="T5" s="4"/>
      <c r="U5" s="4"/>
      <c r="AD5" s="32">
        <v>43502</v>
      </c>
    </row>
    <row r="6" spans="1:33" x14ac:dyDescent="0.35">
      <c r="A6" s="11" t="s">
        <v>44</v>
      </c>
      <c r="B6" s="35">
        <v>43740</v>
      </c>
      <c r="C6" s="36">
        <v>0.72570601851851846</v>
      </c>
      <c r="D6" s="11" t="s">
        <v>41</v>
      </c>
      <c r="E6" s="37">
        <v>2.0030000000000001</v>
      </c>
      <c r="F6" s="37">
        <v>16.983799999999999</v>
      </c>
      <c r="G6" s="37" t="s">
        <v>42</v>
      </c>
      <c r="H6" s="37">
        <v>2.956</v>
      </c>
      <c r="I6" s="37">
        <v>3728.2298000000001</v>
      </c>
      <c r="J6" s="37" t="s">
        <v>43</v>
      </c>
      <c r="K6" s="37">
        <v>3.2330000000000001</v>
      </c>
      <c r="L6" s="37">
        <v>574.21550000000002</v>
      </c>
      <c r="O6" s="10">
        <f>($O$2/$M$2)*F6</f>
        <v>1.9314722461431937</v>
      </c>
      <c r="R6" s="10">
        <f t="shared" ref="R6:R15" si="0">($R$2/$P$2)*I6</f>
        <v>480.24550107801076</v>
      </c>
      <c r="U6" s="10">
        <f t="shared" ref="U6:U15" si="1">($S$2/$U$2)*L6</f>
        <v>1186.1826166332623</v>
      </c>
      <c r="V6" s="3">
        <v>0</v>
      </c>
      <c r="W6" s="11" t="s">
        <v>33</v>
      </c>
      <c r="X6" s="2">
        <f>SLOPE(O6:O10,$V$6:$V$10)</f>
        <v>-9.7711993422333393E-4</v>
      </c>
      <c r="Y6" s="2">
        <f>RSQ(O6:O10,$V$6:$V$10)</f>
        <v>0.39826935674988234</v>
      </c>
      <c r="Z6" s="2">
        <f>SLOPE($R6:$R10,$V$6:$V$10)</f>
        <v>7.7872397697968463</v>
      </c>
      <c r="AA6" s="2">
        <f>RSQ(R6:R10,$V$6:$V$10)</f>
        <v>0.959353264002617</v>
      </c>
      <c r="AB6" s="2">
        <f>SLOPE(U6:U10,$V$6:$V$10)</f>
        <v>1.3550830663642046</v>
      </c>
      <c r="AC6" s="2">
        <f>RSQ(U6:U10,$V$6:$V$10)</f>
        <v>0.57173209308824291</v>
      </c>
      <c r="AD6" s="32">
        <v>43502</v>
      </c>
      <c r="AE6" s="2"/>
    </row>
    <row r="7" spans="1:33" x14ac:dyDescent="0.35">
      <c r="A7" s="11" t="s">
        <v>45</v>
      </c>
      <c r="B7" s="35">
        <v>43740</v>
      </c>
      <c r="C7" s="36">
        <v>0.72915509259259259</v>
      </c>
      <c r="D7" s="11" t="s">
        <v>41</v>
      </c>
      <c r="E7" s="37">
        <v>2.0059999999999998</v>
      </c>
      <c r="F7" s="37">
        <v>16.516999999999999</v>
      </c>
      <c r="G7" s="37" t="s">
        <v>42</v>
      </c>
      <c r="H7" s="37">
        <v>2.96</v>
      </c>
      <c r="I7" s="37">
        <v>4387.84</v>
      </c>
      <c r="J7" s="37" t="s">
        <v>43</v>
      </c>
      <c r="K7" s="37">
        <v>3.24</v>
      </c>
      <c r="L7" s="37">
        <v>559.57140000000004</v>
      </c>
      <c r="O7" s="10">
        <f>($O$2/$M$2)*F7</f>
        <v>1.8783857022307806</v>
      </c>
      <c r="R7" s="10">
        <f t="shared" si="0"/>
        <v>565.21205303657484</v>
      </c>
      <c r="U7" s="10">
        <f t="shared" si="1"/>
        <v>1155.9316449053326</v>
      </c>
      <c r="V7" s="3">
        <v>10</v>
      </c>
      <c r="W7" s="13" t="s">
        <v>34</v>
      </c>
      <c r="X7" s="2">
        <f>SLOPE($O11:$O15,$V$6:$V$10)</f>
        <v>-1.0547936906333199E-3</v>
      </c>
      <c r="Y7" s="2">
        <f>RSQ(O11:O15,$V$6:$V$10)</f>
        <v>0.92065265210383829</v>
      </c>
      <c r="Z7" s="2">
        <f>SLOPE($R11:$R15,$V$6:$V$10)</f>
        <v>5.433689407680526</v>
      </c>
      <c r="AA7" s="2">
        <f>RSQ(R11:R15,$V$6:$V$10)</f>
        <v>0.94469967134962585</v>
      </c>
      <c r="AB7" s="2">
        <f>SLOPE(U11:U15,$V$6:$V$10)</f>
        <v>0.30603387771031976</v>
      </c>
      <c r="AC7" s="2">
        <f>RSQ(U11:U15,$V$6:$V$10)</f>
        <v>5.3719367821160664E-2</v>
      </c>
      <c r="AD7" s="32">
        <v>43502</v>
      </c>
      <c r="AE7" s="2"/>
    </row>
    <row r="8" spans="1:33" x14ac:dyDescent="0.35">
      <c r="A8" s="11" t="s">
        <v>46</v>
      </c>
      <c r="B8" s="35">
        <v>43740</v>
      </c>
      <c r="C8" s="36">
        <v>0.73259259259259257</v>
      </c>
      <c r="D8" s="11" t="s">
        <v>41</v>
      </c>
      <c r="E8" s="37">
        <v>2.0030000000000001</v>
      </c>
      <c r="F8" s="37">
        <v>16.541899999999998</v>
      </c>
      <c r="G8" s="37" t="s">
        <v>42</v>
      </c>
      <c r="H8" s="37">
        <v>2.956</v>
      </c>
      <c r="I8" s="37">
        <v>5311.2021999999997</v>
      </c>
      <c r="J8" s="37" t="s">
        <v>43</v>
      </c>
      <c r="K8" s="37">
        <v>3.2330000000000001</v>
      </c>
      <c r="L8" s="37">
        <v>582.61509999999998</v>
      </c>
      <c r="O8" s="10">
        <f>($O$2/$M$2)*F8</f>
        <v>1.8812174394703245</v>
      </c>
      <c r="R8" s="10">
        <f t="shared" si="0"/>
        <v>684.15336465194093</v>
      </c>
      <c r="U8" s="10">
        <f t="shared" si="1"/>
        <v>1203.5340456815427</v>
      </c>
      <c r="V8" s="3">
        <v>20</v>
      </c>
      <c r="W8" s="15" t="s">
        <v>35</v>
      </c>
      <c r="X8" s="2">
        <f>SLOPE($O20:$O24,$V$6:$V$10)</f>
        <v>5.7430815500796318E-5</v>
      </c>
      <c r="Y8" s="2">
        <f>RSQ(O20:O24,$V$6:$V$10)</f>
        <v>2.614360605665817E-3</v>
      </c>
      <c r="Z8" s="2">
        <f>SLOPE($R20:$R24,$V$6:$V$10)</f>
        <v>10.190819276826977</v>
      </c>
      <c r="AA8" s="2">
        <f>RSQ(R20:R24,$V$6:$V$10)</f>
        <v>0.92630131261306081</v>
      </c>
      <c r="AB8" s="2">
        <f>SLOPE($U20:$U24,$V$6:$V$10)</f>
        <v>5.1475807807770204</v>
      </c>
      <c r="AC8" s="2">
        <f>RSQ(U20:U24,$V$6:$V$10)</f>
        <v>0.96922299372231513</v>
      </c>
      <c r="AD8" s="32">
        <v>43502</v>
      </c>
      <c r="AE8" s="2"/>
    </row>
    <row r="9" spans="1:33" x14ac:dyDescent="0.35">
      <c r="A9" s="11" t="s">
        <v>47</v>
      </c>
      <c r="B9" s="35">
        <v>43740</v>
      </c>
      <c r="C9" s="36">
        <v>0.73603009259259267</v>
      </c>
      <c r="D9" s="11" t="s">
        <v>41</v>
      </c>
      <c r="E9" s="37">
        <v>2.0059999999999998</v>
      </c>
      <c r="F9" s="37">
        <v>16.722799999999999</v>
      </c>
      <c r="G9" s="37" t="s">
        <v>42</v>
      </c>
      <c r="H9" s="37">
        <v>2.96</v>
      </c>
      <c r="I9" s="37">
        <v>5807.1390000000001</v>
      </c>
      <c r="J9" s="37" t="s">
        <v>43</v>
      </c>
      <c r="K9" s="37">
        <v>3.2360000000000002</v>
      </c>
      <c r="L9" s="37">
        <v>594.16219999999998</v>
      </c>
      <c r="O9" s="10">
        <f t="shared" ref="O9:O15" si="2">($O$2/$M$2)*F9</f>
        <v>1.9017901811021916</v>
      </c>
      <c r="R9" s="10">
        <f>($R$2/$P$2)*I9</f>
        <v>748.03660946132084</v>
      </c>
      <c r="U9" s="10">
        <f t="shared" si="1"/>
        <v>1227.3874061229203</v>
      </c>
      <c r="V9" s="3">
        <v>30</v>
      </c>
      <c r="W9" s="18" t="s">
        <v>36</v>
      </c>
      <c r="X9" s="2">
        <f>SLOPE($O25:$O29,$V$6:$V$10)</f>
        <v>9.6497416967782444E-3</v>
      </c>
      <c r="Y9" s="2">
        <f>RSQ(O25:O29,$V$6:$V$10)</f>
        <v>0.96016113067431907</v>
      </c>
      <c r="Z9" s="2">
        <f>SLOPE($R25:$R29,$V$6:$V$10)</f>
        <v>77.961863156706215</v>
      </c>
      <c r="AA9" s="2">
        <f>RSQ(R25:R29,$V$6:$V$10)</f>
        <v>0.98832849881028195</v>
      </c>
      <c r="AB9" s="2">
        <f>SLOPE(U25:U29,$V$6:$V$10)</f>
        <v>3.7843161850383784</v>
      </c>
      <c r="AC9" s="2">
        <f>RSQ(U25:U29,$V$6:$V$10)</f>
        <v>0.96795379907291401</v>
      </c>
      <c r="AD9" s="32">
        <v>43502</v>
      </c>
      <c r="AE9" s="2"/>
    </row>
    <row r="10" spans="1:33" x14ac:dyDescent="0.35">
      <c r="A10" s="11" t="s">
        <v>48</v>
      </c>
      <c r="B10" s="35">
        <v>43740</v>
      </c>
      <c r="C10" s="36">
        <v>0.73946759259259265</v>
      </c>
      <c r="D10" s="11" t="s">
        <v>41</v>
      </c>
      <c r="E10" s="37">
        <v>2.0059999999999998</v>
      </c>
      <c r="F10" s="37">
        <v>16.4513</v>
      </c>
      <c r="G10" s="37" t="s">
        <v>42</v>
      </c>
      <c r="H10" s="37">
        <v>2.96</v>
      </c>
      <c r="I10" s="37">
        <v>6041.2655000000004</v>
      </c>
      <c r="J10" s="37" t="s">
        <v>43</v>
      </c>
      <c r="K10" s="37">
        <v>3.2360000000000002</v>
      </c>
      <c r="L10" s="37">
        <v>589.71900000000005</v>
      </c>
      <c r="O10" s="10">
        <f t="shared" si="2"/>
        <v>1.8709140099963215</v>
      </c>
      <c r="R10" s="10">
        <f>($R$2/$P$2)*I10</f>
        <v>778.19521135548007</v>
      </c>
      <c r="U10" s="10">
        <f>($S$2/$U$2)*L10</f>
        <v>1218.2088893426787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32">
        <v>43502</v>
      </c>
      <c r="AE10" s="2"/>
    </row>
    <row r="11" spans="1:33" x14ac:dyDescent="0.35">
      <c r="A11" s="11" t="s">
        <v>49</v>
      </c>
      <c r="B11" s="35">
        <v>43740</v>
      </c>
      <c r="C11" s="36">
        <v>0.74291666666666656</v>
      </c>
      <c r="D11" s="11" t="s">
        <v>41</v>
      </c>
      <c r="E11" s="37">
        <v>2</v>
      </c>
      <c r="F11" s="37">
        <v>16.7882</v>
      </c>
      <c r="G11" s="37" t="s">
        <v>42</v>
      </c>
      <c r="H11" s="37">
        <v>2.9529999999999998</v>
      </c>
      <c r="I11" s="37">
        <v>3559.4245999999998</v>
      </c>
      <c r="J11" s="37" t="s">
        <v>43</v>
      </c>
      <c r="K11" s="37">
        <v>3.226</v>
      </c>
      <c r="L11" s="37">
        <v>569.41279999999995</v>
      </c>
      <c r="O11" s="12">
        <f t="shared" si="2"/>
        <v>1.9092277560205118</v>
      </c>
      <c r="R11" s="12">
        <f>($R$2/$P$2)*I11</f>
        <v>458.50114994960825</v>
      </c>
      <c r="U11" s="12">
        <f t="shared" si="1"/>
        <v>1176.2614646390989</v>
      </c>
      <c r="V11" s="3"/>
      <c r="W11" s="21" t="s">
        <v>38</v>
      </c>
      <c r="X11" s="2">
        <f>SLOPE($O39:$O43,$V$6:$V$10)</f>
        <v>-5.3284424346019925E-3</v>
      </c>
      <c r="Y11" s="2">
        <f>RSQ(O39:O43,$V$6:$V$10)</f>
        <v>0.95071937475760193</v>
      </c>
      <c r="Z11" s="2">
        <f>SLOPE($R39:$R43,$V$6:$V$10)</f>
        <v>16.349727696372117</v>
      </c>
      <c r="AA11" s="2">
        <f>RSQ(R39:R43,$V$6:$V$10)</f>
        <v>0.99000761140891291</v>
      </c>
      <c r="AB11" s="2">
        <f>SLOPE($U39:$U43,$V$6:$V$10)</f>
        <v>1.4774557157035793</v>
      </c>
      <c r="AC11" s="2">
        <f>RSQ(U39:U43,$V$6:$V$10)</f>
        <v>0.91007219195285438</v>
      </c>
      <c r="AD11" s="32">
        <v>43502</v>
      </c>
      <c r="AE11" s="2"/>
    </row>
    <row r="12" spans="1:33" x14ac:dyDescent="0.35">
      <c r="A12" s="11" t="s">
        <v>50</v>
      </c>
      <c r="B12" s="35">
        <v>43740</v>
      </c>
      <c r="C12" s="36">
        <v>0.74635416666666676</v>
      </c>
      <c r="D12" s="11" t="s">
        <v>41</v>
      </c>
      <c r="E12" s="37">
        <v>2.0059999999999998</v>
      </c>
      <c r="F12" s="37">
        <v>16.656600000000001</v>
      </c>
      <c r="G12" s="37" t="s">
        <v>42</v>
      </c>
      <c r="H12" s="37">
        <v>2.96</v>
      </c>
      <c r="I12" s="37">
        <v>4221.7660999999998</v>
      </c>
      <c r="J12" s="37" t="s">
        <v>43</v>
      </c>
      <c r="K12" s="37">
        <v>3.24</v>
      </c>
      <c r="L12" s="37">
        <v>546.46379999999999</v>
      </c>
      <c r="O12" s="12">
        <f t="shared" si="2"/>
        <v>1.8942616266741674</v>
      </c>
      <c r="R12" s="12">
        <f t="shared" si="0"/>
        <v>543.81952961393608</v>
      </c>
      <c r="U12" s="12">
        <f t="shared" si="1"/>
        <v>1128.8546898844697</v>
      </c>
      <c r="V12" s="3"/>
      <c r="W12" s="23" t="s">
        <v>39</v>
      </c>
      <c r="X12" s="2">
        <f>SLOPE($O48:$O52,$V$6:$V$10)</f>
        <v>-5.4203317394032509E-3</v>
      </c>
      <c r="Y12" s="2">
        <f>RSQ(O48:O52,$V$6:$V$10)</f>
        <v>0.98371215900759279</v>
      </c>
      <c r="Z12" s="2">
        <f>SLOPE($R48:$R52,$V$6:$V$10)</f>
        <v>9.0393379354120764</v>
      </c>
      <c r="AA12" s="2">
        <f>RSQ(R48:R52,$V$6:$V$10)</f>
        <v>0.96495457797040207</v>
      </c>
      <c r="AB12" s="2">
        <f>SLOPE(U48:U52,$V$6:$V$10)</f>
        <v>0.44411858111670199</v>
      </c>
      <c r="AC12" s="2">
        <f>RSQ(U48:U52,$V$6:$V$10)</f>
        <v>0.35898433756968601</v>
      </c>
      <c r="AD12" s="32">
        <v>43502</v>
      </c>
      <c r="AE12" s="2"/>
    </row>
    <row r="13" spans="1:33" x14ac:dyDescent="0.35">
      <c r="A13" s="11" t="s">
        <v>51</v>
      </c>
      <c r="B13" s="35">
        <v>43740</v>
      </c>
      <c r="C13" s="36">
        <v>0.74979166666666675</v>
      </c>
      <c r="D13" s="11" t="s">
        <v>41</v>
      </c>
      <c r="E13" s="37">
        <v>2.0030000000000001</v>
      </c>
      <c r="F13" s="37">
        <v>16.7378</v>
      </c>
      <c r="G13" s="37" t="s">
        <v>42</v>
      </c>
      <c r="H13" s="37">
        <v>2.956</v>
      </c>
      <c r="I13" s="37">
        <v>4681.3804</v>
      </c>
      <c r="J13" s="37" t="s">
        <v>43</v>
      </c>
      <c r="K13" s="37">
        <v>3.23</v>
      </c>
      <c r="L13" s="37">
        <v>560.77380000000005</v>
      </c>
      <c r="N13" s="12">
        <f>($O$2/$M$2)*F13</f>
        <v>1.9034960469091458</v>
      </c>
      <c r="R13" s="12">
        <f t="shared" si="0"/>
        <v>603.02395413898</v>
      </c>
      <c r="U13" s="12">
        <f t="shared" si="1"/>
        <v>1158.4154963134536</v>
      </c>
      <c r="V13" s="3"/>
      <c r="W13" s="25" t="s">
        <v>40</v>
      </c>
      <c r="X13" s="2">
        <f>SLOPE($O53:$O57,$V$6:$V$10)</f>
        <v>-3.671933011662376E-3</v>
      </c>
      <c r="Y13" s="2">
        <f>RSQ(O53:O57,$V$6:$V$10)</f>
        <v>0.91862282618095714</v>
      </c>
      <c r="Z13" s="2">
        <f>SLOPE($R53:$R57,$V$6:$V$10)</f>
        <v>7.6482671359489984</v>
      </c>
      <c r="AA13" s="2">
        <f>RSQ(R53:R57,$V$6:$V$10)</f>
        <v>0.94169324911898999</v>
      </c>
      <c r="AB13" s="2">
        <f>SLOPE(U53:U57,$V$6:$V$10)</f>
        <v>-2.4131079156703596</v>
      </c>
      <c r="AC13" s="2">
        <f>RSQ(U53:U57,$V$6:$V$10)</f>
        <v>0.38600081233378092</v>
      </c>
      <c r="AD13" s="32">
        <v>43502</v>
      </c>
      <c r="AE13" s="2"/>
    </row>
    <row r="14" spans="1:33" x14ac:dyDescent="0.35">
      <c r="A14" s="11" t="s">
        <v>52</v>
      </c>
      <c r="B14" s="35">
        <v>43740</v>
      </c>
      <c r="C14" s="36">
        <v>0.75324074074074077</v>
      </c>
      <c r="D14" s="11" t="s">
        <v>41</v>
      </c>
      <c r="E14" s="37">
        <v>2.0030000000000001</v>
      </c>
      <c r="F14" s="37">
        <v>16.5703</v>
      </c>
      <c r="G14" s="37" t="s">
        <v>42</v>
      </c>
      <c r="H14" s="37">
        <v>2.956</v>
      </c>
      <c r="I14" s="37">
        <v>5130.1409999999996</v>
      </c>
      <c r="J14" s="37" t="s">
        <v>43</v>
      </c>
      <c r="K14" s="37">
        <v>3.23</v>
      </c>
      <c r="L14" s="37">
        <v>572.44489999999996</v>
      </c>
      <c r="O14" s="12">
        <f t="shared" si="2"/>
        <v>1.8844472120648244</v>
      </c>
      <c r="R14" s="12">
        <f t="shared" si="0"/>
        <v>660.83027799033391</v>
      </c>
      <c r="U14" s="12">
        <f t="shared" si="1"/>
        <v>1182.5250090956552</v>
      </c>
      <c r="AD14" s="32">
        <v>43502</v>
      </c>
    </row>
    <row r="15" spans="1:33" x14ac:dyDescent="0.35">
      <c r="A15" s="11" t="s">
        <v>53</v>
      </c>
      <c r="B15" s="35">
        <v>43740</v>
      </c>
      <c r="C15" s="36">
        <v>0.75667824074074075</v>
      </c>
      <c r="D15" s="11" t="s">
        <v>41</v>
      </c>
      <c r="E15" s="37">
        <v>2.0059999999999998</v>
      </c>
      <c r="F15" s="37">
        <v>16.367599999999999</v>
      </c>
      <c r="G15" s="37" t="s">
        <v>42</v>
      </c>
      <c r="H15" s="37">
        <v>2.9630000000000001</v>
      </c>
      <c r="I15" s="37">
        <v>5214.3711999999996</v>
      </c>
      <c r="J15" s="37" t="s">
        <v>43</v>
      </c>
      <c r="K15" s="37">
        <v>3.24</v>
      </c>
      <c r="L15" s="37">
        <v>563.82960000000003</v>
      </c>
      <c r="O15" s="12">
        <f t="shared" si="2"/>
        <v>1.8613952787935173</v>
      </c>
      <c r="R15" s="12">
        <f t="shared" si="0"/>
        <v>671.6802461454356</v>
      </c>
      <c r="U15" s="12">
        <f t="shared" si="1"/>
        <v>1164.7279989190222</v>
      </c>
      <c r="AD15" s="32">
        <v>43502</v>
      </c>
    </row>
    <row r="16" spans="1:33" x14ac:dyDescent="0.35">
      <c r="A16" s="31" t="s">
        <v>88</v>
      </c>
      <c r="B16" s="32">
        <v>43740</v>
      </c>
      <c r="C16" s="33">
        <v>0.76011574074074073</v>
      </c>
      <c r="D16" s="31" t="s">
        <v>41</v>
      </c>
      <c r="E16" s="34">
        <v>2.0059999999999998</v>
      </c>
      <c r="F16" s="34">
        <v>34.7759</v>
      </c>
      <c r="G16" s="34" t="s">
        <v>42</v>
      </c>
      <c r="H16" s="34">
        <v>2.96</v>
      </c>
      <c r="I16" s="34">
        <v>3163.1844000000001</v>
      </c>
      <c r="J16" s="34" t="s">
        <v>43</v>
      </c>
      <c r="K16" s="34">
        <v>3.2360000000000002</v>
      </c>
      <c r="L16" s="34">
        <v>752.32799999999997</v>
      </c>
      <c r="M16" s="5"/>
      <c r="N16" s="4"/>
      <c r="O16" s="5"/>
      <c r="P16" s="5"/>
      <c r="Q16" s="4"/>
      <c r="R16" s="4"/>
      <c r="S16" s="5"/>
      <c r="T16" s="4"/>
      <c r="U16" s="4"/>
      <c r="AD16" s="32">
        <v>43502</v>
      </c>
    </row>
    <row r="17" spans="1:30" x14ac:dyDescent="0.35">
      <c r="A17" s="31" t="s">
        <v>89</v>
      </c>
      <c r="B17" s="32">
        <v>43740</v>
      </c>
      <c r="C17" s="33">
        <v>0.76333333333333331</v>
      </c>
      <c r="D17" s="31" t="s">
        <v>41</v>
      </c>
      <c r="E17" s="34">
        <v>2</v>
      </c>
      <c r="F17" s="34">
        <v>34.377000000000002</v>
      </c>
      <c r="G17" s="34" t="s">
        <v>42</v>
      </c>
      <c r="H17" s="34">
        <v>2.9529999999999998</v>
      </c>
      <c r="I17" s="34">
        <v>3149.6633000000002</v>
      </c>
      <c r="J17" s="34" t="s">
        <v>43</v>
      </c>
      <c r="K17" s="34">
        <v>3.23</v>
      </c>
      <c r="L17" s="34">
        <v>744.71699999999998</v>
      </c>
      <c r="M17" s="5"/>
      <c r="N17" s="4"/>
      <c r="O17" s="5"/>
      <c r="P17" s="5"/>
      <c r="Q17" s="4"/>
      <c r="R17" s="4"/>
      <c r="S17" s="5"/>
      <c r="T17" s="4"/>
      <c r="U17" s="4"/>
      <c r="AD17" s="32">
        <v>43502</v>
      </c>
    </row>
    <row r="18" spans="1:30" x14ac:dyDescent="0.35">
      <c r="A18" s="31" t="s">
        <v>90</v>
      </c>
      <c r="B18" s="32">
        <v>43740</v>
      </c>
      <c r="C18" s="33">
        <v>0.76677083333333329</v>
      </c>
      <c r="D18" s="31" t="s">
        <v>41</v>
      </c>
      <c r="E18" s="34">
        <v>2.0030000000000001</v>
      </c>
      <c r="F18" s="34">
        <v>34.573799999999999</v>
      </c>
      <c r="G18" s="34" t="s">
        <v>42</v>
      </c>
      <c r="H18" s="34">
        <v>2.956</v>
      </c>
      <c r="I18" s="34">
        <v>3154.1194</v>
      </c>
      <c r="J18" s="34" t="s">
        <v>43</v>
      </c>
      <c r="K18" s="34">
        <v>3.2360000000000002</v>
      </c>
      <c r="L18" s="34">
        <v>750.79480000000001</v>
      </c>
      <c r="M18" s="5"/>
      <c r="N18" s="4"/>
      <c r="O18" s="5"/>
      <c r="P18" s="5"/>
      <c r="Q18" s="4"/>
      <c r="R18" s="4"/>
      <c r="S18" s="5"/>
      <c r="T18" s="4"/>
      <c r="U18" s="4"/>
      <c r="AD18" s="32">
        <v>43502</v>
      </c>
    </row>
    <row r="19" spans="1:30" x14ac:dyDescent="0.35">
      <c r="A19" s="31" t="s">
        <v>91</v>
      </c>
      <c r="B19" s="32">
        <v>43740</v>
      </c>
      <c r="C19" s="33">
        <v>0.77020833333333327</v>
      </c>
      <c r="D19" s="31" t="s">
        <v>41</v>
      </c>
      <c r="E19" s="34">
        <v>2.0030000000000001</v>
      </c>
      <c r="F19" s="34">
        <v>34.474600000000002</v>
      </c>
      <c r="G19" s="34" t="s">
        <v>42</v>
      </c>
      <c r="H19" s="34">
        <v>2.956</v>
      </c>
      <c r="I19" s="34">
        <v>3158.4119999999998</v>
      </c>
      <c r="J19" s="34" t="s">
        <v>43</v>
      </c>
      <c r="K19" s="34">
        <v>3.2330000000000001</v>
      </c>
      <c r="L19" s="34">
        <v>743.01139999999998</v>
      </c>
      <c r="M19" s="5"/>
      <c r="N19" s="4"/>
      <c r="O19" s="5"/>
      <c r="P19" s="5"/>
      <c r="Q19" s="4"/>
      <c r="R19" s="4"/>
      <c r="S19" s="5"/>
      <c r="T19" s="4"/>
      <c r="U19" s="4"/>
      <c r="AD19" s="32">
        <v>43502</v>
      </c>
    </row>
    <row r="20" spans="1:30" x14ac:dyDescent="0.35">
      <c r="A20" s="11" t="s">
        <v>54</v>
      </c>
      <c r="B20" s="35">
        <v>43740</v>
      </c>
      <c r="C20" s="36">
        <v>0.7736574074074074</v>
      </c>
      <c r="D20" s="11" t="s">
        <v>41</v>
      </c>
      <c r="E20" s="37">
        <v>2.0030000000000001</v>
      </c>
      <c r="F20" s="37">
        <v>16.773199999999999</v>
      </c>
      <c r="G20" s="37" t="s">
        <v>42</v>
      </c>
      <c r="H20" s="37">
        <v>2.956</v>
      </c>
      <c r="I20" s="37">
        <v>3486.2033999999999</v>
      </c>
      <c r="J20" s="37" t="s">
        <v>43</v>
      </c>
      <c r="K20" s="37">
        <v>3.2330000000000001</v>
      </c>
      <c r="L20" s="37">
        <v>559.69079999999997</v>
      </c>
      <c r="O20" s="14">
        <f t="shared" ref="O20:O29" si="3">($O$2/$M$2)*F20</f>
        <v>1.9075218902135576</v>
      </c>
      <c r="P20" s="3"/>
      <c r="R20" s="14">
        <f t="shared" ref="R20:R29" si="4">($R$2/$P$2)*I20</f>
        <v>449.06928717024488</v>
      </c>
      <c r="S20" s="3"/>
      <c r="U20" s="14">
        <f>($S$2/$U$2)*L20</f>
        <v>1156.1782948206098</v>
      </c>
      <c r="AD20" s="32">
        <v>43502</v>
      </c>
    </row>
    <row r="21" spans="1:30" x14ac:dyDescent="0.35">
      <c r="A21" s="11" t="s">
        <v>55</v>
      </c>
      <c r="B21" s="35">
        <v>43740</v>
      </c>
      <c r="C21" s="36">
        <v>0.77709490740740739</v>
      </c>
      <c r="D21" s="11" t="s">
        <v>41</v>
      </c>
      <c r="E21" s="37">
        <v>2</v>
      </c>
      <c r="F21" s="37">
        <v>16.770299999999999</v>
      </c>
      <c r="G21" s="37" t="s">
        <v>42</v>
      </c>
      <c r="H21" s="37">
        <v>2.956</v>
      </c>
      <c r="I21" s="37">
        <v>4564.1863000000003</v>
      </c>
      <c r="J21" s="37" t="s">
        <v>43</v>
      </c>
      <c r="K21" s="37">
        <v>3.2330000000000001</v>
      </c>
      <c r="L21" s="37">
        <v>592.74239999999998</v>
      </c>
      <c r="O21" s="14">
        <f t="shared" si="3"/>
        <v>1.9071920894908798</v>
      </c>
      <c r="P21" s="3"/>
      <c r="R21" s="14">
        <f t="shared" si="4"/>
        <v>587.92779797449509</v>
      </c>
      <c r="S21" s="3"/>
      <c r="U21" s="14">
        <f t="shared" ref="U21:U26" si="5">($S$2/$U$2)*L21</f>
        <v>1224.4544618204834</v>
      </c>
      <c r="AD21" s="32">
        <v>43502</v>
      </c>
    </row>
    <row r="22" spans="1:30" x14ac:dyDescent="0.35">
      <c r="A22" s="11" t="s">
        <v>56</v>
      </c>
      <c r="B22" s="35">
        <v>43740</v>
      </c>
      <c r="C22" s="36">
        <v>0.78053240740740737</v>
      </c>
      <c r="D22" s="11" t="s">
        <v>41</v>
      </c>
      <c r="E22" s="37">
        <v>2</v>
      </c>
      <c r="F22" s="37">
        <v>17.0122</v>
      </c>
      <c r="G22" s="37" t="s">
        <v>42</v>
      </c>
      <c r="H22" s="37">
        <v>2.9529999999999998</v>
      </c>
      <c r="I22" s="37">
        <v>5704.4584000000004</v>
      </c>
      <c r="J22" s="37" t="s">
        <v>43</v>
      </c>
      <c r="K22" s="37">
        <v>3.23</v>
      </c>
      <c r="L22" s="37">
        <v>625.84360000000004</v>
      </c>
      <c r="O22" s="14">
        <f t="shared" si="3"/>
        <v>1.9347020187376938</v>
      </c>
      <c r="P22" s="3"/>
      <c r="R22" s="14">
        <f>($R$2/$P$2)*I22</f>
        <v>734.80998480476387</v>
      </c>
      <c r="S22" s="3"/>
      <c r="U22" s="14">
        <f t="shared" si="5"/>
        <v>1292.8330897566868</v>
      </c>
      <c r="AD22" s="32">
        <v>43502</v>
      </c>
    </row>
    <row r="23" spans="1:30" x14ac:dyDescent="0.35">
      <c r="A23" s="11" t="s">
        <v>57</v>
      </c>
      <c r="B23" s="35">
        <v>43740</v>
      </c>
      <c r="C23" s="36">
        <v>0.78396990740740735</v>
      </c>
      <c r="D23" s="11" t="s">
        <v>41</v>
      </c>
      <c r="E23" s="37">
        <v>2</v>
      </c>
      <c r="F23" s="37">
        <v>17.018000000000001</v>
      </c>
      <c r="G23" s="37" t="s">
        <v>42</v>
      </c>
      <c r="H23" s="37">
        <v>2.9529999999999998</v>
      </c>
      <c r="I23" s="37">
        <v>6459.6190999999999</v>
      </c>
      <c r="J23" s="37" t="s">
        <v>43</v>
      </c>
      <c r="K23" s="37">
        <v>3.23</v>
      </c>
      <c r="L23" s="37">
        <v>673.29449999999997</v>
      </c>
      <c r="O23" s="14">
        <f t="shared" si="3"/>
        <v>1.9353616201830495</v>
      </c>
      <c r="P23" s="3"/>
      <c r="R23" s="14">
        <f t="shared" si="4"/>
        <v>832.08470986755935</v>
      </c>
      <c r="S23" s="3"/>
      <c r="T23" s="14">
        <f>($S$2/$U$2)*L23</f>
        <v>1390.854534185831</v>
      </c>
      <c r="AD23" s="32">
        <v>43502</v>
      </c>
    </row>
    <row r="24" spans="1:30" x14ac:dyDescent="0.35">
      <c r="A24" s="11" t="s">
        <v>58</v>
      </c>
      <c r="B24" s="35">
        <v>43740</v>
      </c>
      <c r="C24" s="36">
        <v>0.78740740740740733</v>
      </c>
      <c r="D24" s="11" t="s">
        <v>41</v>
      </c>
      <c r="E24" s="37">
        <v>2</v>
      </c>
      <c r="F24" s="37">
        <v>16.674600000000002</v>
      </c>
      <c r="G24" s="37" t="s">
        <v>42</v>
      </c>
      <c r="H24" s="37">
        <v>2.956</v>
      </c>
      <c r="I24" s="37">
        <v>6494.1426000000001</v>
      </c>
      <c r="J24" s="37" t="s">
        <v>43</v>
      </c>
      <c r="K24" s="37">
        <v>3.2330000000000001</v>
      </c>
      <c r="L24" s="37">
        <v>660.26400000000001</v>
      </c>
      <c r="O24" s="14">
        <f t="shared" si="3"/>
        <v>1.8963086656425125</v>
      </c>
      <c r="P24" s="3"/>
      <c r="R24" s="14">
        <f t="shared" si="4"/>
        <v>836.5317950650616</v>
      </c>
      <c r="S24" s="3"/>
      <c r="U24" s="14">
        <f t="shared" si="5"/>
        <v>1363.9368480801099</v>
      </c>
      <c r="AD24" s="32">
        <v>43502</v>
      </c>
    </row>
    <row r="25" spans="1:30" x14ac:dyDescent="0.35">
      <c r="A25" s="11" t="s">
        <v>59</v>
      </c>
      <c r="B25" s="35">
        <v>43740</v>
      </c>
      <c r="C25" s="36">
        <v>0.79084490740740743</v>
      </c>
      <c r="D25" s="11" t="s">
        <v>41</v>
      </c>
      <c r="E25" s="37">
        <v>2.0059999999999998</v>
      </c>
      <c r="F25" s="37">
        <v>17.086400000000001</v>
      </c>
      <c r="G25" s="37" t="s">
        <v>42</v>
      </c>
      <c r="H25" s="37">
        <v>2.96</v>
      </c>
      <c r="I25" s="37">
        <v>4645.3393999999998</v>
      </c>
      <c r="J25" s="37" t="s">
        <v>43</v>
      </c>
      <c r="K25" s="37">
        <v>3.2330000000000001</v>
      </c>
      <c r="L25" s="37">
        <v>573.39940000000001</v>
      </c>
      <c r="O25" s="17">
        <f t="shared" si="3"/>
        <v>1.9431403682627604</v>
      </c>
      <c r="P25" s="3"/>
      <c r="R25" s="17">
        <f t="shared" si="4"/>
        <v>598.38139479235576</v>
      </c>
      <c r="S25" s="3"/>
      <c r="U25" s="17">
        <f t="shared" si="5"/>
        <v>1184.4967623965963</v>
      </c>
      <c r="AD25" s="32">
        <v>43502</v>
      </c>
    </row>
    <row r="26" spans="1:30" x14ac:dyDescent="0.35">
      <c r="A26" s="11" t="s">
        <v>60</v>
      </c>
      <c r="B26" s="35">
        <v>43740</v>
      </c>
      <c r="C26" s="36">
        <v>0.79428240740740741</v>
      </c>
      <c r="D26" s="11" t="s">
        <v>41</v>
      </c>
      <c r="E26" s="37">
        <v>2.0059999999999998</v>
      </c>
      <c r="F26" s="37">
        <v>18.266200000000001</v>
      </c>
      <c r="G26" s="37" t="s">
        <v>42</v>
      </c>
      <c r="H26" s="37">
        <v>2.96</v>
      </c>
      <c r="I26" s="37">
        <v>13454.728800000001</v>
      </c>
      <c r="J26" s="37" t="s">
        <v>43</v>
      </c>
      <c r="K26" s="37">
        <v>3.2360000000000002</v>
      </c>
      <c r="L26" s="37">
        <v>599.57619999999997</v>
      </c>
      <c r="O26" s="17">
        <f t="shared" si="3"/>
        <v>2.077312400199061</v>
      </c>
      <c r="P26" s="3"/>
      <c r="R26" s="17">
        <f t="shared" si="4"/>
        <v>1733.1477191735185</v>
      </c>
      <c r="S26" s="3"/>
      <c r="U26" s="17">
        <f t="shared" si="5"/>
        <v>1238.5713478424532</v>
      </c>
      <c r="AD26" s="32">
        <v>43502</v>
      </c>
    </row>
    <row r="27" spans="1:30" x14ac:dyDescent="0.35">
      <c r="A27" s="11" t="s">
        <v>61</v>
      </c>
      <c r="B27" s="35">
        <v>43740</v>
      </c>
      <c r="C27" s="36">
        <v>0.79773148148148154</v>
      </c>
      <c r="D27" s="11" t="s">
        <v>41</v>
      </c>
      <c r="E27" s="37">
        <v>2</v>
      </c>
      <c r="F27" s="37">
        <v>18.744</v>
      </c>
      <c r="G27" s="37" t="s">
        <v>42</v>
      </c>
      <c r="H27" s="37">
        <v>2.9529999999999998</v>
      </c>
      <c r="I27" s="37">
        <v>17495.257900000001</v>
      </c>
      <c r="J27" s="37" t="s">
        <v>43</v>
      </c>
      <c r="K27" s="37">
        <v>3.2330000000000001</v>
      </c>
      <c r="L27" s="37">
        <v>597.53779999999995</v>
      </c>
      <c r="O27" s="17">
        <f t="shared" si="3"/>
        <v>2.1316499123699071</v>
      </c>
      <c r="P27" s="3"/>
      <c r="R27" s="17">
        <f t="shared" si="4"/>
        <v>2253.6215167516034</v>
      </c>
      <c r="S27" s="3"/>
      <c r="T27" s="17">
        <f>($S$2/$U$2)*L27</f>
        <v>1234.3605338784532</v>
      </c>
      <c r="AD27" s="32">
        <v>43502</v>
      </c>
    </row>
    <row r="28" spans="1:30" x14ac:dyDescent="0.35">
      <c r="A28" s="11" t="s">
        <v>62</v>
      </c>
      <c r="B28" s="35">
        <v>43740</v>
      </c>
      <c r="C28" s="36">
        <v>0.80118055555555545</v>
      </c>
      <c r="D28" s="11" t="s">
        <v>41</v>
      </c>
      <c r="E28" s="37">
        <v>2</v>
      </c>
      <c r="F28" s="37">
        <v>19.315200000000001</v>
      </c>
      <c r="G28" s="37" t="s">
        <v>42</v>
      </c>
      <c r="H28" s="37">
        <v>2.95</v>
      </c>
      <c r="I28" s="37">
        <v>23387.264999999999</v>
      </c>
      <c r="J28" s="37" t="s">
        <v>43</v>
      </c>
      <c r="K28" s="37">
        <v>3.226</v>
      </c>
      <c r="L28" s="37">
        <v>623.11599999999999</v>
      </c>
      <c r="O28" s="17">
        <f t="shared" si="3"/>
        <v>2.1966092822987213</v>
      </c>
      <c r="P28" s="3"/>
      <c r="R28" s="17">
        <f t="shared" si="4"/>
        <v>3012.5902643579598</v>
      </c>
      <c r="S28" s="3"/>
      <c r="U28" s="17">
        <f>($S$2/$U$2)*L28</f>
        <v>1287.1985645564287</v>
      </c>
      <c r="AD28" s="32">
        <v>43502</v>
      </c>
    </row>
    <row r="29" spans="1:30" x14ac:dyDescent="0.35">
      <c r="A29" s="11" t="s">
        <v>63</v>
      </c>
      <c r="B29" s="35">
        <v>43740</v>
      </c>
      <c r="C29" s="36">
        <v>0.80461805555555566</v>
      </c>
      <c r="D29" s="11" t="s">
        <v>41</v>
      </c>
      <c r="E29" s="37">
        <v>2</v>
      </c>
      <c r="F29" s="37">
        <v>20.804500000000001</v>
      </c>
      <c r="G29" s="37" t="s">
        <v>42</v>
      </c>
      <c r="H29" s="37">
        <v>2.9529999999999998</v>
      </c>
      <c r="I29" s="37">
        <v>29940.650099999999</v>
      </c>
      <c r="J29" s="37" t="s">
        <v>43</v>
      </c>
      <c r="K29" s="37">
        <v>3.23</v>
      </c>
      <c r="L29" s="37">
        <v>653.22640000000001</v>
      </c>
      <c r="O29" s="17">
        <f t="shared" si="3"/>
        <v>2.3659790120518425</v>
      </c>
      <c r="P29" s="3"/>
      <c r="R29" s="17">
        <f t="shared" si="4"/>
        <v>3856.7532800354452</v>
      </c>
      <c r="S29" s="3"/>
      <c r="U29" s="17">
        <f>($S$2/$U$2)*L29</f>
        <v>1349.3989632915275</v>
      </c>
      <c r="AD29" s="32">
        <v>43502</v>
      </c>
    </row>
    <row r="30" spans="1:30" x14ac:dyDescent="0.35">
      <c r="A30" s="31" t="s">
        <v>92</v>
      </c>
      <c r="B30" s="32">
        <v>43740</v>
      </c>
      <c r="C30" s="33">
        <v>0.80805555555555564</v>
      </c>
      <c r="D30" s="31" t="s">
        <v>41</v>
      </c>
      <c r="E30" s="34">
        <v>2</v>
      </c>
      <c r="F30" s="34">
        <v>34.605499999999999</v>
      </c>
      <c r="G30" s="34" t="s">
        <v>42</v>
      </c>
      <c r="H30" s="34">
        <v>2.9529999999999998</v>
      </c>
      <c r="I30" s="34">
        <v>3174.0762</v>
      </c>
      <c r="J30" s="34" t="s">
        <v>43</v>
      </c>
      <c r="K30" s="34">
        <v>3.23</v>
      </c>
      <c r="L30" s="34">
        <v>759.42939999999999</v>
      </c>
      <c r="M30" s="5"/>
      <c r="N30" s="4"/>
      <c r="O30" s="5"/>
      <c r="P30" s="5"/>
      <c r="Q30" s="4"/>
      <c r="R30" s="4"/>
      <c r="S30" s="5"/>
      <c r="T30" s="4"/>
      <c r="U30" s="4"/>
      <c r="AD30" s="32">
        <v>43502</v>
      </c>
    </row>
    <row r="31" spans="1:30" x14ac:dyDescent="0.35">
      <c r="A31" s="31" t="s">
        <v>93</v>
      </c>
      <c r="B31" s="32">
        <v>43740</v>
      </c>
      <c r="C31" s="33">
        <v>0.81149305555555562</v>
      </c>
      <c r="D31" s="31" t="s">
        <v>41</v>
      </c>
      <c r="E31" s="34">
        <v>2.0059999999999998</v>
      </c>
      <c r="F31" s="34">
        <v>34.5456</v>
      </c>
      <c r="G31" s="34" t="s">
        <v>42</v>
      </c>
      <c r="H31" s="34">
        <v>2.96</v>
      </c>
      <c r="I31" s="34">
        <v>3158.9906000000001</v>
      </c>
      <c r="J31" s="34" t="s">
        <v>43</v>
      </c>
      <c r="K31" s="34">
        <v>3.2330000000000001</v>
      </c>
      <c r="L31" s="34">
        <v>751.30909999999994</v>
      </c>
      <c r="M31" s="5"/>
      <c r="N31" s="4"/>
      <c r="O31" s="5"/>
      <c r="P31" s="5"/>
      <c r="Q31" s="4"/>
      <c r="R31" s="4"/>
      <c r="S31" s="5"/>
      <c r="T31" s="4"/>
      <c r="U31" s="4"/>
      <c r="AD31" s="32">
        <v>43502</v>
      </c>
    </row>
    <row r="32" spans="1:30" x14ac:dyDescent="0.35">
      <c r="A32" s="31" t="s">
        <v>94</v>
      </c>
      <c r="B32" s="32">
        <v>43740</v>
      </c>
      <c r="C32" s="33">
        <v>0.8149305555555556</v>
      </c>
      <c r="D32" s="31" t="s">
        <v>41</v>
      </c>
      <c r="E32" s="34">
        <v>2</v>
      </c>
      <c r="F32" s="34">
        <v>34.740699999999997</v>
      </c>
      <c r="G32" s="34" t="s">
        <v>42</v>
      </c>
      <c r="H32" s="34">
        <v>2.9529999999999998</v>
      </c>
      <c r="I32" s="34">
        <v>3145.7829000000002</v>
      </c>
      <c r="J32" s="34" t="s">
        <v>43</v>
      </c>
      <c r="K32" s="34">
        <v>3.226</v>
      </c>
      <c r="L32" s="34">
        <v>753.8184</v>
      </c>
      <c r="M32" s="5"/>
      <c r="N32" s="4"/>
      <c r="O32" s="5"/>
      <c r="P32" s="5"/>
      <c r="Q32" s="4"/>
      <c r="R32" s="4"/>
      <c r="S32" s="5"/>
      <c r="T32" s="4"/>
      <c r="U32" s="4"/>
      <c r="AD32" s="32">
        <v>43502</v>
      </c>
    </row>
    <row r="33" spans="1:30" x14ac:dyDescent="0.35">
      <c r="A33" s="31" t="s">
        <v>95</v>
      </c>
      <c r="B33" s="32">
        <v>43740</v>
      </c>
      <c r="C33" s="33">
        <v>0.81836805555555558</v>
      </c>
      <c r="D33" s="31" t="s">
        <v>41</v>
      </c>
      <c r="E33" s="34">
        <v>2.0030000000000001</v>
      </c>
      <c r="F33" s="34">
        <v>34.723399999999998</v>
      </c>
      <c r="G33" s="34" t="s">
        <v>42</v>
      </c>
      <c r="H33" s="34">
        <v>2.96</v>
      </c>
      <c r="I33" s="34">
        <v>3162.9792000000002</v>
      </c>
      <c r="J33" s="34" t="s">
        <v>43</v>
      </c>
      <c r="K33" s="34">
        <v>3.2360000000000002</v>
      </c>
      <c r="L33" s="34">
        <v>752.34739999999999</v>
      </c>
      <c r="M33" s="5"/>
      <c r="N33" s="4"/>
      <c r="O33" s="5"/>
      <c r="P33" s="5"/>
      <c r="Q33" s="4"/>
      <c r="R33" s="4"/>
      <c r="S33" s="5"/>
      <c r="T33" s="4"/>
      <c r="U33" s="4"/>
      <c r="AD33" s="32">
        <v>43502</v>
      </c>
    </row>
    <row r="34" spans="1:30" x14ac:dyDescent="0.35">
      <c r="A34" s="27" t="s">
        <v>64</v>
      </c>
      <c r="B34" s="28"/>
      <c r="C34" s="29"/>
      <c r="D34" s="27"/>
      <c r="E34" s="30"/>
      <c r="F34" s="30"/>
      <c r="G34" s="30"/>
      <c r="H34" s="30"/>
      <c r="I34" s="30"/>
      <c r="J34" s="30"/>
      <c r="K34" s="30"/>
      <c r="L34" s="30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32">
        <v>43502</v>
      </c>
    </row>
    <row r="35" spans="1:30" x14ac:dyDescent="0.35">
      <c r="A35" s="27" t="s">
        <v>65</v>
      </c>
      <c r="B35" s="28"/>
      <c r="C35" s="29"/>
      <c r="D35" s="27"/>
      <c r="E35" s="30"/>
      <c r="F35" s="30"/>
      <c r="G35" s="30"/>
      <c r="H35" s="30"/>
      <c r="I35" s="30"/>
      <c r="J35" s="30"/>
      <c r="K35" s="30"/>
      <c r="L35" s="30"/>
      <c r="O35" s="19">
        <f t="shared" si="6"/>
        <v>0</v>
      </c>
      <c r="R35" s="19">
        <f t="shared" si="7"/>
        <v>0</v>
      </c>
      <c r="U35" s="19">
        <f t="shared" si="8"/>
        <v>0</v>
      </c>
      <c r="AD35" s="32">
        <v>43502</v>
      </c>
    </row>
    <row r="36" spans="1:30" x14ac:dyDescent="0.35">
      <c r="A36" s="27" t="s">
        <v>66</v>
      </c>
      <c r="B36" s="28"/>
      <c r="C36" s="29"/>
      <c r="D36" s="27"/>
      <c r="E36" s="30"/>
      <c r="F36" s="30"/>
      <c r="G36" s="30"/>
      <c r="H36" s="30"/>
      <c r="I36" s="30"/>
      <c r="J36" s="30"/>
      <c r="K36" s="30"/>
      <c r="L36" s="30"/>
      <c r="O36" s="19">
        <f>($O$2/$M$2)*F36</f>
        <v>0</v>
      </c>
      <c r="R36" s="19">
        <f>($R$2/$P$2)*I36</f>
        <v>0</v>
      </c>
      <c r="U36" s="19">
        <f>($S$2/$U$2)*L36</f>
        <v>0</v>
      </c>
      <c r="AD36" s="32">
        <v>43502</v>
      </c>
    </row>
    <row r="37" spans="1:30" x14ac:dyDescent="0.35">
      <c r="A37" s="27" t="s">
        <v>67</v>
      </c>
      <c r="B37" s="28"/>
      <c r="C37" s="29"/>
      <c r="D37" s="27"/>
      <c r="E37" s="30"/>
      <c r="F37" s="30"/>
      <c r="G37" s="30"/>
      <c r="H37" s="30"/>
      <c r="I37" s="30"/>
      <c r="J37" s="30"/>
      <c r="K37" s="30"/>
      <c r="L37" s="30"/>
      <c r="O37" s="19">
        <f t="shared" si="6"/>
        <v>0</v>
      </c>
      <c r="R37" s="19">
        <f t="shared" si="7"/>
        <v>0</v>
      </c>
      <c r="U37" s="19">
        <f t="shared" si="8"/>
        <v>0</v>
      </c>
      <c r="AD37" s="32">
        <v>43502</v>
      </c>
    </row>
    <row r="38" spans="1:30" x14ac:dyDescent="0.35">
      <c r="A38" s="27" t="s">
        <v>68</v>
      </c>
      <c r="B38" s="28"/>
      <c r="C38" s="29"/>
      <c r="D38" s="27"/>
      <c r="E38" s="30"/>
      <c r="F38" s="30"/>
      <c r="G38" s="30"/>
      <c r="H38" s="30"/>
      <c r="I38" s="30"/>
      <c r="J38" s="30"/>
      <c r="K38" s="30"/>
      <c r="L38" s="30"/>
      <c r="O38" s="19">
        <f t="shared" si="6"/>
        <v>0</v>
      </c>
      <c r="R38" s="19">
        <f t="shared" si="7"/>
        <v>0</v>
      </c>
      <c r="U38" s="19">
        <f t="shared" si="8"/>
        <v>0</v>
      </c>
      <c r="AD38" s="32">
        <v>43502</v>
      </c>
    </row>
    <row r="39" spans="1:30" x14ac:dyDescent="0.35">
      <c r="A39" s="11" t="s">
        <v>69</v>
      </c>
      <c r="B39" s="35">
        <v>43740</v>
      </c>
      <c r="C39" s="36">
        <v>0.82180555555555557</v>
      </c>
      <c r="D39" s="11" t="s">
        <v>41</v>
      </c>
      <c r="E39" s="37">
        <v>2.0030000000000001</v>
      </c>
      <c r="F39" s="37">
        <v>16.599900000000002</v>
      </c>
      <c r="G39" s="37" t="s">
        <v>42</v>
      </c>
      <c r="H39" s="37">
        <v>2.956</v>
      </c>
      <c r="I39" s="37">
        <v>3861.6707000000001</v>
      </c>
      <c r="J39" s="37" t="s">
        <v>43</v>
      </c>
      <c r="K39" s="37">
        <v>3.23</v>
      </c>
      <c r="L39" s="37">
        <v>560.82500000000005</v>
      </c>
      <c r="O39" s="26">
        <f t="shared" si="6"/>
        <v>1.8878134539238809</v>
      </c>
      <c r="R39" s="16">
        <f t="shared" si="7"/>
        <v>497.43446080490332</v>
      </c>
      <c r="U39" s="16">
        <f t="shared" si="8"/>
        <v>1158.5212624412777</v>
      </c>
      <c r="AD39" s="32">
        <v>43502</v>
      </c>
    </row>
    <row r="40" spans="1:30" x14ac:dyDescent="0.35">
      <c r="A40" s="11" t="s">
        <v>70</v>
      </c>
      <c r="B40" s="35">
        <v>43740</v>
      </c>
      <c r="C40" s="36">
        <v>0.82525462962962959</v>
      </c>
      <c r="D40" s="11" t="s">
        <v>41</v>
      </c>
      <c r="E40" s="37">
        <v>2</v>
      </c>
      <c r="F40" s="37">
        <v>15.6881</v>
      </c>
      <c r="G40" s="37" t="s">
        <v>42</v>
      </c>
      <c r="H40" s="37">
        <v>2.95</v>
      </c>
      <c r="I40" s="37">
        <v>5607.4458000000004</v>
      </c>
      <c r="J40" s="37" t="s">
        <v>43</v>
      </c>
      <c r="K40" s="37">
        <v>3.226</v>
      </c>
      <c r="L40" s="37">
        <v>567.28150000000005</v>
      </c>
      <c r="O40" s="16">
        <f t="shared" si="6"/>
        <v>1.7841195577384945</v>
      </c>
      <c r="R40" s="16">
        <f t="shared" si="7"/>
        <v>722.31347380700277</v>
      </c>
      <c r="U40" s="16">
        <f t="shared" si="8"/>
        <v>1171.8587429939494</v>
      </c>
      <c r="AD40" s="32">
        <v>43502</v>
      </c>
    </row>
    <row r="41" spans="1:30" x14ac:dyDescent="0.35">
      <c r="A41" s="11" t="s">
        <v>71</v>
      </c>
      <c r="B41" s="35">
        <v>43740</v>
      </c>
      <c r="C41" s="36">
        <v>0.82869212962962957</v>
      </c>
      <c r="D41" s="11" t="s">
        <v>41</v>
      </c>
      <c r="E41" s="37">
        <v>2.0030000000000001</v>
      </c>
      <c r="F41" s="37">
        <v>15.379300000000001</v>
      </c>
      <c r="G41" s="37" t="s">
        <v>42</v>
      </c>
      <c r="H41" s="37">
        <v>2.96</v>
      </c>
      <c r="I41" s="37">
        <v>6801.9876999999997</v>
      </c>
      <c r="J41" s="37" t="s">
        <v>43</v>
      </c>
      <c r="K41" s="37">
        <v>3.24</v>
      </c>
      <c r="L41" s="37">
        <v>566.87120000000004</v>
      </c>
      <c r="O41" s="16">
        <f t="shared" si="6"/>
        <v>1.749001466992665</v>
      </c>
      <c r="R41" s="16">
        <f t="shared" si="7"/>
        <v>876.18633146298157</v>
      </c>
      <c r="U41" s="16">
        <f t="shared" si="8"/>
        <v>1171.0111679500772</v>
      </c>
      <c r="AD41" s="32">
        <v>43502</v>
      </c>
    </row>
    <row r="42" spans="1:30" x14ac:dyDescent="0.35">
      <c r="A42" s="11" t="s">
        <v>72</v>
      </c>
      <c r="B42" s="35">
        <v>43740</v>
      </c>
      <c r="C42" s="36">
        <v>0.83212962962962955</v>
      </c>
      <c r="D42" s="11" t="s">
        <v>41</v>
      </c>
      <c r="E42" s="37">
        <v>1.996</v>
      </c>
      <c r="F42" s="37">
        <v>14.9733</v>
      </c>
      <c r="G42" s="37" t="s">
        <v>42</v>
      </c>
      <c r="H42" s="37">
        <v>2.95</v>
      </c>
      <c r="I42" s="37">
        <v>7765.7714999999998</v>
      </c>
      <c r="J42" s="37" t="s">
        <v>43</v>
      </c>
      <c r="K42" s="37">
        <v>3.226</v>
      </c>
      <c r="L42" s="37">
        <v>581.12879999999996</v>
      </c>
      <c r="O42" s="16">
        <f t="shared" si="6"/>
        <v>1.7028293658177727</v>
      </c>
      <c r="R42" s="16">
        <f t="shared" si="7"/>
        <v>1000.334481869877</v>
      </c>
      <c r="U42" s="16">
        <f t="shared" si="8"/>
        <v>1200.4637293576154</v>
      </c>
      <c r="AD42" s="32">
        <v>43502</v>
      </c>
    </row>
    <row r="43" spans="1:30" x14ac:dyDescent="0.35">
      <c r="A43" s="11" t="s">
        <v>73</v>
      </c>
      <c r="B43" s="35">
        <v>43740</v>
      </c>
      <c r="C43" s="36">
        <v>0.83556712962962953</v>
      </c>
      <c r="D43" s="11" t="s">
        <v>41</v>
      </c>
      <c r="E43" s="37">
        <v>2.0030000000000001</v>
      </c>
      <c r="F43" s="37">
        <v>14.614599999999999</v>
      </c>
      <c r="G43" s="37" t="s">
        <v>42</v>
      </c>
      <c r="H43" s="37">
        <v>2.956</v>
      </c>
      <c r="I43" s="37">
        <v>9128.7975999999999</v>
      </c>
      <c r="J43" s="37" t="s">
        <v>43</v>
      </c>
      <c r="K43" s="37">
        <v>3.2330000000000001</v>
      </c>
      <c r="L43" s="37">
        <v>589.66219999999998</v>
      </c>
      <c r="O43" s="16">
        <f t="shared" ref="O43" si="9">($O$2/$M$2)*F43</f>
        <v>1.6620364281541422</v>
      </c>
      <c r="R43" s="16">
        <f t="shared" si="7"/>
        <v>1175.910341592072</v>
      </c>
      <c r="U43" s="16">
        <f t="shared" si="8"/>
        <v>1218.0915550446236</v>
      </c>
      <c r="AD43" s="32">
        <v>43502</v>
      </c>
    </row>
    <row r="44" spans="1:30" x14ac:dyDescent="0.35">
      <c r="A44" s="31" t="s">
        <v>96</v>
      </c>
      <c r="B44" s="32">
        <v>43740</v>
      </c>
      <c r="C44" s="33">
        <v>0.85621527777777784</v>
      </c>
      <c r="D44" s="31" t="s">
        <v>41</v>
      </c>
      <c r="E44" s="34">
        <v>2.0030000000000001</v>
      </c>
      <c r="F44" s="34">
        <v>34.899000000000001</v>
      </c>
      <c r="G44" s="34" t="s">
        <v>42</v>
      </c>
      <c r="H44" s="34">
        <v>2.956</v>
      </c>
      <c r="I44" s="34">
        <v>3167.7840000000001</v>
      </c>
      <c r="J44" s="34" t="s">
        <v>43</v>
      </c>
      <c r="K44" s="34">
        <v>3.2330000000000001</v>
      </c>
      <c r="L44" s="34">
        <v>761.09119999999996</v>
      </c>
      <c r="M44" s="5"/>
      <c r="N44" s="4"/>
      <c r="O44" s="4"/>
      <c r="P44" s="5"/>
      <c r="Q44" s="4"/>
      <c r="R44" s="4"/>
      <c r="S44" s="5"/>
      <c r="T44" s="4"/>
      <c r="U44" s="4"/>
      <c r="AD44" s="32">
        <v>43502</v>
      </c>
    </row>
    <row r="45" spans="1:30" x14ac:dyDescent="0.35">
      <c r="A45" s="31" t="s">
        <v>97</v>
      </c>
      <c r="B45" s="32">
        <v>43740</v>
      </c>
      <c r="C45" s="33">
        <v>0.85965277777777782</v>
      </c>
      <c r="D45" s="31" t="s">
        <v>41</v>
      </c>
      <c r="E45" s="34">
        <v>2.0030000000000001</v>
      </c>
      <c r="F45" s="34">
        <v>34.799599999999998</v>
      </c>
      <c r="G45" s="34" t="s">
        <v>42</v>
      </c>
      <c r="H45" s="34">
        <v>2.956</v>
      </c>
      <c r="I45" s="34">
        <v>3163.3566999999998</v>
      </c>
      <c r="J45" s="34" t="s">
        <v>43</v>
      </c>
      <c r="K45" s="34">
        <v>3.2330000000000001</v>
      </c>
      <c r="L45" s="34">
        <v>754.90700000000004</v>
      </c>
      <c r="M45" s="5"/>
      <c r="N45" s="4"/>
      <c r="O45" s="4"/>
      <c r="P45" s="5"/>
      <c r="Q45" s="4"/>
      <c r="R45" s="4"/>
      <c r="S45" s="5"/>
      <c r="T45" s="4"/>
      <c r="U45" s="4"/>
      <c r="AD45" s="32">
        <v>43502</v>
      </c>
    </row>
    <row r="46" spans="1:30" x14ac:dyDescent="0.35">
      <c r="A46" s="31" t="s">
        <v>98</v>
      </c>
      <c r="B46" s="32">
        <v>43740</v>
      </c>
      <c r="C46" s="33">
        <v>0.8630902777777778</v>
      </c>
      <c r="D46" s="31" t="s">
        <v>41</v>
      </c>
      <c r="E46" s="34">
        <v>2</v>
      </c>
      <c r="F46" s="34">
        <v>34.910299999999999</v>
      </c>
      <c r="G46" s="34" t="s">
        <v>42</v>
      </c>
      <c r="H46" s="34">
        <v>2.9529999999999998</v>
      </c>
      <c r="I46" s="34">
        <v>3172.9176000000002</v>
      </c>
      <c r="J46" s="34" t="s">
        <v>43</v>
      </c>
      <c r="K46" s="34">
        <v>3.23</v>
      </c>
      <c r="L46" s="34">
        <v>754.97080000000005</v>
      </c>
      <c r="M46" s="5"/>
      <c r="N46" s="4"/>
      <c r="O46" s="4"/>
      <c r="P46" s="5"/>
      <c r="Q46" s="4"/>
      <c r="R46" s="4"/>
      <c r="S46" s="5"/>
      <c r="T46" s="4"/>
      <c r="U46" s="4"/>
      <c r="AD46" s="32">
        <v>43502</v>
      </c>
    </row>
    <row r="47" spans="1:30" x14ac:dyDescent="0.35">
      <c r="A47" s="31" t="s">
        <v>99</v>
      </c>
      <c r="B47" s="32">
        <v>43740</v>
      </c>
      <c r="C47" s="33">
        <v>0.86652777777777779</v>
      </c>
      <c r="D47" s="31" t="s">
        <v>41</v>
      </c>
      <c r="E47" s="34">
        <v>1.996</v>
      </c>
      <c r="F47" s="34">
        <v>34.722200000000001</v>
      </c>
      <c r="G47" s="34" t="s">
        <v>42</v>
      </c>
      <c r="H47" s="34">
        <v>2.9529999999999998</v>
      </c>
      <c r="I47" s="34">
        <v>3166.0488</v>
      </c>
      <c r="J47" s="34" t="s">
        <v>43</v>
      </c>
      <c r="K47" s="34">
        <v>3.23</v>
      </c>
      <c r="L47" s="34">
        <v>754.88800000000003</v>
      </c>
      <c r="M47" s="5"/>
      <c r="N47" s="4"/>
      <c r="O47" s="4"/>
      <c r="P47" s="5"/>
      <c r="Q47" s="4"/>
      <c r="R47" s="4"/>
      <c r="S47" s="5"/>
      <c r="T47" s="4"/>
      <c r="U47" s="4"/>
      <c r="AD47" s="32">
        <v>43502</v>
      </c>
    </row>
    <row r="48" spans="1:30" x14ac:dyDescent="0.35">
      <c r="A48" s="11" t="s">
        <v>74</v>
      </c>
      <c r="B48" s="35">
        <v>43740</v>
      </c>
      <c r="C48" s="36">
        <v>0.83900462962962974</v>
      </c>
      <c r="D48" s="11" t="s">
        <v>41</v>
      </c>
      <c r="E48" s="37">
        <v>2.0030000000000001</v>
      </c>
      <c r="F48" s="37">
        <v>16.715199999999999</v>
      </c>
      <c r="G48" s="37" t="s">
        <v>42</v>
      </c>
      <c r="H48" s="37">
        <v>2.96</v>
      </c>
      <c r="I48" s="37">
        <v>3777.6934000000001</v>
      </c>
      <c r="J48" s="37" t="s">
        <v>43</v>
      </c>
      <c r="K48" s="37">
        <v>3.2360000000000002</v>
      </c>
      <c r="L48" s="37">
        <v>576.36379999999997</v>
      </c>
      <c r="O48" s="22">
        <f t="shared" ref="O48:O57" si="10">($O$2/$M$2)*F48</f>
        <v>1.9009258757600016</v>
      </c>
      <c r="R48" s="22">
        <f t="shared" ref="R48:R57" si="11">($R$2/$P$2)*I48</f>
        <v>486.61706952776734</v>
      </c>
      <c r="U48" s="22">
        <f>($S$2/$U$2)*L48</f>
        <v>1190.6204559380412</v>
      </c>
      <c r="AD48" s="32">
        <v>43502</v>
      </c>
    </row>
    <row r="49" spans="1:30" x14ac:dyDescent="0.35">
      <c r="A49" s="11" t="s">
        <v>75</v>
      </c>
      <c r="B49" s="35">
        <v>43740</v>
      </c>
      <c r="C49" s="36">
        <v>0.84244212962962972</v>
      </c>
      <c r="D49" s="11" t="s">
        <v>41</v>
      </c>
      <c r="E49" s="37">
        <v>2</v>
      </c>
      <c r="F49" s="37">
        <v>16.384599999999999</v>
      </c>
      <c r="G49" s="37" t="s">
        <v>42</v>
      </c>
      <c r="H49" s="37">
        <v>2.9529999999999998</v>
      </c>
      <c r="I49" s="37">
        <v>4425.4775</v>
      </c>
      <c r="J49" s="37" t="s">
        <v>43</v>
      </c>
      <c r="K49" s="37">
        <v>3.23</v>
      </c>
      <c r="L49" s="37">
        <v>576.94190000000003</v>
      </c>
      <c r="O49" s="22">
        <f t="shared" si="10"/>
        <v>1.8633285933747319</v>
      </c>
      <c r="R49" s="22">
        <f t="shared" si="11"/>
        <v>570.06026278127013</v>
      </c>
      <c r="U49" s="22">
        <f>($S$2/$U$2)*L49</f>
        <v>1191.8146629398998</v>
      </c>
      <c r="AD49" s="32">
        <v>43502</v>
      </c>
    </row>
    <row r="50" spans="1:30" x14ac:dyDescent="0.35">
      <c r="A50" s="11" t="s">
        <v>76</v>
      </c>
      <c r="B50" s="35">
        <v>43740</v>
      </c>
      <c r="C50" s="36">
        <v>0.84589120370370363</v>
      </c>
      <c r="D50" s="11" t="s">
        <v>41</v>
      </c>
      <c r="E50" s="37">
        <v>2</v>
      </c>
      <c r="F50" s="37">
        <v>15.7272</v>
      </c>
      <c r="G50" s="37" t="s">
        <v>42</v>
      </c>
      <c r="H50" s="37">
        <v>2.9529999999999998</v>
      </c>
      <c r="I50" s="37">
        <v>5557.9692999999997</v>
      </c>
      <c r="J50" s="37" t="s">
        <v>43</v>
      </c>
      <c r="K50" s="37">
        <v>3.23</v>
      </c>
      <c r="L50" s="37">
        <v>589.35360000000003</v>
      </c>
      <c r="O50" s="22">
        <f t="shared" si="10"/>
        <v>1.7885661812752882</v>
      </c>
      <c r="R50" s="22">
        <f t="shared" si="11"/>
        <v>715.94024366596193</v>
      </c>
      <c r="U50" s="22">
        <f>($S$2/$U$2)*L50</f>
        <v>1217.454066235121</v>
      </c>
      <c r="AD50" s="32">
        <v>43502</v>
      </c>
    </row>
    <row r="51" spans="1:30" x14ac:dyDescent="0.35">
      <c r="A51" s="11" t="s">
        <v>77</v>
      </c>
      <c r="B51" s="35">
        <v>43740</v>
      </c>
      <c r="C51" s="36">
        <v>0.84932870370370372</v>
      </c>
      <c r="D51" s="11" t="s">
        <v>41</v>
      </c>
      <c r="E51" s="37">
        <v>2</v>
      </c>
      <c r="F51" s="37">
        <v>15.345599999999999</v>
      </c>
      <c r="G51" s="37" t="s">
        <v>42</v>
      </c>
      <c r="H51" s="37">
        <v>2.95</v>
      </c>
      <c r="I51" s="37">
        <v>6102.3872000000001</v>
      </c>
      <c r="J51" s="37" t="s">
        <v>43</v>
      </c>
      <c r="K51" s="37">
        <v>3.226</v>
      </c>
      <c r="L51" s="37">
        <v>586.17589999999996</v>
      </c>
      <c r="O51" s="22">
        <f t="shared" si="10"/>
        <v>1.7451689551463745</v>
      </c>
      <c r="R51" s="22">
        <f t="shared" si="11"/>
        <v>786.06849787962074</v>
      </c>
      <c r="U51" s="22">
        <f>($S$2/$U$2)*L51</f>
        <v>1210.8897493525644</v>
      </c>
      <c r="AD51" s="32">
        <v>43502</v>
      </c>
    </row>
    <row r="52" spans="1:30" x14ac:dyDescent="0.35">
      <c r="A52" s="11" t="s">
        <v>78</v>
      </c>
      <c r="B52" s="35">
        <v>43740</v>
      </c>
      <c r="C52" s="36">
        <v>0.85276620370370371</v>
      </c>
      <c r="D52" s="11" t="s">
        <v>41</v>
      </c>
      <c r="E52" s="37">
        <v>2.0030000000000001</v>
      </c>
      <c r="F52" s="37">
        <v>15.501200000000001</v>
      </c>
      <c r="G52" s="37" t="s">
        <v>42</v>
      </c>
      <c r="H52" s="37">
        <v>2.96</v>
      </c>
      <c r="I52" s="37">
        <v>6447.9366</v>
      </c>
      <c r="J52" s="37" t="s">
        <v>43</v>
      </c>
      <c r="K52" s="37">
        <v>3.24</v>
      </c>
      <c r="L52" s="37">
        <v>582.49639999999999</v>
      </c>
      <c r="N52" s="22">
        <f>($O$2/$M$2)*F52</f>
        <v>1.7628644697838458</v>
      </c>
      <c r="R52" s="22">
        <f t="shared" si="11"/>
        <v>830.57984874919589</v>
      </c>
      <c r="U52" s="22">
        <f t="shared" ref="U52:U57" si="12">($S$2/$U$2)*L52</f>
        <v>1203.288841787544</v>
      </c>
      <c r="AD52" s="32">
        <v>43502</v>
      </c>
    </row>
    <row r="53" spans="1:30" x14ac:dyDescent="0.35">
      <c r="A53" s="11" t="s">
        <v>79</v>
      </c>
      <c r="B53" s="35">
        <v>43740</v>
      </c>
      <c r="C53" s="36">
        <v>0.86997685185185192</v>
      </c>
      <c r="D53" s="11" t="s">
        <v>41</v>
      </c>
      <c r="E53" s="37">
        <v>1.996</v>
      </c>
      <c r="F53" s="37">
        <v>16.441600000000001</v>
      </c>
      <c r="G53" s="37" t="s">
        <v>42</v>
      </c>
      <c r="H53" s="37">
        <v>2.95</v>
      </c>
      <c r="I53" s="37">
        <v>3230.1006000000002</v>
      </c>
      <c r="J53" s="37" t="s">
        <v>43</v>
      </c>
      <c r="K53" s="37">
        <v>3.226</v>
      </c>
      <c r="L53" s="37">
        <v>658.00639999999999</v>
      </c>
      <c r="O53" s="24">
        <f t="shared" si="10"/>
        <v>1.869810883441158</v>
      </c>
      <c r="R53" s="24">
        <f t="shared" si="11"/>
        <v>416.07984603829499</v>
      </c>
      <c r="U53" s="24">
        <f t="shared" si="12"/>
        <v>1359.2732228813627</v>
      </c>
      <c r="AD53" s="32">
        <v>43502</v>
      </c>
    </row>
    <row r="54" spans="1:30" x14ac:dyDescent="0.35">
      <c r="A54" s="11" t="s">
        <v>80</v>
      </c>
      <c r="B54" s="35">
        <v>43740</v>
      </c>
      <c r="C54" s="36">
        <v>0.8734143518518519</v>
      </c>
      <c r="D54" s="11" t="s">
        <v>41</v>
      </c>
      <c r="E54" s="37">
        <v>2.0030000000000001</v>
      </c>
      <c r="F54" s="37">
        <v>16.044599999999999</v>
      </c>
      <c r="G54" s="37" t="s">
        <v>42</v>
      </c>
      <c r="H54" s="37">
        <v>2.956</v>
      </c>
      <c r="I54" s="37">
        <v>5069.9708000000001</v>
      </c>
      <c r="J54" s="37" t="s">
        <v>43</v>
      </c>
      <c r="K54" s="37">
        <v>3.23</v>
      </c>
      <c r="L54" s="37">
        <v>589.74689999999998</v>
      </c>
      <c r="O54" s="24">
        <f t="shared" si="10"/>
        <v>1.824662301750438</v>
      </c>
      <c r="Q54" s="24">
        <f>($R$2/$P$2)*I54</f>
        <v>653.07955730005779</v>
      </c>
      <c r="U54" s="24">
        <f t="shared" si="12"/>
        <v>1218.2665236193641</v>
      </c>
      <c r="AD54" s="32">
        <v>43502</v>
      </c>
    </row>
    <row r="55" spans="1:30" x14ac:dyDescent="0.35">
      <c r="A55" s="11" t="s">
        <v>81</v>
      </c>
      <c r="B55" s="35">
        <v>43740</v>
      </c>
      <c r="C55" s="36">
        <v>0.87686342592592592</v>
      </c>
      <c r="D55" s="11" t="s">
        <v>41</v>
      </c>
      <c r="E55" s="37">
        <v>2</v>
      </c>
      <c r="F55" s="37">
        <v>15.769</v>
      </c>
      <c r="G55" s="37" t="s">
        <v>42</v>
      </c>
      <c r="H55" s="37">
        <v>2.9529999999999998</v>
      </c>
      <c r="I55" s="37">
        <v>4814.7190000000001</v>
      </c>
      <c r="J55" s="37" t="s">
        <v>43</v>
      </c>
      <c r="K55" s="37">
        <v>3.2330000000000001</v>
      </c>
      <c r="L55" s="37">
        <v>588.71900000000005</v>
      </c>
      <c r="O55" s="24">
        <f t="shared" si="10"/>
        <v>1.7933198606573337</v>
      </c>
      <c r="R55" s="24">
        <f t="shared" si="11"/>
        <v>620.1997362675495</v>
      </c>
      <c r="U55" s="24">
        <f t="shared" si="12"/>
        <v>1216.1431446586128</v>
      </c>
      <c r="AD55" s="32">
        <v>43502</v>
      </c>
    </row>
    <row r="56" spans="1:30" x14ac:dyDescent="0.35">
      <c r="A56" s="11" t="s">
        <v>82</v>
      </c>
      <c r="B56" s="35">
        <v>43740</v>
      </c>
      <c r="C56" s="36">
        <v>0.8803009259259259</v>
      </c>
      <c r="D56" s="11" t="s">
        <v>41</v>
      </c>
      <c r="E56" s="37">
        <v>2.0059999999999998</v>
      </c>
      <c r="F56" s="37">
        <v>15.173</v>
      </c>
      <c r="G56" s="37" t="s">
        <v>42</v>
      </c>
      <c r="H56" s="37">
        <v>2.96</v>
      </c>
      <c r="I56" s="37">
        <v>5376.0686999999998</v>
      </c>
      <c r="J56" s="37" t="s">
        <v>43</v>
      </c>
      <c r="K56" s="37">
        <v>3.24</v>
      </c>
      <c r="L56" s="37">
        <v>591.18790000000001</v>
      </c>
      <c r="O56" s="24">
        <f t="shared" si="10"/>
        <v>1.7255401259276888</v>
      </c>
      <c r="R56" s="24">
        <f t="shared" si="11"/>
        <v>692.50903113893617</v>
      </c>
      <c r="U56" s="24">
        <f t="shared" si="12"/>
        <v>1221.2432617091031</v>
      </c>
      <c r="AD56" s="32">
        <v>43502</v>
      </c>
    </row>
    <row r="57" spans="1:30" x14ac:dyDescent="0.35">
      <c r="A57" s="11" t="s">
        <v>83</v>
      </c>
      <c r="B57" s="35">
        <v>43740</v>
      </c>
      <c r="C57" s="36">
        <v>0.88373842592592589</v>
      </c>
      <c r="D57" s="11" t="s">
        <v>41</v>
      </c>
      <c r="E57" s="37">
        <v>2.0030000000000001</v>
      </c>
      <c r="F57" s="37">
        <v>15.263</v>
      </c>
      <c r="G57" s="37" t="s">
        <v>42</v>
      </c>
      <c r="H57" s="37">
        <v>2.956</v>
      </c>
      <c r="I57" s="37">
        <v>5505.5158000000001</v>
      </c>
      <c r="J57" s="37" t="s">
        <v>43</v>
      </c>
      <c r="K57" s="37">
        <v>3.2330000000000001</v>
      </c>
      <c r="L57" s="37">
        <v>598.87819999999999</v>
      </c>
      <c r="M57" s="3"/>
      <c r="N57" s="2"/>
      <c r="O57" s="24">
        <f t="shared" si="10"/>
        <v>1.7357753207694138</v>
      </c>
      <c r="P57" s="3"/>
      <c r="Q57" s="2"/>
      <c r="R57" s="24">
        <f t="shared" si="11"/>
        <v>709.18353639679219</v>
      </c>
      <c r="S57" s="3"/>
      <c r="U57" s="24">
        <f t="shared" si="12"/>
        <v>1237.1294580529752</v>
      </c>
      <c r="AD57" s="32">
        <v>43502</v>
      </c>
    </row>
    <row r="58" spans="1:30" x14ac:dyDescent="0.35">
      <c r="A58" s="31" t="s">
        <v>100</v>
      </c>
      <c r="B58" s="32">
        <v>43740</v>
      </c>
      <c r="C58" s="33">
        <v>0.904363425925926</v>
      </c>
      <c r="D58" s="31" t="s">
        <v>41</v>
      </c>
      <c r="E58" s="34">
        <v>2.0030000000000001</v>
      </c>
      <c r="F58" s="34">
        <v>34.945</v>
      </c>
      <c r="G58" s="34" t="s">
        <v>42</v>
      </c>
      <c r="H58" s="34">
        <v>2.96</v>
      </c>
      <c r="I58" s="34">
        <v>3182.8517999999999</v>
      </c>
      <c r="J58" s="34" t="s">
        <v>43</v>
      </c>
      <c r="K58" s="34">
        <v>3.2360000000000002</v>
      </c>
      <c r="L58" s="34">
        <v>751.29669999999999</v>
      </c>
      <c r="AD58" s="32">
        <v>43502</v>
      </c>
    </row>
    <row r="59" spans="1:30" x14ac:dyDescent="0.35">
      <c r="A59" s="31" t="s">
        <v>101</v>
      </c>
      <c r="B59" s="32">
        <v>43740</v>
      </c>
      <c r="C59" s="33">
        <v>0.90780092592592598</v>
      </c>
      <c r="D59" s="31" t="s">
        <v>41</v>
      </c>
      <c r="E59" s="34">
        <v>2</v>
      </c>
      <c r="F59" s="34">
        <v>35.016399999999997</v>
      </c>
      <c r="G59" s="34" t="s">
        <v>42</v>
      </c>
      <c r="H59" s="34">
        <v>2.9529999999999998</v>
      </c>
      <c r="I59" s="34">
        <v>3177.2352000000001</v>
      </c>
      <c r="J59" s="34" t="s">
        <v>43</v>
      </c>
      <c r="K59" s="34">
        <v>3.23</v>
      </c>
      <c r="L59" s="34">
        <v>750.02809999999999</v>
      </c>
    </row>
    <row r="60" spans="1:30" x14ac:dyDescent="0.35">
      <c r="A60" s="31" t="s">
        <v>102</v>
      </c>
      <c r="B60" s="32">
        <v>43740</v>
      </c>
      <c r="C60" s="33">
        <v>0.91123842592592597</v>
      </c>
      <c r="D60" s="31" t="s">
        <v>41</v>
      </c>
      <c r="E60" s="34">
        <v>1.996</v>
      </c>
      <c r="F60" s="34">
        <v>34.856200000000001</v>
      </c>
      <c r="G60" s="34" t="s">
        <v>42</v>
      </c>
      <c r="H60" s="34">
        <v>2.95</v>
      </c>
      <c r="I60" s="34">
        <v>3171.3317000000002</v>
      </c>
      <c r="J60" s="34" t="s">
        <v>43</v>
      </c>
      <c r="K60" s="34">
        <v>3.2229999999999999</v>
      </c>
      <c r="L60" s="34">
        <v>753.33879999999999</v>
      </c>
    </row>
    <row r="61" spans="1:30" x14ac:dyDescent="0.35">
      <c r="A61" s="31" t="s">
        <v>103</v>
      </c>
      <c r="B61" s="32">
        <v>43740</v>
      </c>
      <c r="C61" s="33">
        <v>0.91468749999999999</v>
      </c>
      <c r="D61" s="31" t="s">
        <v>41</v>
      </c>
      <c r="E61" s="34">
        <v>2.0030000000000001</v>
      </c>
      <c r="F61" s="34">
        <v>34.837200000000003</v>
      </c>
      <c r="G61" s="34" t="s">
        <v>42</v>
      </c>
      <c r="H61" s="34">
        <v>2.956</v>
      </c>
      <c r="I61" s="34">
        <v>3172.6208000000001</v>
      </c>
      <c r="J61" s="34" t="s">
        <v>43</v>
      </c>
      <c r="K61" s="34">
        <v>3.2330000000000001</v>
      </c>
      <c r="L61" s="34">
        <v>749.49990000000003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2020-04-24T06:56:58Z</dcterms:modified>
</cp:coreProperties>
</file>