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9C683AD4-4F0F-409A-A399-83F0FBEBAF12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T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T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<sst xmlns="http://schemas.openxmlformats.org/spreadsheetml/2006/main" count="266" uniqueCount="85">
  <si>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</si>
  <si>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</si>
  <si>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</si>
  <si>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</si>
  <si>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</si>
  <si>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</si>
  <si>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</si>
  <si>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</si>
  <si>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</si>
  <si>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</si>
  <si>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</si>
  <si>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</si>
  <si>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</si>
  <si>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</si>
  <si>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</si>
  <si>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</si>
  <si>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</si>
  <si>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</si>
  <si>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</si>
  <si>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</si>
  <si>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</si>
  <si>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</si>
  <si>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</si>
  <si>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</si>
  <si>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</si>
  <si>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</si>
  <si>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</si>
  <si>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</si>
  <si>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</si>
  <si>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</si>
  <si>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</si>
  <si>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</si>
  <si>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</si>
  <si>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</si>
  <si>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</si>
  <si>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</si>
  <si>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</si>
  <si>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</si>
  <si>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</si>
  <si>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</si>
  <si>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</si>
  <si>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</si>
  <si>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</si>
  <si>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</si>
  <si>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</si>
  <si>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</si>
  <si>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</si>
  <si>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</si>
  <si>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</si>
  <si>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</si>
  <si>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</si>
  <si>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</si>
  <si>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</si>
  <si>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</si>
  <si>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</si>
  <si>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</si>
  <si>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</si>
  <si>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</si>
  <si>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</si>
  <si>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</si>
  <si>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</si>
  <si>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</si>
  <si>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</si>
  <si>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</si>
  <si>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</si>
  <si>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</si>
  <si>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</si>
  <si>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</si>
  <si>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</si>
  <si>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</si>
  <si>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</si>
  <si>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</si>
  <si>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</si>
  <si>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</si>
  <si>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</si>
  <si>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</si>
  <si>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</si>
  <si>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</si>
  <si>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</si>
  <si>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</si>
  <si>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A1 1</t>
  </si>
  <si>
    <t>A1 2</t>
  </si>
  <si>
    <t>A1 3</t>
  </si>
  <si>
    <t>A1 4</t>
  </si>
  <si>
    <t>A1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</si>
</sst>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3" borderId="0" xfId="0" applyFill="1"/>
    <xf numFmtId="14" fontId="0" fillId="13" borderId="0" xfId="0" applyNumberFormat="1" applyFill="1"/>
    <xf numFmtId="21" fontId="0" fillId="13" borderId="0" xfId="0" applyNumberFormat="1" applyFill="1"/>
    <xf numFmtId="2" fontId="0" fillId="13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K1" zoomScale="60" zoomScaleNormal="60" workbookViewId="0">
      <selection activeCell="T41" sqref="T41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1" t="s">
        <v>41</v>
      </c>
      <c r="B2" s="32">
        <v>43866</v>
      </c>
      <c r="C2" s="33">
        <v>0.84540509259259267</v>
      </c>
      <c r="D2" s="31" t="s">
        <v>42</v>
      </c>
      <c r="E2" s="34">
        <v>2.0099999999999998</v>
      </c>
      <c r="F2" s="34">
        <v>35.4602</v>
      </c>
      <c r="G2" s="34" t="s">
        <v>43</v>
      </c>
      <c r="H2" s="34">
        <v>2.9830000000000001</v>
      </c>
      <c r="I2" s="34">
        <v>3270.7343000000001</v>
      </c>
      <c r="J2" s="34" t="s">
        <v>44</v>
      </c>
      <c r="K2" s="34">
        <v>3.27</v>
      </c>
      <c r="L2" s="34">
        <v>850.20500000000004</v>
      </c>
      <c r="M2" s="4">
        <f>AVERAGE(F2:F5,F16:F19,F30:F33,F44:F47,F58:F61)</f>
        <v>33.511279999999999</v>
      </c>
      <c r="N2" s="4">
        <f>STDEV(F2:F5,F16:F19,F30:F33,F44:F47,G58:G61)</f>
        <v>6.071758158882683</v>
      </c>
      <c r="O2" s="4">
        <v>4.1130000000000004</v>
      </c>
      <c r="P2" s="4">
        <f>AVERAGE(I2:I5,I16:I19,I30:I33,I44:I47,I58:I61)</f>
        <v>3231.3177499999997</v>
      </c>
      <c r="Q2" s="4">
        <f>STDEV(I2:I5,I16:I19,I30:I33,I44:I47,I58:I61)</f>
        <v>58.395787061347299</v>
      </c>
      <c r="R2" s="4">
        <v>440.5</v>
      </c>
      <c r="S2" s="4">
        <f>AVERAGE(L2:L5,L16:L19,L30:L33,L44:L47,L58:L61)</f>
        <v>823.76101999999992</v>
      </c>
      <c r="T2" s="4">
        <f>STDEV(L2:L5,L16:L19,L30:L33,L44:L47,L58:L61)</f>
        <v>47.935292262948764</v>
      </c>
      <c r="U2" s="4">
        <v>396</v>
      </c>
      <c r="AD2" s="7">
        <v>43502</v>
      </c>
      <c r="AE2" s="6">
        <f>(N2/M2)^2</f>
        <v>3.2828186885659832E-2</v>
      </c>
      <c r="AF2" s="6">
        <f>(T2/S2)^2</f>
        <v>3.3861663084316295E-3</v>
      </c>
      <c r="AG2" s="6">
        <f>(T2/S2)^2</f>
        <v>3.3861663084316295E-3</v>
      </c>
    </row>
    <row r="3" spans="1:33" x14ac:dyDescent="0.35">
      <c r="A3" s="31" t="s">
        <v>41</v>
      </c>
      <c r="B3" s="32">
        <v>43866</v>
      </c>
      <c r="C3" s="33">
        <v>0.84884259259259265</v>
      </c>
      <c r="D3" s="31" t="s">
        <v>42</v>
      </c>
      <c r="E3" s="34">
        <v>2.0030000000000001</v>
      </c>
      <c r="F3" s="34">
        <v>35.426400000000001</v>
      </c>
      <c r="G3" s="34" t="s">
        <v>43</v>
      </c>
      <c r="H3" s="34">
        <v>2.98</v>
      </c>
      <c r="I3" s="34">
        <v>3268.1684</v>
      </c>
      <c r="J3" s="34" t="s">
        <v>44</v>
      </c>
      <c r="K3" s="34">
        <v>3.2629999999999999</v>
      </c>
      <c r="L3" s="34">
        <v>841.20399999999995</v>
      </c>
      <c r="M3" s="5"/>
      <c r="N3" s="4"/>
      <c r="O3" s="5"/>
      <c r="P3" s="5"/>
      <c r="Q3" s="4"/>
      <c r="R3" s="4"/>
      <c r="S3" s="5"/>
      <c r="T3" s="4"/>
      <c r="U3" s="4"/>
      <c r="AD3" s="32">
        <v>43502</v>
      </c>
    </row>
    <row r="4" spans="1:33" x14ac:dyDescent="0.35">
      <c r="A4" s="31" t="s">
        <v>41</v>
      </c>
      <c r="B4" s="32">
        <v>43866</v>
      </c>
      <c r="C4" s="33">
        <v>0.85228009259259263</v>
      </c>
      <c r="D4" s="31" t="s">
        <v>42</v>
      </c>
      <c r="E4" s="34">
        <v>2.0099999999999998</v>
      </c>
      <c r="F4" s="34">
        <v>35.451000000000001</v>
      </c>
      <c r="G4" s="34" t="s">
        <v>43</v>
      </c>
      <c r="H4" s="34">
        <v>2.9830000000000001</v>
      </c>
      <c r="I4" s="34">
        <v>3242.3982000000001</v>
      </c>
      <c r="J4" s="34" t="s">
        <v>44</v>
      </c>
      <c r="K4" s="34">
        <v>3.27</v>
      </c>
      <c r="L4" s="34">
        <v>845.49760000000003</v>
      </c>
      <c r="M4" s="5"/>
      <c r="N4" s="4"/>
      <c r="O4" s="5"/>
      <c r="P4" s="5"/>
      <c r="Q4" s="4"/>
      <c r="R4" s="4"/>
      <c r="S4" s="5"/>
      <c r="T4" s="4"/>
      <c r="U4" s="4"/>
      <c r="AD4" s="32">
        <v>43502</v>
      </c>
    </row>
    <row r="5" spans="1:33" x14ac:dyDescent="0.35">
      <c r="A5" s="31" t="s">
        <v>41</v>
      </c>
      <c r="B5" s="32">
        <v>43866</v>
      </c>
      <c r="C5" s="33">
        <v>0.85571759259259261</v>
      </c>
      <c r="D5" s="31" t="s">
        <v>42</v>
      </c>
      <c r="E5" s="34">
        <v>2.0099999999999998</v>
      </c>
      <c r="F5" s="34">
        <v>35.372799999999998</v>
      </c>
      <c r="G5" s="34" t="s">
        <v>43</v>
      </c>
      <c r="H5" s="34">
        <v>2.9860000000000002</v>
      </c>
      <c r="I5" s="34">
        <v>3264.4904000000001</v>
      </c>
      <c r="J5" s="34" t="s">
        <v>44</v>
      </c>
      <c r="K5" s="34">
        <v>3.2759999999999998</v>
      </c>
      <c r="L5" s="34">
        <v>841.65160000000003</v>
      </c>
      <c r="M5" s="5"/>
      <c r="N5" s="4"/>
      <c r="O5" s="5"/>
      <c r="P5" s="5"/>
      <c r="Q5" s="4"/>
      <c r="R5" s="4"/>
      <c r="S5" s="5"/>
      <c r="T5" s="4"/>
      <c r="U5" s="4"/>
      <c r="AD5" s="32">
        <v>43502</v>
      </c>
    </row>
    <row r="6" spans="1:33" x14ac:dyDescent="0.35">
      <c r="A6" s="35" t="s">
        <v>80</v>
      </c>
      <c r="B6" s="36">
        <v>43866</v>
      </c>
      <c r="C6" s="37">
        <v>0.8763657407407407</v>
      </c>
      <c r="D6" s="35" t="s">
        <v>42</v>
      </c>
      <c r="E6" s="38">
        <v>2.0059999999999998</v>
      </c>
      <c r="F6" s="38">
        <v>19.4788</v>
      </c>
      <c r="G6" s="38" t="s">
        <v>43</v>
      </c>
      <c r="H6" s="38">
        <v>2.98</v>
      </c>
      <c r="I6" s="38">
        <v>3309.2993999999999</v>
      </c>
      <c r="J6" s="38" t="s">
        <v>44</v>
      </c>
      <c r="K6" s="38">
        <v>3.2629999999999999</v>
      </c>
      <c r="L6" s="38">
        <v>602.21079999999995</v>
      </c>
      <c r="O6" s="10">
        <f>($O$2/$M$2)*F6</f>
        <v>2.3907264777710671</v>
      </c>
      <c r="R6" s="10">
        <f t="shared" ref="R6:R15" si="0">($R$2/$P$2)*I6</f>
        <v>451.13062177187624</v>
      </c>
      <c r="U6" s="10">
        <f t="shared" ref="U6:U15" si="1">($S$2/$U$2)*L6</f>
        <v>1252.7216738965046</v>
      </c>
      <c r="V6" s="3">
        <v>0</v>
      </c>
      <c r="W6" s="11" t="s">
        <v>33</v>
      </c>
      <c r="X6" s="2">
        <f>SLOPE(O6:O10,$V$6:$V$10)</f>
        <v>-1.3580604799339113E-3</v>
      </c>
      <c r="Y6" s="2">
        <f>RSQ(O6:O10,$V$6:$V$10)</f>
        <v>0.68745447027629603</v>
      </c>
      <c r="Z6" s="2">
        <f>SLOPE($R6:$R10,$V$6:$V$10)</f>
        <v>2.9084716679441383</v>
      </c>
      <c r="AA6" s="2">
        <f>RSQ(R6:R10,$V$6:$V$10)</f>
        <v>0.82329507379840838</v>
      </c>
      <c r="AB6" s="2">
        <f>SLOPE(U6:U10,$V$6:$V$10)</f>
        <v>0.34379541357424842</v>
      </c>
      <c r="AC6" s="2">
        <f>RSQ(U6:U10,$V$6:$V$10)</f>
        <v>5.0958455356800873E-2</v>
      </c>
      <c r="AD6" s="32">
        <v>43502</v>
      </c>
      <c r="AE6" s="2"/>
    </row>
    <row r="7" spans="1:33" x14ac:dyDescent="0.35">
      <c r="A7" s="35" t="s">
        <v>81</v>
      </c>
      <c r="B7" s="36">
        <v>43866</v>
      </c>
      <c r="C7" s="37">
        <v>0.87980324074074068</v>
      </c>
      <c r="D7" s="35" t="s">
        <v>42</v>
      </c>
      <c r="E7" s="38">
        <v>2.0099999999999998</v>
      </c>
      <c r="F7" s="38">
        <v>19.5062</v>
      </c>
      <c r="G7" s="38" t="s">
        <v>43</v>
      </c>
      <c r="H7" s="38">
        <v>2.9860000000000002</v>
      </c>
      <c r="I7" s="38">
        <v>3628.3108000000002</v>
      </c>
      <c r="J7" s="38" t="s">
        <v>44</v>
      </c>
      <c r="K7" s="38">
        <v>3.2730000000000001</v>
      </c>
      <c r="L7" s="38">
        <v>592.58619999999996</v>
      </c>
      <c r="O7" s="10">
        <f>($O$2/$M$2)*F7</f>
        <v>2.3940894110878488</v>
      </c>
      <c r="R7" s="10">
        <f t="shared" si="0"/>
        <v>494.61892362643704</v>
      </c>
      <c r="U7" s="10">
        <f t="shared" si="1"/>
        <v>1232.7005367422321</v>
      </c>
      <c r="V7" s="3">
        <v>10</v>
      </c>
      <c r="W7" s="13" t="s">
        <v>34</v>
      </c>
      <c r="X7" s="2">
        <f>SLOPE($O11:$O15,$V$6:$V$10)</f>
        <v>-2.8044900105277958E-3</v>
      </c>
      <c r="Y7" s="2">
        <f>RSQ(O11:O15,$V$6:$V$10)</f>
        <v>0.9042953915490235</v>
      </c>
      <c r="Z7" s="2">
        <f>SLOPE($R11:$R15,$V$6:$V$10)</f>
        <v>2.5249507245147909</v>
      </c>
      <c r="AA7" s="2">
        <f>RSQ(R11:R15,$V$6:$V$10)</f>
        <v>0.91374241775897458</v>
      </c>
      <c r="AB7" s="2">
        <f>SLOPE(U11:U15,$V$6:$V$10)</f>
        <v>0.63351590867651342</v>
      </c>
      <c r="AC7" s="2">
        <f>RSQ(U11:U15,$V$6:$V$10)</f>
        <v>0.27724625237856743</v>
      </c>
      <c r="AD7" s="32">
        <v>43502</v>
      </c>
      <c r="AE7" s="2"/>
    </row>
    <row r="8" spans="1:33" x14ac:dyDescent="0.35">
      <c r="A8" s="35" t="s">
        <v>82</v>
      </c>
      <c r="B8" s="36">
        <v>43866</v>
      </c>
      <c r="C8" s="37">
        <v>0.88324074074074066</v>
      </c>
      <c r="D8" s="35" t="s">
        <v>42</v>
      </c>
      <c r="E8" s="38">
        <v>2.0099999999999998</v>
      </c>
      <c r="F8" s="38">
        <v>19.5533</v>
      </c>
      <c r="G8" s="38" t="s">
        <v>43</v>
      </c>
      <c r="H8" s="38">
        <v>2.9830000000000001</v>
      </c>
      <c r="I8" s="38">
        <v>3984.2835</v>
      </c>
      <c r="J8" s="38" t="s">
        <v>44</v>
      </c>
      <c r="K8" s="38">
        <v>3.266</v>
      </c>
      <c r="L8" s="38">
        <v>600.72170000000006</v>
      </c>
      <c r="O8" s="10">
        <f>($O$2/$M$2)*F8</f>
        <v>2.3998702198185211</v>
      </c>
      <c r="R8" s="10">
        <f t="shared" si="0"/>
        <v>543.14586727040387</v>
      </c>
      <c r="U8" s="10">
        <f t="shared" si="1"/>
        <v>1249.6240412326615</v>
      </c>
      <c r="V8" s="3">
        <v>20</v>
      </c>
      <c r="W8" s="15" t="s">
        <v>35</v>
      </c>
      <c r="X8" s="2">
        <f>SLOPE($O20:$O24,$V$6:$V$10)</f>
        <v>-4.5227771066936651E-4</v>
      </c>
      <c r="Y8" s="2">
        <f>RSQ(O20:O24,$V$6:$V$10)</f>
        <v>0.11139061981672135</v>
      </c>
      <c r="Z8" s="2">
        <f>SLOPE($R20:$R24,$V$6:$V$10)</f>
        <v>5.4942989317593423</v>
      </c>
      <c r="AA8" s="2">
        <f>RSQ(R20:R24,$V$6:$V$10)</f>
        <v>0.93286647378924181</v>
      </c>
      <c r="AB8" s="2">
        <f>SLOPE($U20:$U24,$V$6:$V$10)</f>
        <v>0.79861134643484544</v>
      </c>
      <c r="AC8" s="2">
        <f>RSQ(U20:U24,$V$6:$V$10)</f>
        <v>0.7518475829840825</v>
      </c>
      <c r="AD8" s="32">
        <v>43502</v>
      </c>
      <c r="AE8" s="2"/>
    </row>
    <row r="9" spans="1:33" x14ac:dyDescent="0.35">
      <c r="A9" s="35" t="s">
        <v>83</v>
      </c>
      <c r="B9" s="36">
        <v>43866</v>
      </c>
      <c r="C9" s="37">
        <v>0.88668981481481479</v>
      </c>
      <c r="D9" s="35" t="s">
        <v>42</v>
      </c>
      <c r="E9" s="38">
        <v>2.0129999999999999</v>
      </c>
      <c r="F9" s="38">
        <v>19.245100000000001</v>
      </c>
      <c r="G9" s="38" t="s">
        <v>43</v>
      </c>
      <c r="H9" s="38">
        <v>2.9860000000000002</v>
      </c>
      <c r="I9" s="38">
        <v>4226.8998000000001</v>
      </c>
      <c r="J9" s="38" t="s">
        <v>44</v>
      </c>
      <c r="K9" s="38">
        <v>3.27</v>
      </c>
      <c r="L9" s="38">
        <v>622.197</v>
      </c>
      <c r="O9" s="10">
        <f t="shared" ref="O9:O15" si="2">($O$2/$M$2)*F9</f>
        <v>2.3620433567443562</v>
      </c>
      <c r="R9" s="10">
        <f>($R$2/$P$2)*I9</f>
        <v>576.21982917031301</v>
      </c>
      <c r="U9" s="10">
        <f>($S$2/$U$2)*L9</f>
        <v>1294.2970589922725</v>
      </c>
      <c r="V9" s="3">
        <v>30</v>
      </c>
      <c r="W9" s="18" t="s">
        <v>36</v>
      </c>
      <c r="X9" s="2">
        <f>SLOPE($O25:$O29,$V$6:$V$10)</f>
        <v>-5.8728598251097438E-4</v>
      </c>
      <c r="Y9" s="2">
        <f>RSQ(O25:O29,$V$6:$V$10)</f>
        <v>0.2901256301579323</v>
      </c>
      <c r="Z9" s="2">
        <f>SLOPE($R25:$R29,$V$6:$V$10)</f>
        <v>8.7601489189665749</v>
      </c>
      <c r="AA9" s="2">
        <f>RSQ(R25:R29,$V$6:$V$10)</f>
        <v>0.98603239461094783</v>
      </c>
      <c r="AB9" s="2">
        <f>SLOPE(U25:U29,$V$6:$V$10)</f>
        <v>1.2396376030288321</v>
      </c>
      <c r="AC9" s="2">
        <f>RSQ(U25:U29,$V$6:$V$10)</f>
        <v>0.76940434093791965</v>
      </c>
      <c r="AD9" s="32">
        <v>43502</v>
      </c>
      <c r="AE9" s="2"/>
    </row>
    <row r="10" spans="1:33" x14ac:dyDescent="0.35">
      <c r="A10" s="35" t="s">
        <v>84</v>
      </c>
      <c r="B10" s="36">
        <v>43866</v>
      </c>
      <c r="C10" s="37">
        <v>0.89012731481481477</v>
      </c>
      <c r="D10" s="35" t="s">
        <v>42</v>
      </c>
      <c r="E10" s="38">
        <v>2.0129999999999999</v>
      </c>
      <c r="F10" s="38">
        <v>19.056100000000001</v>
      </c>
      <c r="G10" s="38" t="s">
        <v>43</v>
      </c>
      <c r="H10" s="38">
        <v>2.9860000000000002</v>
      </c>
      <c r="I10" s="38">
        <v>4076.7694999999999</v>
      </c>
      <c r="J10" s="38" t="s">
        <v>44</v>
      </c>
      <c r="K10" s="38">
        <v>3.266</v>
      </c>
      <c r="L10" s="38">
        <v>595.66890000000001</v>
      </c>
      <c r="O10" s="10">
        <f t="shared" si="2"/>
        <v>2.3388464809461178</v>
      </c>
      <c r="R10" s="10">
        <f>($R$2/$P$2)*I10</f>
        <v>555.75375239714515</v>
      </c>
      <c r="U10" s="10">
        <f>($S$2/$U$2)*L10</f>
        <v>1239.1131834501969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2">
        <v>43502</v>
      </c>
      <c r="AE10" s="2"/>
    </row>
    <row r="11" spans="1:33" x14ac:dyDescent="0.35">
      <c r="A11" s="35" t="s">
        <v>45</v>
      </c>
      <c r="B11" s="36">
        <v>43866</v>
      </c>
      <c r="C11" s="37">
        <v>0.90733796296296287</v>
      </c>
      <c r="D11" s="35" t="s">
        <v>42</v>
      </c>
      <c r="E11" s="38">
        <v>2.0059999999999998</v>
      </c>
      <c r="F11" s="38">
        <v>19.671800000000001</v>
      </c>
      <c r="G11" s="38" t="s">
        <v>43</v>
      </c>
      <c r="H11" s="38">
        <v>2.98</v>
      </c>
      <c r="I11" s="38">
        <v>3322.6408999999999</v>
      </c>
      <c r="J11" s="38" t="s">
        <v>44</v>
      </c>
      <c r="K11" s="38">
        <v>3.2629999999999999</v>
      </c>
      <c r="L11" s="38">
        <v>600.00969999999995</v>
      </c>
      <c r="O11" s="12">
        <f t="shared" si="2"/>
        <v>2.414414292739639</v>
      </c>
      <c r="R11" s="12">
        <f>($R$2/$P$2)*I11</f>
        <v>452.94936298047452</v>
      </c>
      <c r="U11" s="12">
        <f t="shared" si="1"/>
        <v>1248.1429355603382</v>
      </c>
      <c r="V11" s="3"/>
      <c r="W11" s="21" t="s">
        <v>38</v>
      </c>
      <c r="X11" s="2">
        <f>SLOPE($O39:$O43,$V$6:$V$10)</f>
        <v>-5.2601677405339324E-3</v>
      </c>
      <c r="Y11" s="2">
        <f>RSQ(O39:O43,$V$6:$V$10)</f>
        <v>0.94337672036162801</v>
      </c>
      <c r="Z11" s="2">
        <f>SLOPE($R39:$R43,$V$6:$V$10)</f>
        <v>7.2447583123015393</v>
      </c>
      <c r="AA11" s="2">
        <f>RSQ(R39:R43,$V$6:$V$10)</f>
        <v>0.98456230750795148</v>
      </c>
      <c r="AB11" s="2">
        <f>SLOPE($U39:$U43,$V$6:$V$10)</f>
        <v>0.88397878264383278</v>
      </c>
      <c r="AC11" s="2">
        <f>RSQ(U39:U43,$V$6:$V$10)</f>
        <v>0.60908294405950503</v>
      </c>
      <c r="AD11" s="32">
        <v>43502</v>
      </c>
      <c r="AE11" s="2"/>
    </row>
    <row r="12" spans="1:33" x14ac:dyDescent="0.35">
      <c r="A12" s="35" t="s">
        <v>46</v>
      </c>
      <c r="B12" s="36">
        <v>43866</v>
      </c>
      <c r="C12" s="37">
        <v>0.91077546296296286</v>
      </c>
      <c r="D12" s="35" t="s">
        <v>42</v>
      </c>
      <c r="E12" s="38">
        <v>2.0030000000000001</v>
      </c>
      <c r="F12" s="38">
        <v>19.295200000000001</v>
      </c>
      <c r="G12" s="38" t="s">
        <v>43</v>
      </c>
      <c r="H12" s="38">
        <v>2.976</v>
      </c>
      <c r="I12" s="38">
        <v>3589.1282000000001</v>
      </c>
      <c r="J12" s="38" t="s">
        <v>44</v>
      </c>
      <c r="K12" s="38">
        <v>3.2629999999999999</v>
      </c>
      <c r="L12" s="38">
        <v>617.53570000000002</v>
      </c>
      <c r="O12" s="12">
        <f t="shared" si="2"/>
        <v>2.3681923698527783</v>
      </c>
      <c r="R12" s="12">
        <f t="shared" si="0"/>
        <v>489.27746957104426</v>
      </c>
      <c r="U12" s="12">
        <f t="shared" si="1"/>
        <v>1284.600601309126</v>
      </c>
      <c r="V12" s="3"/>
      <c r="W12" s="23" t="s">
        <v>39</v>
      </c>
      <c r="X12" s="2">
        <f>SLOPE($O48:$O52,$V$6:$V$10)</f>
        <v>-7.3440817838053493E-3</v>
      </c>
      <c r="Y12" s="2">
        <f>RSQ(O48:O52,$V$6:$V$10)</f>
        <v>0.95665701728226193</v>
      </c>
      <c r="Z12" s="2">
        <f>SLOPE($R48:$R52,$V$6:$V$10)</f>
        <v>6.8519187995361994</v>
      </c>
      <c r="AA12" s="2">
        <f>RSQ(R48:R52,$V$6:$V$10)</f>
        <v>0.93220321609412948</v>
      </c>
      <c r="AB12" s="2">
        <f>SLOPE(U48:U52,$V$6:$V$10)</f>
        <v>1.128999841388129</v>
      </c>
      <c r="AC12" s="2">
        <f>RSQ(U48:U52,$V$6:$V$10)</f>
        <v>0.67457909662387894</v>
      </c>
      <c r="AD12" s="32">
        <v>43502</v>
      </c>
      <c r="AE12" s="2"/>
    </row>
    <row r="13" spans="1:33" x14ac:dyDescent="0.35">
      <c r="A13" s="35" t="s">
        <v>47</v>
      </c>
      <c r="B13" s="36">
        <v>43866</v>
      </c>
      <c r="C13" s="37">
        <v>0.91421296296296306</v>
      </c>
      <c r="D13" s="35" t="s">
        <v>42</v>
      </c>
      <c r="E13" s="38">
        <v>2.0099999999999998</v>
      </c>
      <c r="F13" s="38">
        <v>19.1539</v>
      </c>
      <c r="G13" s="38" t="s">
        <v>43</v>
      </c>
      <c r="H13" s="38">
        <v>2.9830000000000001</v>
      </c>
      <c r="I13" s="38">
        <v>3695.0074</v>
      </c>
      <c r="J13" s="38" t="s">
        <v>44</v>
      </c>
      <c r="K13" s="38">
        <v>3.266</v>
      </c>
      <c r="L13" s="38">
        <v>600.75980000000004</v>
      </c>
      <c r="O13" s="12">
        <f>($O$2/$M$2)*F13</f>
        <v>2.3508499436607617</v>
      </c>
      <c r="R13" s="12">
        <f t="shared" si="0"/>
        <v>503.7111437586106</v>
      </c>
      <c r="U13" s="12">
        <f>($S$2/$U$2)*L13</f>
        <v>1249.7032970277676</v>
      </c>
      <c r="V13" s="3"/>
      <c r="W13" s="25" t="s">
        <v>40</v>
      </c>
      <c r="X13" s="2">
        <f>SLOPE($O53:$O57,$V$6:$V$10)</f>
        <v>-5.5548539775263752E-3</v>
      </c>
      <c r="Y13" s="2">
        <f>RSQ(O53:O57,$V$6:$V$10)</f>
        <v>0.99767939096183733</v>
      </c>
      <c r="Z13" s="2">
        <f>SLOPE($R53:$R57,$V$6:$V$10)</f>
        <v>4.6350418285233648</v>
      </c>
      <c r="AA13" s="2">
        <f>RSQ(R53:R57,$V$6:$V$10)</f>
        <v>0.90546263149962214</v>
      </c>
      <c r="AB13" s="2">
        <f>SLOPE(U53:U57,$V$6:$V$10)</f>
        <v>1.4509385452726269</v>
      </c>
      <c r="AC13" s="2">
        <f>RSQ(U53:U57,$V$6:$V$10)</f>
        <v>0.98615573001778456</v>
      </c>
      <c r="AD13" s="32">
        <v>43502</v>
      </c>
      <c r="AE13" s="2"/>
    </row>
    <row r="14" spans="1:33" x14ac:dyDescent="0.35">
      <c r="A14" s="35" t="s">
        <v>48</v>
      </c>
      <c r="B14" s="36">
        <v>43866</v>
      </c>
      <c r="C14" s="37">
        <v>0.91765046296296304</v>
      </c>
      <c r="D14" s="35" t="s">
        <v>42</v>
      </c>
      <c r="E14" s="38">
        <v>2.0059999999999998</v>
      </c>
      <c r="F14" s="38">
        <v>18.741</v>
      </c>
      <c r="G14" s="38" t="s">
        <v>43</v>
      </c>
      <c r="H14" s="38">
        <v>2.98</v>
      </c>
      <c r="I14" s="38">
        <v>4058.53</v>
      </c>
      <c r="J14" s="38" t="s">
        <v>44</v>
      </c>
      <c r="K14" s="38">
        <v>3.266</v>
      </c>
      <c r="L14" s="38">
        <v>618.34559999999999</v>
      </c>
      <c r="O14" s="12">
        <f t="shared" si="2"/>
        <v>2.3001727478031282</v>
      </c>
      <c r="R14" s="12">
        <f t="shared" si="0"/>
        <v>553.2673055752565</v>
      </c>
      <c r="U14" s="12">
        <f>($S$2/$U$2)*L14</f>
        <v>1286.2853590113937</v>
      </c>
      <c r="AD14" s="32">
        <v>43502</v>
      </c>
    </row>
    <row r="15" spans="1:33" x14ac:dyDescent="0.35">
      <c r="A15" s="35" t="s">
        <v>49</v>
      </c>
      <c r="B15" s="36">
        <v>43866</v>
      </c>
      <c r="C15" s="37">
        <v>0.92109953703703706</v>
      </c>
      <c r="D15" s="35" t="s">
        <v>42</v>
      </c>
      <c r="E15" s="38">
        <v>2.0099999999999998</v>
      </c>
      <c r="F15" s="38">
        <v>18.8064</v>
      </c>
      <c r="G15" s="38" t="s">
        <v>43</v>
      </c>
      <c r="H15" s="38">
        <v>2.98</v>
      </c>
      <c r="I15" s="38">
        <v>4014.0374000000002</v>
      </c>
      <c r="J15" s="38" t="s">
        <v>44</v>
      </c>
      <c r="K15" s="38">
        <v>3.2629999999999999</v>
      </c>
      <c r="L15" s="38">
        <v>614.83199999999999</v>
      </c>
      <c r="O15" s="12">
        <f t="shared" si="2"/>
        <v>2.3081996032380743</v>
      </c>
      <c r="R15" s="12">
        <f t="shared" si="0"/>
        <v>547.20198120410794</v>
      </c>
      <c r="U15" s="12">
        <f t="shared" si="1"/>
        <v>1278.97635214303</v>
      </c>
      <c r="AD15" s="32">
        <v>43502</v>
      </c>
    </row>
    <row r="16" spans="1:33" x14ac:dyDescent="0.35">
      <c r="A16" s="31" t="s">
        <v>41</v>
      </c>
      <c r="B16" s="32">
        <v>43866</v>
      </c>
      <c r="C16" s="33">
        <v>0.89357638888888891</v>
      </c>
      <c r="D16" s="31" t="s">
        <v>42</v>
      </c>
      <c r="E16" s="34">
        <v>2.0059999999999998</v>
      </c>
      <c r="F16" s="34">
        <v>35.232199999999999</v>
      </c>
      <c r="G16" s="34" t="s">
        <v>43</v>
      </c>
      <c r="H16" s="34">
        <v>2.9830000000000001</v>
      </c>
      <c r="I16" s="34">
        <v>3262.6880000000001</v>
      </c>
      <c r="J16" s="34" t="s">
        <v>44</v>
      </c>
      <c r="K16" s="34">
        <v>3.27</v>
      </c>
      <c r="L16" s="34">
        <v>843.61879999999996</v>
      </c>
      <c r="M16" s="5"/>
      <c r="N16" s="4"/>
      <c r="O16" s="5"/>
      <c r="P16" s="5"/>
      <c r="Q16" s="4"/>
      <c r="R16" s="4"/>
      <c r="S16" s="5"/>
      <c r="T16" s="4"/>
      <c r="U16" s="4"/>
      <c r="AD16" s="32">
        <v>43502</v>
      </c>
    </row>
    <row r="17" spans="1:30" x14ac:dyDescent="0.35">
      <c r="A17" s="31" t="s">
        <v>41</v>
      </c>
      <c r="B17" s="32">
        <v>43866</v>
      </c>
      <c r="C17" s="33">
        <v>0.89701388888888889</v>
      </c>
      <c r="D17" s="31" t="s">
        <v>42</v>
      </c>
      <c r="E17" s="34">
        <v>2.0129999999999999</v>
      </c>
      <c r="F17" s="34">
        <v>35.267800000000001</v>
      </c>
      <c r="G17" s="34" t="s">
        <v>43</v>
      </c>
      <c r="H17" s="34">
        <v>2.9860000000000002</v>
      </c>
      <c r="I17" s="34">
        <v>3258.0830999999998</v>
      </c>
      <c r="J17" s="34" t="s">
        <v>44</v>
      </c>
      <c r="K17" s="34">
        <v>3.27</v>
      </c>
      <c r="L17" s="34">
        <v>841.50670000000002</v>
      </c>
      <c r="M17" s="5"/>
      <c r="N17" s="4"/>
      <c r="O17" s="5"/>
      <c r="P17" s="5"/>
      <c r="Q17" s="4"/>
      <c r="R17" s="4"/>
      <c r="S17" s="5"/>
      <c r="T17" s="4"/>
      <c r="U17" s="4"/>
      <c r="AD17" s="32">
        <v>43502</v>
      </c>
    </row>
    <row r="18" spans="1:30" x14ac:dyDescent="0.35">
      <c r="A18" s="31" t="s">
        <v>41</v>
      </c>
      <c r="B18" s="32">
        <v>43866</v>
      </c>
      <c r="C18" s="33">
        <v>0.90046296296296291</v>
      </c>
      <c r="D18" s="31" t="s">
        <v>42</v>
      </c>
      <c r="E18" s="34">
        <v>2.0099999999999998</v>
      </c>
      <c r="F18" s="34">
        <v>35.389800000000001</v>
      </c>
      <c r="G18" s="34" t="s">
        <v>43</v>
      </c>
      <c r="H18" s="34">
        <v>2.9830000000000001</v>
      </c>
      <c r="I18" s="34">
        <v>3252.9250000000002</v>
      </c>
      <c r="J18" s="34" t="s">
        <v>44</v>
      </c>
      <c r="K18" s="34">
        <v>3.266</v>
      </c>
      <c r="L18" s="34">
        <v>844.95719999999994</v>
      </c>
      <c r="M18" s="5"/>
      <c r="N18" s="4"/>
      <c r="O18" s="5"/>
      <c r="P18" s="5"/>
      <c r="Q18" s="4"/>
      <c r="R18" s="4"/>
      <c r="S18" s="5"/>
      <c r="T18" s="4"/>
      <c r="U18" s="4"/>
      <c r="AD18" s="32">
        <v>43502</v>
      </c>
    </row>
    <row r="19" spans="1:30" x14ac:dyDescent="0.35">
      <c r="A19" s="31" t="s">
        <v>41</v>
      </c>
      <c r="B19" s="32">
        <v>43866</v>
      </c>
      <c r="C19" s="33">
        <v>0.90390046296296289</v>
      </c>
      <c r="D19" s="31" t="s">
        <v>42</v>
      </c>
      <c r="E19" s="34">
        <v>2.0059999999999998</v>
      </c>
      <c r="F19" s="34">
        <v>35.280999999999999</v>
      </c>
      <c r="G19" s="34" t="s">
        <v>43</v>
      </c>
      <c r="H19" s="34">
        <v>2.98</v>
      </c>
      <c r="I19" s="34">
        <v>3266.3672999999999</v>
      </c>
      <c r="J19" s="34" t="s">
        <v>44</v>
      </c>
      <c r="K19" s="34">
        <v>3.266</v>
      </c>
      <c r="L19" s="34">
        <v>843.70050000000003</v>
      </c>
      <c r="M19" s="5"/>
      <c r="N19" s="4"/>
      <c r="O19" s="5"/>
      <c r="P19" s="5"/>
      <c r="Q19" s="4"/>
      <c r="R19" s="4"/>
      <c r="S19" s="5"/>
      <c r="T19" s="4"/>
      <c r="U19" s="4"/>
      <c r="AD19" s="32">
        <v>43502</v>
      </c>
    </row>
    <row r="20" spans="1:30" x14ac:dyDescent="0.35">
      <c r="A20" s="35" t="s">
        <v>50</v>
      </c>
      <c r="B20" s="36">
        <v>43866</v>
      </c>
      <c r="C20" s="37">
        <v>0.92453703703703705</v>
      </c>
      <c r="D20" s="35" t="s">
        <v>42</v>
      </c>
      <c r="E20" s="38">
        <v>2.0059999999999998</v>
      </c>
      <c r="F20" s="38">
        <v>18.277000000000001</v>
      </c>
      <c r="G20" s="38" t="s">
        <v>43</v>
      </c>
      <c r="H20" s="38">
        <v>2.98</v>
      </c>
      <c r="I20" s="38">
        <v>3010.1176</v>
      </c>
      <c r="J20" s="38" t="s">
        <v>44</v>
      </c>
      <c r="K20" s="38">
        <v>3.266</v>
      </c>
      <c r="L20" s="38">
        <v>607.27200000000005</v>
      </c>
      <c r="O20" s="14">
        <f t="shared" ref="O20:O29" si="3">($O$2/$M$2)*F20</f>
        <v>2.2432238040444892</v>
      </c>
      <c r="P20" s="3"/>
      <c r="R20" s="14">
        <f t="shared" ref="R20:R29" si="4">($R$2/$P$2)*I20</f>
        <v>410.34553249986021</v>
      </c>
      <c r="S20" s="3"/>
      <c r="U20" s="14">
        <f>($S$2/$U$2)*L20</f>
        <v>1263.2500053975757</v>
      </c>
      <c r="AD20" s="32">
        <v>43502</v>
      </c>
    </row>
    <row r="21" spans="1:30" x14ac:dyDescent="0.35">
      <c r="A21" s="35" t="s">
        <v>51</v>
      </c>
      <c r="B21" s="36">
        <v>43866</v>
      </c>
      <c r="C21" s="37">
        <v>0.92797453703703703</v>
      </c>
      <c r="D21" s="35" t="s">
        <v>42</v>
      </c>
      <c r="E21" s="38">
        <v>2.0129999999999999</v>
      </c>
      <c r="F21" s="38">
        <v>17.972000000000001</v>
      </c>
      <c r="G21" s="38" t="s">
        <v>43</v>
      </c>
      <c r="H21" s="38">
        <v>2.99</v>
      </c>
      <c r="I21" s="38">
        <v>3703.7044000000001</v>
      </c>
      <c r="J21" s="38" t="s">
        <v>44</v>
      </c>
      <c r="K21" s="38">
        <v>3.2730000000000001</v>
      </c>
      <c r="L21" s="38">
        <v>609.39400000000001</v>
      </c>
      <c r="O21" s="14">
        <f t="shared" si="3"/>
        <v>2.2057896923065909</v>
      </c>
      <c r="P21" s="3"/>
      <c r="R21" s="14">
        <f t="shared" si="4"/>
        <v>504.89673700458587</v>
      </c>
      <c r="S21" s="3"/>
      <c r="U21" s="14">
        <f>($S$2/$U$2)*L21</f>
        <v>1267.6641995502018</v>
      </c>
      <c r="AD21" s="32">
        <v>43502</v>
      </c>
    </row>
    <row r="22" spans="1:30" x14ac:dyDescent="0.35">
      <c r="A22" s="35" t="s">
        <v>52</v>
      </c>
      <c r="B22" s="36">
        <v>43866</v>
      </c>
      <c r="C22" s="37">
        <v>0.93142361111111116</v>
      </c>
      <c r="D22" s="35" t="s">
        <v>42</v>
      </c>
      <c r="E22" s="38">
        <v>2.0030000000000001</v>
      </c>
      <c r="F22" s="38">
        <v>18.332599999999999</v>
      </c>
      <c r="G22" s="38" t="s">
        <v>43</v>
      </c>
      <c r="H22" s="38">
        <v>2.976</v>
      </c>
      <c r="I22" s="38">
        <v>4119.8849</v>
      </c>
      <c r="J22" s="38" t="s">
        <v>44</v>
      </c>
      <c r="K22" s="38">
        <v>3.266</v>
      </c>
      <c r="L22" s="38">
        <v>619.40179999999998</v>
      </c>
      <c r="O22" s="14">
        <f>($O$2/$M$2)*F22</f>
        <v>2.2500478585121191</v>
      </c>
      <c r="P22" s="3"/>
      <c r="R22" s="14">
        <f>($R$2/$P$2)*I22</f>
        <v>561.6313339813147</v>
      </c>
      <c r="S22" s="3"/>
      <c r="T22" s="14">
        <f>($S$2/$U$2)*L22</f>
        <v>1288.4824711056463</v>
      </c>
      <c r="AD22" s="32">
        <v>43502</v>
      </c>
    </row>
    <row r="23" spans="1:30" x14ac:dyDescent="0.35">
      <c r="A23" s="35" t="s">
        <v>53</v>
      </c>
      <c r="B23" s="36">
        <v>43866</v>
      </c>
      <c r="C23" s="37">
        <v>0.93486111111111114</v>
      </c>
      <c r="D23" s="35" t="s">
        <v>42</v>
      </c>
      <c r="E23" s="38">
        <v>2.0059999999999998</v>
      </c>
      <c r="F23" s="38">
        <v>17.946300000000001</v>
      </c>
      <c r="G23" s="38" t="s">
        <v>43</v>
      </c>
      <c r="H23" s="38">
        <v>2.98</v>
      </c>
      <c r="I23" s="38">
        <v>4538.0928000000004</v>
      </c>
      <c r="J23" s="38" t="s">
        <v>44</v>
      </c>
      <c r="K23" s="38">
        <v>3.2629999999999999</v>
      </c>
      <c r="L23" s="38">
        <v>611.85919999999999</v>
      </c>
      <c r="O23" s="14">
        <f t="shared" si="3"/>
        <v>2.2026354081372008</v>
      </c>
      <c r="P23" s="3"/>
      <c r="R23" s="14">
        <f t="shared" si="4"/>
        <v>618.64231037012701</v>
      </c>
      <c r="S23" s="3"/>
      <c r="U23" s="14">
        <f t="shared" ref="U22:U26" si="5">($S$2/$U$2)*L23</f>
        <v>1272.7923199201614</v>
      </c>
      <c r="AD23" s="32">
        <v>43502</v>
      </c>
    </row>
    <row r="24" spans="1:30" x14ac:dyDescent="0.35">
      <c r="A24" s="35" t="s">
        <v>54</v>
      </c>
      <c r="B24" s="36">
        <v>43866</v>
      </c>
      <c r="C24" s="37">
        <v>0.93829861111111112</v>
      </c>
      <c r="D24" s="35" t="s">
        <v>42</v>
      </c>
      <c r="E24" s="38">
        <v>2.0030000000000001</v>
      </c>
      <c r="F24" s="38">
        <v>18.105599999999999</v>
      </c>
      <c r="G24" s="38" t="s">
        <v>43</v>
      </c>
      <c r="H24" s="38">
        <v>2.976</v>
      </c>
      <c r="I24" s="38">
        <v>4608.1135999999997</v>
      </c>
      <c r="J24" s="38" t="s">
        <v>44</v>
      </c>
      <c r="K24" s="38">
        <v>3.2629999999999999</v>
      </c>
      <c r="L24" s="38">
        <v>625.23490000000004</v>
      </c>
      <c r="O24" s="14">
        <f t="shared" si="3"/>
        <v>2.2221870605957159</v>
      </c>
      <c r="P24" s="3"/>
      <c r="R24" s="14">
        <f t="shared" si="4"/>
        <v>628.18769240505674</v>
      </c>
      <c r="S24" s="3"/>
      <c r="U24" s="14">
        <f t="shared" si="5"/>
        <v>1300.6165125343382</v>
      </c>
      <c r="AD24" s="32">
        <v>43502</v>
      </c>
    </row>
    <row r="25" spans="1:30" x14ac:dyDescent="0.35">
      <c r="A25" s="35" t="s">
        <v>55</v>
      </c>
      <c r="B25" s="36">
        <v>43866</v>
      </c>
      <c r="C25" s="37">
        <v>0.95549768518518519</v>
      </c>
      <c r="D25" s="35" t="s">
        <v>42</v>
      </c>
      <c r="E25" s="38">
        <v>2.0099999999999998</v>
      </c>
      <c r="F25" s="38">
        <v>19.078800000000001</v>
      </c>
      <c r="G25" s="38" t="s">
        <v>43</v>
      </c>
      <c r="H25" s="38">
        <v>2.9830000000000001</v>
      </c>
      <c r="I25" s="38">
        <v>3705.6055999999999</v>
      </c>
      <c r="J25" s="38" t="s">
        <v>44</v>
      </c>
      <c r="K25" s="38">
        <v>3.266</v>
      </c>
      <c r="L25" s="38">
        <v>598.78539999999998</v>
      </c>
      <c r="O25" s="17">
        <f>($O$2/$M$2)*F25</f>
        <v>2.3416325607377582</v>
      </c>
      <c r="P25" s="3"/>
      <c r="R25" s="17">
        <f t="shared" si="4"/>
        <v>505.155912568487</v>
      </c>
      <c r="S25" s="3"/>
      <c r="U25" s="17">
        <f t="shared" si="5"/>
        <v>1245.5961410735049</v>
      </c>
      <c r="AD25" s="32">
        <v>43502</v>
      </c>
    </row>
    <row r="26" spans="1:30" x14ac:dyDescent="0.35">
      <c r="A26" s="35" t="s">
        <v>56</v>
      </c>
      <c r="B26" s="36">
        <v>43866</v>
      </c>
      <c r="C26" s="37">
        <v>0.95893518518518517</v>
      </c>
      <c r="D26" s="35" t="s">
        <v>42</v>
      </c>
      <c r="E26" s="38">
        <v>2.0129999999999999</v>
      </c>
      <c r="F26" s="38">
        <v>18.8949</v>
      </c>
      <c r="G26" s="38" t="s">
        <v>43</v>
      </c>
      <c r="H26" s="38">
        <v>2.9860000000000002</v>
      </c>
      <c r="I26" s="38">
        <v>4547.1638999999996</v>
      </c>
      <c r="J26" s="38" t="s">
        <v>44</v>
      </c>
      <c r="K26" s="38">
        <v>3.27</v>
      </c>
      <c r="L26" s="38">
        <v>602.15880000000004</v>
      </c>
      <c r="O26" s="17">
        <f>($O$2/$M$2)*F26</f>
        <v>2.3190616323816937</v>
      </c>
      <c r="P26" s="3"/>
      <c r="R26" s="17">
        <f t="shared" si="4"/>
        <v>619.8789017112291</v>
      </c>
      <c r="S26" s="3"/>
      <c r="U26" s="17">
        <f t="shared" si="5"/>
        <v>1252.613503257515</v>
      </c>
      <c r="AD26" s="32">
        <v>43502</v>
      </c>
    </row>
    <row r="27" spans="1:30" x14ac:dyDescent="0.35">
      <c r="A27" s="35" t="s">
        <v>57</v>
      </c>
      <c r="B27" s="36">
        <v>43866</v>
      </c>
      <c r="C27" s="37">
        <v>0.96238425925925919</v>
      </c>
      <c r="D27" s="35" t="s">
        <v>42</v>
      </c>
      <c r="E27" s="38">
        <v>2.0129999999999999</v>
      </c>
      <c r="F27" s="38">
        <v>19.058399999999999</v>
      </c>
      <c r="G27" s="38" t="s">
        <v>43</v>
      </c>
      <c r="H27" s="38">
        <v>2.9860000000000002</v>
      </c>
      <c r="I27" s="38">
        <v>5228.0677999999998</v>
      </c>
      <c r="J27" s="38" t="s">
        <v>44</v>
      </c>
      <c r="K27" s="38">
        <v>3.27</v>
      </c>
      <c r="L27" s="38">
        <v>620.44140000000004</v>
      </c>
      <c r="O27" s="17">
        <f t="shared" si="3"/>
        <v>2.3391287709690589</v>
      </c>
      <c r="P27" s="3"/>
      <c r="R27" s="17">
        <f t="shared" si="4"/>
        <v>712.70114673804528</v>
      </c>
      <c r="S27" s="3"/>
      <c r="U27" s="17">
        <f>($S$2/$U$2)*L27</f>
        <v>1290.6450518036058</v>
      </c>
      <c r="AD27" s="32">
        <v>43502</v>
      </c>
    </row>
    <row r="28" spans="1:30" x14ac:dyDescent="0.35">
      <c r="A28" s="35" t="s">
        <v>58</v>
      </c>
      <c r="B28" s="36">
        <v>43866</v>
      </c>
      <c r="C28" s="37">
        <v>0.96582175925925917</v>
      </c>
      <c r="D28" s="35" t="s">
        <v>42</v>
      </c>
      <c r="E28" s="38">
        <v>2.0059999999999998</v>
      </c>
      <c r="F28" s="38">
        <v>19.060400000000001</v>
      </c>
      <c r="G28" s="38" t="s">
        <v>43</v>
      </c>
      <c r="H28" s="38">
        <v>2.9830000000000001</v>
      </c>
      <c r="I28" s="38">
        <v>5845.3915999999999</v>
      </c>
      <c r="J28" s="38" t="s">
        <v>44</v>
      </c>
      <c r="K28" s="38">
        <v>3.2730000000000001</v>
      </c>
      <c r="L28" s="38">
        <v>619.51689999999996</v>
      </c>
      <c r="O28" s="17">
        <f t="shared" si="3"/>
        <v>2.3393742405542257</v>
      </c>
      <c r="P28" s="3"/>
      <c r="R28" s="17">
        <f t="shared" si="4"/>
        <v>796.85601943665256</v>
      </c>
      <c r="S28" s="3"/>
      <c r="U28" s="17">
        <f>($S$2/$U$2)*L28</f>
        <v>1288.7219026546411</v>
      </c>
      <c r="AD28" s="32">
        <v>43502</v>
      </c>
    </row>
    <row r="29" spans="1:30" x14ac:dyDescent="0.35">
      <c r="A29" s="35" t="s">
        <v>59</v>
      </c>
      <c r="B29" s="36">
        <v>43866</v>
      </c>
      <c r="C29" s="37">
        <v>0.9692708333333333</v>
      </c>
      <c r="D29" s="35" t="s">
        <v>42</v>
      </c>
      <c r="E29" s="38">
        <v>2.0099999999999998</v>
      </c>
      <c r="F29" s="38">
        <v>18.756799999999998</v>
      </c>
      <c r="G29" s="38" t="s">
        <v>43</v>
      </c>
      <c r="H29" s="38">
        <v>2.9830000000000001</v>
      </c>
      <c r="I29" s="38">
        <v>6269.5252</v>
      </c>
      <c r="J29" s="38" t="s">
        <v>44</v>
      </c>
      <c r="K29" s="38">
        <v>3.266</v>
      </c>
      <c r="L29" s="38">
        <v>619.90239999999994</v>
      </c>
      <c r="O29" s="17">
        <f t="shared" si="3"/>
        <v>2.3021119575259434</v>
      </c>
      <c r="P29" s="3"/>
      <c r="R29" s="17">
        <f t="shared" si="4"/>
        <v>854.67479965410405</v>
      </c>
      <c r="S29" s="3"/>
      <c r="U29" s="17">
        <f>($S$2/$U$2)*L29</f>
        <v>1289.5238215263835</v>
      </c>
      <c r="AD29" s="32">
        <v>43502</v>
      </c>
    </row>
    <row r="30" spans="1:30" x14ac:dyDescent="0.35">
      <c r="A30" s="39" t="s">
        <v>41</v>
      </c>
      <c r="B30" s="40">
        <v>43866</v>
      </c>
      <c r="C30" s="41">
        <v>0.94173611111111111</v>
      </c>
      <c r="D30" s="39" t="s">
        <v>42</v>
      </c>
      <c r="E30" s="42">
        <v>2.0059999999999998</v>
      </c>
      <c r="F30" s="42">
        <v>17.470300000000002</v>
      </c>
      <c r="G30" s="42" t="s">
        <v>43</v>
      </c>
      <c r="H30" s="42">
        <v>2.9830000000000001</v>
      </c>
      <c r="I30" s="42">
        <v>3101.9108999999999</v>
      </c>
      <c r="J30" s="42" t="s">
        <v>44</v>
      </c>
      <c r="K30" s="42">
        <v>3.27</v>
      </c>
      <c r="L30" s="42">
        <v>679.6576</v>
      </c>
      <c r="M30" s="5"/>
      <c r="N30" s="4"/>
      <c r="O30" s="5"/>
      <c r="P30" s="5"/>
      <c r="Q30" s="4"/>
      <c r="R30" s="4"/>
      <c r="S30" s="5"/>
      <c r="T30" s="4"/>
      <c r="U30" s="4"/>
      <c r="AD30" s="32">
        <v>43502</v>
      </c>
    </row>
    <row r="31" spans="1:30" x14ac:dyDescent="0.35">
      <c r="A31" s="31" t="s">
        <v>41</v>
      </c>
      <c r="B31" s="32">
        <v>43866</v>
      </c>
      <c r="C31" s="33">
        <v>0.94517361111111109</v>
      </c>
      <c r="D31" s="31" t="s">
        <v>42</v>
      </c>
      <c r="E31" s="34">
        <v>2.0059999999999998</v>
      </c>
      <c r="F31" s="34">
        <v>34.570399999999999</v>
      </c>
      <c r="G31" s="34" t="s">
        <v>43</v>
      </c>
      <c r="H31" s="34">
        <v>2.98</v>
      </c>
      <c r="I31" s="34">
        <v>3126.933</v>
      </c>
      <c r="J31" s="34" t="s">
        <v>44</v>
      </c>
      <c r="K31" s="34">
        <v>3.2629999999999999</v>
      </c>
      <c r="L31" s="34">
        <v>825.45060000000001</v>
      </c>
      <c r="M31" s="5"/>
      <c r="N31" s="4"/>
      <c r="O31" s="5"/>
      <c r="P31" s="5"/>
      <c r="Q31" s="4"/>
      <c r="R31" s="4"/>
      <c r="S31" s="5"/>
      <c r="T31" s="4"/>
      <c r="U31" s="4"/>
      <c r="AD31" s="32">
        <v>43502</v>
      </c>
    </row>
    <row r="32" spans="1:30" x14ac:dyDescent="0.35">
      <c r="A32" s="31" t="s">
        <v>41</v>
      </c>
      <c r="B32" s="32">
        <v>43866</v>
      </c>
      <c r="C32" s="33">
        <v>0.94862268518518522</v>
      </c>
      <c r="D32" s="31" t="s">
        <v>42</v>
      </c>
      <c r="E32" s="34">
        <v>2.0099999999999998</v>
      </c>
      <c r="F32" s="34">
        <v>35.432400000000001</v>
      </c>
      <c r="G32" s="34" t="s">
        <v>43</v>
      </c>
      <c r="H32" s="34">
        <v>2.9830000000000001</v>
      </c>
      <c r="I32" s="34">
        <v>3260.7566999999999</v>
      </c>
      <c r="J32" s="34" t="s">
        <v>44</v>
      </c>
      <c r="K32" s="34">
        <v>3.266</v>
      </c>
      <c r="L32" s="34">
        <v>835.05179999999996</v>
      </c>
      <c r="M32" s="5"/>
      <c r="N32" s="4"/>
      <c r="O32" s="5"/>
      <c r="P32" s="5"/>
      <c r="Q32" s="4"/>
      <c r="R32" s="4"/>
      <c r="S32" s="5"/>
      <c r="T32" s="4"/>
      <c r="U32" s="4"/>
      <c r="AD32" s="32">
        <v>43502</v>
      </c>
    </row>
    <row r="33" spans="1:30" x14ac:dyDescent="0.35">
      <c r="A33" s="31" t="s">
        <v>41</v>
      </c>
      <c r="B33" s="32">
        <v>43866</v>
      </c>
      <c r="C33" s="33">
        <v>0.9520601851851852</v>
      </c>
      <c r="D33" s="31" t="s">
        <v>42</v>
      </c>
      <c r="E33" s="34">
        <v>2.0030000000000001</v>
      </c>
      <c r="F33" s="34">
        <v>35.395400000000002</v>
      </c>
      <c r="G33" s="34" t="s">
        <v>43</v>
      </c>
      <c r="H33" s="34">
        <v>2.976</v>
      </c>
      <c r="I33" s="34">
        <v>3270.2894000000001</v>
      </c>
      <c r="J33" s="34" t="s">
        <v>44</v>
      </c>
      <c r="K33" s="34">
        <v>3.2629999999999999</v>
      </c>
      <c r="L33" s="34">
        <v>839.52859999999998</v>
      </c>
      <c r="M33" s="5"/>
      <c r="N33" s="4"/>
      <c r="O33" s="5"/>
      <c r="P33" s="5"/>
      <c r="Q33" s="4"/>
      <c r="R33" s="4"/>
      <c r="S33" s="5"/>
      <c r="T33" s="4"/>
      <c r="U33" s="4"/>
      <c r="AD33" s="32">
        <v>43502</v>
      </c>
    </row>
    <row r="34" spans="1:30" x14ac:dyDescent="0.35">
      <c r="A34" s="27" t="s">
        <v>60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2">
        <v>43502</v>
      </c>
    </row>
    <row r="35" spans="1:30" x14ac:dyDescent="0.35">
      <c r="A35" s="27" t="s">
        <v>61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2">
        <v>43502</v>
      </c>
    </row>
    <row r="36" spans="1:30" x14ac:dyDescent="0.35">
      <c r="A36" s="27" t="s">
        <v>62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2">
        <v>43502</v>
      </c>
    </row>
    <row r="37" spans="1:30" x14ac:dyDescent="0.35">
      <c r="A37" s="27" t="s">
        <v>63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2">
        <v>43502</v>
      </c>
    </row>
    <row r="38" spans="1:30" x14ac:dyDescent="0.35">
      <c r="A38" s="27" t="s">
        <v>64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2">
        <v>43502</v>
      </c>
    </row>
    <row r="39" spans="1:30" x14ac:dyDescent="0.35">
      <c r="A39" s="35" t="s">
        <v>65</v>
      </c>
      <c r="B39" s="36">
        <v>43866</v>
      </c>
      <c r="C39" s="37">
        <v>0.97270833333333329</v>
      </c>
      <c r="D39" s="35" t="s">
        <v>42</v>
      </c>
      <c r="E39" s="38">
        <v>2.016</v>
      </c>
      <c r="F39" s="38">
        <v>18.5916</v>
      </c>
      <c r="G39" s="38" t="s">
        <v>43</v>
      </c>
      <c r="H39" s="38">
        <v>2.9929999999999999</v>
      </c>
      <c r="I39" s="38">
        <v>3824.0401999999999</v>
      </c>
      <c r="J39" s="38" t="s">
        <v>44</v>
      </c>
      <c r="K39" s="38">
        <v>3.2759999999999998</v>
      </c>
      <c r="L39" s="38">
        <v>605.32190000000003</v>
      </c>
      <c r="O39" s="26">
        <f t="shared" si="6"/>
        <v>2.2818361697911871</v>
      </c>
      <c r="R39" s="16">
        <f t="shared" si="7"/>
        <v>521.30116516705925</v>
      </c>
      <c r="U39" s="16">
        <f t="shared" si="8"/>
        <v>1259.1933984149948</v>
      </c>
      <c r="AD39" s="32">
        <v>43502</v>
      </c>
    </row>
    <row r="40" spans="1:30" x14ac:dyDescent="0.35">
      <c r="A40" s="35" t="s">
        <v>66</v>
      </c>
      <c r="B40" s="36">
        <v>43866</v>
      </c>
      <c r="C40" s="37">
        <v>0.97614583333333327</v>
      </c>
      <c r="D40" s="35" t="s">
        <v>42</v>
      </c>
      <c r="E40" s="38">
        <v>2.0099999999999998</v>
      </c>
      <c r="F40" s="38">
        <v>18.002800000000001</v>
      </c>
      <c r="G40" s="38" t="s">
        <v>43</v>
      </c>
      <c r="H40" s="38">
        <v>2.9830000000000001</v>
      </c>
      <c r="I40" s="38">
        <v>4494.4838</v>
      </c>
      <c r="J40" s="38" t="s">
        <v>44</v>
      </c>
      <c r="K40" s="38">
        <v>3.27</v>
      </c>
      <c r="L40" s="38">
        <v>624.3886</v>
      </c>
      <c r="O40" s="16">
        <f t="shared" si="6"/>
        <v>2.2095699239181554</v>
      </c>
      <c r="R40" s="16">
        <f t="shared" si="7"/>
        <v>612.69744020067367</v>
      </c>
      <c r="U40" s="16">
        <f t="shared" si="8"/>
        <v>1298.8560353847774</v>
      </c>
      <c r="AD40" s="32">
        <v>43502</v>
      </c>
    </row>
    <row r="41" spans="1:30" x14ac:dyDescent="0.35">
      <c r="A41" s="35" t="s">
        <v>67</v>
      </c>
      <c r="B41" s="36">
        <v>43866</v>
      </c>
      <c r="C41" s="37">
        <v>0.9795949074074074</v>
      </c>
      <c r="D41" s="35" t="s">
        <v>42</v>
      </c>
      <c r="E41" s="38">
        <v>2.0099999999999998</v>
      </c>
      <c r="F41" s="38">
        <v>17.605599999999999</v>
      </c>
      <c r="G41" s="38" t="s">
        <v>43</v>
      </c>
      <c r="H41" s="38">
        <v>2.99</v>
      </c>
      <c r="I41" s="38">
        <v>5146.6881999999996</v>
      </c>
      <c r="J41" s="38" t="s">
        <v>44</v>
      </c>
      <c r="K41" s="38">
        <v>3.2759999999999998</v>
      </c>
      <c r="L41" s="38">
        <v>622.10720000000003</v>
      </c>
      <c r="O41" s="16">
        <f t="shared" si="6"/>
        <v>2.1608196643040793</v>
      </c>
      <c r="R41" s="16">
        <f t="shared" si="7"/>
        <v>701.6073093090273</v>
      </c>
      <c r="T41" s="16">
        <f>($S$2/$U$2)*L41</f>
        <v>1294.1102566195555</v>
      </c>
      <c r="AD41" s="32">
        <v>43502</v>
      </c>
    </row>
    <row r="42" spans="1:30" x14ac:dyDescent="0.35">
      <c r="A42" s="35" t="s">
        <v>68</v>
      </c>
      <c r="B42" s="36">
        <v>43866</v>
      </c>
      <c r="C42" s="37">
        <v>0.98303240740740738</v>
      </c>
      <c r="D42" s="35" t="s">
        <v>42</v>
      </c>
      <c r="E42" s="38">
        <v>2.0099999999999998</v>
      </c>
      <c r="F42" s="38">
        <v>16.962199999999999</v>
      </c>
      <c r="G42" s="38" t="s">
        <v>43</v>
      </c>
      <c r="H42" s="38">
        <v>2.9860000000000002</v>
      </c>
      <c r="I42" s="38">
        <v>5527.7592000000004</v>
      </c>
      <c r="J42" s="38" t="s">
        <v>44</v>
      </c>
      <c r="K42" s="38">
        <v>3.2730000000000001</v>
      </c>
      <c r="L42" s="38">
        <v>624.06939999999997</v>
      </c>
      <c r="O42" s="16">
        <f t="shared" si="6"/>
        <v>2.0818520987560012</v>
      </c>
      <c r="R42" s="16">
        <f t="shared" si="7"/>
        <v>753.55570574883905</v>
      </c>
      <c r="U42" s="16">
        <f t="shared" si="8"/>
        <v>1298.1920340777472</v>
      </c>
      <c r="AD42" s="32">
        <v>43502</v>
      </c>
    </row>
    <row r="43" spans="1:30" x14ac:dyDescent="0.35">
      <c r="A43" s="35" t="s">
        <v>69</v>
      </c>
      <c r="B43" s="36">
        <v>43866</v>
      </c>
      <c r="C43" s="37">
        <v>0.9864814814814814</v>
      </c>
      <c r="D43" s="35" t="s">
        <v>42</v>
      </c>
      <c r="E43" s="38">
        <v>2.0099999999999998</v>
      </c>
      <c r="F43" s="38">
        <v>16.969000000000001</v>
      </c>
      <c r="G43" s="38" t="s">
        <v>43</v>
      </c>
      <c r="H43" s="38">
        <v>2.9860000000000002</v>
      </c>
      <c r="I43" s="38">
        <v>5964.6234000000004</v>
      </c>
      <c r="J43" s="38" t="s">
        <v>44</v>
      </c>
      <c r="K43" s="38">
        <v>3.27</v>
      </c>
      <c r="L43" s="38">
        <v>626.72889999999995</v>
      </c>
      <c r="O43" s="16">
        <f t="shared" ref="O43" si="9">($O$2/$M$2)*F43</f>
        <v>2.0826866953455676</v>
      </c>
      <c r="R43" s="16">
        <f t="shared" si="7"/>
        <v>813.10994800805349</v>
      </c>
      <c r="U43" s="16">
        <f t="shared" si="8"/>
        <v>1303.7243382007016</v>
      </c>
      <c r="AD43" s="32">
        <v>43502</v>
      </c>
    </row>
    <row r="44" spans="1:30" x14ac:dyDescent="0.35">
      <c r="A44" s="31" t="s">
        <v>41</v>
      </c>
      <c r="B44" s="32">
        <v>43866</v>
      </c>
      <c r="C44" s="33">
        <v>0.98991898148148139</v>
      </c>
      <c r="D44" s="31" t="s">
        <v>42</v>
      </c>
      <c r="E44" s="34">
        <v>2.0099999999999998</v>
      </c>
      <c r="F44" s="34">
        <v>35.166400000000003</v>
      </c>
      <c r="G44" s="34" t="s">
        <v>43</v>
      </c>
      <c r="H44" s="34">
        <v>2.9860000000000002</v>
      </c>
      <c r="I44" s="34">
        <v>3264.3314</v>
      </c>
      <c r="J44" s="34" t="s">
        <v>44</v>
      </c>
      <c r="K44" s="34">
        <v>3.2730000000000001</v>
      </c>
      <c r="L44" s="34">
        <v>837.78219999999999</v>
      </c>
      <c r="M44" s="5"/>
      <c r="N44" s="4"/>
      <c r="O44" s="4"/>
      <c r="P44" s="5"/>
      <c r="Q44" s="4"/>
      <c r="R44" s="4"/>
      <c r="S44" s="5"/>
      <c r="T44" s="4"/>
      <c r="U44" s="4"/>
      <c r="AD44" s="32">
        <v>43502</v>
      </c>
    </row>
    <row r="45" spans="1:30" x14ac:dyDescent="0.35">
      <c r="A45" s="39" t="s">
        <v>41</v>
      </c>
      <c r="B45" s="40">
        <v>43866</v>
      </c>
      <c r="C45" s="41">
        <v>0.99336805555555552</v>
      </c>
      <c r="D45" s="39" t="s">
        <v>42</v>
      </c>
      <c r="E45" s="42">
        <v>2.0099999999999998</v>
      </c>
      <c r="F45" s="42">
        <v>17.6191</v>
      </c>
      <c r="G45" s="42" t="s">
        <v>43</v>
      </c>
      <c r="H45" s="42">
        <v>2.9860000000000002</v>
      </c>
      <c r="I45" s="42">
        <v>3073.5241999999998</v>
      </c>
      <c r="J45" s="42" t="s">
        <v>44</v>
      </c>
      <c r="K45" s="42">
        <v>3.27</v>
      </c>
      <c r="L45" s="42">
        <v>689.59460000000001</v>
      </c>
      <c r="M45" s="5"/>
      <c r="N45" s="4"/>
      <c r="O45" s="4"/>
      <c r="P45" s="5"/>
      <c r="Q45" s="4"/>
      <c r="R45" s="4"/>
      <c r="S45" s="5"/>
      <c r="T45" s="4"/>
      <c r="U45" s="4"/>
      <c r="AD45" s="32">
        <v>43502</v>
      </c>
    </row>
    <row r="46" spans="1:30" x14ac:dyDescent="0.35">
      <c r="A46" s="31" t="s">
        <v>41</v>
      </c>
      <c r="B46" s="32">
        <v>43866</v>
      </c>
      <c r="C46" s="33">
        <v>0.9968055555555555</v>
      </c>
      <c r="D46" s="31" t="s">
        <v>42</v>
      </c>
      <c r="E46" s="34">
        <v>2.0099999999999998</v>
      </c>
      <c r="F46" s="34">
        <v>35.387799999999999</v>
      </c>
      <c r="G46" s="34" t="s">
        <v>43</v>
      </c>
      <c r="H46" s="34">
        <v>2.9830000000000001</v>
      </c>
      <c r="I46" s="34">
        <v>3243.8604</v>
      </c>
      <c r="J46" s="34" t="s">
        <v>44</v>
      </c>
      <c r="K46" s="34">
        <v>3.27</v>
      </c>
      <c r="L46" s="34">
        <v>836.77020000000005</v>
      </c>
      <c r="M46" s="5"/>
      <c r="N46" s="4"/>
      <c r="O46" s="4"/>
      <c r="P46" s="5"/>
      <c r="Q46" s="4"/>
      <c r="R46" s="4"/>
      <c r="S46" s="5"/>
      <c r="T46" s="4"/>
      <c r="U46" s="4"/>
      <c r="AD46" s="32">
        <v>43502</v>
      </c>
    </row>
    <row r="47" spans="1:30" x14ac:dyDescent="0.35">
      <c r="A47" s="31" t="s">
        <v>41</v>
      </c>
      <c r="B47" s="32">
        <v>43867</v>
      </c>
      <c r="C47" s="33">
        <v>2.4305555555555552E-4</v>
      </c>
      <c r="D47" s="31" t="s">
        <v>42</v>
      </c>
      <c r="E47" s="34">
        <v>2.0099999999999998</v>
      </c>
      <c r="F47" s="34">
        <v>35.498699999999999</v>
      </c>
      <c r="G47" s="34" t="s">
        <v>43</v>
      </c>
      <c r="H47" s="34">
        <v>2.9830000000000001</v>
      </c>
      <c r="I47" s="34">
        <v>3251.8986</v>
      </c>
      <c r="J47" s="34" t="s">
        <v>44</v>
      </c>
      <c r="K47" s="34">
        <v>3.266</v>
      </c>
      <c r="L47" s="34">
        <v>841.58090000000004</v>
      </c>
      <c r="M47" s="5"/>
      <c r="N47" s="4"/>
      <c r="O47" s="4"/>
      <c r="P47" s="5"/>
      <c r="Q47" s="4"/>
      <c r="R47" s="4"/>
      <c r="S47" s="5"/>
      <c r="T47" s="4"/>
      <c r="U47" s="4"/>
      <c r="AD47" s="32">
        <v>43502</v>
      </c>
    </row>
    <row r="48" spans="1:30" x14ac:dyDescent="0.35">
      <c r="A48" s="35" t="s">
        <v>70</v>
      </c>
      <c r="B48" s="36">
        <v>43867</v>
      </c>
      <c r="C48" s="37">
        <v>3.6921296296296298E-3</v>
      </c>
      <c r="D48" s="35" t="s">
        <v>42</v>
      </c>
      <c r="E48" s="38">
        <v>2.0059999999999998</v>
      </c>
      <c r="F48" s="38">
        <v>18.957000000000001</v>
      </c>
      <c r="G48" s="38" t="s">
        <v>43</v>
      </c>
      <c r="H48" s="38">
        <v>2.9830000000000001</v>
      </c>
      <c r="I48" s="38">
        <v>3915.6523999999999</v>
      </c>
      <c r="J48" s="38" t="s">
        <v>44</v>
      </c>
      <c r="K48" s="38">
        <v>3.27</v>
      </c>
      <c r="L48" s="38">
        <v>606.06110000000001</v>
      </c>
      <c r="O48" s="22">
        <f t="shared" ref="O48:O57" si="10">($O$2/$M$2)*F48</f>
        <v>2.3266834630011153</v>
      </c>
      <c r="R48" s="22">
        <f t="shared" ref="R48:R57" si="11">($R$2/$P$2)*I48</f>
        <v>533.78993204862013</v>
      </c>
      <c r="U48" s="22">
        <f>($S$2/$U$2)*L48</f>
        <v>1260.7310856523281</v>
      </c>
      <c r="AD48" s="32">
        <v>43502</v>
      </c>
    </row>
    <row r="49" spans="1:30" x14ac:dyDescent="0.35">
      <c r="A49" s="35" t="s">
        <v>71</v>
      </c>
      <c r="B49" s="36">
        <v>43867</v>
      </c>
      <c r="C49" s="37">
        <v>7.1296296296296307E-3</v>
      </c>
      <c r="D49" s="35" t="s">
        <v>42</v>
      </c>
      <c r="E49" s="38">
        <v>2.0099999999999998</v>
      </c>
      <c r="F49" s="38">
        <v>18.235800000000001</v>
      </c>
      <c r="G49" s="38" t="s">
        <v>43</v>
      </c>
      <c r="H49" s="38">
        <v>2.9830000000000001</v>
      </c>
      <c r="I49" s="38">
        <v>4771.9571999999998</v>
      </c>
      <c r="J49" s="38" t="s">
        <v>44</v>
      </c>
      <c r="K49" s="38">
        <v>3.266</v>
      </c>
      <c r="L49" s="38">
        <v>624.64070000000004</v>
      </c>
      <c r="O49" s="22">
        <f t="shared" si="10"/>
        <v>2.2381671305900586</v>
      </c>
      <c r="R49" s="22">
        <f t="shared" si="11"/>
        <v>650.5231949411351</v>
      </c>
      <c r="U49" s="22">
        <f>($S$2/$U$2)*L49</f>
        <v>1299.380454963419</v>
      </c>
      <c r="AD49" s="32">
        <v>43502</v>
      </c>
    </row>
    <row r="50" spans="1:30" x14ac:dyDescent="0.35">
      <c r="A50" s="35" t="s">
        <v>72</v>
      </c>
      <c r="B50" s="36">
        <v>43867</v>
      </c>
      <c r="C50" s="37">
        <v>1.0578703703703703E-2</v>
      </c>
      <c r="D50" s="35" t="s">
        <v>42</v>
      </c>
      <c r="E50" s="38">
        <v>2.0030000000000001</v>
      </c>
      <c r="F50" s="38">
        <v>17.381799999999998</v>
      </c>
      <c r="G50" s="38" t="s">
        <v>43</v>
      </c>
      <c r="H50" s="38">
        <v>2.976</v>
      </c>
      <c r="I50" s="38">
        <v>5454.8558999999996</v>
      </c>
      <c r="J50" s="38" t="s">
        <v>44</v>
      </c>
      <c r="K50" s="38">
        <v>3.2629999999999999</v>
      </c>
      <c r="L50" s="38">
        <v>616.15480000000002</v>
      </c>
      <c r="O50" s="22">
        <f t="shared" si="10"/>
        <v>2.1333516177239424</v>
      </c>
      <c r="R50" s="22">
        <f t="shared" si="11"/>
        <v>743.61737527979108</v>
      </c>
      <c r="U50" s="22">
        <f>($S$2/$U$2)*L50</f>
        <v>1281.7280467825656</v>
      </c>
      <c r="AD50" s="32">
        <v>43502</v>
      </c>
    </row>
    <row r="51" spans="1:30" x14ac:dyDescent="0.35">
      <c r="A51" s="35" t="s">
        <v>73</v>
      </c>
      <c r="B51" s="36">
        <v>43867</v>
      </c>
      <c r="C51" s="37">
        <v>1.4027777777777778E-2</v>
      </c>
      <c r="D51" s="35" t="s">
        <v>42</v>
      </c>
      <c r="E51" s="38">
        <v>2.0099999999999998</v>
      </c>
      <c r="F51" s="38">
        <v>16.848299999999998</v>
      </c>
      <c r="G51" s="38" t="s">
        <v>43</v>
      </c>
      <c r="H51" s="38">
        <v>2.9860000000000002</v>
      </c>
      <c r="I51" s="38">
        <v>5564.8233</v>
      </c>
      <c r="J51" s="38" t="s">
        <v>44</v>
      </c>
      <c r="K51" s="38">
        <v>3.27</v>
      </c>
      <c r="L51" s="38">
        <v>630.71</v>
      </c>
      <c r="O51" s="22">
        <f t="shared" si="10"/>
        <v>2.0678726058807659</v>
      </c>
      <c r="R51" s="22">
        <f t="shared" si="11"/>
        <v>758.60836144944278</v>
      </c>
      <c r="U51" s="22">
        <f>($S$2/$U$2)*L51</f>
        <v>1312.0058407176766</v>
      </c>
      <c r="AD51" s="32">
        <v>43502</v>
      </c>
    </row>
    <row r="52" spans="1:30" x14ac:dyDescent="0.35">
      <c r="A52" s="35" t="s">
        <v>74</v>
      </c>
      <c r="B52" s="36">
        <v>43867</v>
      </c>
      <c r="C52" s="37">
        <v>1.7465277777777777E-2</v>
      </c>
      <c r="D52" s="35" t="s">
        <v>42</v>
      </c>
      <c r="E52" s="38">
        <v>2.0030000000000001</v>
      </c>
      <c r="F52" s="38">
        <v>16.658899999999999</v>
      </c>
      <c r="G52" s="38" t="s">
        <v>43</v>
      </c>
      <c r="H52" s="38">
        <v>2.98</v>
      </c>
      <c r="I52" s="38">
        <v>6032.3552</v>
      </c>
      <c r="J52" s="38" t="s">
        <v>44</v>
      </c>
      <c r="K52" s="38">
        <v>3.2629999999999999</v>
      </c>
      <c r="L52" s="38">
        <v>630.16319999999996</v>
      </c>
      <c r="O52" s="22">
        <f t="shared" si="10"/>
        <v>2.0446266361654941</v>
      </c>
      <c r="R52" s="22">
        <f t="shared" si="11"/>
        <v>822.34328877127621</v>
      </c>
      <c r="U52" s="22">
        <f t="shared" ref="U52:U57" si="12">($S$2/$U$2)*L52</f>
        <v>1310.8683848446058</v>
      </c>
      <c r="AD52" s="32">
        <v>43502</v>
      </c>
    </row>
    <row r="53" spans="1:30" x14ac:dyDescent="0.35">
      <c r="A53" s="35" t="s">
        <v>75</v>
      </c>
      <c r="B53" s="36">
        <v>43867</v>
      </c>
      <c r="C53" s="37">
        <v>2.0902777777777781E-2</v>
      </c>
      <c r="D53" s="35" t="s">
        <v>42</v>
      </c>
      <c r="E53" s="38">
        <v>2.0059999999999998</v>
      </c>
      <c r="F53" s="38">
        <v>17.7806</v>
      </c>
      <c r="G53" s="38" t="s">
        <v>43</v>
      </c>
      <c r="H53" s="38">
        <v>2.98</v>
      </c>
      <c r="I53" s="38">
        <v>3671.3755999999998</v>
      </c>
      <c r="J53" s="38" t="s">
        <v>44</v>
      </c>
      <c r="K53" s="38">
        <v>3.266</v>
      </c>
      <c r="L53" s="38">
        <v>595.0838</v>
      </c>
      <c r="O53" s="24">
        <f t="shared" si="10"/>
        <v>2.1822982530061523</v>
      </c>
      <c r="R53" s="24">
        <f t="shared" si="11"/>
        <v>500.48960731268232</v>
      </c>
      <c r="U53" s="24">
        <f t="shared" si="12"/>
        <v>1237.8960557411008</v>
      </c>
      <c r="AD53" s="32">
        <v>43502</v>
      </c>
    </row>
    <row r="54" spans="1:30" x14ac:dyDescent="0.35">
      <c r="A54" s="35" t="s">
        <v>76</v>
      </c>
      <c r="B54" s="36">
        <v>43867</v>
      </c>
      <c r="C54" s="37">
        <v>2.4340277777777777E-2</v>
      </c>
      <c r="D54" s="35" t="s">
        <v>42</v>
      </c>
      <c r="E54" s="38">
        <v>2.0059999999999998</v>
      </c>
      <c r="F54" s="38">
        <v>17.305</v>
      </c>
      <c r="G54" s="38" t="s">
        <v>43</v>
      </c>
      <c r="H54" s="38">
        <v>2.98</v>
      </c>
      <c r="I54" s="38">
        <v>4207.5510000000004</v>
      </c>
      <c r="J54" s="38" t="s">
        <v>44</v>
      </c>
      <c r="K54" s="38">
        <v>3.2629999999999999</v>
      </c>
      <c r="L54" s="38">
        <v>604.35879999999997</v>
      </c>
      <c r="O54" s="24">
        <f t="shared" si="10"/>
        <v>2.1239255856535473</v>
      </c>
      <c r="R54" s="24">
        <f t="shared" si="11"/>
        <v>573.58216025025717</v>
      </c>
      <c r="U54" s="24">
        <f t="shared" si="12"/>
        <v>1257.189953368626</v>
      </c>
      <c r="AD54" s="32">
        <v>43502</v>
      </c>
    </row>
    <row r="55" spans="1:30" x14ac:dyDescent="0.35">
      <c r="A55" s="35" t="s">
        <v>77</v>
      </c>
      <c r="B55" s="36">
        <v>43867</v>
      </c>
      <c r="C55" s="37">
        <v>2.7777777777777776E-2</v>
      </c>
      <c r="D55" s="35" t="s">
        <v>42</v>
      </c>
      <c r="E55" s="38">
        <v>2.0030000000000001</v>
      </c>
      <c r="F55" s="38">
        <v>16.9405</v>
      </c>
      <c r="G55" s="38" t="s">
        <v>43</v>
      </c>
      <c r="H55" s="38">
        <v>2.98</v>
      </c>
      <c r="I55" s="38">
        <v>4783.6378999999997</v>
      </c>
      <c r="J55" s="38" t="s">
        <v>44</v>
      </c>
      <c r="K55" s="38">
        <v>3.266</v>
      </c>
      <c r="L55" s="38">
        <v>611.89179999999999</v>
      </c>
      <c r="O55" s="24">
        <f t="shared" si="10"/>
        <v>2.0791887537569442</v>
      </c>
      <c r="R55" s="24">
        <f t="shared" si="11"/>
        <v>652.11553241707668</v>
      </c>
      <c r="U55" s="24">
        <f t="shared" si="12"/>
        <v>1272.8601345899897</v>
      </c>
      <c r="AD55" s="32">
        <v>43502</v>
      </c>
    </row>
    <row r="56" spans="1:30" x14ac:dyDescent="0.35">
      <c r="A56" s="35" t="s">
        <v>78</v>
      </c>
      <c r="B56" s="36">
        <v>43867</v>
      </c>
      <c r="C56" s="37">
        <v>3.1215277777777783E-2</v>
      </c>
      <c r="D56" s="35" t="s">
        <v>42</v>
      </c>
      <c r="E56" s="38">
        <v>2.0059999999999998</v>
      </c>
      <c r="F56" s="38">
        <v>16.413499999999999</v>
      </c>
      <c r="G56" s="38" t="s">
        <v>43</v>
      </c>
      <c r="H56" s="38">
        <v>2.98</v>
      </c>
      <c r="I56" s="38">
        <v>4848.0339000000004</v>
      </c>
      <c r="J56" s="38" t="s">
        <v>44</v>
      </c>
      <c r="K56" s="38">
        <v>3.266</v>
      </c>
      <c r="L56" s="38">
        <v>618.02139999999997</v>
      </c>
      <c r="O56" s="24">
        <f t="shared" si="10"/>
        <v>2.0145075180655589</v>
      </c>
      <c r="R56" s="24">
        <f t="shared" si="11"/>
        <v>660.89412994126019</v>
      </c>
      <c r="U56" s="24">
        <f t="shared" si="12"/>
        <v>1285.6109566813836</v>
      </c>
      <c r="AD56" s="32">
        <v>43502</v>
      </c>
    </row>
    <row r="57" spans="1:30" x14ac:dyDescent="0.35">
      <c r="A57" s="35" t="s">
        <v>79</v>
      </c>
      <c r="B57" s="36">
        <v>43867</v>
      </c>
      <c r="C57" s="37">
        <v>3.4652777777777775E-2</v>
      </c>
      <c r="D57" s="35" t="s">
        <v>42</v>
      </c>
      <c r="E57" s="38">
        <v>2.0099999999999998</v>
      </c>
      <c r="F57" s="38">
        <v>15.9634</v>
      </c>
      <c r="G57" s="38" t="s">
        <v>43</v>
      </c>
      <c r="H57" s="38">
        <v>2.9830000000000001</v>
      </c>
      <c r="I57" s="38">
        <v>5051.1674000000003</v>
      </c>
      <c r="J57" s="38" t="s">
        <v>44</v>
      </c>
      <c r="K57" s="38">
        <v>3.266</v>
      </c>
      <c r="L57" s="38">
        <v>623.12739999999997</v>
      </c>
      <c r="M57" s="3"/>
      <c r="N57" s="2"/>
      <c r="O57" s="24">
        <f t="shared" si="10"/>
        <v>1.9592645879238277</v>
      </c>
      <c r="P57" s="3"/>
      <c r="Q57" s="2"/>
      <c r="R57" s="24">
        <f t="shared" si="11"/>
        <v>688.58571389334907</v>
      </c>
      <c r="S57" s="3"/>
      <c r="U57" s="24">
        <f t="shared" si="12"/>
        <v>1296.2324813483533</v>
      </c>
      <c r="AD57" s="32">
        <v>43502</v>
      </c>
    </row>
    <row r="58" spans="1:30" x14ac:dyDescent="0.35">
      <c r="A58" s="31" t="s">
        <v>41</v>
      </c>
      <c r="B58" s="32">
        <v>43867</v>
      </c>
      <c r="C58" s="33">
        <v>3.8101851851851852E-2</v>
      </c>
      <c r="D58" s="31" t="s">
        <v>42</v>
      </c>
      <c r="E58" s="34">
        <v>2.0099999999999998</v>
      </c>
      <c r="F58" s="34">
        <v>35.130000000000003</v>
      </c>
      <c r="G58" s="34" t="s">
        <v>43</v>
      </c>
      <c r="H58" s="34">
        <v>2.9830000000000001</v>
      </c>
      <c r="I58" s="34">
        <v>3222.5974000000001</v>
      </c>
      <c r="J58" s="34" t="s">
        <v>44</v>
      </c>
      <c r="K58" s="34">
        <v>3.27</v>
      </c>
      <c r="L58" s="34">
        <v>835.10270000000003</v>
      </c>
      <c r="AD58" s="32">
        <v>43502</v>
      </c>
    </row>
    <row r="59" spans="1:30" x14ac:dyDescent="0.35">
      <c r="A59" s="31" t="s">
        <v>41</v>
      </c>
      <c r="B59" s="32">
        <v>43867</v>
      </c>
      <c r="C59" s="33">
        <v>4.1550925925925929E-2</v>
      </c>
      <c r="D59" s="31" t="s">
        <v>42</v>
      </c>
      <c r="E59" s="34">
        <v>2.0099999999999998</v>
      </c>
      <c r="F59" s="34">
        <v>35.189599999999999</v>
      </c>
      <c r="G59" s="34" t="s">
        <v>43</v>
      </c>
      <c r="H59" s="34">
        <v>2.9860000000000002</v>
      </c>
      <c r="I59" s="34">
        <v>3230.8751000000002</v>
      </c>
      <c r="J59" s="34" t="s">
        <v>44</v>
      </c>
      <c r="K59" s="34">
        <v>3.27</v>
      </c>
      <c r="L59" s="34">
        <v>830.02340000000004</v>
      </c>
    </row>
    <row r="60" spans="1:30" x14ac:dyDescent="0.35">
      <c r="A60" s="31" t="s">
        <v>41</v>
      </c>
      <c r="B60" s="32">
        <v>43867</v>
      </c>
      <c r="C60" s="33">
        <v>4.4988425925925925E-2</v>
      </c>
      <c r="D60" s="31" t="s">
        <v>42</v>
      </c>
      <c r="E60" s="34">
        <v>2.0030000000000001</v>
      </c>
      <c r="F60" s="34">
        <v>35.136400000000002</v>
      </c>
      <c r="G60" s="34" t="s">
        <v>43</v>
      </c>
      <c r="H60" s="34">
        <v>2.976</v>
      </c>
      <c r="I60" s="34">
        <v>3239.3445999999999</v>
      </c>
      <c r="J60" s="34" t="s">
        <v>44</v>
      </c>
      <c r="K60" s="34">
        <v>3.26</v>
      </c>
      <c r="L60" s="34">
        <v>835.33960000000002</v>
      </c>
    </row>
    <row r="61" spans="1:30" x14ac:dyDescent="0.35">
      <c r="A61" s="31" t="s">
        <v>41</v>
      </c>
      <c r="B61" s="32">
        <v>43867</v>
      </c>
      <c r="C61" s="33">
        <v>4.8437500000000001E-2</v>
      </c>
      <c r="D61" s="31" t="s">
        <v>42</v>
      </c>
      <c r="E61" s="34">
        <v>2.0059999999999998</v>
      </c>
      <c r="F61" s="34">
        <v>35.347900000000003</v>
      </c>
      <c r="G61" s="34" t="s">
        <v>43</v>
      </c>
      <c r="H61" s="34">
        <v>2.98</v>
      </c>
      <c r="I61" s="34">
        <v>3254.1786000000002</v>
      </c>
      <c r="J61" s="34" t="s">
        <v>44</v>
      </c>
      <c r="K61" s="34">
        <v>3.2629999999999999</v>
      </c>
      <c r="L61" s="34">
        <v>836.99680000000001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2020-04-24T14:14:35Z</dcterms:modified>
</cp:coreProperties>
</file>