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Thesis\Daten\trace_gas2017\slopecalculation_2017\"/>
    </mc:Choice>
  </mc:AlternateContent>
  <xr:revisionPtr revIDLastSave="0" documentId="8_{061845E3-69F6-44CF-9E59-67F71176C16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U57" i="1" s="1"/>
  <c r="Q2" i="1"/>
  <c r="P2" i="1"/>
  <c r="R13" i="1" s="1"/>
  <c r="M2" i="1"/>
  <c r="O51" i="1" s="1"/>
  <c r="N2" i="1"/>
  <c r="AE2" i="1" s="1"/>
  <c r="O11" i="1" l="1"/>
  <c r="O23" i="1"/>
  <c r="O35" i="1"/>
  <c r="O43" i="1"/>
  <c r="O55" i="1"/>
  <c r="R9" i="1"/>
  <c r="U6" i="1"/>
  <c r="T10" i="1"/>
  <c r="U14" i="1"/>
  <c r="U22" i="1"/>
  <c r="U26" i="1"/>
  <c r="U34" i="1"/>
  <c r="U38" i="1"/>
  <c r="U42" i="1"/>
  <c r="U50" i="1"/>
  <c r="T54" i="1"/>
  <c r="O7" i="1"/>
  <c r="O15" i="1"/>
  <c r="O27" i="1"/>
  <c r="O39" i="1"/>
  <c r="U8" i="1"/>
  <c r="U12" i="1"/>
  <c r="U20" i="1"/>
  <c r="U24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N38" i="1"/>
  <c r="O36" i="1"/>
  <c r="O34" i="1"/>
  <c r="O28" i="1"/>
  <c r="O26" i="1"/>
  <c r="N24" i="1"/>
  <c r="O22" i="1"/>
  <c r="O20" i="1"/>
  <c r="N14" i="1"/>
  <c r="O12" i="1"/>
  <c r="N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Q42" i="1"/>
  <c r="R40" i="1"/>
  <c r="R38" i="1"/>
  <c r="R36" i="1"/>
  <c r="R34" i="1"/>
  <c r="R28" i="1"/>
  <c r="R26" i="1"/>
  <c r="R24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Q29" i="1"/>
  <c r="R27" i="1"/>
  <c r="R25" i="1"/>
  <c r="R23" i="1"/>
  <c r="R21" i="1"/>
  <c r="R15" i="1"/>
  <c r="R7" i="1"/>
  <c r="R11" i="1"/>
  <c r="U7" i="1"/>
  <c r="U9" i="1"/>
  <c r="U11" i="1"/>
  <c r="U13" i="1"/>
  <c r="T15" i="1"/>
  <c r="T21" i="1"/>
  <c r="U23" i="1"/>
  <c r="U25" i="1"/>
  <c r="U27" i="1"/>
  <c r="U29" i="1"/>
  <c r="U35" i="1"/>
  <c r="T37" i="1"/>
  <c r="U39" i="1"/>
  <c r="U41" i="1"/>
  <c r="T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<sst xmlns="http://schemas.openxmlformats.org/spreadsheetml/2006/main" count="281" uniqueCount="85">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</sst>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7" borderId="0" xfId="0" applyFill="1"/>
    <xf numFmtId="164" fontId="0" fillId="10" borderId="0" xfId="0" applyNumberFormat="1" applyFill="1"/>
    <xf numFmtId="0" fontId="0" fillId="10" borderId="0" xfId="0" applyFill="1"/>
    <xf numFmtId="164" fontId="0" fillId="11" borderId="0" xfId="0" applyNumberFormat="1" applyFill="1"/>
    <xf numFmtId="0" fontId="0" fillId="11" borderId="0" xfId="0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="70" zoomScaleNormal="70" workbookViewId="0">
      <selection activeCell="I6" sqref="I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42899</v>
      </c>
      <c r="C2" s="8">
        <v>0.65391203703703704</v>
      </c>
      <c r="D2" s="5" t="s">
        <v>42</v>
      </c>
      <c r="E2" s="9">
        <v>1.946</v>
      </c>
      <c r="F2" s="9">
        <v>37.550800000000002</v>
      </c>
      <c r="G2" s="9" t="s">
        <v>43</v>
      </c>
      <c r="H2" s="9">
        <v>2.86</v>
      </c>
      <c r="I2" s="9">
        <v>3751.3040999999998</v>
      </c>
      <c r="J2" s="9" t="s">
        <v>44</v>
      </c>
      <c r="K2" s="9">
        <v>3.1</v>
      </c>
      <c r="L2" s="9">
        <v>704.30529999999999</v>
      </c>
      <c r="M2" s="4">
        <f>AVERAGE(F2:F5,F16:F19,F30:F33,F44:F47,F58:F61)</f>
        <v>37.818300000000008</v>
      </c>
      <c r="N2" s="4">
        <f>STDEV(F2:F5,F16:F19,F30:F33,F44:F47,G58:G61)</f>
        <v>0.21140161107869115</v>
      </c>
      <c r="O2" s="4">
        <v>4.1829999999999998</v>
      </c>
      <c r="P2" s="4">
        <f>AVERAGE(I2:I5,I16:I19,I30:I33,I44:I47,I58:I61)</f>
        <v>3715.0122649999998</v>
      </c>
      <c r="Q2" s="4">
        <f>STDEV(I2:I5,I16:I19,I30:I33,I44:I47,I58:I61)</f>
        <v>19.684799389410625</v>
      </c>
      <c r="R2" s="4">
        <v>401.7</v>
      </c>
      <c r="S2" s="4">
        <f>AVERAGE(L2:L5,L16:L19,L30:L33,L44:L47,L58:L61)</f>
        <v>703.60255500000005</v>
      </c>
      <c r="T2" s="4">
        <f>STDEV(L2:L5,L16:L19,L30:L33,L44:L47,L58:L61)</f>
        <v>2.8688639074461784</v>
      </c>
      <c r="U2" s="4">
        <v>403</v>
      </c>
      <c r="AD2" s="7">
        <v>42740</v>
      </c>
      <c r="AE2" s="6">
        <f>(N2/M2)^2</f>
        <v>3.1247305982038468E-5</v>
      </c>
      <c r="AF2" s="6">
        <f>(T2/S2)^2</f>
        <v>1.6625131067611606E-5</v>
      </c>
      <c r="AG2" s="6">
        <f>(T2/S2)^2</f>
        <v>1.6625131067611606E-5</v>
      </c>
    </row>
    <row r="3" spans="1:33" x14ac:dyDescent="0.35">
      <c r="A3" s="5" t="s">
        <v>41</v>
      </c>
      <c r="B3" s="7">
        <v>42900</v>
      </c>
      <c r="C3" s="8">
        <v>0.65741898148148148</v>
      </c>
      <c r="D3" s="5" t="s">
        <v>42</v>
      </c>
      <c r="E3" s="9">
        <v>1.9430000000000001</v>
      </c>
      <c r="F3" s="9">
        <v>37.972799999999999</v>
      </c>
      <c r="G3" s="9" t="s">
        <v>43</v>
      </c>
      <c r="H3" s="9">
        <v>2.8559999999999999</v>
      </c>
      <c r="I3" s="9">
        <v>3742.5203000000001</v>
      </c>
      <c r="J3" s="9" t="s">
        <v>44</v>
      </c>
      <c r="K3" s="9">
        <v>3.0960000000000001</v>
      </c>
      <c r="L3" s="9">
        <v>709.27059999999994</v>
      </c>
      <c r="M3" s="5"/>
      <c r="N3" s="4"/>
      <c r="O3" s="5"/>
      <c r="P3" s="5"/>
      <c r="Q3" s="4"/>
      <c r="R3" s="4"/>
      <c r="S3" s="5"/>
      <c r="T3" s="4"/>
      <c r="U3" s="4"/>
      <c r="AD3" s="7">
        <v>42740</v>
      </c>
    </row>
    <row r="4" spans="1:33" x14ac:dyDescent="0.35">
      <c r="A4" s="5" t="s">
        <v>41</v>
      </c>
      <c r="B4" s="7">
        <v>42899</v>
      </c>
      <c r="C4" s="8">
        <v>0.66115740740740747</v>
      </c>
      <c r="D4" s="5" t="s">
        <v>42</v>
      </c>
      <c r="E4" s="9">
        <v>1.95</v>
      </c>
      <c r="F4" s="9">
        <v>37.906399999999998</v>
      </c>
      <c r="G4" s="9" t="s">
        <v>43</v>
      </c>
      <c r="H4" s="9">
        <v>2.863</v>
      </c>
      <c r="I4" s="9">
        <v>3711.2172</v>
      </c>
      <c r="J4" s="9" t="s">
        <v>44</v>
      </c>
      <c r="K4" s="9">
        <v>3.1</v>
      </c>
      <c r="L4" s="9">
        <v>704.63800000000003</v>
      </c>
      <c r="M4" s="5"/>
      <c r="N4" s="4"/>
      <c r="O4" s="5"/>
      <c r="P4" s="5"/>
      <c r="Q4" s="4"/>
      <c r="R4" s="4"/>
      <c r="S4" s="5"/>
      <c r="T4" s="4"/>
      <c r="U4" s="4"/>
      <c r="AD4" s="7">
        <v>42740</v>
      </c>
    </row>
    <row r="5" spans="1:33" x14ac:dyDescent="0.35">
      <c r="A5" s="5" t="s">
        <v>41</v>
      </c>
      <c r="B5" s="7">
        <v>42899</v>
      </c>
      <c r="C5" s="8">
        <v>0.66488425925925931</v>
      </c>
      <c r="D5" s="5" t="s">
        <v>42</v>
      </c>
      <c r="E5" s="9">
        <v>1.946</v>
      </c>
      <c r="F5" s="9">
        <v>37.413200000000003</v>
      </c>
      <c r="G5" s="9" t="s">
        <v>43</v>
      </c>
      <c r="H5" s="9">
        <v>2.86</v>
      </c>
      <c r="I5" s="9">
        <v>3749.7100999999998</v>
      </c>
      <c r="J5" s="9" t="s">
        <v>44</v>
      </c>
      <c r="K5" s="9">
        <v>3.1</v>
      </c>
      <c r="L5" s="9">
        <v>701.98689999999999</v>
      </c>
      <c r="M5" s="5"/>
      <c r="N5" s="4"/>
      <c r="O5" s="5"/>
      <c r="P5" s="5"/>
      <c r="Q5" s="4"/>
      <c r="R5" s="4"/>
      <c r="S5" s="5"/>
      <c r="T5" s="4"/>
      <c r="U5" s="4"/>
      <c r="AD5" s="7">
        <v>42740</v>
      </c>
    </row>
    <row r="6" spans="1:33" x14ac:dyDescent="0.35">
      <c r="A6" s="10" t="s">
        <v>45</v>
      </c>
      <c r="B6" s="11">
        <v>42899</v>
      </c>
      <c r="C6" s="12">
        <v>0.66862268518518519</v>
      </c>
      <c r="D6" s="10" t="s">
        <v>42</v>
      </c>
      <c r="E6" s="13">
        <v>1.95</v>
      </c>
      <c r="F6" s="13">
        <v>19.534800000000001</v>
      </c>
      <c r="G6" s="13" t="s">
        <v>43</v>
      </c>
      <c r="H6" s="13">
        <v>2.863</v>
      </c>
      <c r="I6" s="13">
        <v>3769.4830000000002</v>
      </c>
      <c r="J6" s="13" t="s">
        <v>44</v>
      </c>
      <c r="K6" s="13">
        <v>3.1030000000000002</v>
      </c>
      <c r="L6" s="13">
        <v>469.60379999999998</v>
      </c>
      <c r="O6" s="14">
        <f>($O$2/$M$2)*F6</f>
        <v>2.1607017872299914</v>
      </c>
      <c r="R6" s="14">
        <f>($R$2/$P$2)*I6</f>
        <v>407.58985787628353</v>
      </c>
      <c r="U6" s="14">
        <f>($S$2/$U$2)*L6</f>
        <v>819.88693180572955</v>
      </c>
      <c r="V6" s="3">
        <v>0</v>
      </c>
      <c r="W6" s="15" t="s">
        <v>33</v>
      </c>
      <c r="X6" s="2">
        <f>SLOPE(O6:O10,$V$6:$V$10)</f>
        <v>-1.2914569930430452E-3</v>
      </c>
      <c r="Y6" s="2">
        <f>RSQ(O6:O10,$V$6:$V$10)</f>
        <v>0.7128234945209504</v>
      </c>
      <c r="Z6" s="2">
        <f>SLOPE($R6:$R10,$V$6:$V$10)</f>
        <v>-1.271372626195086</v>
      </c>
      <c r="AA6" s="2">
        <f>RSQ(R6:R10,$V$6:$V$10)</f>
        <v>0.86339745864635331</v>
      </c>
      <c r="AB6" s="2">
        <f>SLOPE(U6:U10,$V$6:$V$10)</f>
        <v>-3.4251965987496056</v>
      </c>
      <c r="AC6" s="2">
        <f>RSQ(U6:U10,$V$6:$V$10)</f>
        <v>0.91097129633283624</v>
      </c>
      <c r="AD6" s="7">
        <v>42740</v>
      </c>
      <c r="AE6" s="2"/>
    </row>
    <row r="7" spans="1:33" x14ac:dyDescent="0.35">
      <c r="A7" s="10" t="s">
        <v>46</v>
      </c>
      <c r="B7" s="11">
        <v>42899</v>
      </c>
      <c r="C7" s="12">
        <v>0.67234953703703704</v>
      </c>
      <c r="D7" s="10" t="s">
        <v>42</v>
      </c>
      <c r="E7" s="13">
        <v>1.9430000000000001</v>
      </c>
      <c r="F7" s="13">
        <v>19.454000000000001</v>
      </c>
      <c r="G7" s="13" t="s">
        <v>43</v>
      </c>
      <c r="H7" s="13">
        <v>2.8559999999999999</v>
      </c>
      <c r="I7" s="13">
        <v>3775.6064999999999</v>
      </c>
      <c r="J7" s="13" t="s">
        <v>44</v>
      </c>
      <c r="K7" s="13">
        <v>3.0960000000000001</v>
      </c>
      <c r="L7" s="13">
        <v>432.42619999999999</v>
      </c>
      <c r="O7" s="14">
        <f>($O$2/$M$2)*F7</f>
        <v>2.1517646747738524</v>
      </c>
      <c r="R7" s="14">
        <f>($R$2/$P$2)*I7</f>
        <v>408.25198488274708</v>
      </c>
      <c r="U7" s="14">
        <f>($S$2/$U$2)*L7</f>
        <v>754.97811208173948</v>
      </c>
      <c r="V7" s="3">
        <v>10</v>
      </c>
      <c r="W7" s="17" t="s">
        <v>34</v>
      </c>
      <c r="X7" s="2">
        <f>SLOPE($O11:$O15,$V$6:$V$10)</f>
        <v>1.3600338460480821E-3</v>
      </c>
      <c r="Y7" s="2">
        <f>RSQ(O11:O15,$V$6:$V$10)</f>
        <v>0.85623116494412688</v>
      </c>
      <c r="Z7" s="2">
        <f>SLOPE($R11:$R15,$V$6:$V$10)</f>
        <v>0.29449962483502135</v>
      </c>
      <c r="AA7" s="2">
        <f>RSQ(R11:R15,$V$6:$V$10)</f>
        <v>0.33401870499598463</v>
      </c>
      <c r="AB7" s="2">
        <f>SLOPE(U11:U15,$V$6:$V$10)</f>
        <v>-0.87953112834275426</v>
      </c>
      <c r="AC7" s="2">
        <f>RSQ(U11:U15,$V$6:$V$10)</f>
        <v>0.65724895201360989</v>
      </c>
      <c r="AD7" s="7">
        <v>42740</v>
      </c>
      <c r="AE7" s="2"/>
    </row>
    <row r="8" spans="1:33" x14ac:dyDescent="0.35">
      <c r="A8" s="10" t="s">
        <v>47</v>
      </c>
      <c r="B8" s="11">
        <v>42899</v>
      </c>
      <c r="C8" s="12">
        <v>0.67608796296296303</v>
      </c>
      <c r="D8" s="10" t="s">
        <v>42</v>
      </c>
      <c r="E8" s="13">
        <v>1.95</v>
      </c>
      <c r="F8" s="13">
        <v>19.476800000000001</v>
      </c>
      <c r="G8" s="13" t="s">
        <v>43</v>
      </c>
      <c r="H8" s="13">
        <v>2.863</v>
      </c>
      <c r="I8" s="13">
        <v>3624.9063999999998</v>
      </c>
      <c r="J8" s="13" t="s">
        <v>44</v>
      </c>
      <c r="K8" s="13">
        <v>3.1</v>
      </c>
      <c r="L8" s="13">
        <v>420.4178</v>
      </c>
      <c r="O8" s="14">
        <f>($O$2/$M$2)*F8</f>
        <v>2.1542865332391985</v>
      </c>
      <c r="R8" s="14">
        <f>($R$2/$P$2)*I8</f>
        <v>391.95695653510853</v>
      </c>
      <c r="U8" s="14">
        <f>($S$2/$U$2)*L8</f>
        <v>734.01250185478659</v>
      </c>
      <c r="V8" s="3">
        <v>20</v>
      </c>
      <c r="W8" s="19" t="s">
        <v>35</v>
      </c>
      <c r="X8" s="2">
        <f>SLOPE($O20:$O24,$V$6:$V$10)</f>
        <v>9.2346475119188033E-4</v>
      </c>
      <c r="Y8" s="2">
        <f>RSQ(O20:O24,$V$6:$V$10)</f>
        <v>0.95077737313617217</v>
      </c>
      <c r="Z8" s="2">
        <f>SLOPE($R20:$R24,$V$6:$V$10)</f>
        <v>8.4881146415273171E-3</v>
      </c>
      <c r="AA8" s="2">
        <f>RSQ(R20:R24,$V$6:$V$10)</f>
        <v>1.7050543770524211E-4</v>
      </c>
      <c r="AB8" s="2">
        <f>SLOPE($U20:$U24,$V$6:$V$10)</f>
        <v>0.951563468751907</v>
      </c>
      <c r="AC8" s="2">
        <f>RSQ(U20:U24,$V$6:$V$10)</f>
        <v>0.78023358956323985</v>
      </c>
      <c r="AD8" s="7">
        <v>42740</v>
      </c>
      <c r="AE8" s="2"/>
    </row>
    <row r="9" spans="1:33" x14ac:dyDescent="0.35">
      <c r="A9" s="10" t="s">
        <v>48</v>
      </c>
      <c r="B9" s="11">
        <v>42899</v>
      </c>
      <c r="C9" s="12">
        <v>0.67982638888888891</v>
      </c>
      <c r="D9" s="10" t="s">
        <v>42</v>
      </c>
      <c r="E9" s="13">
        <v>1.946</v>
      </c>
      <c r="F9" s="13">
        <v>19.138000000000002</v>
      </c>
      <c r="G9" s="13" t="s">
        <v>43</v>
      </c>
      <c r="H9" s="13">
        <v>2.86</v>
      </c>
      <c r="I9" s="13">
        <v>3427.7849999999999</v>
      </c>
      <c r="J9" s="13" t="s">
        <v>44</v>
      </c>
      <c r="K9" s="13">
        <v>3.1030000000000002</v>
      </c>
      <c r="L9" s="13">
        <v>408.21199999999999</v>
      </c>
      <c r="O9" s="14">
        <f>($O$2/$M$2)*F9</f>
        <v>2.1168126013067745</v>
      </c>
      <c r="R9" s="14">
        <f>($R$2/$P$2)*I9</f>
        <v>370.64244645232685</v>
      </c>
      <c r="U9" s="14">
        <f>($S$2/$U$2)*L9</f>
        <v>712.70224858972699</v>
      </c>
      <c r="V9" s="3">
        <v>30</v>
      </c>
      <c r="W9" s="22" t="s">
        <v>36</v>
      </c>
      <c r="X9" s="2">
        <f>SLOPE($O25:$O29,$V$6:$V$10)</f>
        <v>9.3386188697005764E-4</v>
      </c>
      <c r="Y9" s="2">
        <f>RSQ(O25:O29,$V$6:$V$10)</f>
        <v>0.27048761608626132</v>
      </c>
      <c r="Z9" s="2">
        <f>SLOPE($R25:$R29,$V$6:$V$10)</f>
        <v>2.4177237577706894</v>
      </c>
      <c r="AA9" s="2">
        <f>RSQ(R25:R29,$V$6:$V$10)</f>
        <v>0.78672364957862306</v>
      </c>
      <c r="AB9" s="2">
        <f>SLOPE(U25:U29,$V$6:$V$10)</f>
        <v>-2.7810632998993015E-2</v>
      </c>
      <c r="AC9" s="2">
        <f>RSQ(U25:U29,$V$6:$V$10)</f>
        <v>3.8567882905979117E-4</v>
      </c>
      <c r="AD9" s="7">
        <v>42740</v>
      </c>
      <c r="AE9" s="2"/>
    </row>
    <row r="10" spans="1:33" x14ac:dyDescent="0.35">
      <c r="A10" s="10" t="s">
        <v>49</v>
      </c>
      <c r="B10" s="11">
        <v>42899</v>
      </c>
      <c r="C10" s="12">
        <v>0.68356481481481479</v>
      </c>
      <c r="D10" s="10" t="s">
        <v>42</v>
      </c>
      <c r="E10" s="13">
        <v>1.946</v>
      </c>
      <c r="F10" s="13">
        <v>19.515999999999998</v>
      </c>
      <c r="G10" s="13" t="s">
        <v>43</v>
      </c>
      <c r="H10" s="13">
        <v>2.86</v>
      </c>
      <c r="I10" s="13">
        <v>3727.9112</v>
      </c>
      <c r="J10" s="13" t="s">
        <v>44</v>
      </c>
      <c r="K10" s="13">
        <v>3.1</v>
      </c>
      <c r="L10" s="13">
        <v>428.80599999999998</v>
      </c>
      <c r="N10" s="14">
        <f>($O$2/$M$2)*F10</f>
        <v>2.1586223600743546</v>
      </c>
      <c r="Q10" s="14">
        <f>($R$2/$P$2)*I10</f>
        <v>403.09474699405877</v>
      </c>
      <c r="T10" s="14">
        <f>($S$2/$U$2)*L10</f>
        <v>748.65756128866008</v>
      </c>
      <c r="V10" s="3">
        <v>40</v>
      </c>
      <c r="W10" s="24" t="s">
        <v>37</v>
      </c>
      <c r="X10" s="2">
        <f>SLOPE($O34:$O38,$V$6:$V$10)</f>
        <v>1.5544824066655626E-3</v>
      </c>
      <c r="Y10" s="2">
        <f>RSQ(O34:O38,$V$6:$V$10)</f>
        <v>0.92953252421637655</v>
      </c>
      <c r="Z10" s="2">
        <f>SLOPE($R34:$R38,$V$6:$V$10)</f>
        <v>2.0651774310898543</v>
      </c>
      <c r="AA10" s="2">
        <f>RSQ(R34:R38,$V$6:$V$10)</f>
        <v>0.79417597293369602</v>
      </c>
      <c r="AB10" s="2">
        <f>SLOPE(U34:U38,$V$6:$V$10)</f>
        <v>4.4951378926181738</v>
      </c>
      <c r="AC10" s="2">
        <f>RSQ(U34:U38,$V$6:$V$10)</f>
        <v>0.85815522653262788</v>
      </c>
      <c r="AD10" s="7">
        <v>42740</v>
      </c>
      <c r="AE10" s="2"/>
    </row>
    <row r="11" spans="1:33" x14ac:dyDescent="0.35">
      <c r="A11" s="10" t="s">
        <v>50</v>
      </c>
      <c r="B11" s="11">
        <v>42899</v>
      </c>
      <c r="C11" s="12">
        <v>0.68730324074074067</v>
      </c>
      <c r="D11" s="10" t="s">
        <v>42</v>
      </c>
      <c r="E11" s="13">
        <v>1.95</v>
      </c>
      <c r="F11" s="13">
        <v>19.1236</v>
      </c>
      <c r="G11" s="13" t="s">
        <v>43</v>
      </c>
      <c r="H11" s="13">
        <v>2.863</v>
      </c>
      <c r="I11" s="13">
        <v>3457.8031999999998</v>
      </c>
      <c r="J11" s="13" t="s">
        <v>44</v>
      </c>
      <c r="K11" s="13">
        <v>3.1030000000000002</v>
      </c>
      <c r="L11" s="13">
        <v>431.68259999999998</v>
      </c>
      <c r="O11" s="16">
        <f>($O$2/$M$2)*F11</f>
        <v>2.1152198485918188</v>
      </c>
      <c r="R11" s="16">
        <f>($R$2/$P$2)*I11</f>
        <v>373.8882798654771</v>
      </c>
      <c r="U11" s="16">
        <f>($S$2/$U$2)*L11</f>
        <v>753.67985188348132</v>
      </c>
      <c r="V11" s="3"/>
      <c r="W11" s="25" t="s">
        <v>38</v>
      </c>
      <c r="X11" s="2">
        <f>SLOPE($O39:$O43,$V$6:$V$10)</f>
        <v>-3.5548249656912122E-3</v>
      </c>
      <c r="Y11" s="2">
        <f>RSQ(O39:O43,$V$6:$V$10)</f>
        <v>0.81222512025046856</v>
      </c>
      <c r="Z11" s="2">
        <f>SLOPE($R39:$R43,$V$6:$V$10)</f>
        <v>2.3903302870522301</v>
      </c>
      <c r="AA11" s="2">
        <f>RSQ(R39:R43,$V$6:$V$10)</f>
        <v>0.87146618358248895</v>
      </c>
      <c r="AB11" s="2">
        <f>SLOPE($U39:$U43,$V$6:$V$10)</f>
        <v>9.6778628396118602</v>
      </c>
      <c r="AC11" s="2">
        <f>RSQ(U39:U43,$V$6:$V$10)</f>
        <v>0.78743898012704472</v>
      </c>
      <c r="AD11" s="7">
        <v>42740</v>
      </c>
      <c r="AE11" s="2"/>
    </row>
    <row r="12" spans="1:33" x14ac:dyDescent="0.35">
      <c r="A12" s="10" t="s">
        <v>51</v>
      </c>
      <c r="B12" s="11">
        <v>42899</v>
      </c>
      <c r="C12" s="12">
        <v>0.69103009259259263</v>
      </c>
      <c r="D12" s="10" t="s">
        <v>42</v>
      </c>
      <c r="E12" s="13">
        <v>1.946</v>
      </c>
      <c r="F12" s="13">
        <v>19.185300000000002</v>
      </c>
      <c r="G12" s="13" t="s">
        <v>43</v>
      </c>
      <c r="H12" s="13">
        <v>2.86</v>
      </c>
      <c r="I12" s="13">
        <v>3563.424</v>
      </c>
      <c r="J12" s="13" t="s">
        <v>44</v>
      </c>
      <c r="K12" s="13">
        <v>3.1</v>
      </c>
      <c r="L12" s="13">
        <v>428.9794</v>
      </c>
      <c r="O12" s="16">
        <f>($O$2/$M$2)*F12</f>
        <v>2.1220443515440932</v>
      </c>
      <c r="R12" s="16">
        <f>($R$2/$P$2)*I12</f>
        <v>385.30893539324563</v>
      </c>
      <c r="U12" s="16">
        <f>($S$2/$U$2)*L12</f>
        <v>748.96030243763528</v>
      </c>
      <c r="V12" s="3"/>
      <c r="W12" s="27" t="s">
        <v>39</v>
      </c>
      <c r="X12" s="2">
        <f>SLOPE($O48:$O52,$V$6:$V$10)</f>
        <v>-6.7083647334755933E-3</v>
      </c>
      <c r="Y12" s="2">
        <f>RSQ(O48:O52,$V$6:$V$10)</f>
        <v>0.9615919086789575</v>
      </c>
      <c r="Z12" s="2">
        <f>SLOPE($R48:$R52,$V$6:$V$10)</f>
        <v>4.8695350270398103</v>
      </c>
      <c r="AA12" s="2">
        <f>RSQ(R48:R52,$V$6:$V$10)</f>
        <v>0.99752374150315859</v>
      </c>
      <c r="AB12" s="2">
        <f>SLOPE(U48:U52,$V$6:$V$10)</f>
        <v>1.4969589565197055</v>
      </c>
      <c r="AC12" s="2">
        <f>RSQ(U48:U52,$V$6:$V$10)</f>
        <v>0.98777055031845951</v>
      </c>
      <c r="AD12" s="7">
        <v>42740</v>
      </c>
      <c r="AE12" s="2"/>
    </row>
    <row r="13" spans="1:33" x14ac:dyDescent="0.35">
      <c r="A13" s="10" t="s">
        <v>52</v>
      </c>
      <c r="B13" s="11">
        <v>42899</v>
      </c>
      <c r="C13" s="12">
        <v>0.69476851851851851</v>
      </c>
      <c r="D13" s="10" t="s">
        <v>42</v>
      </c>
      <c r="E13" s="13">
        <v>1.946</v>
      </c>
      <c r="F13" s="13">
        <v>19.501999999999999</v>
      </c>
      <c r="G13" s="13" t="s">
        <v>43</v>
      </c>
      <c r="H13" s="13">
        <v>2.863</v>
      </c>
      <c r="I13" s="13">
        <v>3637.7514999999999</v>
      </c>
      <c r="J13" s="13" t="s">
        <v>44</v>
      </c>
      <c r="K13" s="13">
        <v>3.1</v>
      </c>
      <c r="L13" s="13">
        <v>430.33179999999999</v>
      </c>
      <c r="O13" s="16">
        <f>($O$2/$M$2)*F13</f>
        <v>2.1570738504903701</v>
      </c>
      <c r="R13" s="16">
        <f>($R$2/$P$2)*I13</f>
        <v>393.34588241258473</v>
      </c>
      <c r="U13" s="16">
        <f>($S$2/$U$2)*L13</f>
        <v>751.32147389019599</v>
      </c>
      <c r="V13" s="3"/>
      <c r="W13" s="29" t="s">
        <v>40</v>
      </c>
      <c r="X13" s="2">
        <f>SLOPE($O53:$O57,$V$6:$V$10)</f>
        <v>-9.87174859790102E-3</v>
      </c>
      <c r="Y13" s="2">
        <f>RSQ(O53:O57,$V$6:$V$10)</f>
        <v>0.98795993201827292</v>
      </c>
      <c r="Z13" s="2">
        <f>SLOPE($R53:$R57,$V$6:$V$10)</f>
        <v>3.4779635610166695</v>
      </c>
      <c r="AA13" s="2">
        <f>RSQ(R53:R57,$V$6:$V$10)</f>
        <v>0.9811332469368792</v>
      </c>
      <c r="AB13" s="2">
        <f>SLOPE(U53:U57,$V$6:$V$10)</f>
        <v>0.4327731864225578</v>
      </c>
      <c r="AC13" s="2">
        <f>RSQ(U53:U57,$V$6:$V$10)</f>
        <v>0.78389984161586412</v>
      </c>
      <c r="AD13" s="7">
        <v>42740</v>
      </c>
      <c r="AE13" s="2"/>
    </row>
    <row r="14" spans="1:33" x14ac:dyDescent="0.35">
      <c r="A14" s="10" t="s">
        <v>53</v>
      </c>
      <c r="B14" s="11">
        <v>42899</v>
      </c>
      <c r="C14" s="12">
        <v>0.6985069444444445</v>
      </c>
      <c r="D14" s="10" t="s">
        <v>42</v>
      </c>
      <c r="E14" s="13">
        <v>1.9430000000000001</v>
      </c>
      <c r="F14" s="13">
        <v>19.202000000000002</v>
      </c>
      <c r="G14" s="13" t="s">
        <v>43</v>
      </c>
      <c r="H14" s="13">
        <v>2.8559999999999999</v>
      </c>
      <c r="I14" s="13">
        <v>3512.9364999999998</v>
      </c>
      <c r="J14" s="13" t="s">
        <v>44</v>
      </c>
      <c r="K14" s="13">
        <v>3.1</v>
      </c>
      <c r="L14" s="13">
        <v>414.43959999999998</v>
      </c>
      <c r="N14" s="16">
        <f>($O$2/$M$2)*F14</f>
        <v>2.1238915022621319</v>
      </c>
      <c r="R14" s="16">
        <f>($R$2/$P$2)*I14</f>
        <v>379.8497801325563</v>
      </c>
      <c r="U14" s="16">
        <f>($S$2/$U$2)*L14</f>
        <v>723.57509045453594</v>
      </c>
      <c r="AD14" s="7">
        <v>42740</v>
      </c>
    </row>
    <row r="15" spans="1:33" x14ac:dyDescent="0.35">
      <c r="A15" s="10" t="s">
        <v>54</v>
      </c>
      <c r="B15" s="11">
        <v>42899</v>
      </c>
      <c r="C15" s="12">
        <v>0.70223379629629623</v>
      </c>
      <c r="D15" s="10" t="s">
        <v>42</v>
      </c>
      <c r="E15" s="13">
        <v>1.95</v>
      </c>
      <c r="F15" s="13">
        <v>19.580300000000001</v>
      </c>
      <c r="G15" s="13" t="s">
        <v>43</v>
      </c>
      <c r="H15" s="13">
        <v>2.863</v>
      </c>
      <c r="I15" s="13">
        <v>3619.2269000000001</v>
      </c>
      <c r="J15" s="13" t="s">
        <v>44</v>
      </c>
      <c r="K15" s="13">
        <v>3.1</v>
      </c>
      <c r="L15" s="13">
        <v>431.31920000000002</v>
      </c>
      <c r="O15" s="16">
        <f>($O$2/$M$2)*F15</f>
        <v>2.1657344433779411</v>
      </c>
      <c r="R15" s="16">
        <f>($R$2/$P$2)*I15</f>
        <v>391.34283873757283</v>
      </c>
      <c r="T15" s="16">
        <f>($S$2/$U$2)*L15</f>
        <v>753.0453874455485</v>
      </c>
      <c r="AD15" s="7">
        <v>42740</v>
      </c>
    </row>
    <row r="16" spans="1:33" x14ac:dyDescent="0.35">
      <c r="A16" s="5" t="s">
        <v>41</v>
      </c>
      <c r="B16" s="7">
        <v>42899</v>
      </c>
      <c r="C16" s="8">
        <v>0.70597222222222233</v>
      </c>
      <c r="D16" s="5" t="s">
        <v>42</v>
      </c>
      <c r="E16" s="9">
        <v>1.95</v>
      </c>
      <c r="F16" s="9">
        <v>37.649799999999999</v>
      </c>
      <c r="G16" s="9" t="s">
        <v>43</v>
      </c>
      <c r="H16" s="9">
        <v>2.863</v>
      </c>
      <c r="I16" s="9">
        <v>3716.9378000000002</v>
      </c>
      <c r="J16" s="9" t="s">
        <v>44</v>
      </c>
      <c r="K16" s="9">
        <v>3.1030000000000002</v>
      </c>
      <c r="L16" s="9">
        <v>707.05020000000002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42740</v>
      </c>
    </row>
    <row r="17" spans="1:30" x14ac:dyDescent="0.35">
      <c r="A17" s="5" t="s">
        <v>41</v>
      </c>
      <c r="B17" s="7">
        <v>42899</v>
      </c>
      <c r="C17" s="8">
        <v>0.70971064814814822</v>
      </c>
      <c r="D17" s="5" t="s">
        <v>42</v>
      </c>
      <c r="E17" s="9">
        <v>1.946</v>
      </c>
      <c r="F17" s="9">
        <v>37.686199999999999</v>
      </c>
      <c r="G17" s="9" t="s">
        <v>43</v>
      </c>
      <c r="H17" s="9">
        <v>2.86</v>
      </c>
      <c r="I17" s="9">
        <v>3740.5484000000001</v>
      </c>
      <c r="J17" s="9" t="s">
        <v>44</v>
      </c>
      <c r="K17" s="9">
        <v>3.1030000000000002</v>
      </c>
      <c r="L17" s="9">
        <v>707.58780000000002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42740</v>
      </c>
    </row>
    <row r="18" spans="1:30" x14ac:dyDescent="0.35">
      <c r="A18" s="5" t="s">
        <v>41</v>
      </c>
      <c r="B18" s="7">
        <v>42899</v>
      </c>
      <c r="C18" s="8">
        <v>0.7134490740740741</v>
      </c>
      <c r="D18" s="5" t="s">
        <v>42</v>
      </c>
      <c r="E18" s="9">
        <v>1.9430000000000001</v>
      </c>
      <c r="F18" s="9">
        <v>38.081800000000001</v>
      </c>
      <c r="G18" s="9" t="s">
        <v>43</v>
      </c>
      <c r="H18" s="9">
        <v>2.8559999999999999</v>
      </c>
      <c r="I18" s="9">
        <v>3702.1858000000002</v>
      </c>
      <c r="J18" s="9" t="s">
        <v>44</v>
      </c>
      <c r="K18" s="9">
        <v>3.1</v>
      </c>
      <c r="L18" s="9">
        <v>701.05259999999998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42740</v>
      </c>
    </row>
    <row r="19" spans="1:30" x14ac:dyDescent="0.35">
      <c r="A19" s="5" t="s">
        <v>41</v>
      </c>
      <c r="B19" s="7">
        <v>42899</v>
      </c>
      <c r="C19" s="8">
        <v>0.71717592592592594</v>
      </c>
      <c r="D19" s="5" t="s">
        <v>42</v>
      </c>
      <c r="E19" s="9">
        <v>1.946</v>
      </c>
      <c r="F19" s="9">
        <v>38.052199999999999</v>
      </c>
      <c r="G19" s="9" t="s">
        <v>43</v>
      </c>
      <c r="H19" s="9">
        <v>2.86</v>
      </c>
      <c r="I19" s="9">
        <v>3701.0426000000002</v>
      </c>
      <c r="J19" s="9" t="s">
        <v>44</v>
      </c>
      <c r="K19" s="9">
        <v>3.1030000000000002</v>
      </c>
      <c r="L19" s="9">
        <v>706.88019999999995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42740</v>
      </c>
    </row>
    <row r="20" spans="1:30" x14ac:dyDescent="0.35">
      <c r="A20" s="10" t="s">
        <v>55</v>
      </c>
      <c r="B20" s="11">
        <v>42899</v>
      </c>
      <c r="C20" s="12">
        <v>0.72091435185185182</v>
      </c>
      <c r="D20" s="10" t="s">
        <v>42</v>
      </c>
      <c r="E20" s="13">
        <v>1.95</v>
      </c>
      <c r="F20" s="13">
        <v>19.0318</v>
      </c>
      <c r="G20" s="13" t="s">
        <v>43</v>
      </c>
      <c r="H20" s="13">
        <v>2.863</v>
      </c>
      <c r="I20" s="13">
        <v>3336.9373999999998</v>
      </c>
      <c r="J20" s="13" t="s">
        <v>44</v>
      </c>
      <c r="K20" s="13">
        <v>3.1</v>
      </c>
      <c r="L20" s="13">
        <v>395.89510000000001</v>
      </c>
      <c r="O20" s="18">
        <f>($O$2/$M$2)*F20</f>
        <v>2.1050660500339777</v>
      </c>
      <c r="P20" s="3"/>
      <c r="R20" s="18">
        <f t="shared" ref="R20:R28" si="0">($R$2/$P$2)*I20</f>
        <v>360.81920003566933</v>
      </c>
      <c r="S20" s="3"/>
      <c r="U20" s="18">
        <f>($S$2/$U$2)*L20</f>
        <v>691.19802449622955</v>
      </c>
      <c r="AD20" s="7">
        <v>42740</v>
      </c>
    </row>
    <row r="21" spans="1:30" x14ac:dyDescent="0.35">
      <c r="A21" s="10" t="s">
        <v>56</v>
      </c>
      <c r="B21" s="11">
        <v>42899</v>
      </c>
      <c r="C21" s="12">
        <v>0.72464120370370377</v>
      </c>
      <c r="D21" s="10" t="s">
        <v>42</v>
      </c>
      <c r="E21" s="13">
        <v>1.946</v>
      </c>
      <c r="F21" s="13">
        <v>19.058299999999999</v>
      </c>
      <c r="G21" s="13" t="s">
        <v>43</v>
      </c>
      <c r="H21" s="13">
        <v>2.863</v>
      </c>
      <c r="I21" s="13">
        <v>3595.0834</v>
      </c>
      <c r="J21" s="13" t="s">
        <v>44</v>
      </c>
      <c r="K21" s="13">
        <v>3.1</v>
      </c>
      <c r="L21" s="13">
        <v>424.74079999999998</v>
      </c>
      <c r="O21" s="18">
        <f>($O$2/$M$2)*F21</f>
        <v>2.1079971574608054</v>
      </c>
      <c r="P21" s="3"/>
      <c r="R21" s="18">
        <f t="shared" si="0"/>
        <v>388.73222987327074</v>
      </c>
      <c r="S21" s="3"/>
      <c r="T21" s="18">
        <f>($S$2/$U$2)*L21</f>
        <v>741.56007963460047</v>
      </c>
      <c r="AD21" s="7">
        <v>42740</v>
      </c>
    </row>
    <row r="22" spans="1:30" x14ac:dyDescent="0.35">
      <c r="A22" s="10" t="s">
        <v>57</v>
      </c>
      <c r="B22" s="11">
        <v>42899</v>
      </c>
      <c r="C22" s="12">
        <v>0.7283680555555555</v>
      </c>
      <c r="D22" s="10" t="s">
        <v>42</v>
      </c>
      <c r="E22" s="13">
        <v>1.95</v>
      </c>
      <c r="F22" s="13">
        <v>19.1798</v>
      </c>
      <c r="G22" s="13" t="s">
        <v>43</v>
      </c>
      <c r="H22" s="13">
        <v>2.863</v>
      </c>
      <c r="I22" s="13">
        <v>3412.7682</v>
      </c>
      <c r="J22" s="13" t="s">
        <v>44</v>
      </c>
      <c r="K22" s="13">
        <v>3.1030000000000002</v>
      </c>
      <c r="L22" s="13">
        <v>417.2595</v>
      </c>
      <c r="O22" s="18">
        <f>($O$2/$M$2)*F22</f>
        <v>2.1214360084932422</v>
      </c>
      <c r="P22" s="3"/>
      <c r="R22" s="18">
        <f t="shared" si="0"/>
        <v>369.01869715361494</v>
      </c>
      <c r="S22" s="3"/>
      <c r="T22" s="2"/>
      <c r="U22" s="18">
        <f t="shared" ref="U22:U29" si="1">($S$2/$U$2)*L22</f>
        <v>728.49838783628411</v>
      </c>
      <c r="AD22" s="7">
        <v>42740</v>
      </c>
    </row>
    <row r="23" spans="1:30" x14ac:dyDescent="0.35">
      <c r="A23" s="10" t="s">
        <v>58</v>
      </c>
      <c r="B23" s="11">
        <v>42899</v>
      </c>
      <c r="C23" s="12">
        <v>0.73210648148148139</v>
      </c>
      <c r="D23" s="10" t="s">
        <v>42</v>
      </c>
      <c r="E23" s="13">
        <v>1.946</v>
      </c>
      <c r="F23" s="13">
        <v>19.269600000000001</v>
      </c>
      <c r="G23" s="13" t="s">
        <v>43</v>
      </c>
      <c r="H23" s="13">
        <v>2.863</v>
      </c>
      <c r="I23" s="13">
        <v>3448.4409999999998</v>
      </c>
      <c r="J23" s="13" t="s">
        <v>44</v>
      </c>
      <c r="K23" s="13">
        <v>3.1</v>
      </c>
      <c r="L23" s="13">
        <v>415.8039</v>
      </c>
      <c r="O23" s="18">
        <f>($O$2/$M$2)*F23</f>
        <v>2.1313685913962281</v>
      </c>
      <c r="P23" s="3"/>
      <c r="R23" s="18">
        <f t="shared" si="0"/>
        <v>372.87595595596235</v>
      </c>
      <c r="S23" s="3"/>
      <c r="T23" s="2"/>
      <c r="U23" s="18">
        <f t="shared" si="1"/>
        <v>725.95703826045781</v>
      </c>
      <c r="AD23" s="7">
        <v>42740</v>
      </c>
    </row>
    <row r="24" spans="1:30" x14ac:dyDescent="0.35">
      <c r="A24" s="10" t="s">
        <v>59</v>
      </c>
      <c r="B24" s="11">
        <v>42899</v>
      </c>
      <c r="C24" s="12">
        <v>0.73584490740740749</v>
      </c>
      <c r="D24" s="10" t="s">
        <v>42</v>
      </c>
      <c r="E24" s="13">
        <v>1.946</v>
      </c>
      <c r="F24" s="13">
        <v>19.076799999999999</v>
      </c>
      <c r="G24" s="13" t="s">
        <v>43</v>
      </c>
      <c r="H24" s="13">
        <v>2.863</v>
      </c>
      <c r="I24" s="13">
        <v>3414.1835999999998</v>
      </c>
      <c r="J24" s="13" t="s">
        <v>44</v>
      </c>
      <c r="K24" s="13">
        <v>3.1030000000000002</v>
      </c>
      <c r="L24" s="13">
        <v>417.666</v>
      </c>
      <c r="N24" s="18">
        <f>($O$2/$M$2)*F24</f>
        <v>2.1100434022682135</v>
      </c>
      <c r="P24" s="3"/>
      <c r="R24" s="18">
        <f t="shared" si="0"/>
        <v>369.17174272639988</v>
      </c>
      <c r="S24" s="3"/>
      <c r="T24" s="2"/>
      <c r="U24" s="18">
        <f t="shared" si="1"/>
        <v>729.20810108344915</v>
      </c>
      <c r="AD24" s="7">
        <v>42740</v>
      </c>
    </row>
    <row r="25" spans="1:30" x14ac:dyDescent="0.35">
      <c r="A25" s="10" t="s">
        <v>60</v>
      </c>
      <c r="B25" s="11">
        <v>42899</v>
      </c>
      <c r="C25" s="12">
        <v>0.73958333333333337</v>
      </c>
      <c r="D25" s="10" t="s">
        <v>42</v>
      </c>
      <c r="E25" s="13">
        <v>1.9430000000000001</v>
      </c>
      <c r="F25" s="13">
        <v>18.950500000000002</v>
      </c>
      <c r="G25" s="13" t="s">
        <v>43</v>
      </c>
      <c r="H25" s="13">
        <v>2.8559999999999999</v>
      </c>
      <c r="I25" s="13">
        <v>3358.9104000000002</v>
      </c>
      <c r="J25" s="13" t="s">
        <v>44</v>
      </c>
      <c r="K25" s="13">
        <v>3.1</v>
      </c>
      <c r="L25" s="13">
        <v>407.40280000000001</v>
      </c>
      <c r="O25" s="21">
        <f>($O$2/$M$2)*F25</f>
        <v>2.0960736336641252</v>
      </c>
      <c r="P25" s="3"/>
      <c r="R25" s="21">
        <f t="shared" si="0"/>
        <v>363.19511523335444</v>
      </c>
      <c r="S25" s="3"/>
      <c r="U25" s="21">
        <f t="shared" si="1"/>
        <v>711.28945656117617</v>
      </c>
      <c r="AD25" s="7">
        <v>42740</v>
      </c>
    </row>
    <row r="26" spans="1:30" x14ac:dyDescent="0.35">
      <c r="A26" s="10" t="s">
        <v>61</v>
      </c>
      <c r="B26" s="11">
        <v>42899</v>
      </c>
      <c r="C26" s="12">
        <v>0.74331018518518521</v>
      </c>
      <c r="D26" s="10" t="s">
        <v>42</v>
      </c>
      <c r="E26" s="13">
        <v>1.946</v>
      </c>
      <c r="F26" s="13">
        <v>19.042400000000001</v>
      </c>
      <c r="G26" s="13" t="s">
        <v>43</v>
      </c>
      <c r="H26" s="13">
        <v>2.863</v>
      </c>
      <c r="I26" s="13">
        <v>3819.4596000000001</v>
      </c>
      <c r="J26" s="13" t="s">
        <v>44</v>
      </c>
      <c r="K26" s="13">
        <v>3.1030000000000002</v>
      </c>
      <c r="L26" s="13">
        <v>415.00779999999997</v>
      </c>
      <c r="O26" s="21">
        <f>($O$2/$M$2)*F26</f>
        <v>2.1062384930047089</v>
      </c>
      <c r="P26" s="3"/>
      <c r="R26" s="21">
        <f t="shared" si="0"/>
        <v>412.99377010805108</v>
      </c>
      <c r="S26" s="3"/>
      <c r="U26" s="21">
        <f t="shared" si="1"/>
        <v>724.56711767972456</v>
      </c>
      <c r="AD26" s="7">
        <v>42740</v>
      </c>
    </row>
    <row r="27" spans="1:30" x14ac:dyDescent="0.35">
      <c r="A27" s="10" t="s">
        <v>62</v>
      </c>
      <c r="B27" s="11">
        <v>42899</v>
      </c>
      <c r="C27" s="12">
        <v>0.74704861111111109</v>
      </c>
      <c r="D27" s="10" t="s">
        <v>42</v>
      </c>
      <c r="E27" s="13">
        <v>1.9430000000000001</v>
      </c>
      <c r="F27" s="13">
        <v>18.7394</v>
      </c>
      <c r="G27" s="13" t="s">
        <v>43</v>
      </c>
      <c r="H27" s="13">
        <v>2.8559999999999999</v>
      </c>
      <c r="I27" s="13">
        <v>3693.8422</v>
      </c>
      <c r="J27" s="13" t="s">
        <v>44</v>
      </c>
      <c r="K27" s="13">
        <v>3.0960000000000001</v>
      </c>
      <c r="L27" s="13">
        <v>383.8922</v>
      </c>
      <c r="O27" s="21">
        <f>($O$2/$M$2)*F27</f>
        <v>2.0727243212941877</v>
      </c>
      <c r="P27" s="3"/>
      <c r="R27" s="21">
        <f t="shared" si="0"/>
        <v>399.41090523963589</v>
      </c>
      <c r="S27" s="3"/>
      <c r="U27" s="21">
        <f t="shared" si="1"/>
        <v>670.24201678553595</v>
      </c>
      <c r="AD27" s="7">
        <v>42740</v>
      </c>
    </row>
    <row r="28" spans="1:30" x14ac:dyDescent="0.35">
      <c r="A28" s="10" t="s">
        <v>63</v>
      </c>
      <c r="B28" s="11">
        <v>42899</v>
      </c>
      <c r="C28" s="12">
        <v>0.75078703703703698</v>
      </c>
      <c r="D28" s="10" t="s">
        <v>42</v>
      </c>
      <c r="E28" s="13">
        <v>1.946</v>
      </c>
      <c r="F28" s="13">
        <v>18.922899999999998</v>
      </c>
      <c r="G28" s="13" t="s">
        <v>43</v>
      </c>
      <c r="H28" s="13">
        <v>2.863</v>
      </c>
      <c r="I28" s="13">
        <v>4146.1046999999999</v>
      </c>
      <c r="J28" s="13" t="s">
        <v>44</v>
      </c>
      <c r="K28" s="13">
        <v>3.1030000000000002</v>
      </c>
      <c r="L28" s="13">
        <v>415.3039</v>
      </c>
      <c r="O28" s="21">
        <f>($O$2/$M$2)*F28</f>
        <v>2.0930208576271268</v>
      </c>
      <c r="P28" s="3"/>
      <c r="R28" s="21">
        <f t="shared" si="0"/>
        <v>448.31352878184913</v>
      </c>
      <c r="S28" s="3"/>
      <c r="U28" s="21">
        <f t="shared" si="1"/>
        <v>725.08408223688468</v>
      </c>
      <c r="AD28" s="7">
        <v>42740</v>
      </c>
    </row>
    <row r="29" spans="1:30" x14ac:dyDescent="0.35">
      <c r="A29" s="10" t="s">
        <v>64</v>
      </c>
      <c r="B29" s="11">
        <v>42899</v>
      </c>
      <c r="C29" s="12">
        <v>0.75451388888888893</v>
      </c>
      <c r="D29" s="10" t="s">
        <v>42</v>
      </c>
      <c r="E29" s="13">
        <v>1.95</v>
      </c>
      <c r="F29" s="13">
        <v>19.432400000000001</v>
      </c>
      <c r="G29" s="13" t="s">
        <v>43</v>
      </c>
      <c r="H29" s="13">
        <v>2.863</v>
      </c>
      <c r="I29" s="13">
        <v>3649.7858000000001</v>
      </c>
      <c r="J29" s="13" t="s">
        <v>44</v>
      </c>
      <c r="K29" s="13">
        <v>3.1059999999999999</v>
      </c>
      <c r="L29" s="13">
        <v>406.45830000000001</v>
      </c>
      <c r="O29" s="21">
        <f>($O$2/$M$2)*F29</f>
        <v>2.1493755457014192</v>
      </c>
      <c r="P29" s="3"/>
      <c r="Q29" s="21">
        <f>($R$2/$P$2)*I29</f>
        <v>394.6471374193431</v>
      </c>
      <c r="S29" s="3"/>
      <c r="U29" s="21">
        <f t="shared" si="1"/>
        <v>709.64044263264645</v>
      </c>
      <c r="AD29" s="7">
        <v>42740</v>
      </c>
    </row>
    <row r="30" spans="1:30" x14ac:dyDescent="0.35">
      <c r="A30" s="5" t="s">
        <v>41</v>
      </c>
      <c r="B30" s="7">
        <v>42899</v>
      </c>
      <c r="C30" s="8">
        <v>0.75825231481481481</v>
      </c>
      <c r="D30" s="5" t="s">
        <v>42</v>
      </c>
      <c r="E30" s="9">
        <v>1.9430000000000001</v>
      </c>
      <c r="F30" s="9">
        <v>38.0336</v>
      </c>
      <c r="G30" s="9" t="s">
        <v>43</v>
      </c>
      <c r="H30" s="9">
        <v>2.8559999999999999</v>
      </c>
      <c r="I30" s="9">
        <v>3703.3629000000001</v>
      </c>
      <c r="J30" s="9" t="s">
        <v>44</v>
      </c>
      <c r="K30" s="9">
        <v>3.1</v>
      </c>
      <c r="L30" s="9">
        <v>705.05399999999997</v>
      </c>
      <c r="M30" s="5"/>
      <c r="N30" s="4"/>
      <c r="O30" s="5"/>
      <c r="P30" s="5"/>
      <c r="Q30" s="4"/>
      <c r="R30" s="4"/>
      <c r="S30" s="5"/>
      <c r="T30" s="4"/>
      <c r="U30" s="4"/>
      <c r="AD30" s="7">
        <v>42740</v>
      </c>
    </row>
    <row r="31" spans="1:30" x14ac:dyDescent="0.35">
      <c r="A31" s="5" t="s">
        <v>41</v>
      </c>
      <c r="B31" s="7">
        <v>42899</v>
      </c>
      <c r="C31" s="8">
        <v>0.76199074074074069</v>
      </c>
      <c r="D31" s="5" t="s">
        <v>42</v>
      </c>
      <c r="E31" s="9">
        <v>1.95</v>
      </c>
      <c r="F31" s="9">
        <v>37.726799999999997</v>
      </c>
      <c r="G31" s="9" t="s">
        <v>43</v>
      </c>
      <c r="H31" s="9">
        <v>2.863</v>
      </c>
      <c r="I31" s="9">
        <v>3713.1170000000002</v>
      </c>
      <c r="J31" s="9" t="s">
        <v>44</v>
      </c>
      <c r="K31" s="9">
        <v>3.1030000000000002</v>
      </c>
      <c r="L31" s="9">
        <v>702.34960000000001</v>
      </c>
      <c r="M31" s="5"/>
      <c r="N31" s="4"/>
      <c r="O31" s="5"/>
      <c r="P31" s="5"/>
      <c r="Q31" s="4"/>
      <c r="R31" s="4"/>
      <c r="S31" s="5"/>
      <c r="T31" s="4"/>
      <c r="U31" s="4"/>
      <c r="AD31" s="7">
        <v>42740</v>
      </c>
    </row>
    <row r="32" spans="1:30" x14ac:dyDescent="0.35">
      <c r="A32" s="5" t="s">
        <v>41</v>
      </c>
      <c r="B32" s="7">
        <v>42899</v>
      </c>
      <c r="C32" s="8">
        <v>0.76571759259259264</v>
      </c>
      <c r="D32" s="5" t="s">
        <v>42</v>
      </c>
      <c r="E32" s="9">
        <v>1.946</v>
      </c>
      <c r="F32" s="9">
        <v>37.730400000000003</v>
      </c>
      <c r="G32" s="9" t="s">
        <v>43</v>
      </c>
      <c r="H32" s="9">
        <v>2.86</v>
      </c>
      <c r="I32" s="9">
        <v>3715.4807999999998</v>
      </c>
      <c r="J32" s="9" t="s">
        <v>44</v>
      </c>
      <c r="K32" s="9">
        <v>3.1</v>
      </c>
      <c r="L32" s="9">
        <v>704.36850000000004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42740</v>
      </c>
    </row>
    <row r="33" spans="1:30" x14ac:dyDescent="0.35">
      <c r="A33" s="5" t="s">
        <v>41</v>
      </c>
      <c r="B33" s="7">
        <v>42899</v>
      </c>
      <c r="C33" s="8">
        <v>0.76945601851851853</v>
      </c>
      <c r="D33" s="5" t="s">
        <v>42</v>
      </c>
      <c r="E33" s="9">
        <v>1.946</v>
      </c>
      <c r="F33" s="9">
        <v>37.655200000000001</v>
      </c>
      <c r="G33" s="9" t="s">
        <v>43</v>
      </c>
      <c r="H33" s="9">
        <v>2.86</v>
      </c>
      <c r="I33" s="9">
        <v>3723.2946999999999</v>
      </c>
      <c r="J33" s="9" t="s">
        <v>44</v>
      </c>
      <c r="K33" s="9">
        <v>3.1</v>
      </c>
      <c r="L33" s="9">
        <v>705.02340000000004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42740</v>
      </c>
    </row>
    <row r="34" spans="1:30" x14ac:dyDescent="0.35">
      <c r="A34" s="10" t="s">
        <v>65</v>
      </c>
      <c r="B34" s="11">
        <v>42899</v>
      </c>
      <c r="C34" s="12">
        <v>0.77319444444444441</v>
      </c>
      <c r="D34" s="10" t="s">
        <v>42</v>
      </c>
      <c r="E34" s="13">
        <v>1.9430000000000001</v>
      </c>
      <c r="F34" s="13">
        <v>19.035399999999999</v>
      </c>
      <c r="G34" s="13" t="s">
        <v>43</v>
      </c>
      <c r="H34" s="13">
        <v>2.8559999999999999</v>
      </c>
      <c r="I34" s="13">
        <v>3713.7451999999998</v>
      </c>
      <c r="J34" s="13" t="s">
        <v>44</v>
      </c>
      <c r="K34" s="13">
        <v>3.1</v>
      </c>
      <c r="L34" s="13">
        <v>394.642</v>
      </c>
      <c r="O34" s="23">
        <f>($O$2/$M$2)*F34</f>
        <v>2.1054642382127167</v>
      </c>
      <c r="R34" s="23">
        <f t="shared" ref="R34:R41" si="2">($R$2/$P$2)*I34</f>
        <v>401.56299372002206</v>
      </c>
      <c r="U34" s="23">
        <f>($S$2/$U$2)*L34</f>
        <v>689.0102221099504</v>
      </c>
      <c r="AD34" s="7">
        <v>42740</v>
      </c>
    </row>
    <row r="35" spans="1:30" x14ac:dyDescent="0.35">
      <c r="A35" s="10" t="s">
        <v>66</v>
      </c>
      <c r="B35" s="11">
        <v>42899</v>
      </c>
      <c r="C35" s="12">
        <v>0.7769328703703704</v>
      </c>
      <c r="D35" s="10" t="s">
        <v>42</v>
      </c>
      <c r="E35" s="13">
        <v>1.946</v>
      </c>
      <c r="F35" s="13">
        <v>19.140799999999999</v>
      </c>
      <c r="G35" s="13" t="s">
        <v>43</v>
      </c>
      <c r="H35" s="13">
        <v>2.86</v>
      </c>
      <c r="I35" s="13">
        <v>3836.2583</v>
      </c>
      <c r="J35" s="13" t="s">
        <v>44</v>
      </c>
      <c r="K35" s="13">
        <v>3.1</v>
      </c>
      <c r="L35" s="13">
        <v>381.36239999999998</v>
      </c>
      <c r="O35" s="23">
        <f>($O$2/$M$2)*F35</f>
        <v>2.1171223032235709</v>
      </c>
      <c r="R35" s="23">
        <f t="shared" si="2"/>
        <v>414.81019420268325</v>
      </c>
      <c r="U35" s="23">
        <f>($S$2/$U$2)*L35</f>
        <v>665.825208488665</v>
      </c>
      <c r="AD35" s="7">
        <v>42740</v>
      </c>
    </row>
    <row r="36" spans="1:30" x14ac:dyDescent="0.35">
      <c r="A36" s="10" t="s">
        <v>67</v>
      </c>
      <c r="B36" s="11">
        <v>42899</v>
      </c>
      <c r="C36" s="12">
        <v>0.78065972222222213</v>
      </c>
      <c r="D36" s="10" t="s">
        <v>42</v>
      </c>
      <c r="E36" s="13">
        <v>1.946</v>
      </c>
      <c r="F36" s="13">
        <v>19.222300000000001</v>
      </c>
      <c r="G36" s="13" t="s">
        <v>43</v>
      </c>
      <c r="H36" s="13">
        <v>2.86</v>
      </c>
      <c r="I36" s="13">
        <v>4365.6953999999996</v>
      </c>
      <c r="J36" s="13" t="s">
        <v>44</v>
      </c>
      <c r="K36" s="13">
        <v>3.1</v>
      </c>
      <c r="L36" s="13">
        <v>416.55439999999999</v>
      </c>
      <c r="O36" s="23">
        <f>($O$2/$M$2)*F36</f>
        <v>2.1261368411589094</v>
      </c>
      <c r="R36" s="23">
        <f t="shared" si="2"/>
        <v>472.05761841004312</v>
      </c>
      <c r="U36" s="23">
        <f>($S$2/$U$2)*L36</f>
        <v>727.26734525184122</v>
      </c>
      <c r="AD36" s="7">
        <v>42740</v>
      </c>
    </row>
    <row r="37" spans="1:30" x14ac:dyDescent="0.35">
      <c r="A37" s="10" t="s">
        <v>68</v>
      </c>
      <c r="B37" s="11">
        <v>42899</v>
      </c>
      <c r="C37" s="12">
        <v>0.78438657407407408</v>
      </c>
      <c r="D37" s="10" t="s">
        <v>42</v>
      </c>
      <c r="E37" s="13">
        <v>1.946</v>
      </c>
      <c r="F37" s="13">
        <v>19.476700000000001</v>
      </c>
      <c r="G37" s="13" t="s">
        <v>43</v>
      </c>
      <c r="H37" s="13">
        <v>2.863</v>
      </c>
      <c r="I37" s="13">
        <v>4152.8818000000001</v>
      </c>
      <c r="J37" s="13" t="s">
        <v>44</v>
      </c>
      <c r="K37" s="13">
        <v>3.1</v>
      </c>
      <c r="L37" s="13">
        <v>414.39460000000003</v>
      </c>
      <c r="O37" s="23">
        <f>($O$2/$M$2)*F37</f>
        <v>2.1542754724564559</v>
      </c>
      <c r="R37" s="23">
        <f t="shared" si="2"/>
        <v>449.04632880397776</v>
      </c>
      <c r="T37" s="23">
        <f>($S$2/$U$2)*L37</f>
        <v>723.49652441241449</v>
      </c>
      <c r="AD37" s="7">
        <v>42740</v>
      </c>
    </row>
    <row r="38" spans="1:30" x14ac:dyDescent="0.35">
      <c r="A38" s="10" t="s">
        <v>69</v>
      </c>
      <c r="B38" s="11">
        <v>42899</v>
      </c>
      <c r="C38" s="12">
        <v>0.78812499999999996</v>
      </c>
      <c r="D38" s="10" t="s">
        <v>42</v>
      </c>
      <c r="E38" s="13">
        <v>1.95</v>
      </c>
      <c r="F38" s="13">
        <v>18.7986</v>
      </c>
      <c r="G38" s="13" t="s">
        <v>43</v>
      </c>
      <c r="H38" s="13">
        <v>2.863</v>
      </c>
      <c r="I38" s="13">
        <v>4510.3948</v>
      </c>
      <c r="J38" s="13" t="s">
        <v>44</v>
      </c>
      <c r="K38" s="13">
        <v>3.1030000000000002</v>
      </c>
      <c r="L38" s="13">
        <v>487.90660000000003</v>
      </c>
      <c r="N38" s="23">
        <f>($O$2/$M$2)*F38</f>
        <v>2.0792723046778936</v>
      </c>
      <c r="Q38" s="2"/>
      <c r="R38" s="23">
        <f t="shared" si="2"/>
        <v>487.70379797386755</v>
      </c>
      <c r="U38" s="23">
        <f>($S$2/$U$2)*L38</f>
        <v>851.84201082224081</v>
      </c>
      <c r="AD38" s="7">
        <v>42740</v>
      </c>
    </row>
    <row r="39" spans="1:30" x14ac:dyDescent="0.35">
      <c r="A39" s="10" t="s">
        <v>70</v>
      </c>
      <c r="B39" s="11">
        <v>42899</v>
      </c>
      <c r="C39" s="12">
        <v>0.79185185185185192</v>
      </c>
      <c r="D39" s="10" t="s">
        <v>42</v>
      </c>
      <c r="E39" s="13">
        <v>1.9430000000000001</v>
      </c>
      <c r="F39" s="13">
        <v>19.177600000000002</v>
      </c>
      <c r="G39" s="13" t="s">
        <v>43</v>
      </c>
      <c r="H39" s="13">
        <v>2.8559999999999999</v>
      </c>
      <c r="I39" s="13">
        <v>3564.6219999999998</v>
      </c>
      <c r="J39" s="13" t="s">
        <v>44</v>
      </c>
      <c r="K39" s="13">
        <v>3.1</v>
      </c>
      <c r="L39" s="13">
        <v>383.7396</v>
      </c>
      <c r="O39" s="20">
        <f>($O$2/$M$2)*F39</f>
        <v>2.1211926712729019</v>
      </c>
      <c r="R39" s="20">
        <f t="shared" si="2"/>
        <v>385.43847375427174</v>
      </c>
      <c r="U39" s="20">
        <f>($S$2/$U$2)*L39</f>
        <v>669.9755906071415</v>
      </c>
      <c r="AD39" s="7">
        <v>42740</v>
      </c>
    </row>
    <row r="40" spans="1:30" x14ac:dyDescent="0.35">
      <c r="A40" s="10" t="s">
        <v>71</v>
      </c>
      <c r="B40" s="11">
        <v>42899</v>
      </c>
      <c r="C40" s="12">
        <v>0.7955902777777778</v>
      </c>
      <c r="D40" s="10" t="s">
        <v>42</v>
      </c>
      <c r="E40" s="13">
        <v>1.9430000000000001</v>
      </c>
      <c r="F40" s="13">
        <v>18.5473</v>
      </c>
      <c r="G40" s="13" t="s">
        <v>43</v>
      </c>
      <c r="H40" s="13">
        <v>2.86</v>
      </c>
      <c r="I40" s="13">
        <v>4048.4850999999999</v>
      </c>
      <c r="J40" s="13" t="s">
        <v>44</v>
      </c>
      <c r="K40" s="13">
        <v>3.0960000000000001</v>
      </c>
      <c r="L40" s="13">
        <v>429.05599999999998</v>
      </c>
      <c r="O40" s="20">
        <f>($O$2/$M$2)*F40</f>
        <v>2.0514765576453722</v>
      </c>
      <c r="R40" s="20">
        <f t="shared" si="2"/>
        <v>437.75803380019261</v>
      </c>
      <c r="U40" s="20">
        <f>($S$2/$U$2)*L40</f>
        <v>749.09403930044664</v>
      </c>
      <c r="AD40" s="7">
        <v>42740</v>
      </c>
    </row>
    <row r="41" spans="1:30" x14ac:dyDescent="0.35">
      <c r="A41" s="10" t="s">
        <v>72</v>
      </c>
      <c r="B41" s="11">
        <v>42899</v>
      </c>
      <c r="C41" s="12">
        <v>0.79934027777777772</v>
      </c>
      <c r="D41" s="10" t="s">
        <v>42</v>
      </c>
      <c r="E41" s="13">
        <v>1.946</v>
      </c>
      <c r="F41" s="13">
        <v>18.262599999999999</v>
      </c>
      <c r="G41" s="13" t="s">
        <v>43</v>
      </c>
      <c r="H41" s="13">
        <v>2.863</v>
      </c>
      <c r="I41" s="13">
        <v>4294.4040000000005</v>
      </c>
      <c r="J41" s="13" t="s">
        <v>44</v>
      </c>
      <c r="K41" s="13">
        <v>3.1030000000000002</v>
      </c>
      <c r="L41" s="13">
        <v>427.27539999999999</v>
      </c>
      <c r="O41" s="20">
        <f>($O$2/$M$2)*F41</f>
        <v>2.0199865091767735</v>
      </c>
      <c r="R41" s="20">
        <f t="shared" si="2"/>
        <v>464.34896138896067</v>
      </c>
      <c r="U41" s="20">
        <f>($S$2/$U$2)*L41</f>
        <v>745.98526830929779</v>
      </c>
      <c r="AD41" s="7">
        <v>42740</v>
      </c>
    </row>
    <row r="42" spans="1:30" x14ac:dyDescent="0.35">
      <c r="A42" s="10" t="s">
        <v>73</v>
      </c>
      <c r="B42" s="11">
        <v>42899</v>
      </c>
      <c r="C42" s="12">
        <v>0.80306712962962967</v>
      </c>
      <c r="D42" s="10" t="s">
        <v>42</v>
      </c>
      <c r="E42" s="13">
        <v>1.9430000000000001</v>
      </c>
      <c r="F42" s="13">
        <v>18.466999999999999</v>
      </c>
      <c r="G42" s="13" t="s">
        <v>43</v>
      </c>
      <c r="H42" s="13">
        <v>2.8559999999999999</v>
      </c>
      <c r="I42" s="13">
        <v>3825.5072</v>
      </c>
      <c r="J42" s="13" t="s">
        <v>44</v>
      </c>
      <c r="K42" s="13">
        <v>3.0960000000000001</v>
      </c>
      <c r="L42" s="13">
        <v>569.10500000000002</v>
      </c>
      <c r="O42" s="20">
        <f>($O$2/$M$2)*F42</f>
        <v>2.042594749102947</v>
      </c>
      <c r="Q42" s="20">
        <f>($R$2/$P$2)*I42</f>
        <v>413.64769013488041</v>
      </c>
      <c r="U42" s="20">
        <f>($S$2/$U$2)*L42</f>
        <v>993.60727559125314</v>
      </c>
      <c r="AD42" s="7">
        <v>42740</v>
      </c>
    </row>
    <row r="43" spans="1:30" x14ac:dyDescent="0.35">
      <c r="A43" s="10" t="s">
        <v>74</v>
      </c>
      <c r="B43" s="11">
        <v>42899</v>
      </c>
      <c r="C43" s="12">
        <v>0.80680555555555555</v>
      </c>
      <c r="D43" s="10" t="s">
        <v>42</v>
      </c>
      <c r="E43" s="13">
        <v>1.946</v>
      </c>
      <c r="F43" s="13">
        <v>17.610800000000001</v>
      </c>
      <c r="G43" s="13" t="s">
        <v>43</v>
      </c>
      <c r="H43" s="13">
        <v>2.863</v>
      </c>
      <c r="I43" s="13">
        <v>4504.5128000000004</v>
      </c>
      <c r="J43" s="13" t="s">
        <v>44</v>
      </c>
      <c r="K43" s="13">
        <v>3.1030000000000002</v>
      </c>
      <c r="L43" s="13">
        <v>414.76580000000001</v>
      </c>
      <c r="O43" s="20">
        <f>($O$2/$M$2)*F43</f>
        <v>1.9478923272595539</v>
      </c>
      <c r="R43" s="20">
        <f>($R$2/$P$2)*I43</f>
        <v>487.06778408442221</v>
      </c>
      <c r="T43" s="20">
        <f>($S$2/$U$2)*L43</f>
        <v>724.14460696431513</v>
      </c>
      <c r="AD43" s="7">
        <v>42740</v>
      </c>
    </row>
    <row r="44" spans="1:30" x14ac:dyDescent="0.35">
      <c r="A44" s="5" t="s">
        <v>41</v>
      </c>
      <c r="B44" s="7">
        <v>42899</v>
      </c>
      <c r="C44" s="8">
        <v>0.81054398148148143</v>
      </c>
      <c r="D44" s="5" t="s">
        <v>42</v>
      </c>
      <c r="E44" s="9">
        <v>1.95</v>
      </c>
      <c r="F44" s="9">
        <v>37.554400000000001</v>
      </c>
      <c r="G44" s="9" t="s">
        <v>43</v>
      </c>
      <c r="H44" s="9">
        <v>2.863</v>
      </c>
      <c r="I44" s="9">
        <v>3709.0167999999999</v>
      </c>
      <c r="J44" s="9" t="s">
        <v>44</v>
      </c>
      <c r="K44" s="9">
        <v>3.1030000000000002</v>
      </c>
      <c r="L44" s="9">
        <v>704.77949999999998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42740</v>
      </c>
    </row>
    <row r="45" spans="1:30" x14ac:dyDescent="0.35">
      <c r="A45" s="5" t="s">
        <v>41</v>
      </c>
      <c r="B45" s="7">
        <v>42899</v>
      </c>
      <c r="C45" s="8">
        <v>0.81428240740740743</v>
      </c>
      <c r="D45" s="5" t="s">
        <v>42</v>
      </c>
      <c r="E45" s="9">
        <v>1.94</v>
      </c>
      <c r="F45" s="9">
        <v>37.745199999999997</v>
      </c>
      <c r="G45" s="9" t="s">
        <v>43</v>
      </c>
      <c r="H45" s="9">
        <v>2.8559999999999999</v>
      </c>
      <c r="I45" s="9">
        <v>3682.5252</v>
      </c>
      <c r="J45" s="9" t="s">
        <v>44</v>
      </c>
      <c r="K45" s="9">
        <v>3.0960000000000001</v>
      </c>
      <c r="L45" s="9">
        <v>700.37530000000004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42740</v>
      </c>
    </row>
    <row r="46" spans="1:30" x14ac:dyDescent="0.35">
      <c r="A46" s="5" t="s">
        <v>41</v>
      </c>
      <c r="B46" s="7">
        <v>42899</v>
      </c>
      <c r="C46" s="8">
        <v>0.81800925925925927</v>
      </c>
      <c r="D46" s="5" t="s">
        <v>42</v>
      </c>
      <c r="E46" s="9">
        <v>1.95</v>
      </c>
      <c r="F46" s="9">
        <v>38.044199999999996</v>
      </c>
      <c r="G46" s="9" t="s">
        <v>43</v>
      </c>
      <c r="H46" s="9">
        <v>2.863</v>
      </c>
      <c r="I46" s="9">
        <v>3681.0515999999998</v>
      </c>
      <c r="J46" s="9" t="s">
        <v>44</v>
      </c>
      <c r="K46" s="9">
        <v>3.1030000000000002</v>
      </c>
      <c r="L46" s="9">
        <v>703.33280000000002</v>
      </c>
      <c r="M46" s="5"/>
      <c r="N46" s="4"/>
      <c r="O46" s="4"/>
      <c r="P46" s="5"/>
      <c r="Q46" s="4"/>
      <c r="R46" s="4"/>
      <c r="S46" s="5"/>
      <c r="T46" s="4"/>
      <c r="U46" s="4"/>
      <c r="AD46" s="7">
        <v>42740</v>
      </c>
    </row>
    <row r="47" spans="1:30" x14ac:dyDescent="0.35">
      <c r="A47" s="5" t="s">
        <v>41</v>
      </c>
      <c r="B47" s="7">
        <v>42899</v>
      </c>
      <c r="C47" s="8">
        <v>0.82174768518518526</v>
      </c>
      <c r="D47" s="5" t="s">
        <v>42</v>
      </c>
      <c r="E47" s="9">
        <v>1.946</v>
      </c>
      <c r="F47" s="9">
        <v>37.973999999999997</v>
      </c>
      <c r="G47" s="9" t="s">
        <v>43</v>
      </c>
      <c r="H47" s="9">
        <v>2.86</v>
      </c>
      <c r="I47" s="9">
        <v>3702.0322000000001</v>
      </c>
      <c r="J47" s="9" t="s">
        <v>44</v>
      </c>
      <c r="K47" s="9">
        <v>3.1030000000000002</v>
      </c>
      <c r="L47" s="9">
        <v>702.52530000000002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42740</v>
      </c>
    </row>
    <row r="48" spans="1:30" x14ac:dyDescent="0.35">
      <c r="A48" s="10" t="s">
        <v>75</v>
      </c>
      <c r="B48" s="11">
        <v>42899</v>
      </c>
      <c r="C48" s="12">
        <v>0.82548611111111114</v>
      </c>
      <c r="D48" s="10" t="s">
        <v>42</v>
      </c>
      <c r="E48" s="13">
        <v>1.95</v>
      </c>
      <c r="F48" s="13">
        <v>19.176500000000001</v>
      </c>
      <c r="G48" s="13" t="s">
        <v>43</v>
      </c>
      <c r="H48" s="13">
        <v>2.8660000000000001</v>
      </c>
      <c r="I48" s="13">
        <v>3478.8528000000001</v>
      </c>
      <c r="J48" s="13" t="s">
        <v>44</v>
      </c>
      <c r="K48" s="13">
        <v>3.1030000000000002</v>
      </c>
      <c r="L48" s="13">
        <v>404.6574</v>
      </c>
      <c r="O48" s="26">
        <f t="shared" ref="O48:O57" si="3">($O$2/$M$2)*F48</f>
        <v>2.1210710026627315</v>
      </c>
      <c r="R48" s="26">
        <f t="shared" ref="R48:R57" si="4">($R$2/$P$2)*I48</f>
        <v>376.16434888405411</v>
      </c>
      <c r="T48" s="26">
        <f>($S$2/$U$2)*L48</f>
        <v>706.49622962694048</v>
      </c>
      <c r="AD48" s="7">
        <v>42740</v>
      </c>
    </row>
    <row r="49" spans="1:30" x14ac:dyDescent="0.35">
      <c r="A49" s="10" t="s">
        <v>76</v>
      </c>
      <c r="B49" s="11">
        <v>42899</v>
      </c>
      <c r="C49" s="12">
        <v>0.82922453703703702</v>
      </c>
      <c r="D49" s="10" t="s">
        <v>42</v>
      </c>
      <c r="E49" s="13">
        <v>1.95</v>
      </c>
      <c r="F49" s="13">
        <v>18.340800000000002</v>
      </c>
      <c r="G49" s="13" t="s">
        <v>43</v>
      </c>
      <c r="H49" s="13">
        <v>2.863</v>
      </c>
      <c r="I49" s="13">
        <v>3976.0808999999999</v>
      </c>
      <c r="J49" s="13" t="s">
        <v>44</v>
      </c>
      <c r="K49" s="13">
        <v>3.1059999999999999</v>
      </c>
      <c r="L49" s="13">
        <v>394.7362</v>
      </c>
      <c r="O49" s="26">
        <f t="shared" si="3"/>
        <v>2.0286360412816014</v>
      </c>
      <c r="R49" s="26">
        <f t="shared" si="4"/>
        <v>429.92905099601336</v>
      </c>
      <c r="T49" s="2"/>
      <c r="U49" s="26">
        <f>($S$2/$U$2)*L49</f>
        <v>689.17468702479152</v>
      </c>
      <c r="AD49" s="7">
        <v>42740</v>
      </c>
    </row>
    <row r="50" spans="1:30" x14ac:dyDescent="0.35">
      <c r="A50" s="10" t="s">
        <v>77</v>
      </c>
      <c r="B50" s="11">
        <v>42899</v>
      </c>
      <c r="C50" s="12">
        <v>0.83296296296296291</v>
      </c>
      <c r="D50" s="10" t="s">
        <v>42</v>
      </c>
      <c r="E50" s="13">
        <v>1.946</v>
      </c>
      <c r="F50" s="13">
        <v>17.508400000000002</v>
      </c>
      <c r="G50" s="13" t="s">
        <v>43</v>
      </c>
      <c r="H50" s="13">
        <v>2.863</v>
      </c>
      <c r="I50" s="13">
        <v>4345.1495999999997</v>
      </c>
      <c r="J50" s="13" t="s">
        <v>44</v>
      </c>
      <c r="K50" s="13">
        <v>3.1030000000000002</v>
      </c>
      <c r="L50" s="13">
        <v>401.54719999999998</v>
      </c>
      <c r="O50" s="26">
        <f t="shared" si="3"/>
        <v>1.9365660857309817</v>
      </c>
      <c r="R50" s="26">
        <f t="shared" si="4"/>
        <v>469.83602470556042</v>
      </c>
      <c r="U50" s="26">
        <f>($S$2/$U$2)*L50</f>
        <v>701.06609397790567</v>
      </c>
      <c r="AD50" s="7">
        <v>42740</v>
      </c>
    </row>
    <row r="51" spans="1:30" x14ac:dyDescent="0.35">
      <c r="A51" s="10" t="s">
        <v>78</v>
      </c>
      <c r="B51" s="11">
        <v>42899</v>
      </c>
      <c r="C51" s="12">
        <v>0.8367013888888889</v>
      </c>
      <c r="D51" s="10" t="s">
        <v>42</v>
      </c>
      <c r="E51" s="13">
        <v>1.95</v>
      </c>
      <c r="F51" s="13">
        <v>17.122</v>
      </c>
      <c r="G51" s="13" t="s">
        <v>43</v>
      </c>
      <c r="H51" s="13">
        <v>2.863</v>
      </c>
      <c r="I51" s="13">
        <v>4806.6211999999996</v>
      </c>
      <c r="J51" s="13" t="s">
        <v>44</v>
      </c>
      <c r="K51" s="13">
        <v>3.1030000000000002</v>
      </c>
      <c r="L51" s="13">
        <v>409.61619999999999</v>
      </c>
      <c r="O51" s="26">
        <f t="shared" si="3"/>
        <v>1.8938272212130101</v>
      </c>
      <c r="R51" s="26">
        <f t="shared" si="4"/>
        <v>519.73441763051619</v>
      </c>
      <c r="U51" s="26">
        <f>($S$2/$U$2)*L51</f>
        <v>715.15385828632998</v>
      </c>
      <c r="AD51" s="7">
        <v>42740</v>
      </c>
    </row>
    <row r="52" spans="1:30" x14ac:dyDescent="0.35">
      <c r="A52" s="10" t="s">
        <v>79</v>
      </c>
      <c r="B52" s="11">
        <v>42899</v>
      </c>
      <c r="C52" s="12">
        <v>0.84042824074074074</v>
      </c>
      <c r="D52" s="10" t="s">
        <v>42</v>
      </c>
      <c r="E52" s="13">
        <v>1.946</v>
      </c>
      <c r="F52" s="13">
        <v>16.753399999999999</v>
      </c>
      <c r="G52" s="13" t="s">
        <v>43</v>
      </c>
      <c r="H52" s="13">
        <v>2.863</v>
      </c>
      <c r="I52" s="13">
        <v>5315.3105999999998</v>
      </c>
      <c r="J52" s="13" t="s">
        <v>44</v>
      </c>
      <c r="K52" s="13">
        <v>3.1</v>
      </c>
      <c r="L52" s="13">
        <v>420.6268</v>
      </c>
      <c r="O52" s="26">
        <f t="shared" si="3"/>
        <v>1.8530571760232475</v>
      </c>
      <c r="R52" s="26">
        <f t="shared" si="4"/>
        <v>574.73841691879318</v>
      </c>
      <c r="U52" s="26">
        <f>($S$2/$U$2)*L52</f>
        <v>734.37739747264027</v>
      </c>
      <c r="AD52" s="7">
        <v>42740</v>
      </c>
    </row>
    <row r="53" spans="1:30" x14ac:dyDescent="0.35">
      <c r="A53" s="10" t="s">
        <v>80</v>
      </c>
      <c r="B53" s="11">
        <v>42899</v>
      </c>
      <c r="C53" s="12">
        <v>0.84416666666666673</v>
      </c>
      <c r="D53" s="10" t="s">
        <v>42</v>
      </c>
      <c r="E53" s="13">
        <v>1.95</v>
      </c>
      <c r="F53" s="13">
        <v>19.071200000000001</v>
      </c>
      <c r="G53" s="13" t="s">
        <v>43</v>
      </c>
      <c r="H53" s="13">
        <v>2.863</v>
      </c>
      <c r="I53" s="13">
        <v>3606.9789999999998</v>
      </c>
      <c r="J53" s="13" t="s">
        <v>44</v>
      </c>
      <c r="K53" s="13">
        <v>3.1030000000000002</v>
      </c>
      <c r="L53" s="13">
        <v>415.48840000000001</v>
      </c>
      <c r="O53" s="28">
        <f t="shared" si="3"/>
        <v>2.1094239984346199</v>
      </c>
      <c r="R53" s="28">
        <f t="shared" si="4"/>
        <v>390.01848740868155</v>
      </c>
      <c r="U53" s="28">
        <f>($S$2/$U$2)*L53</f>
        <v>725.40620300958312</v>
      </c>
      <c r="AD53" s="7">
        <v>42740</v>
      </c>
    </row>
    <row r="54" spans="1:30" x14ac:dyDescent="0.35">
      <c r="A54" s="10" t="s">
        <v>81</v>
      </c>
      <c r="B54" s="11">
        <v>42899</v>
      </c>
      <c r="C54" s="12">
        <v>0.84790509259259261</v>
      </c>
      <c r="D54" s="10" t="s">
        <v>42</v>
      </c>
      <c r="E54" s="13">
        <v>1.95</v>
      </c>
      <c r="F54" s="13">
        <v>17.999600000000001</v>
      </c>
      <c r="G54" s="13" t="s">
        <v>43</v>
      </c>
      <c r="H54" s="13">
        <v>2.863</v>
      </c>
      <c r="I54" s="13">
        <v>4085.9789000000001</v>
      </c>
      <c r="J54" s="13" t="s">
        <v>44</v>
      </c>
      <c r="K54" s="13">
        <v>3.1030000000000002</v>
      </c>
      <c r="L54" s="13">
        <v>437.21159999999998</v>
      </c>
      <c r="O54" s="28">
        <f t="shared" si="3"/>
        <v>1.9908966505633512</v>
      </c>
      <c r="R54" s="28">
        <f t="shared" si="4"/>
        <v>441.8121952364537</v>
      </c>
      <c r="T54" s="28">
        <f>($S$2/$U$2)*L54</f>
        <v>763.33299959215378</v>
      </c>
      <c r="AD54" s="7">
        <v>42740</v>
      </c>
    </row>
    <row r="55" spans="1:30" x14ac:dyDescent="0.35">
      <c r="A55" s="10" t="s">
        <v>82</v>
      </c>
      <c r="B55" s="11">
        <v>42899</v>
      </c>
      <c r="C55" s="12">
        <v>0.85164351851851849</v>
      </c>
      <c r="D55" s="10" t="s">
        <v>42</v>
      </c>
      <c r="E55" s="13">
        <v>1.9430000000000001</v>
      </c>
      <c r="F55" s="13">
        <v>16.933</v>
      </c>
      <c r="G55" s="13" t="s">
        <v>43</v>
      </c>
      <c r="H55" s="13">
        <v>2.8559999999999999</v>
      </c>
      <c r="I55" s="13">
        <v>4288.0032000000001</v>
      </c>
      <c r="J55" s="13" t="s">
        <v>44</v>
      </c>
      <c r="K55" s="13">
        <v>3.1</v>
      </c>
      <c r="L55" s="13">
        <v>416.68259999999998</v>
      </c>
      <c r="O55" s="28">
        <f t="shared" si="3"/>
        <v>1.8729223418292198</v>
      </c>
      <c r="R55" s="28">
        <f t="shared" si="4"/>
        <v>463.65685025268692</v>
      </c>
      <c r="U55" s="28">
        <f>($S$2/$U$2)*L55</f>
        <v>727.49117117628532</v>
      </c>
      <c r="AD55" s="7">
        <v>42740</v>
      </c>
    </row>
    <row r="56" spans="1:30" x14ac:dyDescent="0.35">
      <c r="A56" s="10" t="s">
        <v>83</v>
      </c>
      <c r="B56" s="11">
        <v>42899</v>
      </c>
      <c r="C56" s="12">
        <v>0.85537037037037045</v>
      </c>
      <c r="D56" s="10" t="s">
        <v>42</v>
      </c>
      <c r="E56" s="13">
        <v>1.95</v>
      </c>
      <c r="F56" s="13">
        <v>16.1784</v>
      </c>
      <c r="G56" s="13" t="s">
        <v>43</v>
      </c>
      <c r="H56" s="13">
        <v>2.863</v>
      </c>
      <c r="I56" s="13">
        <v>4555.5312999999996</v>
      </c>
      <c r="J56" s="13" t="s">
        <v>44</v>
      </c>
      <c r="K56" s="13">
        <v>3.1059999999999999</v>
      </c>
      <c r="L56" s="13">
        <v>419.8956</v>
      </c>
      <c r="O56" s="28">
        <f t="shared" si="3"/>
        <v>1.7894576752524567</v>
      </c>
      <c r="R56" s="28">
        <f t="shared" si="4"/>
        <v>492.58435576389678</v>
      </c>
      <c r="U56" s="28">
        <f>($S$2/$U$2)*L56</f>
        <v>733.10078658376676</v>
      </c>
      <c r="AD56" s="7">
        <v>42740</v>
      </c>
    </row>
    <row r="57" spans="1:30" x14ac:dyDescent="0.35">
      <c r="A57" s="10" t="s">
        <v>84</v>
      </c>
      <c r="B57" s="11">
        <v>42899</v>
      </c>
      <c r="C57" s="12">
        <v>0.85910879629629633</v>
      </c>
      <c r="D57" s="10" t="s">
        <v>42</v>
      </c>
      <c r="E57" s="13">
        <v>1.9430000000000001</v>
      </c>
      <c r="F57" s="13">
        <v>15.519299999999999</v>
      </c>
      <c r="G57" s="13" t="s">
        <v>43</v>
      </c>
      <c r="H57" s="13">
        <v>2.8559999999999999</v>
      </c>
      <c r="I57" s="13">
        <v>4980.4524000000001</v>
      </c>
      <c r="J57" s="13" t="s">
        <v>44</v>
      </c>
      <c r="K57" s="13">
        <v>3.0960000000000001</v>
      </c>
      <c r="L57" s="13">
        <v>426.16410000000002</v>
      </c>
      <c r="M57" s="3"/>
      <c r="N57" s="2"/>
      <c r="O57" s="28">
        <f t="shared" si="3"/>
        <v>1.7165560561950162</v>
      </c>
      <c r="P57" s="3"/>
      <c r="Q57" s="2"/>
      <c r="R57" s="28">
        <f t="shared" si="4"/>
        <v>538.53058519579349</v>
      </c>
      <c r="S57" s="3"/>
      <c r="T57" s="2"/>
      <c r="U57" s="28">
        <f>($S$2/$U$2)*L57</f>
        <v>744.04503625130405</v>
      </c>
      <c r="AD57" s="7">
        <v>42740</v>
      </c>
    </row>
    <row r="58" spans="1:30" x14ac:dyDescent="0.35">
      <c r="A58" s="5" t="s">
        <v>41</v>
      </c>
      <c r="B58" s="7">
        <v>42899</v>
      </c>
      <c r="C58" s="8">
        <v>0.86284722222222221</v>
      </c>
      <c r="D58" s="5" t="s">
        <v>42</v>
      </c>
      <c r="E58" s="9">
        <v>1.9430000000000001</v>
      </c>
      <c r="F58" s="9">
        <v>38.022399999999998</v>
      </c>
      <c r="G58" s="9" t="s">
        <v>43</v>
      </c>
      <c r="H58" s="9">
        <v>2.8559999999999999</v>
      </c>
      <c r="I58" s="9">
        <v>3720.0749000000001</v>
      </c>
      <c r="J58" s="9" t="s">
        <v>44</v>
      </c>
      <c r="K58" s="9">
        <v>3.0960000000000001</v>
      </c>
      <c r="L58" s="9">
        <v>701.34559999999999</v>
      </c>
      <c r="AD58" s="7">
        <v>42740</v>
      </c>
    </row>
    <row r="59" spans="1:30" x14ac:dyDescent="0.35">
      <c r="A59" s="5" t="s">
        <v>41</v>
      </c>
      <c r="B59" s="7">
        <v>42899</v>
      </c>
      <c r="C59" s="8">
        <v>0.86657407407407405</v>
      </c>
      <c r="D59" s="5" t="s">
        <v>42</v>
      </c>
      <c r="E59" s="9">
        <v>1.9430000000000001</v>
      </c>
      <c r="F59" s="9">
        <v>37.572400000000002</v>
      </c>
      <c r="G59" s="9" t="s">
        <v>43</v>
      </c>
      <c r="H59" s="9">
        <v>2.8559999999999999</v>
      </c>
      <c r="I59" s="9">
        <v>3709.8960000000002</v>
      </c>
      <c r="J59" s="9" t="s">
        <v>44</v>
      </c>
      <c r="K59" s="9">
        <v>3.1</v>
      </c>
      <c r="L59" s="9">
        <v>698.74779999999998</v>
      </c>
    </row>
    <row r="60" spans="1:30" x14ac:dyDescent="0.35">
      <c r="A60" s="5" t="s">
        <v>41</v>
      </c>
      <c r="B60" s="7">
        <v>42899</v>
      </c>
      <c r="C60" s="8">
        <v>0.87030092592592589</v>
      </c>
      <c r="D60" s="5" t="s">
        <v>42</v>
      </c>
      <c r="E60" s="9">
        <v>1.95</v>
      </c>
      <c r="F60" s="9">
        <v>38.064</v>
      </c>
      <c r="G60" s="9" t="s">
        <v>43</v>
      </c>
      <c r="H60" s="9">
        <v>2.863</v>
      </c>
      <c r="I60" s="9">
        <v>3698.8868000000002</v>
      </c>
      <c r="J60" s="9" t="s">
        <v>44</v>
      </c>
      <c r="K60" s="9">
        <v>3.1030000000000002</v>
      </c>
      <c r="L60" s="9">
        <v>698.44129999999996</v>
      </c>
    </row>
    <row r="61" spans="1:30" x14ac:dyDescent="0.35">
      <c r="A61" s="5" t="s">
        <v>41</v>
      </c>
      <c r="B61" s="7">
        <v>42899</v>
      </c>
      <c r="C61" s="8">
        <v>0.87403935185185189</v>
      </c>
      <c r="D61" s="5" t="s">
        <v>42</v>
      </c>
      <c r="E61" s="9">
        <v>1.946</v>
      </c>
      <c r="F61" s="9">
        <v>37.930199999999999</v>
      </c>
      <c r="G61" s="9" t="s">
        <v>43</v>
      </c>
      <c r="H61" s="9">
        <v>2.863</v>
      </c>
      <c r="I61" s="9">
        <v>3726.0401000000002</v>
      </c>
      <c r="J61" s="9" t="s">
        <v>44</v>
      </c>
      <c r="K61" s="9">
        <v>3.1030000000000002</v>
      </c>
      <c r="L61" s="9">
        <v>702.93640000000005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2020-04-07T13:36:48Z</dcterms:modified>
</cp:coreProperties>
</file>