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lin\Desktop\slopecalculatiomn2017\"/>
    </mc:Choice>
  </mc:AlternateContent>
  <bookViews>
    <workbookView xWindow="0" yWindow="0" windowWidth="19200" windowHeight="1137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T2" i="1" l="1"/>
  <c r="S2" i="1"/>
  <c r="Q2" i="1"/>
  <c r="P2" i="1"/>
  <c r="R13" i="1" s="1"/>
  <c r="O51" i="1"/>
  <c r="N2" i="1"/>
  <c r="AE2" i="1" s="1"/>
  <c r="U57" i="1" l="1"/>
  <c r="U6" i="1"/>
  <c r="O11" i="1"/>
  <c r="O23" i="1"/>
  <c r="N35" i="1"/>
  <c r="O43" i="1"/>
  <c r="O55" i="1"/>
  <c r="R9" i="1"/>
  <c r="U10" i="1"/>
  <c r="U14" i="1"/>
  <c r="U22" i="1"/>
  <c r="U26" i="1"/>
  <c r="U34" i="1"/>
  <c r="U38" i="1"/>
  <c r="U42" i="1"/>
  <c r="T50" i="1"/>
  <c r="U54" i="1"/>
  <c r="O7" i="1"/>
  <c r="O15" i="1"/>
  <c r="N27" i="1"/>
  <c r="O39" i="1"/>
  <c r="U8" i="1"/>
  <c r="U12" i="1"/>
  <c r="U20" i="1"/>
  <c r="U24" i="1"/>
  <c r="U28" i="1"/>
  <c r="U36" i="1"/>
  <c r="U40" i="1"/>
  <c r="U48" i="1"/>
  <c r="U52" i="1"/>
  <c r="T56" i="1"/>
  <c r="O56" i="1"/>
  <c r="O54" i="1"/>
  <c r="O52" i="1"/>
  <c r="O50" i="1"/>
  <c r="O48" i="1"/>
  <c r="O42" i="1"/>
  <c r="O40" i="1"/>
  <c r="O38" i="1"/>
  <c r="O36" i="1"/>
  <c r="O34" i="1"/>
  <c r="O28" i="1"/>
  <c r="O26" i="1"/>
  <c r="N24" i="1"/>
  <c r="O22" i="1"/>
  <c r="O20" i="1"/>
  <c r="O14" i="1"/>
  <c r="O12" i="1"/>
  <c r="O10" i="1"/>
  <c r="O8" i="1"/>
  <c r="O6" i="1"/>
  <c r="O9" i="1"/>
  <c r="O13" i="1"/>
  <c r="O21" i="1"/>
  <c r="O25" i="1"/>
  <c r="O29" i="1"/>
  <c r="O37" i="1"/>
  <c r="O41" i="1"/>
  <c r="O49" i="1"/>
  <c r="O53" i="1"/>
  <c r="O57" i="1"/>
  <c r="R6" i="1"/>
  <c r="R56" i="1"/>
  <c r="R54" i="1"/>
  <c r="R52" i="1"/>
  <c r="R50" i="1"/>
  <c r="R48" i="1"/>
  <c r="R42" i="1"/>
  <c r="R40" i="1"/>
  <c r="R38" i="1"/>
  <c r="R36" i="1"/>
  <c r="R34" i="1"/>
  <c r="R28" i="1"/>
  <c r="R26" i="1"/>
  <c r="R24" i="1"/>
  <c r="R22" i="1"/>
  <c r="R20" i="1"/>
  <c r="R14" i="1"/>
  <c r="R12" i="1"/>
  <c r="R10" i="1"/>
  <c r="R8" i="1"/>
  <c r="R57" i="1"/>
  <c r="R55" i="1"/>
  <c r="R53" i="1"/>
  <c r="R51" i="1"/>
  <c r="R49" i="1"/>
  <c r="R43" i="1"/>
  <c r="R41" i="1"/>
  <c r="R39" i="1"/>
  <c r="R37" i="1"/>
  <c r="R35" i="1"/>
  <c r="R29" i="1"/>
  <c r="R27" i="1"/>
  <c r="R25" i="1"/>
  <c r="R23" i="1"/>
  <c r="R21" i="1"/>
  <c r="R15" i="1"/>
  <c r="R7" i="1"/>
  <c r="R11" i="1"/>
  <c r="U7" i="1"/>
  <c r="U9" i="1"/>
  <c r="U11" i="1"/>
  <c r="U13" i="1"/>
  <c r="U15" i="1"/>
  <c r="U21" i="1"/>
  <c r="U23" i="1"/>
  <c r="U25" i="1"/>
  <c r="U27" i="1"/>
  <c r="U29" i="1"/>
  <c r="U35" i="1"/>
  <c r="U37" i="1"/>
  <c r="U39" i="1"/>
  <c r="U41" i="1"/>
  <c r="U43" i="1"/>
  <c r="U49" i="1"/>
  <c r="U51" i="1"/>
  <c r="U53" i="1"/>
  <c r="U55" i="1"/>
  <c r="AB6" i="1" l="1"/>
  <c r="X9" i="1"/>
  <c r="X11" i="1"/>
  <c r="X7" i="1"/>
  <c r="Y6" i="1"/>
  <c r="X6" i="1"/>
  <c r="X10" i="1"/>
  <c r="X13" i="1"/>
  <c r="X8" i="1"/>
  <c r="X12" i="1"/>
  <c r="AG2" i="1" l="1"/>
  <c r="AF2" i="1"/>
  <c r="AB8" i="1" l="1"/>
  <c r="AC12" i="1"/>
  <c r="Z6" i="1" l="1"/>
  <c r="AA6" i="1"/>
  <c r="Y9" i="1"/>
  <c r="AB12" i="1"/>
  <c r="AC8" i="1"/>
  <c r="Y7" i="1"/>
  <c r="Y8" i="1"/>
  <c r="Y10" i="1"/>
  <c r="Y11" i="1"/>
  <c r="Y12" i="1"/>
  <c r="Y13" i="1"/>
  <c r="AC13" i="1"/>
  <c r="AB13" i="1"/>
  <c r="AC7" i="1"/>
  <c r="AB7" i="1"/>
  <c r="AC6" i="1"/>
  <c r="AC9" i="1"/>
  <c r="AB9" i="1"/>
  <c r="AC10" i="1"/>
  <c r="AB10" i="1"/>
  <c r="AC11" i="1"/>
  <c r="AB11" i="1"/>
  <c r="AA10" i="1"/>
  <c r="Z10" i="1"/>
  <c r="AA8" i="1"/>
  <c r="Z8" i="1"/>
  <c r="AA9" i="1"/>
  <c r="Z9" i="1"/>
  <c r="Z11" i="1"/>
  <c r="AA11" i="1"/>
  <c r="Z7" i="1"/>
  <c r="AA7" i="1"/>
  <c r="AA12" i="1"/>
  <c r="Z12" i="1"/>
  <c r="Z13" i="1"/>
  <c r="AA13" i="1"/>
</calcChain>
</file>

<file path=xl/sharedStrings.xml><?xml version="1.0" encoding="utf-8"?>
<sst xmlns="http://schemas.openxmlformats.org/spreadsheetml/2006/main" count="281" uniqueCount="85">
  <si>
    <t>plot</t>
  </si>
  <si>
    <t>Datum_Lauf</t>
  </si>
  <si>
    <t>time</t>
  </si>
  <si>
    <t>gas1</t>
  </si>
  <si>
    <t>sec1</t>
  </si>
  <si>
    <t>peak1</t>
  </si>
  <si>
    <t>gas2</t>
  </si>
  <si>
    <t>sec2</t>
  </si>
  <si>
    <t>peak2</t>
  </si>
  <si>
    <t>gas3</t>
  </si>
  <si>
    <t>sec3</t>
  </si>
  <si>
    <t>peak3</t>
  </si>
  <si>
    <t>Mittelwert_CH4</t>
  </si>
  <si>
    <t>Stabw_CH4</t>
  </si>
  <si>
    <t>Konzentration_CH4_ppm</t>
  </si>
  <si>
    <t>Mittelwert_CO2</t>
  </si>
  <si>
    <t>Stabw_CO2</t>
  </si>
  <si>
    <t>Konzentration_CO2_ppm</t>
  </si>
  <si>
    <t>Mittelwert_N2O</t>
  </si>
  <si>
    <t>Stabw_N2O</t>
  </si>
  <si>
    <t>Konzentration_N2O_ppb</t>
  </si>
  <si>
    <t>Zeitpunkt</t>
  </si>
  <si>
    <t>Identifier</t>
  </si>
  <si>
    <t>b_CH4</t>
  </si>
  <si>
    <t>R2_CH4</t>
  </si>
  <si>
    <t>b_CO2</t>
  </si>
  <si>
    <t>R2_CO2</t>
  </si>
  <si>
    <t>b_N2O</t>
  </si>
  <si>
    <t>R2_N2O</t>
  </si>
  <si>
    <t>Datum_Probennahme</t>
  </si>
  <si>
    <t>rF_CH4</t>
  </si>
  <si>
    <t>rF_CO2</t>
  </si>
  <si>
    <t>rF_N2O</t>
  </si>
  <si>
    <t>A1</t>
  </si>
  <si>
    <t>A2</t>
  </si>
  <si>
    <t>A3</t>
  </si>
  <si>
    <t>G1</t>
  </si>
  <si>
    <t>G2</t>
  </si>
  <si>
    <t>W1</t>
  </si>
  <si>
    <t>W2</t>
  </si>
  <si>
    <t>W3</t>
  </si>
  <si>
    <t>STD</t>
  </si>
  <si>
    <t>CH4</t>
  </si>
  <si>
    <t>CO2</t>
  </si>
  <si>
    <t>N2O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</si>
  <si>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</si>
  <si>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</si>
  <si>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</si>
  <si>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</si>
  <si>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</si>
  <si>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</si>
  <si>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</si>
  <si>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</si>
  <si>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</si>
  <si>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</si>
  <si>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</si>
  <si>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</si>
  <si>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</si>
  <si>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</si>
  <si>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</si>
  <si>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</si>
  <si>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</si>
  <si>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</si>
  <si>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</si>
  <si>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</si>
  <si>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G2 1</t>
  </si>
  <si>
    <t>G2 2</t>
  </si>
  <si>
    <t>G2 3</t>
  </si>
  <si>
    <t>G2 4</t>
  </si>
  <si>
    <t>G2 5</t>
  </si>
  <si>
    <t>W1 1</t>
  </si>
  <si>
    <t>W1 2</t>
  </si>
  <si>
    <t>W1 3</t>
  </si>
  <si>
    <t>W1 4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</si>
  <si>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</si>
  <si>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</si>
  <si>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</si>
  <si>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</si>
  <si>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</si>
  <si>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</si>
  <si>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</si>
  <si>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</si>
  <si>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</si>
  <si>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</si>
  <si>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W1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</si>
</sst>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64" fontId="0" fillId="2" borderId="0" xfId="0" applyNumberFormat="1" applyFill="1"/>
    <xf numFmtId="0" fontId="0" fillId="2" borderId="0" xfId="0" applyFill="1"/>
    <xf numFmtId="0" fontId="0" fillId="2" borderId="0" xfId="0" applyNumberFormat="1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164" fontId="0" fillId="3" borderId="0" xfId="0" applyNumberFormat="1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164" fontId="0" fillId="7" borderId="0" xfId="0" applyNumberFormat="1" applyFill="1"/>
    <xf numFmtId="0" fontId="0" fillId="7" borderId="0" xfId="0" applyFill="1"/>
    <xf numFmtId="164" fontId="0" fillId="8" borderId="0" xfId="0" applyNumberFormat="1" applyFill="1"/>
    <xf numFmtId="0" fontId="0" fillId="8" borderId="0" xfId="0" applyFill="1"/>
    <xf numFmtId="0" fontId="0" fillId="6" borderId="0" xfId="0" applyFill="1"/>
    <xf numFmtId="164" fontId="0" fillId="9" borderId="0" xfId="0" applyNumberFormat="1" applyFill="1"/>
    <xf numFmtId="0" fontId="0" fillId="9" borderId="0" xfId="0" applyFill="1"/>
    <xf numFmtId="164" fontId="0" fillId="10" borderId="0" xfId="0" applyNumberFormat="1" applyFill="1"/>
    <xf numFmtId="0" fontId="0" fillId="10" borderId="0" xfId="0" applyFill="1"/>
    <xf numFmtId="164" fontId="0" fillId="6" borderId="0" xfId="0" applyNumberFormat="1" applyFill="1" applyAlignment="1">
      <alignment horizontal="right"/>
    </xf>
    <xf numFmtId="14" fontId="0" fillId="10" borderId="0" xfId="0" applyNumberFormat="1" applyFill="1"/>
    <xf numFmtId="21" fontId="0" fillId="10" borderId="0" xfId="0" applyNumberFormat="1" applyFill="1"/>
    <xf numFmtId="2" fontId="0" fillId="10" borderId="0" xfId="0" applyNumberFormat="1" applyFill="1"/>
  </cellXfs>
  <cellStyles count="1">
    <cellStyle name="Standard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1"/>
  <sheetViews>
    <sheetView tabSelected="1" topLeftCell="P1" zoomScale="70" zoomScaleNormal="70" workbookViewId="0">
      <selection activeCell="O63" sqref="O63"/>
    </sheetView>
  </sheetViews>
  <sheetFormatPr baseColWidth="10" defaultRowHeight="15" x14ac:dyDescent="0.25"/>
  <cols>
    <col min="1" max="1" width="7.140625" customWidth="1"/>
    <col min="2" max="2" width="15.140625" customWidth="1"/>
    <col min="13" max="13" width="18" customWidth="1"/>
    <col min="14" max="14" width="10.85546875" style="1"/>
    <col min="15" max="15" width="24.140625" customWidth="1"/>
    <col min="16" max="16" width="20" customWidth="1"/>
    <col min="17" max="17" width="10.85546875" style="1"/>
    <col min="18" max="18" width="23.140625" customWidth="1"/>
    <col min="19" max="19" width="17.42578125" customWidth="1"/>
    <col min="20" max="20" width="10.85546875" style="1"/>
    <col min="21" max="21" width="25" customWidth="1"/>
    <col min="30" max="30" width="14.7109375" style="5" customWidth="1"/>
  </cols>
  <sheetData>
    <row r="1" spans="1: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5" t="s">
        <v>41</v>
      </c>
      <c r="B2" s="7">
        <v>42843</v>
      </c>
      <c r="C2" s="8">
        <v>0.84270833333333339</v>
      </c>
      <c r="D2" s="5" t="s">
        <v>42</v>
      </c>
      <c r="E2" s="9">
        <v>1.9430000000000001</v>
      </c>
      <c r="F2" s="9">
        <v>38.933500000000002</v>
      </c>
      <c r="G2" s="5" t="s">
        <v>43</v>
      </c>
      <c r="H2" s="9">
        <v>2.86</v>
      </c>
      <c r="I2" s="9">
        <v>3819.6</v>
      </c>
      <c r="J2" s="9" t="s">
        <v>44</v>
      </c>
      <c r="K2" s="9">
        <v>3.1030000000000002</v>
      </c>
      <c r="L2" s="9">
        <v>704.53599999999994</v>
      </c>
      <c r="M2" s="4">
        <f>AVERAGE(F2:F5,F16:F19,F30:F33,F44:F47,F58:F61)</f>
        <v>39.093020000000003</v>
      </c>
      <c r="N2" s="4">
        <f>STDEV(F2:F5,F16:F19,F30:F33,F44:F47,G58:G61)</f>
        <v>0.15249148610113691</v>
      </c>
      <c r="O2">
        <v>4.08</v>
      </c>
      <c r="P2" s="4">
        <f>AVERAGE(I2:I5,I16:I19,I30:I33,I44:I47,I58:I61)</f>
        <v>3830.6196999999993</v>
      </c>
      <c r="Q2" s="4">
        <f>STDEV(I2:I5,I16:I19,I30:I33,I44:I47,I58:I61)</f>
        <v>30.117066699324809</v>
      </c>
      <c r="R2" s="4">
        <v>399</v>
      </c>
      <c r="S2" s="4">
        <f>AVERAGE(L2:L5,L16:L19,L30:L33,L44:L47,L58:L61)</f>
        <v>700.36932500000012</v>
      </c>
      <c r="T2" s="4">
        <f>STDEV(L2:L5,L16:L19,L30:L33,L44:L47,L58:L61)</f>
        <v>5.0763399140548415</v>
      </c>
      <c r="U2" s="4">
        <v>399</v>
      </c>
      <c r="AD2" s="7">
        <v>42794</v>
      </c>
      <c r="AE2" s="6">
        <f>(N2/M2)^2</f>
        <v>1.5215728497587706E-5</v>
      </c>
      <c r="AF2" s="6">
        <f>(T2/S2)^2</f>
        <v>5.2534808921635082E-5</v>
      </c>
      <c r="AG2" s="6">
        <f>(T2/S2)^2</f>
        <v>5.2534808921635082E-5</v>
      </c>
    </row>
    <row r="3" spans="1:33" x14ac:dyDescent="0.25">
      <c r="A3" s="5" t="s">
        <v>41</v>
      </c>
      <c r="B3" s="7">
        <v>42843</v>
      </c>
      <c r="C3" s="8">
        <v>0.84643518518518512</v>
      </c>
      <c r="D3" s="5" t="s">
        <v>42</v>
      </c>
      <c r="E3" s="9">
        <v>1.946</v>
      </c>
      <c r="F3" s="9">
        <v>39.312899999999999</v>
      </c>
      <c r="G3" s="5" t="s">
        <v>43</v>
      </c>
      <c r="H3" s="9">
        <v>2.863</v>
      </c>
      <c r="I3" s="9">
        <v>3828.1846</v>
      </c>
      <c r="J3" s="9" t="s">
        <v>44</v>
      </c>
      <c r="K3" s="9">
        <v>3.1030000000000002</v>
      </c>
      <c r="L3" s="9">
        <v>705.8424</v>
      </c>
      <c r="M3" s="5"/>
      <c r="N3" s="4"/>
      <c r="O3" s="5"/>
      <c r="P3" s="5"/>
      <c r="Q3" s="4"/>
      <c r="R3" s="4"/>
      <c r="S3" s="5"/>
      <c r="T3" s="4"/>
      <c r="U3" s="4"/>
      <c r="AD3" s="7">
        <v>42794</v>
      </c>
    </row>
    <row r="4" spans="1:33" x14ac:dyDescent="0.25">
      <c r="A4" s="5" t="s">
        <v>41</v>
      </c>
      <c r="B4" s="7">
        <v>42843</v>
      </c>
      <c r="C4" s="8">
        <v>0.85017361111111101</v>
      </c>
      <c r="D4" s="5" t="s">
        <v>42</v>
      </c>
      <c r="E4" s="9">
        <v>1.9430000000000001</v>
      </c>
      <c r="F4" s="9">
        <v>39.096299999999999</v>
      </c>
      <c r="G4" s="5" t="s">
        <v>43</v>
      </c>
      <c r="H4" s="9">
        <v>2.86</v>
      </c>
      <c r="I4" s="9">
        <v>3838.9821999999999</v>
      </c>
      <c r="J4" s="9" t="s">
        <v>44</v>
      </c>
      <c r="K4" s="9">
        <v>3.1030000000000002</v>
      </c>
      <c r="L4" s="9">
        <v>710.37180000000001</v>
      </c>
      <c r="M4" s="5"/>
      <c r="N4" s="4"/>
      <c r="O4" s="5"/>
      <c r="P4" s="5"/>
      <c r="Q4" s="4"/>
      <c r="R4" s="4"/>
      <c r="S4" s="5"/>
      <c r="T4" s="4"/>
      <c r="U4" s="4"/>
      <c r="AD4" s="7">
        <v>42794</v>
      </c>
    </row>
    <row r="5" spans="1:33" x14ac:dyDescent="0.25">
      <c r="A5" s="5" t="s">
        <v>41</v>
      </c>
      <c r="B5" s="7">
        <v>42843</v>
      </c>
      <c r="C5" s="8">
        <v>0.85391203703703711</v>
      </c>
      <c r="D5" s="5" t="s">
        <v>42</v>
      </c>
      <c r="E5" s="9">
        <v>1.9430000000000001</v>
      </c>
      <c r="F5" s="9">
        <v>39.345999999999997</v>
      </c>
      <c r="G5" s="5" t="s">
        <v>43</v>
      </c>
      <c r="H5" s="9">
        <v>2.86</v>
      </c>
      <c r="I5" s="9">
        <v>3826.5068000000001</v>
      </c>
      <c r="J5" s="9" t="s">
        <v>44</v>
      </c>
      <c r="K5" s="9">
        <v>3.1059999999999999</v>
      </c>
      <c r="L5" s="9">
        <v>709.65</v>
      </c>
      <c r="M5" s="5"/>
      <c r="N5" s="4"/>
      <c r="O5" s="5"/>
      <c r="P5" s="5"/>
      <c r="Q5" s="4"/>
      <c r="R5" s="4"/>
      <c r="S5" s="5"/>
      <c r="T5" s="4"/>
      <c r="U5" s="4"/>
      <c r="AD5" s="7">
        <v>42794</v>
      </c>
    </row>
    <row r="6" spans="1:33" x14ac:dyDescent="0.25">
      <c r="A6" s="25" t="s">
        <v>45</v>
      </c>
      <c r="B6" s="27">
        <v>42843</v>
      </c>
      <c r="C6" s="28">
        <v>0.85765046296296299</v>
      </c>
      <c r="D6" s="25" t="s">
        <v>42</v>
      </c>
      <c r="E6" s="29">
        <v>1.946</v>
      </c>
      <c r="F6" s="29">
        <v>19.369599999999998</v>
      </c>
      <c r="G6" s="25" t="s">
        <v>43</v>
      </c>
      <c r="H6" s="29">
        <v>2.863</v>
      </c>
      <c r="I6" s="29">
        <v>4524.6095999999998</v>
      </c>
      <c r="J6" s="29" t="s">
        <v>44</v>
      </c>
      <c r="K6" s="29">
        <v>3.1059999999999999</v>
      </c>
      <c r="L6" s="29">
        <v>511.08969999999999</v>
      </c>
      <c r="O6" s="10">
        <f t="shared" ref="O6:O10" si="0">($O$2/$M$2)*F6</f>
        <v>2.0215365300506329</v>
      </c>
      <c r="R6" s="10">
        <f>($R$2/$P$2)*I6</f>
        <v>471.28646845313312</v>
      </c>
      <c r="U6" s="10">
        <f>($S$2/$U$2)*L6</f>
        <v>897.12167469536973</v>
      </c>
      <c r="V6" s="3">
        <v>0</v>
      </c>
      <c r="W6" s="11" t="s">
        <v>33</v>
      </c>
      <c r="X6" s="2">
        <f>SLOPE(O6:O10,$V$6:$V$10)</f>
        <v>9.0224802279281757E-4</v>
      </c>
      <c r="Y6" s="2">
        <f>RSQ(O6:O10,$V$6:$V$10)</f>
        <v>0.92698305418587024</v>
      </c>
      <c r="Z6" s="2">
        <f>SLOPE($R6:$R10,$V$6:$V$10)</f>
        <v>0.19211512669869138</v>
      </c>
      <c r="AA6" s="2">
        <f>RSQ(R6:R10,$V$6:$V$10)</f>
        <v>7.7465216599104755E-2</v>
      </c>
      <c r="AB6" s="2">
        <f>SLOPE(U6:U10,$V$6:$V$10)</f>
        <v>2.6816983476206806</v>
      </c>
      <c r="AC6" s="2">
        <f>RSQ(U6:U10,$V$6:$V$10)</f>
        <v>0.77080268621449388</v>
      </c>
      <c r="AD6" s="7">
        <v>42794</v>
      </c>
      <c r="AE6" s="2"/>
    </row>
    <row r="7" spans="1:33" x14ac:dyDescent="0.25">
      <c r="A7" s="25" t="s">
        <v>46</v>
      </c>
      <c r="B7" s="27">
        <v>42843</v>
      </c>
      <c r="C7" s="28">
        <v>0.86137731481481483</v>
      </c>
      <c r="D7" s="25" t="s">
        <v>42</v>
      </c>
      <c r="E7" s="29">
        <v>1.9430000000000001</v>
      </c>
      <c r="F7" s="29">
        <v>19.356999999999999</v>
      </c>
      <c r="G7" s="25" t="s">
        <v>43</v>
      </c>
      <c r="H7" s="29">
        <v>2.86</v>
      </c>
      <c r="I7" s="29">
        <v>4658.6952000000001</v>
      </c>
      <c r="J7" s="29" t="s">
        <v>44</v>
      </c>
      <c r="K7" s="29">
        <v>3.1</v>
      </c>
      <c r="L7" s="29">
        <v>558.05740000000003</v>
      </c>
      <c r="O7" s="10">
        <f t="shared" si="0"/>
        <v>2.0202215126894774</v>
      </c>
      <c r="R7" s="10">
        <f>($R$2/$P$2)*I7</f>
        <v>485.25291738044382</v>
      </c>
      <c r="U7" s="10">
        <f t="shared" ref="U7:U15" si="1">($S$2/$U$2)*L7</f>
        <v>979.56462293046388</v>
      </c>
      <c r="V7" s="3">
        <v>10</v>
      </c>
      <c r="W7" s="13" t="s">
        <v>34</v>
      </c>
      <c r="X7" s="2">
        <f>SLOPE($O11:$O15,$V$6:$V$10)</f>
        <v>2.0977657904147406E-4</v>
      </c>
      <c r="Y7" s="2">
        <f>RSQ(O11:O15,$V$6:$V$10)</f>
        <v>2.8236309810291921E-2</v>
      </c>
      <c r="Z7" s="2">
        <f>SLOPE($R11:$R15,$V$6:$V$10)</f>
        <v>1.5600084393655693</v>
      </c>
      <c r="AA7" s="2">
        <f>RSQ(R11:R15,$V$6:$V$10)</f>
        <v>0.79940838519996615</v>
      </c>
      <c r="AB7" s="2">
        <f>SLOPE(U11:U15,$V$6:$V$10)</f>
        <v>2.2894546640772546</v>
      </c>
      <c r="AC7" s="2">
        <f>RSQ(U11:U15,$V$6:$V$10)</f>
        <v>0.72814101847226831</v>
      </c>
      <c r="AD7" s="7">
        <v>42794</v>
      </c>
      <c r="AE7" s="2"/>
    </row>
    <row r="8" spans="1:33" x14ac:dyDescent="0.25">
      <c r="A8" s="25" t="s">
        <v>47</v>
      </c>
      <c r="B8" s="27">
        <v>42843</v>
      </c>
      <c r="C8" s="28">
        <v>0.86511574074074071</v>
      </c>
      <c r="D8" s="25" t="s">
        <v>42</v>
      </c>
      <c r="E8" s="29">
        <v>1.9430000000000001</v>
      </c>
      <c r="F8" s="29">
        <v>19.471</v>
      </c>
      <c r="G8" s="25" t="s">
        <v>43</v>
      </c>
      <c r="H8" s="29">
        <v>2.86</v>
      </c>
      <c r="I8" s="29">
        <v>4814.3020999999999</v>
      </c>
      <c r="J8" s="29" t="s">
        <v>44</v>
      </c>
      <c r="K8" s="29">
        <v>3.1030000000000002</v>
      </c>
      <c r="L8" s="29">
        <v>546.55989999999997</v>
      </c>
      <c r="O8" s="10">
        <f t="shared" si="0"/>
        <v>2.0321192888142177</v>
      </c>
      <c r="R8" s="10">
        <f>($R$2/$P$2)*I8</f>
        <v>501.46103981556831</v>
      </c>
      <c r="U8" s="10">
        <f t="shared" si="1"/>
        <v>959.38292790743742</v>
      </c>
      <c r="V8" s="3">
        <v>20</v>
      </c>
      <c r="W8" s="15" t="s">
        <v>35</v>
      </c>
      <c r="X8" s="2">
        <f>SLOPE($O20:$O24,$V$6:$V$10)</f>
        <v>-1.2709747162025352E-3</v>
      </c>
      <c r="Y8" s="2">
        <f>RSQ(O20:O24,$V$6:$V$10)</f>
        <v>0.73840427381560947</v>
      </c>
      <c r="Z8" s="2">
        <f>SLOPE($R20:$R24,$V$6:$V$10)</f>
        <v>1.3984779125946636</v>
      </c>
      <c r="AA8" s="2">
        <f>RSQ(R20:R24,$V$6:$V$10)</f>
        <v>0.31931322460731265</v>
      </c>
      <c r="AB8" s="2">
        <f>SLOPE($U20:$U24,$V$6:$V$10)</f>
        <v>4.4983177070549498</v>
      </c>
      <c r="AC8" s="2">
        <f>RSQ(U20:U24,$V$6:$V$10)</f>
        <v>0.98625846313385579</v>
      </c>
      <c r="AD8" s="7">
        <v>42794</v>
      </c>
      <c r="AE8" s="2"/>
    </row>
    <row r="9" spans="1:33" x14ac:dyDescent="0.25">
      <c r="A9" s="25" t="s">
        <v>48</v>
      </c>
      <c r="B9" s="27">
        <v>42843</v>
      </c>
      <c r="C9" s="28">
        <v>0.86885416666666659</v>
      </c>
      <c r="D9" s="25" t="s">
        <v>42</v>
      </c>
      <c r="E9" s="29">
        <v>1.95</v>
      </c>
      <c r="F9" s="29">
        <v>19.594100000000001</v>
      </c>
      <c r="G9" s="25" t="s">
        <v>43</v>
      </c>
      <c r="H9" s="29">
        <v>2.8660000000000001</v>
      </c>
      <c r="I9" s="29">
        <v>4619.3122999999996</v>
      </c>
      <c r="J9" s="29" t="s">
        <v>44</v>
      </c>
      <c r="K9" s="29">
        <v>3.11</v>
      </c>
      <c r="L9" s="29">
        <v>558.3546</v>
      </c>
      <c r="O9" s="10">
        <f t="shared" si="0"/>
        <v>2.0449667996997931</v>
      </c>
      <c r="R9" s="10">
        <f>($R$2/$P$2)*I9</f>
        <v>481.15076725053137</v>
      </c>
      <c r="U9" s="10">
        <f t="shared" si="1"/>
        <v>980.0863015354513</v>
      </c>
      <c r="V9" s="3">
        <v>30</v>
      </c>
      <c r="W9" s="18" t="s">
        <v>36</v>
      </c>
      <c r="X9" s="2">
        <f>SLOPE($O25:$O29,$V$6:$V$10)</f>
        <v>-9.2573047567058976E-4</v>
      </c>
      <c r="Y9" s="2">
        <f>RSQ(O25:O29,$V$6:$V$10)</f>
        <v>0.82263498023998083</v>
      </c>
      <c r="Z9" s="2">
        <f>SLOPE($R25:$R29,$V$6:$V$10)</f>
        <v>10.287756384169381</v>
      </c>
      <c r="AA9" s="2">
        <f>RSQ(R25:R29,$V$6:$V$10)</f>
        <v>0.96974650033762422</v>
      </c>
      <c r="AB9" s="2">
        <f>SLOPE(U25:U29,$V$6:$V$10)</f>
        <v>1.287763285349248</v>
      </c>
      <c r="AC9" s="2">
        <f>RSQ(U25:U29,$V$6:$V$10)</f>
        <v>0.97104389313353046</v>
      </c>
      <c r="AD9" s="7">
        <v>42794</v>
      </c>
      <c r="AE9" s="2"/>
    </row>
    <row r="10" spans="1:33" x14ac:dyDescent="0.25">
      <c r="A10" s="25" t="s">
        <v>49</v>
      </c>
      <c r="B10" s="27">
        <v>42843</v>
      </c>
      <c r="C10" s="28">
        <v>0.8725925925925927</v>
      </c>
      <c r="D10" s="25" t="s">
        <v>42</v>
      </c>
      <c r="E10" s="29">
        <v>1.95</v>
      </c>
      <c r="F10" s="29">
        <v>19.683299999999999</v>
      </c>
      <c r="G10" s="25" t="s">
        <v>43</v>
      </c>
      <c r="H10" s="29">
        <v>2.8660000000000001</v>
      </c>
      <c r="I10" s="29">
        <v>4636.5216</v>
      </c>
      <c r="J10" s="29" t="s">
        <v>44</v>
      </c>
      <c r="K10" s="29">
        <v>3.11</v>
      </c>
      <c r="L10" s="29">
        <v>587.32920000000001</v>
      </c>
      <c r="O10" s="10">
        <f t="shared" si="0"/>
        <v>2.0542762876851159</v>
      </c>
      <c r="R10" s="10">
        <f>($R$2/$P$2)*I10</f>
        <v>482.94329985302392</v>
      </c>
      <c r="U10" s="10">
        <f t="shared" si="1"/>
        <v>1030.94575277391</v>
      </c>
      <c r="V10" s="3">
        <v>40</v>
      </c>
      <c r="W10" s="20" t="s">
        <v>37</v>
      </c>
      <c r="X10" s="2">
        <f>SLOPE($O34:$O38,$V$6:$V$10)</f>
        <v>-1.5415522113300841E-3</v>
      </c>
      <c r="Y10" s="2">
        <f>RSQ(O34:O38,$V$6:$V$10)</f>
        <v>0.87899669659225388</v>
      </c>
      <c r="Z10" s="2">
        <f>SLOPE($R34:$R38,$V$6:$V$10)</f>
        <v>5.7829933052346609</v>
      </c>
      <c r="AA10" s="2">
        <f>RSQ(R34:R38,$V$6:$V$10)</f>
        <v>0.90416205194817245</v>
      </c>
      <c r="AB10" s="2">
        <f>SLOPE(U34:U38,$V$6:$V$10)</f>
        <v>9.0159824584711709E-2</v>
      </c>
      <c r="AC10" s="2">
        <f>RSQ(U34:U38,$V$6:$V$10)</f>
        <v>4.082522560535564E-2</v>
      </c>
      <c r="AD10" s="7">
        <v>42794</v>
      </c>
      <c r="AE10" s="2"/>
    </row>
    <row r="11" spans="1:33" x14ac:dyDescent="0.25">
      <c r="A11" s="25" t="s">
        <v>50</v>
      </c>
      <c r="B11" s="27">
        <v>42843</v>
      </c>
      <c r="C11" s="28">
        <v>0.87631944444444443</v>
      </c>
      <c r="D11" s="25" t="s">
        <v>42</v>
      </c>
      <c r="E11" s="29">
        <v>1.9430000000000001</v>
      </c>
      <c r="F11" s="29">
        <v>19.2515</v>
      </c>
      <c r="G11" s="25" t="s">
        <v>43</v>
      </c>
      <c r="H11" s="29">
        <v>2.86</v>
      </c>
      <c r="I11" s="29">
        <v>4495.6067999999996</v>
      </c>
      <c r="J11" s="29" t="s">
        <v>44</v>
      </c>
      <c r="K11" s="29">
        <v>3.1030000000000002</v>
      </c>
      <c r="L11" s="29">
        <v>562.85270000000003</v>
      </c>
      <c r="O11" s="12">
        <f>($O$2/$M$2)*F11</f>
        <v>2.0092108514512308</v>
      </c>
      <c r="R11" s="12">
        <f>($R$2/$P$2)*I11</f>
        <v>468.265516725662</v>
      </c>
      <c r="U11" s="12">
        <f>($S$2/$U$2)*L11</f>
        <v>987.98186860508167</v>
      </c>
      <c r="V11" s="3"/>
      <c r="W11" s="21" t="s">
        <v>38</v>
      </c>
      <c r="X11" s="2">
        <f>SLOPE($O39:$O43,$V$6:$V$10)</f>
        <v>-3.1303675182935485E-3</v>
      </c>
      <c r="Y11" s="2">
        <f>RSQ(O39:O43,$V$6:$V$10)</f>
        <v>0.81311164767584121</v>
      </c>
      <c r="Z11" s="2">
        <f>SLOPE($R39:$R43,$V$6:$V$10)</f>
        <v>4.9509601947695296</v>
      </c>
      <c r="AA11" s="2">
        <f>RSQ(R39:R43,$V$6:$V$10)</f>
        <v>0.9464758661287882</v>
      </c>
      <c r="AB11" s="2">
        <f>SLOPE($U39:$U43,$V$6:$V$10)</f>
        <v>0.32193467774674106</v>
      </c>
      <c r="AC11" s="2">
        <f>RSQ(U39:U43,$V$6:$V$10)</f>
        <v>0.36144673923193621</v>
      </c>
      <c r="AD11" s="7">
        <v>42794</v>
      </c>
      <c r="AE11" s="2"/>
    </row>
    <row r="12" spans="1:33" x14ac:dyDescent="0.25">
      <c r="A12" s="25" t="s">
        <v>51</v>
      </c>
      <c r="B12" s="27">
        <v>42843</v>
      </c>
      <c r="C12" s="28">
        <v>0.88005787037037031</v>
      </c>
      <c r="D12" s="25" t="s">
        <v>42</v>
      </c>
      <c r="E12" s="29">
        <v>1.95</v>
      </c>
      <c r="F12" s="29">
        <v>19.6342</v>
      </c>
      <c r="G12" s="25" t="s">
        <v>43</v>
      </c>
      <c r="H12" s="29">
        <v>2.8660000000000001</v>
      </c>
      <c r="I12" s="29">
        <v>4904.7849999999999</v>
      </c>
      <c r="J12" s="29" t="s">
        <v>44</v>
      </c>
      <c r="K12" s="29">
        <v>3.11</v>
      </c>
      <c r="L12" s="29">
        <v>596.23180000000002</v>
      </c>
      <c r="O12" s="12">
        <f>($O$2/$M$2)*F12</f>
        <v>2.0491518946348988</v>
      </c>
      <c r="R12" s="12">
        <f>($R$2/$P$2)*I12</f>
        <v>510.88580132347789</v>
      </c>
      <c r="U12" s="12">
        <f>($S$2/$U$2)*L12</f>
        <v>1046.5725897482082</v>
      </c>
      <c r="V12" s="3"/>
      <c r="W12" s="23" t="s">
        <v>39</v>
      </c>
      <c r="X12" s="2">
        <f>SLOPE($O48:$O52,$V$6:$V$10)</f>
        <v>-3.2320204476400118E-3</v>
      </c>
      <c r="Y12" s="2">
        <f>RSQ(O48:O52,$V$6:$V$10)</f>
        <v>0.86721221177479457</v>
      </c>
      <c r="Z12" s="2">
        <f>SLOPE($R48:$R52,$V$6:$V$10)</f>
        <v>3.8280924115228672</v>
      </c>
      <c r="AA12" s="2">
        <f>RSQ(R48:R52,$V$6:$V$10)</f>
        <v>0.9438823505368712</v>
      </c>
      <c r="AB12" s="2">
        <f>SLOPE(U48:U52,$V$6:$V$10)</f>
        <v>0.32975634619836908</v>
      </c>
      <c r="AC12" s="2">
        <f>RSQ(U48:U52,$V$6:$V$10)</f>
        <v>0.98107076777788405</v>
      </c>
      <c r="AD12" s="7">
        <v>42794</v>
      </c>
      <c r="AE12" s="2"/>
    </row>
    <row r="13" spans="1:33" x14ac:dyDescent="0.25">
      <c r="A13" s="25" t="s">
        <v>52</v>
      </c>
      <c r="B13" s="27">
        <v>42843</v>
      </c>
      <c r="C13" s="28">
        <v>0.8837962962962963</v>
      </c>
      <c r="D13" s="25" t="s">
        <v>42</v>
      </c>
      <c r="E13" s="29">
        <v>1.946</v>
      </c>
      <c r="F13" s="29">
        <v>19.360399999999998</v>
      </c>
      <c r="G13" s="25" t="s">
        <v>43</v>
      </c>
      <c r="H13" s="29">
        <v>2.863</v>
      </c>
      <c r="I13" s="29">
        <v>4744.7374</v>
      </c>
      <c r="J13" s="29" t="s">
        <v>44</v>
      </c>
      <c r="K13" s="29">
        <v>3.1059999999999999</v>
      </c>
      <c r="L13" s="29">
        <v>610.57860000000005</v>
      </c>
      <c r="O13" s="12">
        <f>($O$2/$M$2)*F13</f>
        <v>2.0205763586440746</v>
      </c>
      <c r="R13" s="12">
        <f>($R$2/$P$2)*I13</f>
        <v>494.21513250192925</v>
      </c>
      <c r="U13" s="12">
        <f t="shared" si="1"/>
        <v>1071.7556940888348</v>
      </c>
      <c r="V13" s="3"/>
      <c r="W13" s="25" t="s">
        <v>40</v>
      </c>
      <c r="X13" s="2">
        <f>SLOPE($O53:$O57,$V$6:$V$10)</f>
        <v>-3.5096352238839579E-3</v>
      </c>
      <c r="Y13" s="2">
        <f>RSQ(O53:O57,$V$6:$V$10)</f>
        <v>0.92495290016667564</v>
      </c>
      <c r="Z13" s="2">
        <f>SLOPE($R53:$R57,$V$6:$V$10)</f>
        <v>1.3673311574103786</v>
      </c>
      <c r="AA13" s="2">
        <f>RSQ(R53:R57,$V$6:$V$10)</f>
        <v>0.74511087570952694</v>
      </c>
      <c r="AB13" s="2">
        <f>SLOPE(U53:U57,$V$6:$V$10)</f>
        <v>0.12301173481322882</v>
      </c>
      <c r="AC13" s="2">
        <f>RSQ(U53:U57,$V$6:$V$10)</f>
        <v>0.70225864760886791</v>
      </c>
      <c r="AD13" s="7">
        <v>42794</v>
      </c>
      <c r="AE13" s="2"/>
    </row>
    <row r="14" spans="1:33" x14ac:dyDescent="0.25">
      <c r="A14" s="25" t="s">
        <v>53</v>
      </c>
      <c r="B14" s="27">
        <v>42843</v>
      </c>
      <c r="C14" s="28">
        <v>0.88753472222222218</v>
      </c>
      <c r="D14" s="25" t="s">
        <v>42</v>
      </c>
      <c r="E14" s="29">
        <v>1.946</v>
      </c>
      <c r="F14" s="29">
        <v>19.669799999999999</v>
      </c>
      <c r="G14" s="25" t="s">
        <v>43</v>
      </c>
      <c r="H14" s="29">
        <v>2.863</v>
      </c>
      <c r="I14" s="29">
        <v>5051.2250000000004</v>
      </c>
      <c r="J14" s="29" t="s">
        <v>44</v>
      </c>
      <c r="K14" s="29">
        <v>3.1059999999999999</v>
      </c>
      <c r="L14" s="29">
        <v>625.89649999999995</v>
      </c>
      <c r="O14" s="12">
        <f>($O$2/$M$2)*F14</f>
        <v>2.0528673405124493</v>
      </c>
      <c r="R14" s="12">
        <f>($R$2/$P$2)*I14</f>
        <v>526.13909310809436</v>
      </c>
      <c r="U14" s="12">
        <f t="shared" si="1"/>
        <v>1098.6433815159462</v>
      </c>
      <c r="AD14" s="7">
        <v>42794</v>
      </c>
    </row>
    <row r="15" spans="1:33" x14ac:dyDescent="0.25">
      <c r="A15" s="25" t="s">
        <v>54</v>
      </c>
      <c r="B15" s="27">
        <v>42843</v>
      </c>
      <c r="C15" s="28">
        <v>0.89127314814814806</v>
      </c>
      <c r="D15" s="25" t="s">
        <v>42</v>
      </c>
      <c r="E15" s="29">
        <v>1.95</v>
      </c>
      <c r="F15" s="29">
        <v>19.334199999999999</v>
      </c>
      <c r="G15" s="25" t="s">
        <v>43</v>
      </c>
      <c r="H15" s="29">
        <v>2.8660000000000001</v>
      </c>
      <c r="I15" s="29">
        <v>5171.2338</v>
      </c>
      <c r="J15" s="29" t="s">
        <v>44</v>
      </c>
      <c r="K15" s="29">
        <v>3.11</v>
      </c>
      <c r="L15" s="29">
        <v>613.23540000000003</v>
      </c>
      <c r="O15" s="12">
        <f>($O$2/$M$2)*F15</f>
        <v>2.0178419574645292</v>
      </c>
      <c r="R15" s="12">
        <f>($R$2/$P$2)*I15</f>
        <v>538.63929280163222</v>
      </c>
      <c r="U15" s="12">
        <f t="shared" si="1"/>
        <v>1076.4192059250754</v>
      </c>
      <c r="AD15" s="7">
        <v>42794</v>
      </c>
    </row>
    <row r="16" spans="1:33" x14ac:dyDescent="0.25">
      <c r="A16" s="5" t="s">
        <v>41</v>
      </c>
      <c r="B16" s="7">
        <v>42843</v>
      </c>
      <c r="C16" s="8">
        <v>0.89501157407407417</v>
      </c>
      <c r="D16" s="5" t="s">
        <v>42</v>
      </c>
      <c r="E16" s="9">
        <v>1.946</v>
      </c>
      <c r="F16" s="9">
        <v>39.183799999999998</v>
      </c>
      <c r="G16" s="5" t="s">
        <v>43</v>
      </c>
      <c r="H16" s="9">
        <v>2.863</v>
      </c>
      <c r="I16" s="9">
        <v>3812.7109999999998</v>
      </c>
      <c r="J16" s="9" t="s">
        <v>44</v>
      </c>
      <c r="K16" s="9">
        <v>3.1059999999999999</v>
      </c>
      <c r="L16" s="9">
        <v>702.28020000000004</v>
      </c>
      <c r="M16" s="5"/>
      <c r="N16" s="4"/>
      <c r="O16" s="5"/>
      <c r="P16" s="5"/>
      <c r="Q16" s="4"/>
      <c r="R16" s="4"/>
      <c r="S16" s="5"/>
      <c r="T16" s="4"/>
      <c r="U16" s="4"/>
      <c r="AD16" s="7">
        <v>42794</v>
      </c>
    </row>
    <row r="17" spans="1:30" x14ac:dyDescent="0.25">
      <c r="A17" s="5" t="s">
        <v>41</v>
      </c>
      <c r="B17" s="7">
        <v>42843</v>
      </c>
      <c r="C17" s="8">
        <v>0.8987384259259259</v>
      </c>
      <c r="D17" s="5" t="s">
        <v>42</v>
      </c>
      <c r="E17" s="9">
        <v>1.946</v>
      </c>
      <c r="F17" s="9">
        <v>39.252800000000001</v>
      </c>
      <c r="G17" s="5" t="s">
        <v>43</v>
      </c>
      <c r="H17" s="9">
        <v>2.863</v>
      </c>
      <c r="I17" s="9">
        <v>3823.6817999999998</v>
      </c>
      <c r="J17" s="9" t="s">
        <v>44</v>
      </c>
      <c r="K17" s="9">
        <v>3.1059999999999999</v>
      </c>
      <c r="L17" s="9">
        <v>705.38409999999999</v>
      </c>
      <c r="M17" s="5"/>
      <c r="N17" s="4"/>
      <c r="O17" s="5"/>
      <c r="P17" s="5"/>
      <c r="Q17" s="4"/>
      <c r="R17" s="4"/>
      <c r="S17" s="5"/>
      <c r="T17" s="4"/>
      <c r="U17" s="4"/>
      <c r="AD17" s="7">
        <v>42794</v>
      </c>
    </row>
    <row r="18" spans="1:30" x14ac:dyDescent="0.25">
      <c r="A18" s="5" t="s">
        <v>41</v>
      </c>
      <c r="B18" s="7">
        <v>42843</v>
      </c>
      <c r="C18" s="8">
        <v>0.90247685185185189</v>
      </c>
      <c r="D18" s="5" t="s">
        <v>42</v>
      </c>
      <c r="E18" s="9">
        <v>1.94</v>
      </c>
      <c r="F18" s="9">
        <v>39.155299999999997</v>
      </c>
      <c r="G18" s="5" t="s">
        <v>43</v>
      </c>
      <c r="H18" s="9">
        <v>2.8559999999999999</v>
      </c>
      <c r="I18" s="9">
        <v>3807.7968000000001</v>
      </c>
      <c r="J18" s="9" t="s">
        <v>44</v>
      </c>
      <c r="K18" s="9">
        <v>3.1</v>
      </c>
      <c r="L18" s="9">
        <v>701.03099999999995</v>
      </c>
      <c r="M18" s="5"/>
      <c r="N18" s="4"/>
      <c r="O18" s="5"/>
      <c r="P18" s="5"/>
      <c r="Q18" s="4"/>
      <c r="R18" s="4"/>
      <c r="S18" s="5"/>
      <c r="T18" s="4"/>
      <c r="U18" s="4"/>
      <c r="AD18" s="7">
        <v>42794</v>
      </c>
    </row>
    <row r="19" spans="1:30" x14ac:dyDescent="0.25">
      <c r="A19" s="5" t="s">
        <v>41</v>
      </c>
      <c r="B19" s="7">
        <v>42843</v>
      </c>
      <c r="C19" s="8">
        <v>0.90620370370370373</v>
      </c>
      <c r="D19" s="5" t="s">
        <v>42</v>
      </c>
      <c r="E19" s="9">
        <v>1.95</v>
      </c>
      <c r="F19" s="9">
        <v>39.137799999999999</v>
      </c>
      <c r="G19" s="5" t="s">
        <v>43</v>
      </c>
      <c r="H19" s="9">
        <v>2.8660000000000001</v>
      </c>
      <c r="I19" s="9">
        <v>3820.3456000000001</v>
      </c>
      <c r="J19" s="9" t="s">
        <v>44</v>
      </c>
      <c r="K19" s="9">
        <v>3.11</v>
      </c>
      <c r="L19" s="9">
        <v>698.89099999999996</v>
      </c>
      <c r="M19" s="5"/>
      <c r="N19" s="4"/>
      <c r="O19" s="5"/>
      <c r="P19" s="5"/>
      <c r="Q19" s="4"/>
      <c r="R19" s="4"/>
      <c r="S19" s="5"/>
      <c r="T19" s="4"/>
      <c r="U19" s="4"/>
      <c r="AD19" s="7">
        <v>42794</v>
      </c>
    </row>
    <row r="20" spans="1:30" x14ac:dyDescent="0.25">
      <c r="A20" s="25" t="s">
        <v>55</v>
      </c>
      <c r="B20" s="27">
        <v>42843</v>
      </c>
      <c r="C20" s="28">
        <v>0.90994212962962961</v>
      </c>
      <c r="D20" s="25" t="s">
        <v>42</v>
      </c>
      <c r="E20" s="29">
        <v>1.94</v>
      </c>
      <c r="F20" s="29">
        <v>19.6206</v>
      </c>
      <c r="G20" s="25" t="s">
        <v>43</v>
      </c>
      <c r="H20" s="29">
        <v>2.8559999999999999</v>
      </c>
      <c r="I20" s="29">
        <v>4863.9156000000003</v>
      </c>
      <c r="J20" s="29" t="s">
        <v>44</v>
      </c>
      <c r="K20" s="29">
        <v>3.1</v>
      </c>
      <c r="L20" s="29">
        <v>525.04280000000006</v>
      </c>
      <c r="O20" s="14">
        <f>($O$2/$M$2)*F20</f>
        <v>2.047732510816509</v>
      </c>
      <c r="P20" s="3"/>
      <c r="R20" s="14">
        <f>($R$2/$P$2)*I20</f>
        <v>506.62881632441889</v>
      </c>
      <c r="S20" s="3"/>
      <c r="U20" s="14">
        <f>($S$2/$U$2)*L20</f>
        <v>921.61371286243127</v>
      </c>
      <c r="AD20" s="7">
        <v>42794</v>
      </c>
    </row>
    <row r="21" spans="1:30" x14ac:dyDescent="0.25">
      <c r="A21" s="25" t="s">
        <v>56</v>
      </c>
      <c r="B21" s="27">
        <v>42843</v>
      </c>
      <c r="C21" s="28">
        <v>0.91366898148148146</v>
      </c>
      <c r="D21" s="25" t="s">
        <v>42</v>
      </c>
      <c r="E21" s="29">
        <v>1.9430000000000001</v>
      </c>
      <c r="F21" s="29">
        <v>19.349699999999999</v>
      </c>
      <c r="G21" s="25" t="s">
        <v>43</v>
      </c>
      <c r="H21" s="29">
        <v>2.86</v>
      </c>
      <c r="I21" s="29">
        <v>4475.5976000000001</v>
      </c>
      <c r="J21" s="29" t="s">
        <v>44</v>
      </c>
      <c r="K21" s="29">
        <v>3.1</v>
      </c>
      <c r="L21" s="29">
        <v>551.59370000000001</v>
      </c>
      <c r="O21" s="14">
        <f>($O$2/$M$2)*F21</f>
        <v>2.0194596375516651</v>
      </c>
      <c r="P21" s="3"/>
      <c r="R21" s="14">
        <f>($R$2/$P$2)*I21</f>
        <v>466.18134460071838</v>
      </c>
      <c r="S21" s="3"/>
      <c r="U21" s="14">
        <f>($S$2/$U$2)*L21</f>
        <v>968.21881539662297</v>
      </c>
      <c r="AD21" s="7">
        <v>42794</v>
      </c>
    </row>
    <row r="22" spans="1:30" x14ac:dyDescent="0.25">
      <c r="A22" s="25" t="s">
        <v>57</v>
      </c>
      <c r="B22" s="27">
        <v>42843</v>
      </c>
      <c r="C22" s="28">
        <v>0.91740740740740734</v>
      </c>
      <c r="D22" s="25" t="s">
        <v>42</v>
      </c>
      <c r="E22" s="29">
        <v>1.946</v>
      </c>
      <c r="F22" s="29">
        <v>19.4453</v>
      </c>
      <c r="G22" s="25" t="s">
        <v>43</v>
      </c>
      <c r="H22" s="29">
        <v>2.863</v>
      </c>
      <c r="I22" s="29">
        <v>5077.7682000000004</v>
      </c>
      <c r="J22" s="29" t="s">
        <v>44</v>
      </c>
      <c r="K22" s="29">
        <v>3.1059999999999999</v>
      </c>
      <c r="L22" s="29">
        <v>579.79420000000005</v>
      </c>
      <c r="O22" s="14">
        <f>($O$2/$M$2)*F22</f>
        <v>2.0294370708632896</v>
      </c>
      <c r="P22" s="3"/>
      <c r="R22" s="14">
        <f>($R$2/$P$2)*I22</f>
        <v>528.90385119671384</v>
      </c>
      <c r="S22" s="3"/>
      <c r="U22" s="14">
        <f>($S$2/$U$2)*L22</f>
        <v>1017.719479932118</v>
      </c>
      <c r="AD22" s="7">
        <v>42794</v>
      </c>
    </row>
    <row r="23" spans="1:30" x14ac:dyDescent="0.25">
      <c r="A23" s="25" t="s">
        <v>58</v>
      </c>
      <c r="B23" s="27">
        <v>42843</v>
      </c>
      <c r="C23" s="28">
        <v>0.92114583333333344</v>
      </c>
      <c r="D23" s="25" t="s">
        <v>42</v>
      </c>
      <c r="E23" s="29">
        <v>1.9430000000000001</v>
      </c>
      <c r="F23" s="29">
        <v>19.1828</v>
      </c>
      <c r="G23" s="25" t="s">
        <v>43</v>
      </c>
      <c r="H23" s="29">
        <v>2.86</v>
      </c>
      <c r="I23" s="29">
        <v>5515.0425999999998</v>
      </c>
      <c r="J23" s="29" t="s">
        <v>44</v>
      </c>
      <c r="K23" s="29">
        <v>3.1030000000000002</v>
      </c>
      <c r="L23" s="29">
        <v>610.85979999999995</v>
      </c>
      <c r="O23" s="14">
        <f>($O$2/$M$2)*F23</f>
        <v>2.0020408758392163</v>
      </c>
      <c r="P23" s="3"/>
      <c r="R23" s="14">
        <f>($R$2/$P$2)*I23</f>
        <v>574.45065543833562</v>
      </c>
      <c r="S23" s="3"/>
      <c r="U23" s="14">
        <f>($S$2/$U$2)*L23</f>
        <v>1072.2492877083585</v>
      </c>
      <c r="AD23" s="7">
        <v>42794</v>
      </c>
    </row>
    <row r="24" spans="1:30" x14ac:dyDescent="0.25">
      <c r="A24" s="25" t="s">
        <v>59</v>
      </c>
      <c r="B24" s="27">
        <v>42843</v>
      </c>
      <c r="C24" s="28">
        <v>0.92488425925925932</v>
      </c>
      <c r="D24" s="25" t="s">
        <v>42</v>
      </c>
      <c r="E24" s="29">
        <v>1.946</v>
      </c>
      <c r="F24" s="29">
        <v>19.378</v>
      </c>
      <c r="G24" s="25" t="s">
        <v>43</v>
      </c>
      <c r="H24" s="29">
        <v>2.863</v>
      </c>
      <c r="I24" s="29">
        <v>5015.5010000000002</v>
      </c>
      <c r="J24" s="29" t="s">
        <v>44</v>
      </c>
      <c r="K24" s="29">
        <v>3.1059999999999999</v>
      </c>
      <c r="L24" s="29">
        <v>623.54420000000005</v>
      </c>
      <c r="N24" s="14">
        <f>($O$2/$M$2)*F24</f>
        <v>2.0224132082914035</v>
      </c>
      <c r="P24" s="3"/>
      <c r="R24" s="14">
        <f>($R$2/$P$2)*I24</f>
        <v>522.41805653534345</v>
      </c>
      <c r="S24" s="3"/>
      <c r="T24" s="2"/>
      <c r="U24" s="14">
        <f t="shared" ref="U24" si="2">($S$2/$U$2)*L24</f>
        <v>1094.514362059311</v>
      </c>
      <c r="AD24" s="7">
        <v>42794</v>
      </c>
    </row>
    <row r="25" spans="1:30" x14ac:dyDescent="0.25">
      <c r="A25" s="25" t="s">
        <v>60</v>
      </c>
      <c r="B25" s="27">
        <v>42843</v>
      </c>
      <c r="C25" s="28">
        <v>0.9286226851851852</v>
      </c>
      <c r="D25" s="25" t="s">
        <v>42</v>
      </c>
      <c r="E25" s="29">
        <v>1.946</v>
      </c>
      <c r="F25" s="29">
        <v>19.471800000000002</v>
      </c>
      <c r="G25" s="25" t="s">
        <v>43</v>
      </c>
      <c r="H25" s="29">
        <v>2.863</v>
      </c>
      <c r="I25" s="29">
        <v>4565.4777000000004</v>
      </c>
      <c r="J25" s="29" t="s">
        <v>44</v>
      </c>
      <c r="K25" s="29">
        <v>3.11</v>
      </c>
      <c r="L25" s="29">
        <v>513.05200000000002</v>
      </c>
      <c r="O25" s="17">
        <f>($O$2/$M$2)*F25</f>
        <v>2.0322027819800055</v>
      </c>
      <c r="P25" s="3"/>
      <c r="R25" s="17">
        <f t="shared" ref="R20:R26" si="3">($R$2/$P$2)*I25</f>
        <v>475.54331804329217</v>
      </c>
      <c r="S25" s="3"/>
      <c r="U25" s="17">
        <f>($S$2/$U$2)*L25</f>
        <v>900.56612263132843</v>
      </c>
      <c r="AD25" s="7">
        <v>42794</v>
      </c>
    </row>
    <row r="26" spans="1:30" x14ac:dyDescent="0.25">
      <c r="A26" s="25" t="s">
        <v>61</v>
      </c>
      <c r="B26" s="27">
        <v>42843</v>
      </c>
      <c r="C26" s="28">
        <v>0.93236111111111108</v>
      </c>
      <c r="D26" s="25" t="s">
        <v>42</v>
      </c>
      <c r="E26" s="29">
        <v>1.946</v>
      </c>
      <c r="F26" s="29">
        <v>19.550599999999999</v>
      </c>
      <c r="G26" s="25" t="s">
        <v>43</v>
      </c>
      <c r="H26" s="29">
        <v>2.863</v>
      </c>
      <c r="I26" s="29">
        <v>6100.8909999999996</v>
      </c>
      <c r="J26" s="29" t="s">
        <v>44</v>
      </c>
      <c r="K26" s="29">
        <v>3.11</v>
      </c>
      <c r="L26" s="29">
        <v>522.62239999999997</v>
      </c>
      <c r="O26" s="17">
        <f>($O$2/$M$2)*F26</f>
        <v>2.0404268588100893</v>
      </c>
      <c r="P26" s="3"/>
      <c r="R26" s="17">
        <f t="shared" si="3"/>
        <v>635.47303038200334</v>
      </c>
      <c r="S26" s="3"/>
      <c r="U26" s="17">
        <f>($S$2/$U$2)*L26</f>
        <v>917.36515668641607</v>
      </c>
      <c r="AD26" s="7">
        <v>42794</v>
      </c>
    </row>
    <row r="27" spans="1:30" x14ac:dyDescent="0.25">
      <c r="A27" s="25" t="s">
        <v>62</v>
      </c>
      <c r="B27" s="27">
        <v>42843</v>
      </c>
      <c r="C27" s="28">
        <v>0.93609953703703708</v>
      </c>
      <c r="D27" s="25" t="s">
        <v>42</v>
      </c>
      <c r="E27" s="29">
        <v>1.9430000000000001</v>
      </c>
      <c r="F27" s="29">
        <v>19.159800000000001</v>
      </c>
      <c r="G27" s="25" t="s">
        <v>43</v>
      </c>
      <c r="H27" s="29">
        <v>2.86</v>
      </c>
      <c r="I27" s="29">
        <v>7085.0018</v>
      </c>
      <c r="J27" s="29" t="s">
        <v>44</v>
      </c>
      <c r="K27" s="29">
        <v>3.1059999999999999</v>
      </c>
      <c r="L27" s="29">
        <v>532.71680000000003</v>
      </c>
      <c r="N27" s="17">
        <f>($O$2/$M$2)*F27</f>
        <v>1.9996404473228213</v>
      </c>
      <c r="P27" s="3"/>
      <c r="R27" s="17">
        <f>($R$2/$P$2)*I27</f>
        <v>737.97869263816517</v>
      </c>
      <c r="S27" s="3"/>
      <c r="U27" s="17">
        <f>($S$2/$U$2)*L27</f>
        <v>935.0839740154388</v>
      </c>
      <c r="AD27" s="7">
        <v>42794</v>
      </c>
    </row>
    <row r="28" spans="1:30" x14ac:dyDescent="0.25">
      <c r="A28" s="25" t="s">
        <v>63</v>
      </c>
      <c r="B28" s="27">
        <v>42843</v>
      </c>
      <c r="C28" s="28">
        <v>0.93983796296296296</v>
      </c>
      <c r="D28" s="25" t="s">
        <v>42</v>
      </c>
      <c r="E28" s="29">
        <v>1.95</v>
      </c>
      <c r="F28" s="29">
        <v>19.224399999999999</v>
      </c>
      <c r="G28" s="25" t="s">
        <v>43</v>
      </c>
      <c r="H28" s="29">
        <v>2.863</v>
      </c>
      <c r="I28" s="29">
        <v>7995.5564000000004</v>
      </c>
      <c r="J28" s="29" t="s">
        <v>44</v>
      </c>
      <c r="K28" s="29">
        <v>3.11</v>
      </c>
      <c r="L28" s="29">
        <v>535.62419999999997</v>
      </c>
      <c r="O28" s="17">
        <f t="shared" ref="O26:O29" si="4">($O$2/$M$2)*F28</f>
        <v>2.006382520460174</v>
      </c>
      <c r="P28" s="3"/>
      <c r="R28" s="17">
        <f>($R$2/$P$2)*I28</f>
        <v>832.82269017725798</v>
      </c>
      <c r="S28" s="3"/>
      <c r="U28" s="17">
        <f>($S$2/$U$2)*L28</f>
        <v>940.18736693650385</v>
      </c>
      <c r="AD28" s="7">
        <v>42794</v>
      </c>
    </row>
    <row r="29" spans="1:30" x14ac:dyDescent="0.25">
      <c r="A29" s="25" t="s">
        <v>64</v>
      </c>
      <c r="B29" s="27">
        <v>42843</v>
      </c>
      <c r="C29" s="28">
        <v>0.94357638888888884</v>
      </c>
      <c r="D29" s="25" t="s">
        <v>42</v>
      </c>
      <c r="E29" s="29">
        <v>1.946</v>
      </c>
      <c r="F29" s="29">
        <v>19.191400000000002</v>
      </c>
      <c r="G29" s="25" t="s">
        <v>43</v>
      </c>
      <c r="H29" s="29">
        <v>2.863</v>
      </c>
      <c r="I29" s="29">
        <v>8556.5512999999992</v>
      </c>
      <c r="J29" s="29" t="s">
        <v>44</v>
      </c>
      <c r="K29" s="29">
        <v>3.1059999999999999</v>
      </c>
      <c r="L29" s="29">
        <v>543.23299999999995</v>
      </c>
      <c r="O29" s="17">
        <f t="shared" si="4"/>
        <v>2.0029384273714337</v>
      </c>
      <c r="P29" s="3"/>
      <c r="R29" s="17">
        <f>($R$2/$P$2)*I29</f>
        <v>891.25630735413392</v>
      </c>
      <c r="S29" s="3"/>
      <c r="U29" s="17">
        <f>($S$2/$U$2)*L29</f>
        <v>953.54318177374694</v>
      </c>
      <c r="AD29" s="7">
        <v>42794</v>
      </c>
    </row>
    <row r="30" spans="1:30" x14ac:dyDescent="0.25">
      <c r="A30" s="5" t="s">
        <v>41</v>
      </c>
      <c r="B30" s="7">
        <v>42843</v>
      </c>
      <c r="C30" s="8">
        <v>0.94730324074074079</v>
      </c>
      <c r="D30" s="5" t="s">
        <v>42</v>
      </c>
      <c r="E30" s="9">
        <v>1.946</v>
      </c>
      <c r="F30" s="9">
        <v>39.164200000000001</v>
      </c>
      <c r="G30" s="5" t="s">
        <v>43</v>
      </c>
      <c r="H30" s="9">
        <v>2.863</v>
      </c>
      <c r="I30" s="9">
        <v>3825.5929999999998</v>
      </c>
      <c r="J30" s="9" t="s">
        <v>44</v>
      </c>
      <c r="K30" s="9">
        <v>3.1059999999999999</v>
      </c>
      <c r="L30" s="9">
        <v>695.73559999999998</v>
      </c>
      <c r="M30" s="5"/>
      <c r="N30" s="4"/>
      <c r="O30" s="5"/>
      <c r="P30" s="5"/>
      <c r="Q30" s="4"/>
      <c r="R30" s="4"/>
      <c r="S30" s="5"/>
      <c r="T30" s="4"/>
      <c r="U30" s="4"/>
      <c r="AD30" s="7">
        <v>42794</v>
      </c>
    </row>
    <row r="31" spans="1:30" x14ac:dyDescent="0.25">
      <c r="A31" s="5" t="s">
        <v>41</v>
      </c>
      <c r="B31" s="7">
        <v>42843</v>
      </c>
      <c r="C31" s="8">
        <v>0.95104166666666667</v>
      </c>
      <c r="D31" s="5" t="s">
        <v>42</v>
      </c>
      <c r="E31" s="9">
        <v>1.95</v>
      </c>
      <c r="F31" s="9">
        <v>39.022599999999997</v>
      </c>
      <c r="G31" s="5" t="s">
        <v>43</v>
      </c>
      <c r="H31" s="9">
        <v>2.8660000000000001</v>
      </c>
      <c r="I31" s="9">
        <v>3818.2447999999999</v>
      </c>
      <c r="J31" s="9" t="s">
        <v>44</v>
      </c>
      <c r="K31" s="9">
        <v>3.11</v>
      </c>
      <c r="L31" s="9">
        <v>698.44240000000002</v>
      </c>
      <c r="M31" s="5"/>
      <c r="N31" s="4"/>
      <c r="O31" s="5"/>
      <c r="P31" s="5"/>
      <c r="Q31" s="4"/>
      <c r="R31" s="4"/>
      <c r="S31" s="5"/>
      <c r="T31" s="4"/>
      <c r="U31" s="4"/>
      <c r="AD31" s="7">
        <v>42794</v>
      </c>
    </row>
    <row r="32" spans="1:30" x14ac:dyDescent="0.25">
      <c r="A32" s="5" t="s">
        <v>41</v>
      </c>
      <c r="B32" s="7">
        <v>42843</v>
      </c>
      <c r="C32" s="8">
        <v>0.95478009259259267</v>
      </c>
      <c r="D32" s="5" t="s">
        <v>42</v>
      </c>
      <c r="E32" s="9">
        <v>1.9430000000000001</v>
      </c>
      <c r="F32" s="9">
        <v>39.0242</v>
      </c>
      <c r="G32" s="5" t="s">
        <v>43</v>
      </c>
      <c r="H32" s="9">
        <v>2.86</v>
      </c>
      <c r="I32" s="9">
        <v>3802.6397000000002</v>
      </c>
      <c r="J32" s="9" t="s">
        <v>44</v>
      </c>
      <c r="K32" s="9">
        <v>3.1030000000000002</v>
      </c>
      <c r="L32" s="9">
        <v>700.6884</v>
      </c>
      <c r="M32" s="5"/>
      <c r="N32" s="4"/>
      <c r="O32" s="5"/>
      <c r="P32" s="5"/>
      <c r="Q32" s="4"/>
      <c r="R32" s="4"/>
      <c r="S32" s="5"/>
      <c r="T32" s="4"/>
      <c r="U32" s="4"/>
      <c r="AD32" s="7">
        <v>42794</v>
      </c>
    </row>
    <row r="33" spans="1:30" x14ac:dyDescent="0.25">
      <c r="A33" s="5" t="s">
        <v>41</v>
      </c>
      <c r="B33" s="7">
        <v>42843</v>
      </c>
      <c r="C33" s="8">
        <v>0.95851851851851855</v>
      </c>
      <c r="D33" s="5" t="s">
        <v>42</v>
      </c>
      <c r="E33" s="9">
        <v>1.946</v>
      </c>
      <c r="F33" s="9">
        <v>39.076999999999998</v>
      </c>
      <c r="G33" s="5" t="s">
        <v>43</v>
      </c>
      <c r="H33" s="9">
        <v>2.863</v>
      </c>
      <c r="I33" s="9">
        <v>3834.9830999999999</v>
      </c>
      <c r="J33" s="9" t="s">
        <v>44</v>
      </c>
      <c r="K33" s="9">
        <v>3.1059999999999999</v>
      </c>
      <c r="L33" s="9">
        <v>703.02970000000005</v>
      </c>
      <c r="M33" s="5"/>
      <c r="N33" s="4"/>
      <c r="O33" s="5"/>
      <c r="P33" s="5"/>
      <c r="Q33" s="4"/>
      <c r="R33" s="4"/>
      <c r="S33" s="5"/>
      <c r="T33" s="4"/>
      <c r="U33" s="4"/>
      <c r="AD33" s="7">
        <v>42794</v>
      </c>
    </row>
    <row r="34" spans="1:30" x14ac:dyDescent="0.25">
      <c r="A34" s="25" t="s">
        <v>65</v>
      </c>
      <c r="B34" s="27">
        <v>42843</v>
      </c>
      <c r="C34" s="28">
        <v>0.96224537037037028</v>
      </c>
      <c r="D34" s="25" t="s">
        <v>42</v>
      </c>
      <c r="E34" s="29">
        <v>1.9430000000000001</v>
      </c>
      <c r="F34" s="29">
        <v>19.822199999999999</v>
      </c>
      <c r="G34" s="25" t="s">
        <v>43</v>
      </c>
      <c r="H34" s="29">
        <v>2.86</v>
      </c>
      <c r="I34" s="29">
        <v>4471.8472000000002</v>
      </c>
      <c r="J34" s="29" t="s">
        <v>44</v>
      </c>
      <c r="K34" s="29">
        <v>3.1030000000000002</v>
      </c>
      <c r="L34" s="29">
        <v>521.68430000000001</v>
      </c>
      <c r="O34" s="19">
        <f>($O$2/$M$2)*F34</f>
        <v>2.0687727885949969</v>
      </c>
      <c r="R34" s="19">
        <f t="shared" ref="R34:R38" si="5">($R$2/$P$2)*I34</f>
        <v>465.79070034020879</v>
      </c>
      <c r="U34" s="19">
        <f>($S$2/$U$2)*L34</f>
        <v>915.71849888245004</v>
      </c>
      <c r="AD34" s="7">
        <v>42794</v>
      </c>
    </row>
    <row r="35" spans="1:30" x14ac:dyDescent="0.25">
      <c r="A35" s="25" t="s">
        <v>66</v>
      </c>
      <c r="B35" s="27">
        <v>42843</v>
      </c>
      <c r="C35" s="28">
        <v>0.96598379629629638</v>
      </c>
      <c r="D35" s="25" t="s">
        <v>42</v>
      </c>
      <c r="E35" s="29">
        <v>1.95</v>
      </c>
      <c r="F35" s="29">
        <v>19.227399999999999</v>
      </c>
      <c r="G35" s="25" t="s">
        <v>43</v>
      </c>
      <c r="H35" s="29">
        <v>2.8660000000000001</v>
      </c>
      <c r="I35" s="29">
        <v>5355.9250000000002</v>
      </c>
      <c r="J35" s="29" t="s">
        <v>44</v>
      </c>
      <c r="K35" s="29">
        <v>3.1059999999999999</v>
      </c>
      <c r="L35" s="29">
        <v>511.74919999999997</v>
      </c>
      <c r="N35" s="19">
        <f>($O$2/$M$2)*F35</f>
        <v>2.0066956198318779</v>
      </c>
      <c r="R35" s="19">
        <f t="shared" si="5"/>
        <v>557.8768560606527</v>
      </c>
      <c r="U35" s="19">
        <f>($S$2/$U$2)*L35</f>
        <v>898.27930268994999</v>
      </c>
      <c r="AD35" s="7">
        <v>42794</v>
      </c>
    </row>
    <row r="36" spans="1:30" x14ac:dyDescent="0.25">
      <c r="A36" s="25" t="s">
        <v>67</v>
      </c>
      <c r="B36" s="27">
        <v>42843</v>
      </c>
      <c r="C36" s="28">
        <v>0.96972222222222226</v>
      </c>
      <c r="D36" s="25" t="s">
        <v>42</v>
      </c>
      <c r="E36" s="29">
        <v>1.946</v>
      </c>
      <c r="F36" s="29">
        <v>19.6266</v>
      </c>
      <c r="G36" s="25" t="s">
        <v>43</v>
      </c>
      <c r="H36" s="29">
        <v>2.863</v>
      </c>
      <c r="I36" s="29">
        <v>6109.7421999999997</v>
      </c>
      <c r="J36" s="29" t="s">
        <v>44</v>
      </c>
      <c r="K36" s="29">
        <v>3.1030000000000002</v>
      </c>
      <c r="L36" s="29">
        <v>519.53629999999998</v>
      </c>
      <c r="O36" s="19">
        <f>($O$2/$M$2)*F36</f>
        <v>2.0483587095599161</v>
      </c>
      <c r="R36" s="19">
        <f t="shared" si="5"/>
        <v>636.39497750194323</v>
      </c>
      <c r="U36" s="19">
        <f>($S$2/$U$2)*L36</f>
        <v>911.94808958395367</v>
      </c>
      <c r="AD36" s="7">
        <v>42794</v>
      </c>
    </row>
    <row r="37" spans="1:30" x14ac:dyDescent="0.25">
      <c r="A37" s="25" t="s">
        <v>68</v>
      </c>
      <c r="B37" s="27">
        <v>42843</v>
      </c>
      <c r="C37" s="28">
        <v>0.97346064814814814</v>
      </c>
      <c r="D37" s="25" t="s">
        <v>42</v>
      </c>
      <c r="E37" s="29">
        <v>1.95</v>
      </c>
      <c r="F37" s="29">
        <v>19.2653</v>
      </c>
      <c r="G37" s="25" t="s">
        <v>43</v>
      </c>
      <c r="H37" s="29">
        <v>2.8660000000000001</v>
      </c>
      <c r="I37" s="29">
        <v>6644.5753999999997</v>
      </c>
      <c r="J37" s="29" t="s">
        <v>44</v>
      </c>
      <c r="K37" s="29">
        <v>3.1059999999999999</v>
      </c>
      <c r="L37" s="29">
        <v>521.1454</v>
      </c>
      <c r="O37" s="19">
        <f>($O$2/$M$2)*F37</f>
        <v>2.0106511085610679</v>
      </c>
      <c r="R37" s="19">
        <f t="shared" si="5"/>
        <v>692.10357389432329</v>
      </c>
      <c r="U37" s="19">
        <f>($S$2/$U$2)*L37</f>
        <v>914.77256146580214</v>
      </c>
      <c r="AD37" s="7">
        <v>42794</v>
      </c>
    </row>
    <row r="38" spans="1:30" x14ac:dyDescent="0.25">
      <c r="A38" s="25" t="s">
        <v>69</v>
      </c>
      <c r="B38" s="27">
        <v>42843</v>
      </c>
      <c r="C38" s="28">
        <v>0.97719907407407414</v>
      </c>
      <c r="D38" s="25" t="s">
        <v>42</v>
      </c>
      <c r="E38" s="29">
        <v>1.95</v>
      </c>
      <c r="F38" s="29">
        <v>19.2944</v>
      </c>
      <c r="G38" s="25" t="s">
        <v>43</v>
      </c>
      <c r="H38" s="29">
        <v>2.8660000000000001</v>
      </c>
      <c r="I38" s="29">
        <v>6603.518</v>
      </c>
      <c r="J38" s="29" t="s">
        <v>44</v>
      </c>
      <c r="K38" s="29">
        <v>3.11</v>
      </c>
      <c r="L38" s="29">
        <v>519.55439999999999</v>
      </c>
      <c r="O38" s="19">
        <f>($O$2/$M$2)*F38</f>
        <v>2.0136881724665936</v>
      </c>
      <c r="Q38" s="2"/>
      <c r="R38" s="19">
        <f t="shared" si="5"/>
        <v>687.82700668510654</v>
      </c>
      <c r="U38" s="19">
        <f>($S$2/$U$2)*L38</f>
        <v>911.97986072375954</v>
      </c>
      <c r="AD38" s="7">
        <v>42794</v>
      </c>
    </row>
    <row r="39" spans="1:30" x14ac:dyDescent="0.25">
      <c r="A39" s="25" t="s">
        <v>70</v>
      </c>
      <c r="B39" s="27">
        <v>42843</v>
      </c>
      <c r="C39" s="28">
        <v>0.98093750000000002</v>
      </c>
      <c r="D39" s="25" t="s">
        <v>42</v>
      </c>
      <c r="E39" s="29">
        <v>1.9430000000000001</v>
      </c>
      <c r="F39" s="29">
        <v>19.503399999999999</v>
      </c>
      <c r="G39" s="25" t="s">
        <v>43</v>
      </c>
      <c r="H39" s="29">
        <v>2.86</v>
      </c>
      <c r="I39" s="29">
        <v>4252.0981000000002</v>
      </c>
      <c r="J39" s="29" t="s">
        <v>44</v>
      </c>
      <c r="K39" s="29">
        <v>3.1030000000000002</v>
      </c>
      <c r="L39" s="29">
        <v>509.65219999999999</v>
      </c>
      <c r="O39" s="26">
        <f>($O$2/$M$2)*F39</f>
        <v>2.0355007620286178</v>
      </c>
      <c r="R39" s="16">
        <f>($R$2/$P$2)*I39</f>
        <v>442.9014819455976</v>
      </c>
      <c r="U39" s="16">
        <f>($S$2/$U$2)*L39</f>
        <v>894.59841428261916</v>
      </c>
      <c r="AD39" s="7">
        <v>42794</v>
      </c>
    </row>
    <row r="40" spans="1:30" x14ac:dyDescent="0.25">
      <c r="A40" s="25" t="s">
        <v>71</v>
      </c>
      <c r="B40" s="27">
        <v>42843</v>
      </c>
      <c r="C40" s="28">
        <v>0.9846759259259259</v>
      </c>
      <c r="D40" s="25" t="s">
        <v>42</v>
      </c>
      <c r="E40" s="29">
        <v>1.95</v>
      </c>
      <c r="F40" s="29">
        <v>19.021000000000001</v>
      </c>
      <c r="G40" s="25" t="s">
        <v>43</v>
      </c>
      <c r="H40" s="29">
        <v>2.8660000000000001</v>
      </c>
      <c r="I40" s="29">
        <v>4822.2889999999998</v>
      </c>
      <c r="J40" s="29" t="s">
        <v>44</v>
      </c>
      <c r="K40" s="29">
        <v>3.11</v>
      </c>
      <c r="L40" s="29">
        <v>506.76220000000001</v>
      </c>
      <c r="O40" s="16">
        <f>($O$2/$M$2)*F40</f>
        <v>1.9851543830586635</v>
      </c>
      <c r="R40" s="16">
        <f>($R$2/$P$2)*I40</f>
        <v>502.29296084912852</v>
      </c>
      <c r="U40" s="16">
        <f>($S$2/$U$2)*L40</f>
        <v>889.52556378324573</v>
      </c>
      <c r="AD40" s="7">
        <v>42794</v>
      </c>
    </row>
    <row r="41" spans="1:30" x14ac:dyDescent="0.25">
      <c r="A41" s="25" t="s">
        <v>72</v>
      </c>
      <c r="B41" s="27">
        <v>42843</v>
      </c>
      <c r="C41" s="28">
        <v>0.98840277777777785</v>
      </c>
      <c r="D41" s="25" t="s">
        <v>42</v>
      </c>
      <c r="E41" s="29">
        <v>1.9430000000000001</v>
      </c>
      <c r="F41" s="29">
        <v>18.3386</v>
      </c>
      <c r="G41" s="25" t="s">
        <v>43</v>
      </c>
      <c r="H41" s="29">
        <v>2.86</v>
      </c>
      <c r="I41" s="29">
        <v>5630.9803000000002</v>
      </c>
      <c r="J41" s="29" t="s">
        <v>44</v>
      </c>
      <c r="K41" s="29">
        <v>3.1030000000000002</v>
      </c>
      <c r="L41" s="29">
        <v>517.92719999999997</v>
      </c>
      <c r="O41" s="16">
        <f t="shared" ref="O41:O43" si="6">($O$2/$M$2)*F41</f>
        <v>1.9139347126417963</v>
      </c>
      <c r="R41" s="16">
        <f>($R$2/$P$2)*I41</f>
        <v>586.5268065373341</v>
      </c>
      <c r="U41" s="16">
        <f>($S$2/$U$2)*L41</f>
        <v>909.12361770210532</v>
      </c>
      <c r="AD41" s="7">
        <v>42794</v>
      </c>
    </row>
    <row r="42" spans="1:30" x14ac:dyDescent="0.25">
      <c r="A42" s="25" t="s">
        <v>73</v>
      </c>
      <c r="B42" s="27">
        <v>42843</v>
      </c>
      <c r="C42" s="28">
        <v>0.99214120370370373</v>
      </c>
      <c r="D42" s="25" t="s">
        <v>42</v>
      </c>
      <c r="E42" s="29">
        <v>1.95</v>
      </c>
      <c r="F42" s="29">
        <v>18.4724</v>
      </c>
      <c r="G42" s="25" t="s">
        <v>43</v>
      </c>
      <c r="H42" s="29">
        <v>2.8660000000000001</v>
      </c>
      <c r="I42" s="29">
        <v>5800.6256000000003</v>
      </c>
      <c r="J42" s="29" t="s">
        <v>44</v>
      </c>
      <c r="K42" s="29">
        <v>3.1059999999999999</v>
      </c>
      <c r="L42" s="29">
        <v>517.28499999999997</v>
      </c>
      <c r="O42" s="16">
        <f t="shared" si="6"/>
        <v>1.9278989446197812</v>
      </c>
      <c r="R42" s="16">
        <f>($R$2/$P$2)*I42</f>
        <v>604.19717843564592</v>
      </c>
      <c r="U42" s="16">
        <f>($S$2/$U$2)*L42</f>
        <v>907.99635659805767</v>
      </c>
      <c r="AD42" s="7">
        <v>42794</v>
      </c>
    </row>
    <row r="43" spans="1:30" x14ac:dyDescent="0.25">
      <c r="A43" s="25" t="s">
        <v>84</v>
      </c>
      <c r="B43" s="27">
        <v>42843</v>
      </c>
      <c r="C43" s="28">
        <v>0.99587962962962961</v>
      </c>
      <c r="D43" s="25" t="s">
        <v>42</v>
      </c>
      <c r="E43" s="29">
        <v>1.9430000000000001</v>
      </c>
      <c r="F43" s="29">
        <v>18.277999999999999</v>
      </c>
      <c r="G43" s="25" t="s">
        <v>43</v>
      </c>
      <c r="H43" s="29">
        <v>2.86</v>
      </c>
      <c r="I43" s="29">
        <v>6139.527</v>
      </c>
      <c r="J43" s="29" t="s">
        <v>44</v>
      </c>
      <c r="K43" s="29">
        <v>3.1059999999999999</v>
      </c>
      <c r="L43" s="29">
        <v>513.56110000000001</v>
      </c>
      <c r="O43" s="16">
        <f t="shared" si="6"/>
        <v>1.9076101053333816</v>
      </c>
      <c r="R43" s="16">
        <f>($R$2/$P$2)*I43</f>
        <v>639.4973828908154</v>
      </c>
      <c r="U43" s="16">
        <f>($S$2/$U$2)*L43</f>
        <v>901.45975176255024</v>
      </c>
      <c r="AD43" s="7">
        <v>42794</v>
      </c>
    </row>
    <row r="44" spans="1:30" x14ac:dyDescent="0.25">
      <c r="A44" s="5" t="s">
        <v>41</v>
      </c>
      <c r="B44" s="7">
        <v>42843</v>
      </c>
      <c r="C44" s="8">
        <v>0.99961805555555561</v>
      </c>
      <c r="D44" s="5" t="s">
        <v>42</v>
      </c>
      <c r="E44" s="9">
        <v>1.95</v>
      </c>
      <c r="F44" s="9">
        <v>39.087800000000001</v>
      </c>
      <c r="G44" s="5" t="s">
        <v>43</v>
      </c>
      <c r="H44" s="9">
        <v>2.8660000000000001</v>
      </c>
      <c r="I44" s="9">
        <v>3819.1208000000001</v>
      </c>
      <c r="J44" s="9" t="s">
        <v>44</v>
      </c>
      <c r="K44" s="9">
        <v>3.11</v>
      </c>
      <c r="L44" s="9">
        <v>697.82219999999995</v>
      </c>
      <c r="M44" s="5"/>
      <c r="N44" s="4"/>
      <c r="O44" s="4"/>
      <c r="P44" s="5"/>
      <c r="Q44" s="4"/>
      <c r="R44" s="4"/>
      <c r="S44" s="5"/>
      <c r="T44" s="4"/>
      <c r="U44" s="4"/>
      <c r="AD44" s="7">
        <v>42794</v>
      </c>
    </row>
    <row r="45" spans="1:30" x14ac:dyDescent="0.25">
      <c r="A45" s="5" t="s">
        <v>41</v>
      </c>
      <c r="B45" s="7">
        <v>42844</v>
      </c>
      <c r="C45" s="8">
        <v>3.3449074074074071E-3</v>
      </c>
      <c r="D45" s="5" t="s">
        <v>42</v>
      </c>
      <c r="E45" s="9">
        <v>1.95</v>
      </c>
      <c r="F45" s="9">
        <v>39.237400000000001</v>
      </c>
      <c r="G45" s="5" t="s">
        <v>43</v>
      </c>
      <c r="H45" s="9">
        <v>2.8660000000000001</v>
      </c>
      <c r="I45" s="9">
        <v>3861.1866</v>
      </c>
      <c r="J45" s="9" t="s">
        <v>44</v>
      </c>
      <c r="K45" s="9">
        <v>3.11</v>
      </c>
      <c r="L45" s="9">
        <v>694.18100000000004</v>
      </c>
      <c r="M45" s="5"/>
      <c r="N45" s="4"/>
      <c r="O45" s="4"/>
      <c r="P45" s="5"/>
      <c r="Q45" s="4"/>
      <c r="R45" s="4"/>
      <c r="S45" s="5"/>
      <c r="T45" s="4"/>
      <c r="U45" s="4"/>
      <c r="AD45" s="7">
        <v>42794</v>
      </c>
    </row>
    <row r="46" spans="1:30" x14ac:dyDescent="0.25">
      <c r="A46" s="5" t="s">
        <v>41</v>
      </c>
      <c r="B46" s="7">
        <v>42844</v>
      </c>
      <c r="C46" s="8">
        <v>7.083333333333333E-3</v>
      </c>
      <c r="D46" s="5" t="s">
        <v>42</v>
      </c>
      <c r="E46" s="9">
        <v>1.946</v>
      </c>
      <c r="F46" s="9">
        <v>38.868200000000002</v>
      </c>
      <c r="G46" s="5" t="s">
        <v>43</v>
      </c>
      <c r="H46" s="9">
        <v>2.863</v>
      </c>
      <c r="I46" s="9">
        <v>3797.288</v>
      </c>
      <c r="J46" s="9" t="s">
        <v>44</v>
      </c>
      <c r="K46" s="9">
        <v>3.1059999999999999</v>
      </c>
      <c r="L46" s="9">
        <v>692.8682</v>
      </c>
      <c r="M46" s="5"/>
      <c r="N46" s="4"/>
      <c r="O46" s="4"/>
      <c r="P46" s="5"/>
      <c r="Q46" s="4"/>
      <c r="R46" s="4"/>
      <c r="S46" s="5"/>
      <c r="T46" s="4"/>
      <c r="U46" s="4"/>
      <c r="AD46" s="7">
        <v>42794</v>
      </c>
    </row>
    <row r="47" spans="1:30" x14ac:dyDescent="0.25">
      <c r="A47" s="5" t="s">
        <v>41</v>
      </c>
      <c r="B47" s="7">
        <v>42844</v>
      </c>
      <c r="C47" s="8">
        <v>1.082175925925926E-2</v>
      </c>
      <c r="D47" s="5" t="s">
        <v>42</v>
      </c>
      <c r="E47" s="9">
        <v>1.9430000000000001</v>
      </c>
      <c r="F47" s="9">
        <v>38.796999999999997</v>
      </c>
      <c r="G47" s="5" t="s">
        <v>43</v>
      </c>
      <c r="H47" s="9">
        <v>2.86</v>
      </c>
      <c r="I47" s="9">
        <v>3939.518</v>
      </c>
      <c r="J47" s="9" t="s">
        <v>44</v>
      </c>
      <c r="K47" s="9">
        <v>3.1</v>
      </c>
      <c r="L47" s="9">
        <v>693.74239999999998</v>
      </c>
      <c r="M47" s="5"/>
      <c r="N47" s="4"/>
      <c r="O47" s="4"/>
      <c r="P47" s="5"/>
      <c r="Q47" s="4"/>
      <c r="R47" s="4"/>
      <c r="S47" s="5"/>
      <c r="T47" s="4"/>
      <c r="U47" s="4"/>
      <c r="AD47" s="7">
        <v>42794</v>
      </c>
    </row>
    <row r="48" spans="1:30" x14ac:dyDescent="0.25">
      <c r="A48" s="25" t="s">
        <v>74</v>
      </c>
      <c r="B48" s="27">
        <v>42844</v>
      </c>
      <c r="C48" s="28">
        <v>1.4548611111111111E-2</v>
      </c>
      <c r="D48" s="25" t="s">
        <v>42</v>
      </c>
      <c r="E48" s="29">
        <v>1.94</v>
      </c>
      <c r="F48" s="29">
        <v>19.761600000000001</v>
      </c>
      <c r="G48" s="25" t="s">
        <v>43</v>
      </c>
      <c r="H48" s="29">
        <v>2.8559999999999999</v>
      </c>
      <c r="I48" s="29">
        <v>4015.3714</v>
      </c>
      <c r="J48" s="29" t="s">
        <v>44</v>
      </c>
      <c r="K48" s="29">
        <v>3.0960000000000001</v>
      </c>
      <c r="L48" s="29">
        <v>507.9434</v>
      </c>
      <c r="O48" s="22">
        <f>($O$2/$M$2)*F48</f>
        <v>2.0624481812865825</v>
      </c>
      <c r="R48" s="22">
        <f>($R$2/$P$2)*I48</f>
        <v>418.24386498090644</v>
      </c>
      <c r="U48" s="22">
        <f>($S$2/$U$2)*L48</f>
        <v>891.5989378351004</v>
      </c>
      <c r="AD48" s="7">
        <v>42794</v>
      </c>
    </row>
    <row r="49" spans="1:30" x14ac:dyDescent="0.25">
      <c r="A49" s="25" t="s">
        <v>75</v>
      </c>
      <c r="B49" s="27">
        <v>42844</v>
      </c>
      <c r="C49" s="28">
        <v>1.8287037037037036E-2</v>
      </c>
      <c r="D49" s="25" t="s">
        <v>42</v>
      </c>
      <c r="E49" s="29">
        <v>1.9430000000000001</v>
      </c>
      <c r="F49" s="29">
        <v>19.017399999999999</v>
      </c>
      <c r="G49" s="25" t="s">
        <v>43</v>
      </c>
      <c r="H49" s="29">
        <v>2.86</v>
      </c>
      <c r="I49" s="29">
        <v>4498.6670999999997</v>
      </c>
      <c r="J49" s="29" t="s">
        <v>44</v>
      </c>
      <c r="K49" s="29">
        <v>3.1030000000000002</v>
      </c>
      <c r="L49" s="29">
        <v>509.94600000000003</v>
      </c>
      <c r="O49" s="22">
        <f>($O$2/$M$2)*F49</f>
        <v>1.984778663812619</v>
      </c>
      <c r="R49" s="22">
        <f>($R$2/$P$2)*I49</f>
        <v>468.58427969239551</v>
      </c>
      <c r="U49" s="22">
        <f>($S$2/$U$2)*L49</f>
        <v>895.1141248281956</v>
      </c>
      <c r="AD49" s="7">
        <v>42794</v>
      </c>
    </row>
    <row r="50" spans="1:30" x14ac:dyDescent="0.25">
      <c r="A50" s="25" t="s">
        <v>76</v>
      </c>
      <c r="B50" s="27">
        <v>42844</v>
      </c>
      <c r="C50" s="28">
        <v>2.2013888888888888E-2</v>
      </c>
      <c r="D50" s="25" t="s">
        <v>42</v>
      </c>
      <c r="E50" s="29">
        <v>1.94</v>
      </c>
      <c r="F50" s="29">
        <v>18.7423</v>
      </c>
      <c r="G50" s="25" t="s">
        <v>43</v>
      </c>
      <c r="H50" s="29">
        <v>2.8559999999999999</v>
      </c>
      <c r="I50" s="29">
        <v>5033.9377000000004</v>
      </c>
      <c r="J50" s="29" t="s">
        <v>44</v>
      </c>
      <c r="K50" s="29">
        <v>3.1030000000000002</v>
      </c>
      <c r="L50" s="29">
        <v>518.41539999999998</v>
      </c>
      <c r="O50" s="22">
        <f>($O$2/$M$2)*F50</f>
        <v>1.9560674514273904</v>
      </c>
      <c r="R50" s="22">
        <f t="shared" ref="R50:R57" si="7">($R$2/$P$2)*I50</f>
        <v>524.33843597160023</v>
      </c>
      <c r="T50" s="22">
        <f>($S$2/$U$2)*L50</f>
        <v>909.9805608210653</v>
      </c>
      <c r="AD50" s="7">
        <v>42794</v>
      </c>
    </row>
    <row r="51" spans="1:30" x14ac:dyDescent="0.25">
      <c r="A51" s="25" t="s">
        <v>77</v>
      </c>
      <c r="B51" s="27">
        <v>42844</v>
      </c>
      <c r="C51" s="28">
        <v>2.5752314814814815E-2</v>
      </c>
      <c r="D51" s="25" t="s">
        <v>42</v>
      </c>
      <c r="E51" s="29">
        <v>1.946</v>
      </c>
      <c r="F51" s="29">
        <v>18.562200000000001</v>
      </c>
      <c r="G51" s="25" t="s">
        <v>43</v>
      </c>
      <c r="H51" s="29">
        <v>2.863</v>
      </c>
      <c r="I51" s="29">
        <v>5337.2298000000001</v>
      </c>
      <c r="J51" s="29" t="s">
        <v>44</v>
      </c>
      <c r="K51" s="29">
        <v>3.1059999999999999</v>
      </c>
      <c r="L51" s="29">
        <v>512.87220000000002</v>
      </c>
      <c r="O51" s="22">
        <f>($O$2/$M$2)*F51</f>
        <v>1.9372710524794452</v>
      </c>
      <c r="R51" s="22">
        <f t="shared" si="7"/>
        <v>555.9295510854289</v>
      </c>
      <c r="U51" s="22">
        <f t="shared" ref="U50:U56" si="8">($S$2/$U$2)*L51</f>
        <v>900.25051760718065</v>
      </c>
      <c r="AD51" s="7">
        <v>42794</v>
      </c>
    </row>
    <row r="52" spans="1:30" x14ac:dyDescent="0.25">
      <c r="A52" s="25" t="s">
        <v>78</v>
      </c>
      <c r="B52" s="27">
        <v>42844</v>
      </c>
      <c r="C52" s="28">
        <v>2.9490740740740744E-2</v>
      </c>
      <c r="D52" s="25" t="s">
        <v>42</v>
      </c>
      <c r="E52" s="29">
        <v>1.9430000000000001</v>
      </c>
      <c r="F52" s="29">
        <v>18.440799999999999</v>
      </c>
      <c r="G52" s="25" t="s">
        <v>43</v>
      </c>
      <c r="H52" s="29">
        <v>2.86</v>
      </c>
      <c r="I52" s="29">
        <v>5433.6797999999999</v>
      </c>
      <c r="J52" s="29" t="s">
        <v>44</v>
      </c>
      <c r="K52" s="29">
        <v>3.1030000000000002</v>
      </c>
      <c r="L52" s="29">
        <v>515.87339999999995</v>
      </c>
      <c r="O52" s="22">
        <f>($O$2/$M$2)*F52</f>
        <v>1.9246009645711688</v>
      </c>
      <c r="R52" s="22">
        <f t="shared" si="7"/>
        <v>565.97584986053312</v>
      </c>
      <c r="U52" s="22">
        <f t="shared" si="8"/>
        <v>905.51855875552633</v>
      </c>
      <c r="AD52" s="7">
        <v>42794</v>
      </c>
    </row>
    <row r="53" spans="1:30" x14ac:dyDescent="0.25">
      <c r="A53" s="25" t="s">
        <v>79</v>
      </c>
      <c r="B53" s="27">
        <v>42844</v>
      </c>
      <c r="C53" s="28">
        <v>3.3217592592592597E-2</v>
      </c>
      <c r="D53" s="25" t="s">
        <v>42</v>
      </c>
      <c r="E53" s="29">
        <v>1.95</v>
      </c>
      <c r="F53" s="29">
        <v>19.217600000000001</v>
      </c>
      <c r="G53" s="25" t="s">
        <v>43</v>
      </c>
      <c r="H53" s="29">
        <v>2.8660000000000001</v>
      </c>
      <c r="I53" s="29">
        <v>4560.6008000000002</v>
      </c>
      <c r="J53" s="29" t="s">
        <v>44</v>
      </c>
      <c r="K53" s="29">
        <v>3.1059999999999999</v>
      </c>
      <c r="L53" s="29">
        <v>511.66059999999999</v>
      </c>
      <c r="O53" s="24">
        <f t="shared" ref="O53:O57" si="9">($O$2/$M$2)*F53</f>
        <v>2.0056728285509791</v>
      </c>
      <c r="R53" s="24">
        <f t="shared" si="7"/>
        <v>475.03533676287429</v>
      </c>
      <c r="U53" s="24">
        <f>($S$2/$U$2)*L53</f>
        <v>898.12378208294501</v>
      </c>
      <c r="AD53" s="7">
        <v>42794</v>
      </c>
    </row>
    <row r="54" spans="1:30" x14ac:dyDescent="0.25">
      <c r="A54" s="25" t="s">
        <v>80</v>
      </c>
      <c r="B54" s="27">
        <v>42844</v>
      </c>
      <c r="C54" s="28">
        <v>3.695601851851852E-2</v>
      </c>
      <c r="D54" s="25" t="s">
        <v>42</v>
      </c>
      <c r="E54" s="29">
        <v>1.95</v>
      </c>
      <c r="F54" s="29">
        <v>19.046199999999999</v>
      </c>
      <c r="G54" s="25" t="s">
        <v>43</v>
      </c>
      <c r="H54" s="29">
        <v>2.8660000000000001</v>
      </c>
      <c r="I54" s="29">
        <v>4977.8076000000001</v>
      </c>
      <c r="J54" s="29" t="s">
        <v>44</v>
      </c>
      <c r="K54" s="29">
        <v>3.1059999999999999</v>
      </c>
      <c r="L54" s="29">
        <v>510.71499999999997</v>
      </c>
      <c r="O54" s="24">
        <f t="shared" si="9"/>
        <v>1.9877844177809745</v>
      </c>
      <c r="R54" s="24">
        <f t="shared" si="7"/>
        <v>518.49188589512039</v>
      </c>
      <c r="U54" s="24">
        <f>($S$2/$U$2)*L54</f>
        <v>896.46395944204266</v>
      </c>
      <c r="AD54" s="7">
        <v>42794</v>
      </c>
    </row>
    <row r="55" spans="1:30" x14ac:dyDescent="0.25">
      <c r="A55" s="25" t="s">
        <v>81</v>
      </c>
      <c r="B55" s="27">
        <v>42844</v>
      </c>
      <c r="C55" s="28">
        <v>4.0694444444444443E-2</v>
      </c>
      <c r="D55" s="25" t="s">
        <v>42</v>
      </c>
      <c r="E55" s="29">
        <v>1.946</v>
      </c>
      <c r="F55" s="29">
        <v>18.906199999999998</v>
      </c>
      <c r="G55" s="25" t="s">
        <v>43</v>
      </c>
      <c r="H55" s="29">
        <v>2.863</v>
      </c>
      <c r="I55" s="29">
        <v>5084.4135999999999</v>
      </c>
      <c r="J55" s="29" t="s">
        <v>44</v>
      </c>
      <c r="K55" s="29">
        <v>3.1059999999999999</v>
      </c>
      <c r="L55" s="29">
        <v>513.07560000000001</v>
      </c>
      <c r="O55" s="24">
        <f t="shared" si="9"/>
        <v>1.9731731137681352</v>
      </c>
      <c r="R55" s="24">
        <f t="shared" si="7"/>
        <v>529.59604066151496</v>
      </c>
      <c r="U55" s="24">
        <f>($S$2/$U$2)*L55</f>
        <v>900.60754798488733</v>
      </c>
      <c r="AD55" s="7">
        <v>42794</v>
      </c>
    </row>
    <row r="56" spans="1:30" x14ac:dyDescent="0.25">
      <c r="A56" s="25" t="s">
        <v>82</v>
      </c>
      <c r="B56" s="27">
        <v>42844</v>
      </c>
      <c r="C56" s="28">
        <v>4.4432870370370366E-2</v>
      </c>
      <c r="D56" s="25" t="s">
        <v>42</v>
      </c>
      <c r="E56" s="29">
        <v>1.946</v>
      </c>
      <c r="F56" s="29">
        <v>18.385400000000001</v>
      </c>
      <c r="G56" s="25" t="s">
        <v>43</v>
      </c>
      <c r="H56" s="29">
        <v>2.863</v>
      </c>
      <c r="I56" s="29">
        <v>5058.4121999999998</v>
      </c>
      <c r="J56" s="29" t="s">
        <v>44</v>
      </c>
      <c r="K56" s="29">
        <v>3.11</v>
      </c>
      <c r="L56" s="29">
        <v>511.08449999999999</v>
      </c>
      <c r="O56" s="24">
        <f t="shared" si="9"/>
        <v>1.9188190628403741</v>
      </c>
      <c r="R56" s="24">
        <f t="shared" si="7"/>
        <v>526.88771683599919</v>
      </c>
      <c r="T56" s="24">
        <f>($S$2/$U$2)*L56</f>
        <v>897.11254707509408</v>
      </c>
      <c r="AD56" s="7">
        <v>42794</v>
      </c>
    </row>
    <row r="57" spans="1:30" x14ac:dyDescent="0.25">
      <c r="A57" s="25" t="s">
        <v>83</v>
      </c>
      <c r="B57" s="27">
        <v>42844</v>
      </c>
      <c r="C57" s="28">
        <v>4.8171296296296295E-2</v>
      </c>
      <c r="D57" s="25" t="s">
        <v>42</v>
      </c>
      <c r="E57" s="29">
        <v>1.95</v>
      </c>
      <c r="F57" s="29">
        <v>17.866599999999998</v>
      </c>
      <c r="G57" s="25" t="s">
        <v>43</v>
      </c>
      <c r="H57" s="29">
        <v>2.87</v>
      </c>
      <c r="I57" s="29">
        <v>5176.6550999999999</v>
      </c>
      <c r="J57" s="29" t="s">
        <v>44</v>
      </c>
      <c r="K57" s="29">
        <v>3.113</v>
      </c>
      <c r="L57" s="29">
        <v>513.9135</v>
      </c>
      <c r="M57" s="3"/>
      <c r="N57" s="2"/>
      <c r="O57" s="24">
        <f t="shared" si="9"/>
        <v>1.8646737448270814</v>
      </c>
      <c r="P57" s="3"/>
      <c r="Q57" s="2"/>
      <c r="R57" s="24">
        <f t="shared" si="7"/>
        <v>539.20397916295383</v>
      </c>
      <c r="S57" s="3"/>
      <c r="U57" s="24">
        <f>($S$2/$U$2)*L57</f>
        <v>902.07832356738732</v>
      </c>
      <c r="AD57" s="7">
        <v>42794</v>
      </c>
    </row>
    <row r="58" spans="1:30" x14ac:dyDescent="0.25">
      <c r="A58" s="5" t="s">
        <v>41</v>
      </c>
      <c r="B58" s="7">
        <v>42844</v>
      </c>
      <c r="C58" s="8">
        <v>5.1909722222222225E-2</v>
      </c>
      <c r="D58" s="5" t="s">
        <v>42</v>
      </c>
      <c r="E58" s="9">
        <v>1.946</v>
      </c>
      <c r="F58" s="9">
        <v>39.046399999999998</v>
      </c>
      <c r="G58" s="5" t="s">
        <v>43</v>
      </c>
      <c r="H58" s="9">
        <v>2.863</v>
      </c>
      <c r="I58" s="9">
        <v>3832.9580000000001</v>
      </c>
      <c r="J58" s="9" t="s">
        <v>44</v>
      </c>
      <c r="K58" s="9">
        <v>3.1059999999999999</v>
      </c>
      <c r="L58" s="9">
        <v>698.51949999999999</v>
      </c>
      <c r="AD58" s="7">
        <v>42794</v>
      </c>
    </row>
    <row r="59" spans="1:30" x14ac:dyDescent="0.25">
      <c r="A59" s="5" t="s">
        <v>41</v>
      </c>
      <c r="B59" s="7">
        <v>42844</v>
      </c>
      <c r="C59" s="8">
        <v>5.5636574074074074E-2</v>
      </c>
      <c r="D59" s="5" t="s">
        <v>42</v>
      </c>
      <c r="E59" s="9">
        <v>1.95</v>
      </c>
      <c r="F59" s="9">
        <v>38.982799999999997</v>
      </c>
      <c r="G59" s="5" t="s">
        <v>43</v>
      </c>
      <c r="H59" s="9">
        <v>2.8660000000000001</v>
      </c>
      <c r="I59" s="9">
        <v>3848.4328</v>
      </c>
      <c r="J59" s="9" t="s">
        <v>44</v>
      </c>
      <c r="K59" s="9">
        <v>3.1059999999999999</v>
      </c>
      <c r="L59" s="9">
        <v>699.0992</v>
      </c>
    </row>
    <row r="60" spans="1:30" x14ac:dyDescent="0.25">
      <c r="A60" s="5" t="s">
        <v>41</v>
      </c>
      <c r="B60" s="7">
        <v>42844</v>
      </c>
      <c r="C60" s="8">
        <v>5.9375000000000004E-2</v>
      </c>
      <c r="D60" s="5" t="s">
        <v>42</v>
      </c>
      <c r="E60" s="9">
        <v>1.94</v>
      </c>
      <c r="F60" s="9">
        <v>39.213200000000001</v>
      </c>
      <c r="G60" s="5" t="s">
        <v>43</v>
      </c>
      <c r="H60" s="9">
        <v>2.8559999999999999</v>
      </c>
      <c r="I60" s="9">
        <v>3809.1057999999998</v>
      </c>
      <c r="J60" s="9" t="s">
        <v>44</v>
      </c>
      <c r="K60" s="9">
        <v>3.1030000000000002</v>
      </c>
      <c r="L60" s="9">
        <v>701.33609999999999</v>
      </c>
    </row>
    <row r="61" spans="1:30" x14ac:dyDescent="0.25">
      <c r="A61" s="5" t="s">
        <v>41</v>
      </c>
      <c r="B61" s="7">
        <v>42844</v>
      </c>
      <c r="C61" s="8">
        <v>6.3101851851851853E-2</v>
      </c>
      <c r="D61" s="5" t="s">
        <v>42</v>
      </c>
      <c r="E61" s="9">
        <v>1.95</v>
      </c>
      <c r="F61" s="9">
        <v>38.921199999999999</v>
      </c>
      <c r="G61" s="5" t="s">
        <v>43</v>
      </c>
      <c r="H61" s="9">
        <v>2.8660000000000001</v>
      </c>
      <c r="I61" s="9">
        <v>3845.5146</v>
      </c>
      <c r="J61" s="9" t="s">
        <v>44</v>
      </c>
      <c r="K61" s="9">
        <v>3.113</v>
      </c>
      <c r="L61" s="9">
        <v>693.93529999999998</v>
      </c>
    </row>
  </sheetData>
  <conditionalFormatting sqref="Y6:Y13 AA6:AA13 AC6:AC13">
    <cfRule type="cellIs" dxfId="0" priority="1" operator="lessThan">
      <formula>0.7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Ufermann</dc:creator>
  <cp:lastModifiedBy>Meilin</cp:lastModifiedBy>
  <dcterms:created xsi:type="dcterms:W3CDTF">2017-05-14T11:20:10Z</dcterms:created>
  <dcterms:modified xsi:type="dcterms:W3CDTF">2018-03-22T23:02:31Z</dcterms:modified>
</cp:coreProperties>
</file>