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ilin\Desktop\slopecalculatiomn2017\"/>
    </mc:Choice>
  </mc:AlternateContent>
  <bookViews>
    <workbookView xWindow="0" yWindow="0" windowWidth="19200" windowHeight="11370"/>
  </bookViews>
  <sheets>
    <sheet name="Tabelle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4" i="1" l="1"/>
  <c r="M2" i="1" l="1"/>
  <c r="O8" i="1" l="1"/>
  <c r="O22" i="1"/>
  <c r="O21" i="1"/>
  <c r="O20" i="1"/>
  <c r="T2" i="1"/>
  <c r="S2" i="1"/>
  <c r="U54" i="1" s="1"/>
  <c r="Q2" i="1"/>
  <c r="P2" i="1"/>
  <c r="R13" i="1" s="1"/>
  <c r="O51" i="1"/>
  <c r="N2" i="1"/>
  <c r="AE2" i="1" s="1"/>
  <c r="U57" i="1" l="1"/>
  <c r="U6" i="1"/>
  <c r="O11" i="1"/>
  <c r="N23" i="1"/>
  <c r="O35" i="1"/>
  <c r="O43" i="1"/>
  <c r="O55" i="1"/>
  <c r="R9" i="1"/>
  <c r="U10" i="1"/>
  <c r="U14" i="1"/>
  <c r="U22" i="1"/>
  <c r="U26" i="1"/>
  <c r="U34" i="1"/>
  <c r="U38" i="1"/>
  <c r="T42" i="1"/>
  <c r="U50" i="1"/>
  <c r="O7" i="1"/>
  <c r="O15" i="1"/>
  <c r="O27" i="1"/>
  <c r="O39" i="1"/>
  <c r="U8" i="1"/>
  <c r="U12" i="1"/>
  <c r="U20" i="1"/>
  <c r="U24" i="1"/>
  <c r="U28" i="1"/>
  <c r="U36" i="1"/>
  <c r="U40" i="1"/>
  <c r="U48" i="1"/>
  <c r="U52" i="1"/>
  <c r="U56" i="1"/>
  <c r="O56" i="1"/>
  <c r="O54" i="1"/>
  <c r="O52" i="1"/>
  <c r="O50" i="1"/>
  <c r="O48" i="1"/>
  <c r="O42" i="1"/>
  <c r="O40" i="1"/>
  <c r="O38" i="1"/>
  <c r="O36" i="1"/>
  <c r="O28" i="1"/>
  <c r="O26" i="1"/>
  <c r="O24" i="1"/>
  <c r="N14" i="1"/>
  <c r="O12" i="1"/>
  <c r="O10" i="1"/>
  <c r="O6" i="1"/>
  <c r="N9" i="1"/>
  <c r="O13" i="1"/>
  <c r="O25" i="1"/>
  <c r="O29" i="1"/>
  <c r="O37" i="1"/>
  <c r="O41" i="1"/>
  <c r="O49" i="1"/>
  <c r="O53" i="1"/>
  <c r="O57" i="1"/>
  <c r="R6" i="1"/>
  <c r="R56" i="1"/>
  <c r="R54" i="1"/>
  <c r="R52" i="1"/>
  <c r="R50" i="1"/>
  <c r="R48" i="1"/>
  <c r="R42" i="1"/>
  <c r="R40" i="1"/>
  <c r="R38" i="1"/>
  <c r="Q36" i="1"/>
  <c r="R34" i="1"/>
  <c r="R28" i="1"/>
  <c r="R26" i="1"/>
  <c r="Q24" i="1"/>
  <c r="R22" i="1"/>
  <c r="R20" i="1"/>
  <c r="R14" i="1"/>
  <c r="R12" i="1"/>
  <c r="R10" i="1"/>
  <c r="R8" i="1"/>
  <c r="R57" i="1"/>
  <c r="R55" i="1"/>
  <c r="R53" i="1"/>
  <c r="R51" i="1"/>
  <c r="R49" i="1"/>
  <c r="R43" i="1"/>
  <c r="R41" i="1"/>
  <c r="R39" i="1"/>
  <c r="R37" i="1"/>
  <c r="R35" i="1"/>
  <c r="R29" i="1"/>
  <c r="R27" i="1"/>
  <c r="R25" i="1"/>
  <c r="R23" i="1"/>
  <c r="R21" i="1"/>
  <c r="Q15" i="1"/>
  <c r="R7" i="1"/>
  <c r="R11" i="1"/>
  <c r="U7" i="1"/>
  <c r="U9" i="1"/>
  <c r="U11" i="1"/>
  <c r="U13" i="1"/>
  <c r="T15" i="1"/>
  <c r="U21" i="1"/>
  <c r="T23" i="1"/>
  <c r="U25" i="1"/>
  <c r="U27" i="1"/>
  <c r="U29" i="1"/>
  <c r="U35" i="1"/>
  <c r="U37" i="1"/>
  <c r="U39" i="1"/>
  <c r="U41" i="1"/>
  <c r="U43" i="1"/>
  <c r="U49" i="1"/>
  <c r="U51" i="1"/>
  <c r="U53" i="1"/>
  <c r="U55" i="1"/>
  <c r="AC6" i="1" l="1"/>
  <c r="AC11" i="1"/>
  <c r="AB6" i="1"/>
  <c r="X9" i="1"/>
  <c r="X11" i="1"/>
  <c r="X7" i="1"/>
  <c r="Y6" i="1"/>
  <c r="X6" i="1"/>
  <c r="X10" i="1"/>
  <c r="X13" i="1"/>
  <c r="X8" i="1"/>
  <c r="X12" i="1"/>
  <c r="AG2" i="1" l="1"/>
  <c r="AF2" i="1"/>
  <c r="AB8" i="1" l="1"/>
  <c r="AC12" i="1"/>
  <c r="Z6" i="1" l="1"/>
  <c r="AA6" i="1"/>
  <c r="Y9" i="1"/>
  <c r="AB12" i="1"/>
  <c r="AC8" i="1"/>
  <c r="Y7" i="1"/>
  <c r="Y8" i="1"/>
  <c r="Y10" i="1"/>
  <c r="Y11" i="1"/>
  <c r="Y12" i="1"/>
  <c r="Y13" i="1"/>
  <c r="AC13" i="1"/>
  <c r="AB13" i="1"/>
  <c r="AC7" i="1"/>
  <c r="AB7" i="1"/>
  <c r="AC9" i="1"/>
  <c r="AB9" i="1"/>
  <c r="AC10" i="1"/>
  <c r="AB10" i="1"/>
  <c r="AB11" i="1"/>
  <c r="AA10" i="1"/>
  <c r="Z10" i="1"/>
  <c r="AA8" i="1"/>
  <c r="Z8" i="1"/>
  <c r="AA9" i="1"/>
  <c r="Z9" i="1"/>
  <c r="Z11" i="1"/>
  <c r="AA11" i="1"/>
  <c r="Z7" i="1"/>
  <c r="AA7" i="1"/>
  <c r="AA12" i="1"/>
  <c r="Z12" i="1"/>
  <c r="Z13" i="1"/>
  <c r="AA13" i="1"/>
</calcChain>
</file>

<file path=xl/sharedStrings.xml><?xml version="1.0" encoding="utf-8"?>
<sst xmlns="http://schemas.openxmlformats.org/spreadsheetml/2006/main" count="281" uniqueCount="85">
  <si>
    <t>plot</t>
  </si>
  <si>
    <t>Datum_Lauf</t>
  </si>
  <si>
    <t>time</t>
  </si>
  <si>
    <t>gas1</t>
  </si>
  <si>
    <t>sec1</t>
  </si>
  <si>
    <t>peak1</t>
  </si>
  <si>
    <t>gas2</t>
  </si>
  <si>
    <t>sec2</t>
  </si>
  <si>
    <t>peak2</t>
  </si>
  <si>
    <t>gas3</t>
  </si>
  <si>
    <t>sec3</t>
  </si>
  <si>
    <t>peak3</t>
  </si>
  <si>
    <t>Mittelwert_CH4</t>
  </si>
  <si>
    <t>Stabw_CH4</t>
  </si>
  <si>
    <t>Konzentration_CH4_ppm</t>
  </si>
  <si>
    <t>Mittelwert_CO2</t>
  </si>
  <si>
    <t>Stabw_CO2</t>
  </si>
  <si>
    <t>Konzentration_CO2_ppm</t>
  </si>
  <si>
    <t>Mittelwert_N2O</t>
  </si>
  <si>
    <t>Stabw_N2O</t>
  </si>
  <si>
    <t>Konzentration_N2O_ppb</t>
  </si>
  <si>
    <t>Zeitpunkt</t>
  </si>
  <si>
    <t>Identifier</t>
  </si>
  <si>
    <t>b_CH4</t>
  </si>
  <si>
    <t>R2_CH4</t>
  </si>
  <si>
    <t>b_CO2</t>
  </si>
  <si>
    <t>R2_CO2</t>
  </si>
  <si>
    <t>b_N2O</t>
  </si>
  <si>
    <t>R2_N2O</t>
  </si>
  <si>
    <t>Datum_Probennahme</t>
  </si>
  <si>
    <t>rF_CH4</t>
  </si>
  <si>
    <t>rF_CO2</t>
  </si>
  <si>
    <t>rF_N2O</t>
  </si>
  <si>
    <t>A1</t>
  </si>
  <si>
    <t>A2</t>
  </si>
  <si>
    <t>A3</t>
  </si>
  <si>
    <t>G1</t>
  </si>
  <si>
    <t>G2</t>
  </si>
  <si>
    <t>W1</t>
  </si>
  <si>
    <t>W2</t>
  </si>
  <si>
    <t>W3</t>
  </si>
  <si>
    <t>STD</t>
  </si>
  <si>
    <t>CH4</t>
  </si>
  <si>
    <t>CO2</t>
  </si>
  <si>
    <t>N2O</t>
  </si>
  <si>
    <t>A1 1</t>
  </si>
  <si>
    <t>A1 2</t>
  </si>
  <si>
    <t>A1 3</t>
  </si>
  <si>
    <t>A1 4</t>
  </si>
  <si>
    <t>A1 5</t>
  </si>
  <si>
    <t>A2 1</t>
  </si>
  <si>
    <t>A2 2</t>
  </si>
  <si>
    <t>A2 3</t>
  </si>
  <si>
    <t>A2 4</t>
  </si>
  <si>
    <t>A2 5</t>
  </si>
  <si>
    <t>A3 1</t>
  </si>
  <si>
    <t>A3 2</t>
  </si>
  <si>
    <t>A3 3</t>
  </si>
  <si>
    <t>A3 4</t>
  </si>
  <si>
    <t>A3 5</t>
  </si>
  <si>
    <t>G1 1</t>
  </si>
  <si>
    <t>G1 2</t>
  </si>
  <si>
    <t>G1 3</t>
  </si>
  <si>
    <t>G1 4</t>
  </si>
  <si>
    <t>G1 5</t>
  </si>
  <si>
    <t>G2 1</t>
  </si>
  <si>
    <t>G2 2</t>
  </si>
  <si>
    <t>G2 3</t>
  </si>
  <si>
    <t>G2 4</t>
  </si>
  <si>
    <t>G2 5</t>
  </si>
  <si>
    <t>W1 1</t>
  </si>
  <si>
    <t>W1 2</t>
  </si>
  <si>
    <t>W1 3</t>
  </si>
  <si>
    <t>W1 4</t>
  </si>
  <si>
    <t>W1 5</t>
  </si>
  <si>
    <t>W2 1</t>
  </si>
  <si>
    <t>W2 2</t>
  </si>
  <si>
    <t>W2 3</t>
  </si>
  <si>
    <t>W2 4</t>
  </si>
  <si>
    <t>W2 5</t>
  </si>
  <si>
    <t>W3 1</t>
  </si>
  <si>
    <t>W3 2</t>
  </si>
  <si>
    <t>W3 3</t>
  </si>
  <si>
    <t>W3 4</t>
  </si>
  <si>
    <t>W3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</si>
</sst>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164" fontId="0" fillId="0" borderId="0" xfId="0" applyNumberFormat="1"/>
    <xf numFmtId="164" fontId="0" fillId="0" borderId="0" xfId="0" applyNumberFormat="1" applyFill="1"/>
    <xf numFmtId="0" fontId="0" fillId="0" borderId="0" xfId="0" applyFill="1"/>
    <xf numFmtId="164" fontId="0" fillId="2" borderId="0" xfId="0" applyNumberFormat="1" applyFill="1"/>
    <xf numFmtId="0" fontId="0" fillId="2" borderId="0" xfId="0" applyFill="1"/>
    <xf numFmtId="0" fontId="0" fillId="2" borderId="0" xfId="0" applyNumberFormat="1" applyFill="1"/>
    <xf numFmtId="14" fontId="0" fillId="2" borderId="0" xfId="0" applyNumberFormat="1" applyFill="1"/>
    <xf numFmtId="21" fontId="0" fillId="2" borderId="0" xfId="0" applyNumberFormat="1" applyFill="1"/>
    <xf numFmtId="2" fontId="0" fillId="2" borderId="0" xfId="0" applyNumberFormat="1" applyFill="1"/>
    <xf numFmtId="164" fontId="0" fillId="3" borderId="0" xfId="0" applyNumberFormat="1" applyFill="1"/>
    <xf numFmtId="0" fontId="0" fillId="3" borderId="0" xfId="0" applyFill="1"/>
    <xf numFmtId="164" fontId="0" fillId="4" borderId="0" xfId="0" applyNumberFormat="1" applyFill="1"/>
    <xf numFmtId="0" fontId="0" fillId="4" borderId="0" xfId="0" applyFill="1"/>
    <xf numFmtId="164" fontId="0" fillId="5" borderId="0" xfId="0" applyNumberFormat="1" applyFill="1"/>
    <xf numFmtId="0" fontId="0" fillId="5" borderId="0" xfId="0" applyFill="1"/>
    <xf numFmtId="164" fontId="0" fillId="6" borderId="0" xfId="0" applyNumberFormat="1" applyFill="1"/>
    <xf numFmtId="164" fontId="0" fillId="7" borderId="0" xfId="0" applyNumberFormat="1" applyFill="1"/>
    <xf numFmtId="0" fontId="0" fillId="7" borderId="0" xfId="0" applyFill="1"/>
    <xf numFmtId="164" fontId="0" fillId="8" borderId="0" xfId="0" applyNumberFormat="1" applyFill="1"/>
    <xf numFmtId="0" fontId="0" fillId="8" borderId="0" xfId="0" applyFill="1"/>
    <xf numFmtId="0" fontId="0" fillId="6" borderId="0" xfId="0" applyFill="1"/>
    <xf numFmtId="164" fontId="0" fillId="9" borderId="0" xfId="0" applyNumberFormat="1" applyFill="1"/>
    <xf numFmtId="0" fontId="0" fillId="9" borderId="0" xfId="0" applyFill="1"/>
    <xf numFmtId="164" fontId="0" fillId="10" borderId="0" xfId="0" applyNumberFormat="1" applyFill="1"/>
    <xf numFmtId="0" fontId="0" fillId="10" borderId="0" xfId="0" applyFill="1"/>
    <xf numFmtId="164" fontId="0" fillId="6" borderId="0" xfId="0" applyNumberFormat="1" applyFill="1" applyAlignment="1">
      <alignment horizontal="right"/>
    </xf>
    <xf numFmtId="0" fontId="0" fillId="11" borderId="0" xfId="0" applyFill="1"/>
    <xf numFmtId="14" fontId="0" fillId="11" borderId="0" xfId="0" applyNumberFormat="1" applyFill="1"/>
    <xf numFmtId="21" fontId="0" fillId="11" borderId="0" xfId="0" applyNumberFormat="1" applyFill="1"/>
    <xf numFmtId="2" fontId="0" fillId="11" borderId="0" xfId="0" applyNumberFormat="1" applyFill="1"/>
  </cellXfs>
  <cellStyles count="1">
    <cellStyle name="Standard" xfId="0" builtinId="0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62"/>
  <sheetViews>
    <sheetView tabSelected="1" topLeftCell="M1" zoomScale="70" zoomScaleNormal="70" workbookViewId="0">
      <selection activeCell="Y32" sqref="Y32"/>
    </sheetView>
  </sheetViews>
  <sheetFormatPr baseColWidth="10" defaultRowHeight="15" x14ac:dyDescent="0.25"/>
  <cols>
    <col min="13" max="13" width="18" customWidth="1"/>
    <col min="14" max="14" width="10.85546875" style="1"/>
    <col min="15" max="15" width="24.140625" customWidth="1"/>
    <col min="16" max="16" width="20" customWidth="1"/>
    <col min="17" max="17" width="10.85546875" style="1"/>
    <col min="18" max="18" width="23.140625" customWidth="1"/>
    <col min="19" max="19" width="17.42578125" customWidth="1"/>
    <col min="20" max="20" width="10.85546875" style="1"/>
    <col min="21" max="21" width="25" customWidth="1"/>
    <col min="30" max="30" width="14.7109375" style="5" customWidth="1"/>
  </cols>
  <sheetData>
    <row r="1" spans="1:33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4" t="s">
        <v>29</v>
      </c>
      <c r="AE1" s="1" t="s">
        <v>30</v>
      </c>
      <c r="AF1" s="1" t="s">
        <v>31</v>
      </c>
      <c r="AG1" s="1" t="s">
        <v>32</v>
      </c>
    </row>
    <row r="2" spans="1:33" x14ac:dyDescent="0.25">
      <c r="A2" s="5" t="s">
        <v>41</v>
      </c>
      <c r="B2" s="7">
        <v>43034</v>
      </c>
      <c r="C2" s="8">
        <v>0.66608796296296291</v>
      </c>
      <c r="D2" s="5" t="s">
        <v>42</v>
      </c>
      <c r="E2" s="9">
        <v>2.44</v>
      </c>
      <c r="F2" s="9">
        <v>38.926299999999998</v>
      </c>
      <c r="G2" s="9" t="s">
        <v>43</v>
      </c>
      <c r="H2" s="9">
        <v>3.3460000000000001</v>
      </c>
      <c r="I2" s="9">
        <v>3769.0416</v>
      </c>
      <c r="J2" s="9" t="s">
        <v>44</v>
      </c>
      <c r="K2" s="9">
        <v>3.5659999999999998</v>
      </c>
      <c r="L2" s="9">
        <v>723.65300000000002</v>
      </c>
      <c r="M2" s="4">
        <f>AVERAGE(F2:F5,F16:F19,F30:F33,F44:F47,F58:F61)</f>
        <v>39.289919999999995</v>
      </c>
      <c r="N2" s="4">
        <f>STDEV(F2:F5,F16:F19,F30:F33,F44:F47,G58:G61)</f>
        <v>3.0347333323745258</v>
      </c>
      <c r="O2" s="4">
        <v>4.08</v>
      </c>
      <c r="P2" s="4">
        <f>AVERAGE(I2:I5,I16:I19,I30:I33,I44:I47,I58:I61)</f>
        <v>3827.9547499999994</v>
      </c>
      <c r="Q2" s="4">
        <f>STDEV(I2:I5,I16:I19,I30:I33,I44:I47,I58:I61)</f>
        <v>265.31660918791169</v>
      </c>
      <c r="R2" s="4">
        <v>399</v>
      </c>
      <c r="S2" s="4">
        <f>AVERAGE(L2:L5,L16:L19,L30:L33,L44:L47,L58:L61)</f>
        <v>729.33154000000002</v>
      </c>
      <c r="T2" s="4">
        <f>STDEV(L2:L5,L16:L19,L30:L33,L44:L47,L58:L61)</f>
        <v>43.288527666508877</v>
      </c>
      <c r="U2" s="4">
        <v>399</v>
      </c>
      <c r="AD2" s="7">
        <v>42936</v>
      </c>
      <c r="AE2" s="6">
        <f>(N2/M2)^2</f>
        <v>5.9659386166450775E-3</v>
      </c>
      <c r="AF2" s="6">
        <f>(T2/S2)^2</f>
        <v>3.5228620684086848E-3</v>
      </c>
      <c r="AG2" s="6">
        <f>(T2/S2)^2</f>
        <v>3.5228620684086848E-3</v>
      </c>
    </row>
    <row r="3" spans="1:33" x14ac:dyDescent="0.25">
      <c r="A3" s="5" t="s">
        <v>41</v>
      </c>
      <c r="B3" s="7">
        <v>43034</v>
      </c>
      <c r="C3" s="8">
        <v>0.67017361111111118</v>
      </c>
      <c r="D3" s="5" t="s">
        <v>42</v>
      </c>
      <c r="E3" s="9">
        <v>2.4460000000000002</v>
      </c>
      <c r="F3" s="9">
        <v>38.982199999999999</v>
      </c>
      <c r="G3" s="9" t="s">
        <v>43</v>
      </c>
      <c r="H3" s="9">
        <v>3.3530000000000002</v>
      </c>
      <c r="I3" s="9">
        <v>3774.1185999999998</v>
      </c>
      <c r="J3" s="9" t="s">
        <v>44</v>
      </c>
      <c r="K3" s="9">
        <v>3.57</v>
      </c>
      <c r="L3" s="9">
        <v>725.19560000000001</v>
      </c>
      <c r="M3" s="5"/>
      <c r="N3" s="4"/>
      <c r="O3" s="5"/>
      <c r="P3" s="5"/>
      <c r="Q3" s="4"/>
      <c r="R3" s="4"/>
      <c r="S3" s="5"/>
      <c r="T3" s="4"/>
      <c r="U3" s="4"/>
      <c r="AD3" s="7">
        <v>42936</v>
      </c>
    </row>
    <row r="4" spans="1:33" x14ac:dyDescent="0.25">
      <c r="A4" s="5" t="s">
        <v>41</v>
      </c>
      <c r="B4" s="7">
        <v>43034</v>
      </c>
      <c r="C4" s="8">
        <v>0.67384259259259249</v>
      </c>
      <c r="D4" s="5" t="s">
        <v>42</v>
      </c>
      <c r="E4" s="9">
        <v>2.4430000000000001</v>
      </c>
      <c r="F4" s="9">
        <v>38.848300000000002</v>
      </c>
      <c r="G4" s="9" t="s">
        <v>43</v>
      </c>
      <c r="H4" s="9">
        <v>3.3530000000000002</v>
      </c>
      <c r="I4" s="9">
        <v>3784.9418000000001</v>
      </c>
      <c r="J4" s="9" t="s">
        <v>44</v>
      </c>
      <c r="K4" s="9">
        <v>3.57</v>
      </c>
      <c r="L4" s="9">
        <v>721.6422</v>
      </c>
      <c r="M4" s="5"/>
      <c r="N4" s="4"/>
      <c r="O4" s="5"/>
      <c r="P4" s="5"/>
      <c r="Q4" s="4"/>
      <c r="R4" s="4"/>
      <c r="S4" s="5"/>
      <c r="T4" s="4"/>
      <c r="U4" s="4"/>
      <c r="AD4" s="7">
        <v>42936</v>
      </c>
    </row>
    <row r="5" spans="1:33" x14ac:dyDescent="0.25">
      <c r="A5" s="5" t="s">
        <v>41</v>
      </c>
      <c r="B5" s="7">
        <v>43034</v>
      </c>
      <c r="C5" s="8">
        <v>0.677800925925926</v>
      </c>
      <c r="D5" s="5" t="s">
        <v>42</v>
      </c>
      <c r="E5" s="9">
        <v>2.4500000000000002</v>
      </c>
      <c r="F5" s="9">
        <v>50.830199999999998</v>
      </c>
      <c r="G5" s="9" t="s">
        <v>43</v>
      </c>
      <c r="H5" s="9">
        <v>3.36</v>
      </c>
      <c r="I5" s="9">
        <v>4953.5360000000001</v>
      </c>
      <c r="J5" s="9" t="s">
        <v>44</v>
      </c>
      <c r="K5" s="9">
        <v>3.5760000000000001</v>
      </c>
      <c r="L5" s="9">
        <v>912.73559999999998</v>
      </c>
      <c r="M5" s="5"/>
      <c r="N5" s="4"/>
      <c r="O5" s="5"/>
      <c r="P5" s="5"/>
      <c r="Q5" s="4"/>
      <c r="R5" s="4"/>
      <c r="S5" s="5"/>
      <c r="T5" s="4"/>
      <c r="U5" s="4"/>
      <c r="AD5" s="7">
        <v>42936</v>
      </c>
    </row>
    <row r="6" spans="1:33" x14ac:dyDescent="0.25">
      <c r="A6" s="27" t="s">
        <v>45</v>
      </c>
      <c r="B6" s="28">
        <v>43034</v>
      </c>
      <c r="C6" s="29">
        <v>0.6818749999999999</v>
      </c>
      <c r="D6" s="27" t="s">
        <v>42</v>
      </c>
      <c r="E6" s="30">
        <v>2.4430000000000001</v>
      </c>
      <c r="F6" s="30">
        <v>19.898800000000001</v>
      </c>
      <c r="G6" s="30" t="s">
        <v>43</v>
      </c>
      <c r="H6" s="30">
        <v>3.3530000000000002</v>
      </c>
      <c r="I6" s="30">
        <v>5484.4269999999997</v>
      </c>
      <c r="J6" s="30" t="s">
        <v>44</v>
      </c>
      <c r="K6" s="30">
        <v>3.57</v>
      </c>
      <c r="L6" s="30">
        <v>461.73360000000002</v>
      </c>
      <c r="O6" s="10">
        <f>($O$2/$M$2)*F6</f>
        <v>2.0663596159014834</v>
      </c>
      <c r="R6" s="10">
        <f>($R$2/$P$2)*I6</f>
        <v>571.65941499177859</v>
      </c>
      <c r="U6" s="10">
        <f>($S$2/$U$2)*L6</f>
        <v>844.00219939284216</v>
      </c>
      <c r="V6" s="3">
        <v>0</v>
      </c>
      <c r="W6" s="11" t="s">
        <v>33</v>
      </c>
      <c r="X6" s="2">
        <f>SLOPE(O6:O10,$V$6:$V$10)</f>
        <v>-8.7759564939667001E-4</v>
      </c>
      <c r="Y6" s="2">
        <f>RSQ(O6:O10,$V$6:$V$10)</f>
        <v>0.91222035318685313</v>
      </c>
      <c r="Z6" s="2">
        <f>SLOPE($R6:$R10,$V$6:$V$10)</f>
        <v>2.0621180812025015</v>
      </c>
      <c r="AA6" s="2">
        <f>RSQ(R6:R10,$V$6:$V$10)</f>
        <v>0.83297311758260528</v>
      </c>
      <c r="AB6" s="2">
        <f>SLOPE(U6:U10,$V$6:$V$10)</f>
        <v>-0.85155397965438739</v>
      </c>
      <c r="AC6" s="2">
        <f>RSQ(U6:U10,$V$6:$V$10)</f>
        <v>0.28368331342331404</v>
      </c>
      <c r="AD6" s="7">
        <v>42936</v>
      </c>
      <c r="AE6" s="2"/>
    </row>
    <row r="7" spans="1:33" x14ac:dyDescent="0.25">
      <c r="A7" s="27" t="s">
        <v>46</v>
      </c>
      <c r="B7" s="28">
        <v>43034</v>
      </c>
      <c r="C7" s="29">
        <v>0.68554398148148143</v>
      </c>
      <c r="D7" s="27" t="s">
        <v>42</v>
      </c>
      <c r="E7" s="30">
        <v>2.4430000000000001</v>
      </c>
      <c r="F7" s="30">
        <v>19.8</v>
      </c>
      <c r="G7" s="30" t="s">
        <v>43</v>
      </c>
      <c r="H7" s="30">
        <v>3.3530000000000002</v>
      </c>
      <c r="I7" s="30">
        <v>5460.3238000000001</v>
      </c>
      <c r="J7" s="30" t="s">
        <v>44</v>
      </c>
      <c r="K7" s="30">
        <v>3.57</v>
      </c>
      <c r="L7" s="30">
        <v>467.62369999999999</v>
      </c>
      <c r="O7" s="10">
        <f>($O$2/$M$2)*F7</f>
        <v>2.0560998851613852</v>
      </c>
      <c r="R7" s="10">
        <f>($R$2/$P$2)*I7</f>
        <v>569.1470611558301</v>
      </c>
      <c r="U7" s="10">
        <f>($S$2/$U$2)*L7</f>
        <v>854.76870491603518</v>
      </c>
      <c r="V7" s="3">
        <v>10</v>
      </c>
      <c r="W7" s="13" t="s">
        <v>34</v>
      </c>
      <c r="X7" s="2">
        <f>SLOPE($O11:$O15,$V$6:$V$10)</f>
        <v>-1.2673348714959377E-3</v>
      </c>
      <c r="Y7" s="2">
        <f>RSQ(O11:O15,$V$6:$V$10)</f>
        <v>0.90784805800135204</v>
      </c>
      <c r="Z7" s="2">
        <f>SLOPE($R11:$R15,$V$6:$V$10)</f>
        <v>1.6416622748740701</v>
      </c>
      <c r="AA7" s="2">
        <f>RSQ(R11:R15,$V$6:$V$10)</f>
        <v>0.8823109641110447</v>
      </c>
      <c r="AB7" s="2">
        <f>SLOPE(U11:U15,$V$6:$V$10)</f>
        <v>-0.93982868657474006</v>
      </c>
      <c r="AC7" s="2">
        <f>RSQ(U11:U15,$V$6:$V$10)</f>
        <v>0.90957773778703566</v>
      </c>
      <c r="AD7" s="7">
        <v>42936</v>
      </c>
      <c r="AE7" s="2"/>
    </row>
    <row r="8" spans="1:33" x14ac:dyDescent="0.25">
      <c r="A8" s="27" t="s">
        <v>47</v>
      </c>
      <c r="B8" s="28">
        <v>43034</v>
      </c>
      <c r="C8" s="29">
        <v>0.6896296296296297</v>
      </c>
      <c r="D8" s="27" t="s">
        <v>42</v>
      </c>
      <c r="E8" s="30">
        <v>2.4460000000000002</v>
      </c>
      <c r="F8" s="30">
        <v>19.6388</v>
      </c>
      <c r="G8" s="30" t="s">
        <v>43</v>
      </c>
      <c r="H8" s="30">
        <v>3.3530000000000002</v>
      </c>
      <c r="I8" s="30">
        <v>5544.1247000000003</v>
      </c>
      <c r="J8" s="30" t="s">
        <v>44</v>
      </c>
      <c r="K8" s="30">
        <v>3.57</v>
      </c>
      <c r="L8" s="30">
        <v>435.93180000000001</v>
      </c>
      <c r="O8" s="10">
        <f>($O$2/$M$2)*F8</f>
        <v>2.0393603244801723</v>
      </c>
      <c r="R8" s="10">
        <f>($R$2/$P$2)*I8</f>
        <v>577.88189771574503</v>
      </c>
      <c r="U8" s="10">
        <f>($S$2/$U$2)*L8</f>
        <v>796.83912538589482</v>
      </c>
      <c r="V8" s="3">
        <v>20</v>
      </c>
      <c r="W8" s="15" t="s">
        <v>35</v>
      </c>
      <c r="X8" s="2">
        <f>SLOPE($O20:$O24,$V$6:$V$10)</f>
        <v>-5.5158662287208256E-3</v>
      </c>
      <c r="Y8" s="2">
        <f>RSQ(O20:O24,$V$6:$V$10)</f>
        <v>0.85297630898375865</v>
      </c>
      <c r="Z8" s="2">
        <f>SLOPE($R20:$R24,$V$6:$V$10)</f>
        <v>2.3948148430960425</v>
      </c>
      <c r="AA8" s="2">
        <f>RSQ(R20:R24,$V$6:$V$10)</f>
        <v>0.80506601496954056</v>
      </c>
      <c r="AB8" s="2">
        <f>SLOPE($U20:$U24,$V$6:$V$10)</f>
        <v>5.9422575768349928</v>
      </c>
      <c r="AC8" s="2">
        <f>RSQ(U20:U24,$V$6:$V$10)</f>
        <v>0.89997569788840759</v>
      </c>
      <c r="AD8" s="7">
        <v>42936</v>
      </c>
      <c r="AE8" s="2"/>
    </row>
    <row r="9" spans="1:33" x14ac:dyDescent="0.25">
      <c r="A9" s="27" t="s">
        <v>48</v>
      </c>
      <c r="B9" s="28">
        <v>43034</v>
      </c>
      <c r="C9" s="29">
        <v>0.69328703703703709</v>
      </c>
      <c r="D9" s="27" t="s">
        <v>42</v>
      </c>
      <c r="E9" s="30">
        <v>2.4430000000000001</v>
      </c>
      <c r="F9" s="30">
        <v>19.2608</v>
      </c>
      <c r="G9" s="30" t="s">
        <v>43</v>
      </c>
      <c r="H9" s="30">
        <v>3.3530000000000002</v>
      </c>
      <c r="I9" s="30">
        <v>5905.2993999999999</v>
      </c>
      <c r="J9" s="30" t="s">
        <v>44</v>
      </c>
      <c r="K9" s="30">
        <v>3.57</v>
      </c>
      <c r="L9" s="30">
        <v>438.99239999999998</v>
      </c>
      <c r="N9" s="10">
        <f>($O$2/$M$2)*F9</f>
        <v>2.0001075084907276</v>
      </c>
      <c r="R9" s="10">
        <f t="shared" ref="R9:R15" si="0">($R$2/$P$2)*I9</f>
        <v>615.52829499878499</v>
      </c>
      <c r="U9" s="10">
        <f>($S$2/$U$2)*L9</f>
        <v>802.43359183031578</v>
      </c>
      <c r="V9" s="3">
        <v>30</v>
      </c>
      <c r="W9" s="18" t="s">
        <v>36</v>
      </c>
      <c r="X9" s="2">
        <f>SLOPE($O25:$O29,$V$6:$V$10)</f>
        <v>-6.8065213673125322E-3</v>
      </c>
      <c r="Y9" s="2">
        <f>RSQ(O25:O29,$V$6:$V$10)</f>
        <v>0.89633519832340225</v>
      </c>
      <c r="Z9" s="2">
        <f>SLOPE($R25:$R29,$V$6:$V$10)</f>
        <v>71.049069832917951</v>
      </c>
      <c r="AA9" s="2">
        <f>RSQ(R25:R29,$V$6:$V$10)</f>
        <v>0.98039160503168543</v>
      </c>
      <c r="AB9" s="2">
        <f>SLOPE(U25:U29,$V$6:$V$10)</f>
        <v>7.2715780298905264</v>
      </c>
      <c r="AC9" s="2">
        <f>RSQ(U25:U29,$V$6:$V$10)</f>
        <v>0.96930383511595963</v>
      </c>
      <c r="AD9" s="7">
        <v>42936</v>
      </c>
      <c r="AE9" s="2"/>
    </row>
    <row r="10" spans="1:33" x14ac:dyDescent="0.25">
      <c r="A10" s="27" t="s">
        <v>49</v>
      </c>
      <c r="B10" s="28">
        <v>43034</v>
      </c>
      <c r="C10" s="29">
        <v>0.69737268518518514</v>
      </c>
      <c r="D10" s="27" t="s">
        <v>42</v>
      </c>
      <c r="E10" s="30">
        <v>2.4460000000000002</v>
      </c>
      <c r="F10" s="30">
        <v>19.566099999999999</v>
      </c>
      <c r="G10" s="30" t="s">
        <v>43</v>
      </c>
      <c r="H10" s="30">
        <v>3.3530000000000002</v>
      </c>
      <c r="I10" s="30">
        <v>6251.1239999999998</v>
      </c>
      <c r="J10" s="30" t="s">
        <v>44</v>
      </c>
      <c r="K10" s="30">
        <v>3.57</v>
      </c>
      <c r="L10" s="30">
        <v>452.75599999999997</v>
      </c>
      <c r="O10" s="10">
        <f t="shared" ref="O7:O15" si="1">($O$2/$M$2)*F10</f>
        <v>2.0318109072250592</v>
      </c>
      <c r="R10" s="10">
        <f t="shared" si="0"/>
        <v>651.5747021304262</v>
      </c>
      <c r="U10" s="10">
        <f>($S$2/$U$2)*L10</f>
        <v>827.59205695298249</v>
      </c>
      <c r="V10" s="3">
        <v>40</v>
      </c>
      <c r="W10" s="20" t="s">
        <v>37</v>
      </c>
      <c r="X10" s="2">
        <f>SLOPE($O34:$O38,$V$6:$V$10)</f>
        <v>-1.8255674737948979E-4</v>
      </c>
      <c r="Y10" s="2">
        <f>RSQ(O34:O38,$V$6:$V$10)</f>
        <v>8.8086432579578735E-3</v>
      </c>
      <c r="Z10" s="2">
        <f>SLOPE($R34:$R38,$V$6:$V$10)</f>
        <v>3.3653196020668736</v>
      </c>
      <c r="AA10" s="2">
        <f>RSQ(R34:R38,$V$6:$V$10)</f>
        <v>0.81783486617117795</v>
      </c>
      <c r="AB10" s="2">
        <f>SLOPE(U34:U38,$V$6:$V$10)</f>
        <v>-0.25642492671017408</v>
      </c>
      <c r="AC10" s="2">
        <f>RSQ(U34:U38,$V$6:$V$10)</f>
        <v>9.7385629228155121E-2</v>
      </c>
      <c r="AD10" s="7">
        <v>42936</v>
      </c>
      <c r="AE10" s="2"/>
    </row>
    <row r="11" spans="1:33" x14ac:dyDescent="0.25">
      <c r="A11" s="27" t="s">
        <v>50</v>
      </c>
      <c r="B11" s="28">
        <v>43034</v>
      </c>
      <c r="C11" s="29">
        <v>0.70144675925925926</v>
      </c>
      <c r="D11" s="27" t="s">
        <v>42</v>
      </c>
      <c r="E11" s="30">
        <v>2.4430000000000001</v>
      </c>
      <c r="F11" s="30">
        <v>19.620799999999999</v>
      </c>
      <c r="G11" s="30" t="s">
        <v>43</v>
      </c>
      <c r="H11" s="30">
        <v>3.3530000000000002</v>
      </c>
      <c r="I11" s="30">
        <v>4988.1701999999996</v>
      </c>
      <c r="J11" s="30" t="s">
        <v>44</v>
      </c>
      <c r="K11" s="30">
        <v>3.57</v>
      </c>
      <c r="L11" s="30">
        <v>465.04820000000001</v>
      </c>
      <c r="O11" s="12">
        <f>($O$2/$M$2)*F11</f>
        <v>2.0374911427663891</v>
      </c>
      <c r="R11" s="12">
        <f>($R$2/$P$2)*I11</f>
        <v>519.9329772119172</v>
      </c>
      <c r="U11" s="12">
        <f>($S$2/$U$2)*L11</f>
        <v>850.06095208077204</v>
      </c>
      <c r="V11" s="3"/>
      <c r="W11" s="21" t="s">
        <v>38</v>
      </c>
      <c r="X11" s="2">
        <f>SLOPE($O39:$O43,$V$6:$V$10)</f>
        <v>-1.0930247758203634E-2</v>
      </c>
      <c r="Y11" s="2">
        <f>RSQ(O39:O43,$V$6:$V$10)</f>
        <v>0.93412135503285509</v>
      </c>
      <c r="Z11" s="2">
        <f>SLOPE($R39:$R43,$V$6:$V$10)</f>
        <v>16.354771910247898</v>
      </c>
      <c r="AA11" s="2">
        <f>RSQ(R39:R43,$V$6:$V$10)</f>
        <v>0.90497644978993175</v>
      </c>
      <c r="AB11" s="2">
        <f>SLOPE($U39:$U43,$V$6:$V$10)</f>
        <v>-0.86539038864471296</v>
      </c>
      <c r="AC11" s="2">
        <f>RSQ(U39:U43,$V$6:$V$10)</f>
        <v>0.98037831025322364</v>
      </c>
      <c r="AD11" s="7">
        <v>42936</v>
      </c>
      <c r="AE11" s="2"/>
    </row>
    <row r="12" spans="1:33" x14ac:dyDescent="0.25">
      <c r="A12" s="27" t="s">
        <v>51</v>
      </c>
      <c r="B12" s="28">
        <v>43034</v>
      </c>
      <c r="C12" s="29">
        <v>0.7055324074074073</v>
      </c>
      <c r="D12" s="27" t="s">
        <v>42</v>
      </c>
      <c r="E12" s="30">
        <v>2.4430000000000001</v>
      </c>
      <c r="F12" s="30">
        <v>19.555199999999999</v>
      </c>
      <c r="G12" s="30" t="s">
        <v>43</v>
      </c>
      <c r="H12" s="30">
        <v>3.3530000000000002</v>
      </c>
      <c r="I12" s="30">
        <v>5317.6424999999999</v>
      </c>
      <c r="J12" s="30" t="s">
        <v>44</v>
      </c>
      <c r="K12" s="30">
        <v>3.57</v>
      </c>
      <c r="L12" s="30">
        <v>462.99180000000001</v>
      </c>
      <c r="O12" s="12">
        <f>($O$2/$M$2)*F12</f>
        <v>2.030679013853935</v>
      </c>
      <c r="R12" s="12">
        <f>($R$2/$P$2)*I12</f>
        <v>554.2749316720633</v>
      </c>
      <c r="U12" s="12">
        <f>($S$2/$U$2)*L12</f>
        <v>846.30206140694747</v>
      </c>
      <c r="V12" s="3"/>
      <c r="W12" s="23" t="s">
        <v>39</v>
      </c>
      <c r="X12" s="2">
        <f>SLOPE($O48:$O52,$V$6:$V$10)</f>
        <v>-6.094986194932441E-3</v>
      </c>
      <c r="Y12" s="2">
        <f>RSQ(O48:O52,$V$6:$V$10)</f>
        <v>0.94094363069394105</v>
      </c>
      <c r="Z12" s="2">
        <f>SLOPE($R48:$R52,$V$6:$V$10)</f>
        <v>8.4571466841398824</v>
      </c>
      <c r="AA12" s="2">
        <f>RSQ(R48:R52,$V$6:$V$10)</f>
        <v>0.96538817975292024</v>
      </c>
      <c r="AB12" s="2">
        <f>SLOPE(U48:U52,$V$6:$V$10)</f>
        <v>-0.20287115363017733</v>
      </c>
      <c r="AC12" s="2">
        <f>RSQ(U48:U52,$V$6:$V$10)</f>
        <v>1.0909402644574052E-2</v>
      </c>
      <c r="AD12" s="7">
        <v>42936</v>
      </c>
      <c r="AE12" s="2"/>
    </row>
    <row r="13" spans="1:33" x14ac:dyDescent="0.25">
      <c r="A13" s="27" t="s">
        <v>52</v>
      </c>
      <c r="B13" s="28">
        <v>43034</v>
      </c>
      <c r="C13" s="29">
        <v>0.70918981481481491</v>
      </c>
      <c r="D13" s="27" t="s">
        <v>42</v>
      </c>
      <c r="E13" s="30">
        <v>2.4430000000000001</v>
      </c>
      <c r="F13" s="30">
        <v>19.280799999999999</v>
      </c>
      <c r="G13" s="30" t="s">
        <v>43</v>
      </c>
      <c r="H13" s="30">
        <v>3.3530000000000002</v>
      </c>
      <c r="I13" s="30">
        <v>5371.1468000000004</v>
      </c>
      <c r="J13" s="30" t="s">
        <v>44</v>
      </c>
      <c r="K13" s="30">
        <v>3.57</v>
      </c>
      <c r="L13" s="30">
        <v>458.59559999999999</v>
      </c>
      <c r="O13" s="12">
        <f>($O$2/$M$2)*F13</f>
        <v>2.0021843770615977</v>
      </c>
      <c r="R13" s="12">
        <f>($R$2/$P$2)*I13</f>
        <v>559.85185645154252</v>
      </c>
      <c r="U13" s="12">
        <f>($S$2/$U$2)*L13</f>
        <v>838.2662535970527</v>
      </c>
      <c r="V13" s="3"/>
      <c r="W13" s="25" t="s">
        <v>40</v>
      </c>
      <c r="X13" s="2">
        <f>SLOPE($O53:$O57,$V$6:$V$10)</f>
        <v>-8.0424658538373189E-3</v>
      </c>
      <c r="Y13" s="2">
        <f>RSQ(O53:O57,$V$6:$V$10)</f>
        <v>0.91186023027333996</v>
      </c>
      <c r="Z13" s="2">
        <f>SLOPE($R53:$R57,$V$6:$V$10)</f>
        <v>9.4796355662250207</v>
      </c>
      <c r="AA13" s="2">
        <f>RSQ(R53:R57,$V$6:$V$10)</f>
        <v>0.91837127926799667</v>
      </c>
      <c r="AB13" s="2">
        <f>SLOPE(U53:U57,$V$6:$V$10)</f>
        <v>0.35769416475298388</v>
      </c>
      <c r="AC13" s="2">
        <f>RSQ(U53:U57,$V$6:$V$10)</f>
        <v>0.11368351874143338</v>
      </c>
      <c r="AD13" s="7">
        <v>42936</v>
      </c>
      <c r="AE13" s="2"/>
    </row>
    <row r="14" spans="1:33" x14ac:dyDescent="0.25">
      <c r="A14" s="27" t="s">
        <v>53</v>
      </c>
      <c r="B14" s="28">
        <v>43034</v>
      </c>
      <c r="C14" s="29">
        <v>0.71285879629629623</v>
      </c>
      <c r="D14" s="27" t="s">
        <v>42</v>
      </c>
      <c r="E14" s="30">
        <v>2.44</v>
      </c>
      <c r="F14" s="30">
        <v>19.599</v>
      </c>
      <c r="G14" s="30" t="s">
        <v>43</v>
      </c>
      <c r="H14" s="30">
        <v>3.35</v>
      </c>
      <c r="I14" s="30">
        <v>5495.3320000000003</v>
      </c>
      <c r="J14" s="30" t="s">
        <v>44</v>
      </c>
      <c r="K14" s="30">
        <v>3.5659999999999998</v>
      </c>
      <c r="L14" s="30">
        <v>449.375</v>
      </c>
      <c r="N14" s="12">
        <f>($O$2/$M$2)*F14</f>
        <v>2.0352273560241407</v>
      </c>
      <c r="R14" s="12">
        <f>($R$2/$P$2)*I14</f>
        <v>572.7960781145598</v>
      </c>
      <c r="U14" s="12">
        <f>($S$2/$U$2)*L14</f>
        <v>821.41193179824563</v>
      </c>
      <c r="AD14" s="7">
        <v>42936</v>
      </c>
    </row>
    <row r="15" spans="1:33" x14ac:dyDescent="0.25">
      <c r="A15" s="27" t="s">
        <v>54</v>
      </c>
      <c r="B15" s="28">
        <v>43034</v>
      </c>
      <c r="C15" s="29">
        <v>0.7169444444444445</v>
      </c>
      <c r="D15" s="27" t="s">
        <v>42</v>
      </c>
      <c r="E15" s="30">
        <v>2.44</v>
      </c>
      <c r="F15" s="30">
        <v>19.162099999999999</v>
      </c>
      <c r="G15" s="30" t="s">
        <v>43</v>
      </c>
      <c r="H15" s="30">
        <v>3.35</v>
      </c>
      <c r="I15" s="30">
        <v>5328.7915999999996</v>
      </c>
      <c r="J15" s="30" t="s">
        <v>44</v>
      </c>
      <c r="K15" s="30">
        <v>3.5659999999999998</v>
      </c>
      <c r="L15" s="30">
        <v>459.71319999999997</v>
      </c>
      <c r="O15" s="12">
        <f t="shared" si="1"/>
        <v>1.9898581620934837</v>
      </c>
      <c r="Q15" s="12">
        <f>($R$2/$P$2)*I15</f>
        <v>555.43703812068316</v>
      </c>
      <c r="T15" s="12">
        <f>($S$2/$U$2)*L15</f>
        <v>840.30911306849123</v>
      </c>
      <c r="AD15" s="7">
        <v>42936</v>
      </c>
    </row>
    <row r="16" spans="1:33" x14ac:dyDescent="0.25">
      <c r="A16" s="5" t="s">
        <v>41</v>
      </c>
      <c r="B16" s="7">
        <v>43034</v>
      </c>
      <c r="C16" s="8">
        <v>0.72060185185185188</v>
      </c>
      <c r="D16" s="5" t="s">
        <v>42</v>
      </c>
      <c r="E16" s="9">
        <v>2.44</v>
      </c>
      <c r="F16" s="9">
        <v>38.714799999999997</v>
      </c>
      <c r="G16" s="9" t="s">
        <v>43</v>
      </c>
      <c r="H16" s="9">
        <v>3.35</v>
      </c>
      <c r="I16" s="9">
        <v>3770.9112</v>
      </c>
      <c r="J16" s="9" t="s">
        <v>44</v>
      </c>
      <c r="K16" s="9">
        <v>3.5659999999999998</v>
      </c>
      <c r="L16" s="9">
        <v>717.94410000000005</v>
      </c>
      <c r="M16" s="5"/>
      <c r="N16" s="4"/>
      <c r="O16" s="5"/>
      <c r="P16" s="5"/>
      <c r="Q16" s="4"/>
      <c r="R16" s="4"/>
      <c r="S16" s="5"/>
      <c r="T16" s="4"/>
      <c r="U16" s="4"/>
      <c r="AD16" s="7">
        <v>42936</v>
      </c>
    </row>
    <row r="17" spans="1:30" x14ac:dyDescent="0.25">
      <c r="A17" s="5" t="s">
        <v>41</v>
      </c>
      <c r="B17" s="7">
        <v>43034</v>
      </c>
      <c r="C17" s="8">
        <v>0.72468749999999993</v>
      </c>
      <c r="D17" s="5" t="s">
        <v>42</v>
      </c>
      <c r="E17" s="9">
        <v>2.44</v>
      </c>
      <c r="F17" s="9">
        <v>38.668900000000001</v>
      </c>
      <c r="G17" s="9" t="s">
        <v>43</v>
      </c>
      <c r="H17" s="9">
        <v>3.3460000000000001</v>
      </c>
      <c r="I17" s="9">
        <v>3759.087</v>
      </c>
      <c r="J17" s="9" t="s">
        <v>44</v>
      </c>
      <c r="K17" s="9">
        <v>3.5630000000000002</v>
      </c>
      <c r="L17" s="9">
        <v>725.76250000000005</v>
      </c>
      <c r="M17" s="5"/>
      <c r="N17" s="4"/>
      <c r="O17" s="5"/>
      <c r="P17" s="5"/>
      <c r="Q17" s="4"/>
      <c r="R17" s="4"/>
      <c r="S17" s="5"/>
      <c r="T17" s="4"/>
      <c r="U17" s="4"/>
      <c r="AD17" s="7">
        <v>42936</v>
      </c>
    </row>
    <row r="18" spans="1:30" x14ac:dyDescent="0.25">
      <c r="A18" s="5" t="s">
        <v>41</v>
      </c>
      <c r="B18" s="7">
        <v>43034</v>
      </c>
      <c r="C18" s="8">
        <v>0.72834490740740743</v>
      </c>
      <c r="D18" s="5" t="s">
        <v>42</v>
      </c>
      <c r="E18" s="9">
        <v>2.4430000000000001</v>
      </c>
      <c r="F18" s="9">
        <v>38.796599999999998</v>
      </c>
      <c r="G18" s="9" t="s">
        <v>43</v>
      </c>
      <c r="H18" s="9">
        <v>3.3530000000000002</v>
      </c>
      <c r="I18" s="9">
        <v>3776.9429</v>
      </c>
      <c r="J18" s="9" t="s">
        <v>44</v>
      </c>
      <c r="K18" s="9">
        <v>3.57</v>
      </c>
      <c r="L18" s="9">
        <v>721.59339999999997</v>
      </c>
      <c r="M18" s="5"/>
      <c r="N18" s="4"/>
      <c r="O18" s="5"/>
      <c r="P18" s="5"/>
      <c r="Q18" s="4"/>
      <c r="R18" s="4"/>
      <c r="S18" s="5"/>
      <c r="T18" s="4"/>
      <c r="U18" s="4"/>
      <c r="AD18" s="7">
        <v>42936</v>
      </c>
    </row>
    <row r="19" spans="1:30" x14ac:dyDescent="0.25">
      <c r="A19" s="5" t="s">
        <v>41</v>
      </c>
      <c r="B19" s="7">
        <v>43034</v>
      </c>
      <c r="C19" s="8">
        <v>0.73243055555555558</v>
      </c>
      <c r="D19" s="5" t="s">
        <v>42</v>
      </c>
      <c r="E19" s="9">
        <v>2.44</v>
      </c>
      <c r="F19" s="9">
        <v>38.543399999999998</v>
      </c>
      <c r="G19" s="9" t="s">
        <v>43</v>
      </c>
      <c r="H19" s="9">
        <v>3.35</v>
      </c>
      <c r="I19" s="9">
        <v>3753.0810000000001</v>
      </c>
      <c r="J19" s="9" t="s">
        <v>44</v>
      </c>
      <c r="K19" s="9">
        <v>3.5659999999999998</v>
      </c>
      <c r="L19" s="9">
        <v>721.15170000000001</v>
      </c>
      <c r="M19" s="5"/>
      <c r="N19" s="4"/>
      <c r="O19" s="5"/>
      <c r="P19" s="5"/>
      <c r="Q19" s="4"/>
      <c r="R19" s="4"/>
      <c r="S19" s="5"/>
      <c r="T19" s="4"/>
      <c r="U19" s="4"/>
      <c r="AD19" s="7">
        <v>42936</v>
      </c>
    </row>
    <row r="20" spans="1:30" x14ac:dyDescent="0.25">
      <c r="A20" s="27" t="s">
        <v>55</v>
      </c>
      <c r="B20" s="28">
        <v>43034</v>
      </c>
      <c r="C20" s="29">
        <v>0.73651620370370363</v>
      </c>
      <c r="D20" s="27" t="s">
        <v>42</v>
      </c>
      <c r="E20" s="30">
        <v>2.44</v>
      </c>
      <c r="F20" s="30">
        <v>19.333600000000001</v>
      </c>
      <c r="G20" s="30" t="s">
        <v>43</v>
      </c>
      <c r="H20" s="30">
        <v>3.3460000000000001</v>
      </c>
      <c r="I20" s="30">
        <v>4219.8307999999997</v>
      </c>
      <c r="J20" s="30" t="s">
        <v>44</v>
      </c>
      <c r="K20" s="30">
        <v>3.5659999999999998</v>
      </c>
      <c r="L20" s="30">
        <v>434.18759999999997</v>
      </c>
      <c r="O20" s="14">
        <f>($O$2/$M$2)*F20</f>
        <v>2.0076673100886948</v>
      </c>
      <c r="P20" s="3"/>
      <c r="R20" s="14">
        <f>($R$2/$P$2)*I20</f>
        <v>439.84649745402555</v>
      </c>
      <c r="S20" s="3"/>
      <c r="U20" s="14">
        <f>($S$2/$U$2)*L20</f>
        <v>793.65090465389471</v>
      </c>
      <c r="AD20" s="7">
        <v>42936</v>
      </c>
    </row>
    <row r="21" spans="1:30" x14ac:dyDescent="0.25">
      <c r="A21" s="27" t="s">
        <v>56</v>
      </c>
      <c r="B21" s="28">
        <v>43034</v>
      </c>
      <c r="C21" s="29">
        <v>0.74017361111111113</v>
      </c>
      <c r="D21" s="27" t="s">
        <v>42</v>
      </c>
      <c r="E21" s="30">
        <v>2.44</v>
      </c>
      <c r="F21" s="30">
        <v>19.122</v>
      </c>
      <c r="G21" s="30" t="s">
        <v>43</v>
      </c>
      <c r="H21" s="30">
        <v>3.3460000000000001</v>
      </c>
      <c r="I21" s="30">
        <v>4546.7291999999998</v>
      </c>
      <c r="J21" s="30" t="s">
        <v>44</v>
      </c>
      <c r="K21" s="30">
        <v>3.5630000000000002</v>
      </c>
      <c r="L21" s="30">
        <v>433.84960000000001</v>
      </c>
      <c r="O21" s="14">
        <f>($O$2/$M$2)*F21</f>
        <v>1.9856940406088892</v>
      </c>
      <c r="P21" s="3"/>
      <c r="R21" s="14">
        <f>($R$2/$P$2)*I21</f>
        <v>473.92016606256908</v>
      </c>
      <c r="S21" s="3"/>
      <c r="U21" s="14">
        <f>($S$2/$U$2)*L21</f>
        <v>793.03307492828083</v>
      </c>
      <c r="AD21" s="7">
        <v>42936</v>
      </c>
    </row>
    <row r="22" spans="1:30" x14ac:dyDescent="0.25">
      <c r="A22" s="27" t="s">
        <v>57</v>
      </c>
      <c r="B22" s="28">
        <v>43034</v>
      </c>
      <c r="C22" s="29">
        <v>0.74425925925925929</v>
      </c>
      <c r="D22" s="27" t="s">
        <v>42</v>
      </c>
      <c r="E22" s="30">
        <v>2.4359999999999999</v>
      </c>
      <c r="F22" s="30">
        <v>19.077100000000002</v>
      </c>
      <c r="G22" s="30" t="s">
        <v>43</v>
      </c>
      <c r="H22" s="30">
        <v>3.3460000000000001</v>
      </c>
      <c r="I22" s="30">
        <v>4953.9327999999996</v>
      </c>
      <c r="J22" s="30" t="s">
        <v>44</v>
      </c>
      <c r="K22" s="30">
        <v>3.5630000000000002</v>
      </c>
      <c r="L22" s="30">
        <v>462.12169999999998</v>
      </c>
      <c r="O22" s="14">
        <f>($O$2/$M$2)*F22</f>
        <v>1.981031470667286</v>
      </c>
      <c r="P22" s="3"/>
      <c r="R22" s="14">
        <f>($R$2/$P$2)*I22</f>
        <v>516.36430320917452</v>
      </c>
      <c r="S22" s="3"/>
      <c r="U22" s="14">
        <f>($S$2/$U$2)*L22</f>
        <v>844.71160683814037</v>
      </c>
      <c r="AD22" s="7">
        <v>42936</v>
      </c>
    </row>
    <row r="23" spans="1:30" x14ac:dyDescent="0.25">
      <c r="A23" s="27" t="s">
        <v>58</v>
      </c>
      <c r="B23" s="28">
        <v>43034</v>
      </c>
      <c r="C23" s="29">
        <v>0.74834490740740733</v>
      </c>
      <c r="D23" s="27" t="s">
        <v>42</v>
      </c>
      <c r="E23" s="30">
        <v>2.4460000000000002</v>
      </c>
      <c r="F23" s="30">
        <v>19.0701</v>
      </c>
      <c r="G23" s="30" t="s">
        <v>43</v>
      </c>
      <c r="H23" s="30">
        <v>3.3530000000000002</v>
      </c>
      <c r="I23" s="30">
        <v>4849.9477999999999</v>
      </c>
      <c r="J23" s="30" t="s">
        <v>44</v>
      </c>
      <c r="K23" s="30">
        <v>3.57</v>
      </c>
      <c r="L23" s="30">
        <v>438.161</v>
      </c>
      <c r="N23" s="14">
        <f>($O$2/$M$2)*F23</f>
        <v>1.9803045666674812</v>
      </c>
      <c r="P23" s="3"/>
      <c r="R23" s="14">
        <f>($R$2/$P$2)*I23</f>
        <v>505.52561317502517</v>
      </c>
      <c r="S23" s="3"/>
      <c r="T23" s="14">
        <f>($S$2/$U$2)*L23</f>
        <v>800.91387693719309</v>
      </c>
      <c r="AD23" s="7">
        <v>42936</v>
      </c>
    </row>
    <row r="24" spans="1:30" x14ac:dyDescent="0.25">
      <c r="A24" s="27" t="s">
        <v>59</v>
      </c>
      <c r="B24" s="28">
        <v>43034</v>
      </c>
      <c r="C24" s="29">
        <v>0.7524305555555556</v>
      </c>
      <c r="D24" s="27" t="s">
        <v>42</v>
      </c>
      <c r="E24" s="30">
        <v>2.4460000000000002</v>
      </c>
      <c r="F24" s="30">
        <v>17.225899999999999</v>
      </c>
      <c r="G24" s="30" t="s">
        <v>43</v>
      </c>
      <c r="H24" s="30">
        <v>3.3530000000000002</v>
      </c>
      <c r="I24" s="30">
        <v>4333.1509999999998</v>
      </c>
      <c r="J24" s="30" t="s">
        <v>44</v>
      </c>
      <c r="K24" s="30">
        <v>3.57</v>
      </c>
      <c r="L24" s="30">
        <v>557.39380000000006</v>
      </c>
      <c r="O24" s="14">
        <f>($O$2/$M$2)*F24</f>
        <v>1.7887965157475507</v>
      </c>
      <c r="P24" s="3"/>
      <c r="Q24" s="14">
        <f>($R$2/$P$2)*I24</f>
        <v>451.65822532254333</v>
      </c>
      <c r="S24" s="3"/>
      <c r="U24" s="14">
        <f>($S$2/$U$2)*L24</f>
        <v>1018.8593447129125</v>
      </c>
      <c r="AD24" s="7">
        <v>42936</v>
      </c>
    </row>
    <row r="25" spans="1:30" x14ac:dyDescent="0.25">
      <c r="A25" s="27" t="s">
        <v>60</v>
      </c>
      <c r="B25" s="28">
        <v>43034</v>
      </c>
      <c r="C25" s="29">
        <v>0.75651620370370365</v>
      </c>
      <c r="D25" s="27" t="s">
        <v>42</v>
      </c>
      <c r="E25" s="30">
        <v>2.4359999999999999</v>
      </c>
      <c r="F25" s="30">
        <v>19.160799999999998</v>
      </c>
      <c r="G25" s="30" t="s">
        <v>43</v>
      </c>
      <c r="H25" s="30">
        <v>3.3460000000000001</v>
      </c>
      <c r="I25" s="30">
        <v>7210.9588000000003</v>
      </c>
      <c r="J25" s="30" t="s">
        <v>44</v>
      </c>
      <c r="K25" s="30">
        <v>3.5630000000000002</v>
      </c>
      <c r="L25" s="30">
        <v>469.47820000000002</v>
      </c>
      <c r="O25" s="17">
        <f>($O$2/$M$2)*F25</f>
        <v>1.989723165636377</v>
      </c>
      <c r="P25" s="3"/>
      <c r="R25" s="17">
        <f>($R$2/$P$2)*I25</f>
        <v>751.62136156390056</v>
      </c>
      <c r="S25" s="3"/>
      <c r="U25" s="17">
        <f>($S$2/$U$2)*L25</f>
        <v>858.15854286322815</v>
      </c>
      <c r="AD25" s="7">
        <v>42936</v>
      </c>
    </row>
    <row r="26" spans="1:30" x14ac:dyDescent="0.25">
      <c r="A26" s="27" t="s">
        <v>61</v>
      </c>
      <c r="B26" s="28">
        <v>43034</v>
      </c>
      <c r="C26" s="29">
        <v>0.76059027777777777</v>
      </c>
      <c r="D26" s="27" t="s">
        <v>42</v>
      </c>
      <c r="E26" s="30">
        <v>2.4359999999999999</v>
      </c>
      <c r="F26" s="30">
        <v>17.561599999999999</v>
      </c>
      <c r="G26" s="30" t="s">
        <v>43</v>
      </c>
      <c r="H26" s="30">
        <v>3.3460000000000001</v>
      </c>
      <c r="I26" s="30">
        <v>17887.974999999999</v>
      </c>
      <c r="J26" s="30" t="s">
        <v>44</v>
      </c>
      <c r="K26" s="30">
        <v>3.5659999999999998</v>
      </c>
      <c r="L26" s="30">
        <v>483.7022</v>
      </c>
      <c r="O26" s="17">
        <f>($O$2/$M$2)*F26</f>
        <v>1.823656754709605</v>
      </c>
      <c r="P26" s="3"/>
      <c r="R26" s="17">
        <f>($R$2/$P$2)*I26</f>
        <v>1864.5210017176928</v>
      </c>
      <c r="S26" s="3"/>
      <c r="U26" s="17">
        <f>($S$2/$U$2)*L26</f>
        <v>884.15857249971941</v>
      </c>
      <c r="AD26" s="7">
        <v>42936</v>
      </c>
    </row>
    <row r="27" spans="1:30" x14ac:dyDescent="0.25">
      <c r="A27" s="27" t="s">
        <v>62</v>
      </c>
      <c r="B27" s="28">
        <v>43034</v>
      </c>
      <c r="C27" s="29">
        <v>0.76467592592592604</v>
      </c>
      <c r="D27" s="27" t="s">
        <v>42</v>
      </c>
      <c r="E27" s="30">
        <v>2.4359999999999999</v>
      </c>
      <c r="F27" s="30">
        <v>17.6401</v>
      </c>
      <c r="G27" s="30" t="s">
        <v>43</v>
      </c>
      <c r="H27" s="30">
        <v>3.3460000000000001</v>
      </c>
      <c r="I27" s="30">
        <v>23403.446800000002</v>
      </c>
      <c r="J27" s="30" t="s">
        <v>44</v>
      </c>
      <c r="K27" s="30">
        <v>3.5630000000000002</v>
      </c>
      <c r="L27" s="30">
        <v>550.70140000000004</v>
      </c>
      <c r="O27" s="17">
        <f>($O$2/$M$2)*F27</f>
        <v>1.8318084638502703</v>
      </c>
      <c r="P27" s="3"/>
      <c r="R27" s="17">
        <f>($R$2/$P$2)*I27</f>
        <v>2439.4163157754156</v>
      </c>
      <c r="S27" s="3"/>
      <c r="U27" s="17">
        <f>($S$2/$U$2)*L27</f>
        <v>1006.6263161457546</v>
      </c>
      <c r="AD27" s="7">
        <v>42936</v>
      </c>
    </row>
    <row r="28" spans="1:30" x14ac:dyDescent="0.25">
      <c r="A28" s="27" t="s">
        <v>63</v>
      </c>
      <c r="B28" s="28">
        <v>43034</v>
      </c>
      <c r="C28" s="29">
        <v>0.76876157407407408</v>
      </c>
      <c r="D28" s="27" t="s">
        <v>42</v>
      </c>
      <c r="E28" s="30">
        <v>2.44</v>
      </c>
      <c r="F28" s="30">
        <v>16.877199999999998</v>
      </c>
      <c r="G28" s="30" t="s">
        <v>43</v>
      </c>
      <c r="H28" s="30">
        <v>3.3460000000000001</v>
      </c>
      <c r="I28" s="30">
        <v>28365.835999999999</v>
      </c>
      <c r="J28" s="30" t="s">
        <v>44</v>
      </c>
      <c r="K28" s="30">
        <v>3.5659999999999998</v>
      </c>
      <c r="L28" s="30">
        <v>585.85940000000005</v>
      </c>
      <c r="O28" s="17">
        <f t="shared" ref="O26:O29" si="2">($O$2/$M$2)*F28</f>
        <v>1.7525863122144305</v>
      </c>
      <c r="P28" s="3"/>
      <c r="R28" s="17">
        <f>($R$2/$P$2)*I28</f>
        <v>2956.6620566766105</v>
      </c>
      <c r="S28" s="3"/>
      <c r="U28" s="17">
        <f>($S$2/$U$2)*L28</f>
        <v>1070.8915750011931</v>
      </c>
      <c r="AD28" s="7">
        <v>42936</v>
      </c>
    </row>
    <row r="29" spans="1:30" x14ac:dyDescent="0.25">
      <c r="A29" s="27" t="s">
        <v>64</v>
      </c>
      <c r="B29" s="28">
        <v>43034</v>
      </c>
      <c r="C29" s="29">
        <v>0.77240740740740732</v>
      </c>
      <c r="D29" s="27" t="s">
        <v>42</v>
      </c>
      <c r="E29" s="30">
        <v>2.4430000000000001</v>
      </c>
      <c r="F29" s="30">
        <v>16.2257</v>
      </c>
      <c r="G29" s="30" t="s">
        <v>43</v>
      </c>
      <c r="H29" s="30">
        <v>3.3530000000000002</v>
      </c>
      <c r="I29" s="30">
        <v>36053.810799999999</v>
      </c>
      <c r="J29" s="30" t="s">
        <v>44</v>
      </c>
      <c r="K29" s="30">
        <v>3.57</v>
      </c>
      <c r="L29" s="30">
        <v>617.30499999999995</v>
      </c>
      <c r="O29" s="17">
        <f t="shared" si="2"/>
        <v>1.6849323185183376</v>
      </c>
      <c r="P29" s="3"/>
      <c r="R29" s="17">
        <f>($R$2/$P$2)*I29</f>
        <v>3758.0043257303396</v>
      </c>
      <c r="S29" s="3"/>
      <c r="U29" s="17">
        <f>($S$2/$U$2)*L29</f>
        <v>1128.3709431070176</v>
      </c>
      <c r="AD29" s="7">
        <v>42936</v>
      </c>
    </row>
    <row r="30" spans="1:30" x14ac:dyDescent="0.25">
      <c r="A30" s="5" t="s">
        <v>41</v>
      </c>
      <c r="B30" s="7">
        <v>43034</v>
      </c>
      <c r="C30" s="8">
        <v>0.77649305555555559</v>
      </c>
      <c r="D30" s="5" t="s">
        <v>42</v>
      </c>
      <c r="E30" s="9">
        <v>2.44</v>
      </c>
      <c r="F30" s="9">
        <v>38.578000000000003</v>
      </c>
      <c r="G30" s="9" t="s">
        <v>43</v>
      </c>
      <c r="H30" s="9">
        <v>3.3460000000000001</v>
      </c>
      <c r="I30" s="9">
        <v>3782.5866000000001</v>
      </c>
      <c r="J30" s="9" t="s">
        <v>44</v>
      </c>
      <c r="K30" s="9">
        <v>3.5659999999999998</v>
      </c>
      <c r="L30" s="9">
        <v>718.47659999999996</v>
      </c>
      <c r="M30" s="5"/>
      <c r="N30" s="4"/>
      <c r="O30" s="5"/>
      <c r="P30" s="5"/>
      <c r="Q30" s="4"/>
      <c r="R30" s="4"/>
      <c r="S30" s="5"/>
      <c r="T30" s="4"/>
      <c r="U30" s="4"/>
      <c r="AD30" s="7">
        <v>42936</v>
      </c>
    </row>
    <row r="31" spans="1:30" x14ac:dyDescent="0.25">
      <c r="A31" s="5" t="s">
        <v>41</v>
      </c>
      <c r="B31" s="7">
        <v>43034</v>
      </c>
      <c r="C31" s="8">
        <v>0.78015046296296298</v>
      </c>
      <c r="D31" s="5" t="s">
        <v>42</v>
      </c>
      <c r="E31" s="9">
        <v>2.4460000000000002</v>
      </c>
      <c r="F31" s="9">
        <v>38.6126</v>
      </c>
      <c r="G31" s="9" t="s">
        <v>43</v>
      </c>
      <c r="H31" s="9">
        <v>3.3530000000000002</v>
      </c>
      <c r="I31" s="9">
        <v>3781.62</v>
      </c>
      <c r="J31" s="9" t="s">
        <v>44</v>
      </c>
      <c r="K31" s="9">
        <v>3.573</v>
      </c>
      <c r="L31" s="9">
        <v>720.76430000000005</v>
      </c>
      <c r="M31" s="5"/>
      <c r="N31" s="4"/>
      <c r="O31" s="5"/>
      <c r="P31" s="5"/>
      <c r="Q31" s="4"/>
      <c r="R31" s="4"/>
      <c r="S31" s="5"/>
      <c r="T31" s="4"/>
      <c r="U31" s="4"/>
      <c r="AD31" s="7">
        <v>42936</v>
      </c>
    </row>
    <row r="32" spans="1:30" x14ac:dyDescent="0.25">
      <c r="A32" s="5" t="s">
        <v>41</v>
      </c>
      <c r="B32" s="7">
        <v>43034</v>
      </c>
      <c r="C32" s="8">
        <v>0.78422453703703709</v>
      </c>
      <c r="D32" s="5" t="s">
        <v>42</v>
      </c>
      <c r="E32" s="9">
        <v>2.4460000000000002</v>
      </c>
      <c r="F32" s="9">
        <v>38.542099999999998</v>
      </c>
      <c r="G32" s="9" t="s">
        <v>43</v>
      </c>
      <c r="H32" s="9">
        <v>3.3559999999999999</v>
      </c>
      <c r="I32" s="9">
        <v>3743.1831999999999</v>
      </c>
      <c r="J32" s="9" t="s">
        <v>44</v>
      </c>
      <c r="K32" s="9">
        <v>3.573</v>
      </c>
      <c r="L32" s="9">
        <v>713.63279999999997</v>
      </c>
      <c r="M32" s="5"/>
      <c r="N32" s="4"/>
      <c r="O32" s="5"/>
      <c r="P32" s="5"/>
      <c r="Q32" s="4"/>
      <c r="R32" s="4"/>
      <c r="S32" s="5"/>
      <c r="T32" s="4"/>
      <c r="U32" s="4"/>
      <c r="AD32" s="7">
        <v>42936</v>
      </c>
    </row>
    <row r="33" spans="1:30" x14ac:dyDescent="0.25">
      <c r="A33" s="5" t="s">
        <v>41</v>
      </c>
      <c r="B33" s="7">
        <v>43034</v>
      </c>
      <c r="C33" s="8">
        <v>0.78831018518518514</v>
      </c>
      <c r="D33" s="5" t="s">
        <v>42</v>
      </c>
      <c r="E33" s="9">
        <v>2.4430000000000001</v>
      </c>
      <c r="F33" s="9">
        <v>38.588200000000001</v>
      </c>
      <c r="G33" s="9" t="s">
        <v>43</v>
      </c>
      <c r="H33" s="9">
        <v>3.3530000000000002</v>
      </c>
      <c r="I33" s="9">
        <v>3765.7824000000001</v>
      </c>
      <c r="J33" s="9" t="s">
        <v>44</v>
      </c>
      <c r="K33" s="9">
        <v>3.57</v>
      </c>
      <c r="L33" s="9">
        <v>719.92619999999999</v>
      </c>
      <c r="M33" s="5"/>
      <c r="N33" s="4"/>
      <c r="O33" s="5"/>
      <c r="P33" s="5"/>
      <c r="Q33" s="4"/>
      <c r="R33" s="4"/>
      <c r="S33" s="5"/>
      <c r="T33" s="4"/>
      <c r="U33" s="4"/>
      <c r="AD33" s="7">
        <v>42936</v>
      </c>
    </row>
    <row r="34" spans="1:30" x14ac:dyDescent="0.25">
      <c r="A34" s="27" t="s">
        <v>65</v>
      </c>
      <c r="B34" s="28">
        <v>43034</v>
      </c>
      <c r="C34" s="29">
        <v>0.7923958333333333</v>
      </c>
      <c r="D34" s="27" t="s">
        <v>42</v>
      </c>
      <c r="E34" s="30">
        <v>2.4460000000000002</v>
      </c>
      <c r="F34" s="30">
        <v>18.813600000000001</v>
      </c>
      <c r="G34" s="30" t="s">
        <v>43</v>
      </c>
      <c r="H34" s="30">
        <v>3.3530000000000002</v>
      </c>
      <c r="I34" s="30">
        <v>4402.2623999999996</v>
      </c>
      <c r="J34" s="30" t="s">
        <v>44</v>
      </c>
      <c r="K34" s="30">
        <v>3.57</v>
      </c>
      <c r="L34" s="30">
        <v>456.1651</v>
      </c>
      <c r="O34" s="19">
        <f>($O$2/$M$2)*F34</f>
        <v>1.9536687272460727</v>
      </c>
      <c r="R34" s="19">
        <f>($R$2/$P$2)*I34</f>
        <v>458.86192818763072</v>
      </c>
      <c r="U34" s="19">
        <f>($S$2/$U$2)*L34</f>
        <v>833.82354605828073</v>
      </c>
      <c r="AD34" s="7">
        <v>42936</v>
      </c>
    </row>
    <row r="35" spans="1:30" x14ac:dyDescent="0.25">
      <c r="A35" s="27" t="s">
        <v>66</v>
      </c>
      <c r="B35" s="28">
        <v>43034</v>
      </c>
      <c r="C35" s="29">
        <v>0.7960532407407408</v>
      </c>
      <c r="D35" s="27" t="s">
        <v>42</v>
      </c>
      <c r="E35" s="30">
        <v>2.4430000000000001</v>
      </c>
      <c r="F35" s="30">
        <v>19.589200000000002</v>
      </c>
      <c r="G35" s="30" t="s">
        <v>43</v>
      </c>
      <c r="H35" s="30">
        <v>3.3530000000000002</v>
      </c>
      <c r="I35" s="30">
        <v>5345.2338</v>
      </c>
      <c r="J35" s="30" t="s">
        <v>44</v>
      </c>
      <c r="K35" s="30">
        <v>3.5659999999999998</v>
      </c>
      <c r="L35" s="30">
        <v>463.77539999999999</v>
      </c>
      <c r="O35" s="19">
        <f>($O$2/$M$2)*F35</f>
        <v>2.0342096904244147</v>
      </c>
      <c r="R35" s="19">
        <f>($R$2/$P$2)*I35</f>
        <v>557.15086135749129</v>
      </c>
      <c r="U35" s="19">
        <f>($S$2/$U$2)*L35</f>
        <v>847.7344027471579</v>
      </c>
      <c r="AD35" s="7">
        <v>42936</v>
      </c>
    </row>
    <row r="36" spans="1:30" x14ac:dyDescent="0.25">
      <c r="A36" s="27" t="s">
        <v>67</v>
      </c>
      <c r="B36" s="28">
        <v>43034</v>
      </c>
      <c r="C36" s="29">
        <v>0.80013888888888884</v>
      </c>
      <c r="D36" s="27" t="s">
        <v>42</v>
      </c>
      <c r="E36" s="30">
        <v>2.4430000000000001</v>
      </c>
      <c r="F36" s="30">
        <v>18.992899999999999</v>
      </c>
      <c r="G36" s="30" t="s">
        <v>43</v>
      </c>
      <c r="H36" s="30">
        <v>3.3530000000000002</v>
      </c>
      <c r="I36" s="30">
        <v>4310.5667000000003</v>
      </c>
      <c r="J36" s="30" t="s">
        <v>44</v>
      </c>
      <c r="K36" s="30">
        <v>3.57</v>
      </c>
      <c r="L36" s="30">
        <v>459.87259999999998</v>
      </c>
      <c r="O36" s="19">
        <f>($O$2/$M$2)*F36</f>
        <v>1.9722878539839226</v>
      </c>
      <c r="Q36" s="19">
        <f>($R$2/$P$2)*I36</f>
        <v>449.30419130476929</v>
      </c>
      <c r="U36" s="19">
        <f>($S$2/$U$2)*L36</f>
        <v>840.60048010477192</v>
      </c>
      <c r="AD36" s="7">
        <v>42936</v>
      </c>
    </row>
    <row r="37" spans="1:30" x14ac:dyDescent="0.25">
      <c r="A37" s="27" t="s">
        <v>68</v>
      </c>
      <c r="B37" s="28">
        <v>43034</v>
      </c>
      <c r="C37" s="29">
        <v>0.80380787037037038</v>
      </c>
      <c r="D37" s="27" t="s">
        <v>42</v>
      </c>
      <c r="E37" s="30">
        <v>2.4430000000000001</v>
      </c>
      <c r="F37" s="30">
        <v>19.1098</v>
      </c>
      <c r="G37" s="30" t="s">
        <v>43</v>
      </c>
      <c r="H37" s="30">
        <v>3.3530000000000002</v>
      </c>
      <c r="I37" s="30">
        <v>5440.8962000000001</v>
      </c>
      <c r="J37" s="30" t="s">
        <v>44</v>
      </c>
      <c r="K37" s="30">
        <v>3.5659999999999998</v>
      </c>
      <c r="L37" s="30">
        <v>444.94459999999998</v>
      </c>
      <c r="O37" s="19">
        <f>($O$2/$M$2)*F37</f>
        <v>1.9844271507806583</v>
      </c>
      <c r="R37" s="19">
        <f>($R$2/$P$2)*I37</f>
        <v>567.122060102722</v>
      </c>
      <c r="U37" s="19">
        <f>($S$2/$U$2)*L37</f>
        <v>813.31360985635092</v>
      </c>
      <c r="AD37" s="7">
        <v>42936</v>
      </c>
    </row>
    <row r="38" spans="1:30" x14ac:dyDescent="0.25">
      <c r="A38" s="27" t="s">
        <v>69</v>
      </c>
      <c r="B38" s="28">
        <v>43034</v>
      </c>
      <c r="C38" s="29">
        <v>0.8078819444444445</v>
      </c>
      <c r="D38" s="27" t="s">
        <v>42</v>
      </c>
      <c r="E38" s="30">
        <v>2.4460000000000002</v>
      </c>
      <c r="F38" s="30">
        <v>18.965399999999999</v>
      </c>
      <c r="G38" s="30" t="s">
        <v>43</v>
      </c>
      <c r="H38" s="30">
        <v>3.3530000000000002</v>
      </c>
      <c r="I38" s="30">
        <v>5968.7533999999996</v>
      </c>
      <c r="J38" s="30" t="s">
        <v>44</v>
      </c>
      <c r="K38" s="30">
        <v>3.57</v>
      </c>
      <c r="L38" s="30">
        <v>458.56630000000001</v>
      </c>
      <c r="O38" s="19">
        <f>($O$2/$M$2)*F38</f>
        <v>1.9694321596989763</v>
      </c>
      <c r="R38" s="19">
        <f>($R$2/$P$2)*I38</f>
        <v>622.14230891835905</v>
      </c>
      <c r="U38" s="19">
        <f>($S$2/$U$2)*L38</f>
        <v>838.21269616817551</v>
      </c>
      <c r="AD38" s="7">
        <v>42936</v>
      </c>
    </row>
    <row r="39" spans="1:30" x14ac:dyDescent="0.25">
      <c r="A39" s="27" t="s">
        <v>70</v>
      </c>
      <c r="B39" s="28">
        <v>43034</v>
      </c>
      <c r="C39" s="29">
        <v>0.8119791666666667</v>
      </c>
      <c r="D39" s="27" t="s">
        <v>42</v>
      </c>
      <c r="E39" s="30">
        <v>2.4430000000000001</v>
      </c>
      <c r="F39" s="30">
        <v>18.387799999999999</v>
      </c>
      <c r="G39" s="30" t="s">
        <v>43</v>
      </c>
      <c r="H39" s="30">
        <v>3.3530000000000002</v>
      </c>
      <c r="I39" s="30">
        <v>6115.6945999999998</v>
      </c>
      <c r="J39" s="30" t="s">
        <v>44</v>
      </c>
      <c r="K39" s="30">
        <v>3.573</v>
      </c>
      <c r="L39" s="30">
        <v>455.71609999999998</v>
      </c>
      <c r="O39" s="26">
        <f>($O$2/$M$2)*F39</f>
        <v>1.9094521953722483</v>
      </c>
      <c r="R39" s="16">
        <f>($R$2/$P$2)*I39</f>
        <v>637.45846144079951</v>
      </c>
      <c r="U39" s="16">
        <f>($S$2/$U$2)*L39</f>
        <v>833.00281958845619</v>
      </c>
      <c r="AD39" s="7">
        <v>42936</v>
      </c>
    </row>
    <row r="40" spans="1:30" x14ac:dyDescent="0.25">
      <c r="A40" s="27" t="s">
        <v>71</v>
      </c>
      <c r="B40" s="28">
        <v>43034</v>
      </c>
      <c r="C40" s="29">
        <v>0.8160532407407407</v>
      </c>
      <c r="D40" s="27" t="s">
        <v>42</v>
      </c>
      <c r="E40" s="30">
        <v>2.44</v>
      </c>
      <c r="F40" s="30">
        <v>18.469100000000001</v>
      </c>
      <c r="G40" s="30" t="s">
        <v>43</v>
      </c>
      <c r="H40" s="30">
        <v>3.3460000000000001</v>
      </c>
      <c r="I40" s="30">
        <v>5808.4137000000001</v>
      </c>
      <c r="J40" s="30" t="s">
        <v>44</v>
      </c>
      <c r="K40" s="30">
        <v>3.5630000000000002</v>
      </c>
      <c r="L40" s="30">
        <v>453.68630000000002</v>
      </c>
      <c r="O40" s="16">
        <f>($O$2/$M$2)*F40</f>
        <v>1.9178946661128353</v>
      </c>
      <c r="R40" s="16">
        <f>($R$2/$P$2)*I40</f>
        <v>605.42958777138108</v>
      </c>
      <c r="U40" s="16">
        <f>($S$2/$U$2)*L40</f>
        <v>829.29255101729836</v>
      </c>
      <c r="AD40" s="7">
        <v>42936</v>
      </c>
    </row>
    <row r="41" spans="1:30" x14ac:dyDescent="0.25">
      <c r="A41" s="27" t="s">
        <v>72</v>
      </c>
      <c r="B41" s="28">
        <v>43034</v>
      </c>
      <c r="C41" s="29">
        <v>0.81972222222222213</v>
      </c>
      <c r="D41" s="27" t="s">
        <v>42</v>
      </c>
      <c r="E41" s="30">
        <v>2.4460000000000002</v>
      </c>
      <c r="F41" s="30">
        <v>16.489699999999999</v>
      </c>
      <c r="G41" s="30" t="s">
        <v>43</v>
      </c>
      <c r="H41" s="30">
        <v>3.3530000000000002</v>
      </c>
      <c r="I41" s="30">
        <v>9226.5823999999993</v>
      </c>
      <c r="J41" s="30" t="s">
        <v>44</v>
      </c>
      <c r="K41" s="30">
        <v>3.57</v>
      </c>
      <c r="L41" s="30">
        <v>447.59230000000002</v>
      </c>
      <c r="O41" s="16">
        <f t="shared" ref="O39:O43" si="3">($O$2/$M$2)*F41</f>
        <v>1.7123469836538228</v>
      </c>
      <c r="R41" s="16">
        <f>($R$2/$P$2)*I41</f>
        <v>961.71627357925274</v>
      </c>
      <c r="U41" s="16">
        <f>($S$2/$U$2)*L41</f>
        <v>818.15333697028086</v>
      </c>
      <c r="AD41" s="7">
        <v>42936</v>
      </c>
    </row>
    <row r="42" spans="1:30" x14ac:dyDescent="0.25">
      <c r="A42" s="27" t="s">
        <v>73</v>
      </c>
      <c r="B42" s="28">
        <v>43034</v>
      </c>
      <c r="C42" s="29">
        <v>0.82337962962962974</v>
      </c>
      <c r="D42" s="27" t="s">
        <v>42</v>
      </c>
      <c r="E42" s="30">
        <v>2.4430000000000001</v>
      </c>
      <c r="F42" s="30">
        <v>15.4278</v>
      </c>
      <c r="G42" s="30" t="s">
        <v>43</v>
      </c>
      <c r="H42" s="30">
        <v>3.3530000000000002</v>
      </c>
      <c r="I42" s="30">
        <v>10670.7484</v>
      </c>
      <c r="J42" s="30" t="s">
        <v>44</v>
      </c>
      <c r="K42" s="30">
        <v>3.5659999999999998</v>
      </c>
      <c r="L42" s="30">
        <v>452.71420000000001</v>
      </c>
      <c r="O42" s="16">
        <f t="shared" si="3"/>
        <v>1.6020756468834756</v>
      </c>
      <c r="R42" s="16">
        <f>($R$2/$P$2)*I42</f>
        <v>1112.2463272587015</v>
      </c>
      <c r="T42" s="16">
        <f>($S$2/$U$2)*L42</f>
        <v>827.51565079164925</v>
      </c>
      <c r="AD42" s="7">
        <v>42936</v>
      </c>
    </row>
    <row r="43" spans="1:30" x14ac:dyDescent="0.25">
      <c r="A43" s="27" t="s">
        <v>74</v>
      </c>
      <c r="B43" s="28">
        <v>43034</v>
      </c>
      <c r="C43" s="29">
        <v>0.82746527777777779</v>
      </c>
      <c r="D43" s="27" t="s">
        <v>42</v>
      </c>
      <c r="E43" s="30">
        <v>2.4359999999999999</v>
      </c>
      <c r="F43" s="30">
        <v>14.6456</v>
      </c>
      <c r="G43" s="30" t="s">
        <v>43</v>
      </c>
      <c r="H43" s="30">
        <v>3.3460000000000001</v>
      </c>
      <c r="I43" s="30">
        <v>11529.8063</v>
      </c>
      <c r="J43" s="30" t="s">
        <v>44</v>
      </c>
      <c r="K43" s="30">
        <v>3.5630000000000002</v>
      </c>
      <c r="L43" s="30">
        <v>437.5308</v>
      </c>
      <c r="O43" s="16">
        <f t="shared" si="3"/>
        <v>1.5208493170767465</v>
      </c>
      <c r="R43" s="16">
        <f>($R$2/$P$2)*I43</f>
        <v>1201.7886872095341</v>
      </c>
      <c r="U43" s="16">
        <f>($S$2/$U$2)*L43</f>
        <v>799.76193524168423</v>
      </c>
      <c r="AD43" s="7">
        <v>42936</v>
      </c>
    </row>
    <row r="44" spans="1:30" x14ac:dyDescent="0.25">
      <c r="A44" s="5" t="s">
        <v>41</v>
      </c>
      <c r="B44" s="7">
        <v>43034</v>
      </c>
      <c r="C44" s="8">
        <v>0.83112268518518517</v>
      </c>
      <c r="D44" s="5" t="s">
        <v>42</v>
      </c>
      <c r="E44" s="9">
        <v>2.4430000000000001</v>
      </c>
      <c r="F44" s="9">
        <v>38.773099999999999</v>
      </c>
      <c r="G44" s="9" t="s">
        <v>43</v>
      </c>
      <c r="H44" s="9">
        <v>3.3530000000000002</v>
      </c>
      <c r="I44" s="9">
        <v>3782.4238</v>
      </c>
      <c r="J44" s="9" t="s">
        <v>44</v>
      </c>
      <c r="K44" s="9">
        <v>3.57</v>
      </c>
      <c r="L44" s="9">
        <v>716.41380000000004</v>
      </c>
      <c r="M44" s="5"/>
      <c r="N44" s="4"/>
      <c r="O44" s="4"/>
      <c r="P44" s="5"/>
      <c r="Q44" s="4"/>
      <c r="R44" s="4"/>
      <c r="S44" s="5"/>
      <c r="T44" s="4"/>
      <c r="U44" s="4"/>
      <c r="AD44" s="7">
        <v>42936</v>
      </c>
    </row>
    <row r="45" spans="1:30" x14ac:dyDescent="0.25">
      <c r="A45" s="5" t="s">
        <v>41</v>
      </c>
      <c r="B45" s="7">
        <v>43034</v>
      </c>
      <c r="C45" s="8">
        <v>0.83521990740740737</v>
      </c>
      <c r="D45" s="5" t="s">
        <v>42</v>
      </c>
      <c r="E45" s="9">
        <v>2.4430000000000001</v>
      </c>
      <c r="F45" s="9">
        <v>38.660600000000002</v>
      </c>
      <c r="G45" s="9" t="s">
        <v>43</v>
      </c>
      <c r="H45" s="9">
        <v>3.3530000000000002</v>
      </c>
      <c r="I45" s="9">
        <v>3760.7565</v>
      </c>
      <c r="J45" s="9" t="s">
        <v>44</v>
      </c>
      <c r="K45" s="9">
        <v>3.57</v>
      </c>
      <c r="L45" s="9">
        <v>721.89380000000006</v>
      </c>
      <c r="M45" s="5"/>
      <c r="N45" s="4"/>
      <c r="O45" s="4"/>
      <c r="P45" s="5"/>
      <c r="Q45" s="4"/>
      <c r="R45" s="4"/>
      <c r="S45" s="5"/>
      <c r="T45" s="4"/>
      <c r="U45" s="4"/>
      <c r="AD45" s="7">
        <v>42936</v>
      </c>
    </row>
    <row r="46" spans="1:30" x14ac:dyDescent="0.25">
      <c r="A46" s="5" t="s">
        <v>41</v>
      </c>
      <c r="B46" s="7">
        <v>43034</v>
      </c>
      <c r="C46" s="8">
        <v>0.83887731481481476</v>
      </c>
      <c r="D46" s="5" t="s">
        <v>42</v>
      </c>
      <c r="E46" s="9">
        <v>2.44</v>
      </c>
      <c r="F46" s="9">
        <v>38.7288</v>
      </c>
      <c r="G46" s="9" t="s">
        <v>43</v>
      </c>
      <c r="H46" s="9">
        <v>3.3460000000000001</v>
      </c>
      <c r="I46" s="9">
        <v>3774.4935999999998</v>
      </c>
      <c r="J46" s="9" t="s">
        <v>44</v>
      </c>
      <c r="K46" s="9">
        <v>3.5659999999999998</v>
      </c>
      <c r="L46" s="9">
        <v>717.62419999999997</v>
      </c>
      <c r="M46" s="5"/>
      <c r="N46" s="4"/>
      <c r="O46" s="4"/>
      <c r="P46" s="5"/>
      <c r="Q46" s="4"/>
      <c r="R46" s="4"/>
      <c r="S46" s="5"/>
      <c r="T46" s="4"/>
      <c r="U46" s="4"/>
      <c r="AD46" s="7">
        <v>42936</v>
      </c>
    </row>
    <row r="47" spans="1:30" x14ac:dyDescent="0.25">
      <c r="A47" s="5" t="s">
        <v>41</v>
      </c>
      <c r="B47" s="7">
        <v>43034</v>
      </c>
      <c r="C47" s="8">
        <v>0.84295138888888888</v>
      </c>
      <c r="D47" s="5" t="s">
        <v>42</v>
      </c>
      <c r="E47" s="9">
        <v>2.4430000000000001</v>
      </c>
      <c r="F47" s="9">
        <v>38.582599999999999</v>
      </c>
      <c r="G47" s="9" t="s">
        <v>43</v>
      </c>
      <c r="H47" s="9">
        <v>3.3530000000000002</v>
      </c>
      <c r="I47" s="9">
        <v>3762.6876000000002</v>
      </c>
      <c r="J47" s="9" t="s">
        <v>44</v>
      </c>
      <c r="K47" s="9">
        <v>3.57</v>
      </c>
      <c r="L47" s="9">
        <v>721.33950000000004</v>
      </c>
      <c r="M47" s="5"/>
      <c r="N47" s="4"/>
      <c r="O47" s="4"/>
      <c r="P47" s="5"/>
      <c r="Q47" s="4"/>
      <c r="R47" s="4"/>
      <c r="S47" s="5"/>
      <c r="T47" s="4"/>
      <c r="U47" s="4"/>
      <c r="AD47" s="7">
        <v>42936</v>
      </c>
    </row>
    <row r="48" spans="1:30" x14ac:dyDescent="0.25">
      <c r="A48" s="27" t="s">
        <v>75</v>
      </c>
      <c r="B48" s="28">
        <v>43034</v>
      </c>
      <c r="C48" s="29">
        <v>0.84662037037037041</v>
      </c>
      <c r="D48" s="27" t="s">
        <v>42</v>
      </c>
      <c r="E48" s="30">
        <v>2.4460000000000002</v>
      </c>
      <c r="F48" s="30">
        <v>18.705200000000001</v>
      </c>
      <c r="G48" s="30" t="s">
        <v>43</v>
      </c>
      <c r="H48" s="30">
        <v>3.3530000000000002</v>
      </c>
      <c r="I48" s="30">
        <v>4449.0294999999996</v>
      </c>
      <c r="J48" s="30" t="s">
        <v>44</v>
      </c>
      <c r="K48" s="30">
        <v>3.573</v>
      </c>
      <c r="L48" s="30">
        <v>427.822</v>
      </c>
      <c r="O48" s="22">
        <f t="shared" ref="O48:O54" si="4">($O$2/$M$2)*F48</f>
        <v>1.9424120995919567</v>
      </c>
      <c r="R48" s="22">
        <f t="shared" ref="R48:R53" si="5">($R$2/$P$2)*I48</f>
        <v>463.73661300463391</v>
      </c>
      <c r="U48" s="22">
        <f>($S$2/$U$2)*L48</f>
        <v>782.0152333480703</v>
      </c>
      <c r="AD48" s="7">
        <v>42936</v>
      </c>
    </row>
    <row r="49" spans="1:30" x14ac:dyDescent="0.25">
      <c r="A49" s="27" t="s">
        <v>76</v>
      </c>
      <c r="B49" s="28">
        <v>43034</v>
      </c>
      <c r="C49" s="29">
        <v>0.85070601851851846</v>
      </c>
      <c r="D49" s="27" t="s">
        <v>42</v>
      </c>
      <c r="E49" s="30">
        <v>2.4430000000000001</v>
      </c>
      <c r="F49" s="30">
        <v>17.722200000000001</v>
      </c>
      <c r="G49" s="30" t="s">
        <v>43</v>
      </c>
      <c r="H49" s="30">
        <v>3.35</v>
      </c>
      <c r="I49" s="30">
        <v>5824.6617999999999</v>
      </c>
      <c r="J49" s="30" t="s">
        <v>44</v>
      </c>
      <c r="K49" s="30">
        <v>3.573</v>
      </c>
      <c r="L49" s="30">
        <v>439.86680000000001</v>
      </c>
      <c r="O49" s="22">
        <f t="shared" si="4"/>
        <v>1.840334009333692</v>
      </c>
      <c r="R49" s="22">
        <f t="shared" si="5"/>
        <v>607.12317934270254</v>
      </c>
      <c r="U49" s="22">
        <f>($S$2/$U$2)*L49</f>
        <v>804.03190636308784</v>
      </c>
      <c r="AD49" s="7">
        <v>42936</v>
      </c>
    </row>
    <row r="50" spans="1:30" x14ac:dyDescent="0.25">
      <c r="A50" s="27" t="s">
        <v>77</v>
      </c>
      <c r="B50" s="28">
        <v>43034</v>
      </c>
      <c r="C50" s="29">
        <v>0.85488425925925926</v>
      </c>
      <c r="D50" s="27" t="s">
        <v>42</v>
      </c>
      <c r="E50" s="30">
        <v>2.4460000000000002</v>
      </c>
      <c r="F50" s="30">
        <v>17.119800000000001</v>
      </c>
      <c r="G50" s="30" t="s">
        <v>43</v>
      </c>
      <c r="H50" s="30">
        <v>3.3530000000000002</v>
      </c>
      <c r="I50" s="30">
        <v>6112.4520000000002</v>
      </c>
      <c r="J50" s="30" t="s">
        <v>44</v>
      </c>
      <c r="K50" s="30">
        <v>3.573</v>
      </c>
      <c r="L50" s="30">
        <v>395.16210000000001</v>
      </c>
      <c r="O50" s="22">
        <f t="shared" si="4"/>
        <v>1.7777787279790851</v>
      </c>
      <c r="R50" s="22">
        <f t="shared" si="5"/>
        <v>637.12047484364859</v>
      </c>
      <c r="U50" s="22">
        <f>($S$2/$U$2)*L50</f>
        <v>722.31624797652637</v>
      </c>
      <c r="AD50" s="7">
        <v>42936</v>
      </c>
    </row>
    <row r="51" spans="1:30" x14ac:dyDescent="0.25">
      <c r="A51" s="27" t="s">
        <v>78</v>
      </c>
      <c r="B51" s="28">
        <v>43034</v>
      </c>
      <c r="C51" s="29">
        <v>0.85895833333333327</v>
      </c>
      <c r="D51" s="27" t="s">
        <v>42</v>
      </c>
      <c r="E51" s="30">
        <v>2.4460000000000002</v>
      </c>
      <c r="F51" s="30">
        <v>16.510000000000002</v>
      </c>
      <c r="G51" s="30" t="s">
        <v>43</v>
      </c>
      <c r="H51" s="30">
        <v>3.3530000000000002</v>
      </c>
      <c r="I51" s="30">
        <v>7251.9929000000002</v>
      </c>
      <c r="J51" s="30" t="s">
        <v>44</v>
      </c>
      <c r="K51" s="30">
        <v>3.573</v>
      </c>
      <c r="L51" s="30">
        <v>427.21199999999999</v>
      </c>
      <c r="O51" s="22">
        <f t="shared" si="4"/>
        <v>1.7144550052532561</v>
      </c>
      <c r="R51" s="22">
        <f t="shared" si="5"/>
        <v>755.89847740493803</v>
      </c>
      <c r="U51" s="22">
        <f>($S$2/$U$2)*L51</f>
        <v>780.90021520421055</v>
      </c>
      <c r="AD51" s="7">
        <v>42936</v>
      </c>
    </row>
    <row r="52" spans="1:30" x14ac:dyDescent="0.25">
      <c r="A52" s="27" t="s">
        <v>79</v>
      </c>
      <c r="B52" s="28">
        <v>43034</v>
      </c>
      <c r="C52" s="29">
        <v>0.86304398148148154</v>
      </c>
      <c r="D52" s="27" t="s">
        <v>42</v>
      </c>
      <c r="E52" s="30">
        <v>2.4460000000000002</v>
      </c>
      <c r="F52" s="30">
        <v>16.3766</v>
      </c>
      <c r="G52" s="30" t="s">
        <v>43</v>
      </c>
      <c r="H52" s="30">
        <v>3.3559999999999999</v>
      </c>
      <c r="I52" s="30">
        <v>7792.2029000000002</v>
      </c>
      <c r="J52" s="30" t="s">
        <v>44</v>
      </c>
      <c r="K52" s="30">
        <v>3.573</v>
      </c>
      <c r="L52" s="30">
        <v>428.6001</v>
      </c>
      <c r="O52" s="22">
        <f t="shared" si="4"/>
        <v>1.7006022918855526</v>
      </c>
      <c r="R52" s="22">
        <f t="shared" si="5"/>
        <v>812.2062981805102</v>
      </c>
      <c r="U52" s="22">
        <f>($S$2/$U$2)*L52</f>
        <v>783.43752124600007</v>
      </c>
      <c r="AD52" s="7">
        <v>42936</v>
      </c>
    </row>
    <row r="53" spans="1:30" x14ac:dyDescent="0.25">
      <c r="A53" s="27" t="s">
        <v>80</v>
      </c>
      <c r="B53" s="28">
        <v>43034</v>
      </c>
      <c r="C53" s="29">
        <v>0.86670138888888892</v>
      </c>
      <c r="D53" s="27" t="s">
        <v>42</v>
      </c>
      <c r="E53" s="30">
        <v>2.4430000000000001</v>
      </c>
      <c r="F53" s="30">
        <v>18.587</v>
      </c>
      <c r="G53" s="30" t="s">
        <v>43</v>
      </c>
      <c r="H53" s="30">
        <v>3.3530000000000002</v>
      </c>
      <c r="I53" s="30">
        <v>4435.1480000000001</v>
      </c>
      <c r="J53" s="30" t="s">
        <v>44</v>
      </c>
      <c r="K53" s="30">
        <v>3.5659999999999998</v>
      </c>
      <c r="L53" s="30">
        <v>442.50700000000001</v>
      </c>
      <c r="O53" s="24">
        <f t="shared" si="4"/>
        <v>1.9301378063381143</v>
      </c>
      <c r="R53" s="24">
        <f t="shared" si="5"/>
        <v>462.28969974109549</v>
      </c>
      <c r="U53" s="24">
        <f>($S$2/$U$2)*L53</f>
        <v>808.8579242375439</v>
      </c>
      <c r="AD53" s="7">
        <v>42936</v>
      </c>
    </row>
    <row r="54" spans="1:30" x14ac:dyDescent="0.25">
      <c r="A54" s="27" t="s">
        <v>81</v>
      </c>
      <c r="B54" s="28">
        <v>43034</v>
      </c>
      <c r="C54" s="29">
        <v>0.87078703703703697</v>
      </c>
      <c r="D54" s="27" t="s">
        <v>42</v>
      </c>
      <c r="E54" s="30">
        <v>2.4460000000000002</v>
      </c>
      <c r="F54" s="30">
        <v>16.826799999999999</v>
      </c>
      <c r="G54" s="30" t="s">
        <v>43</v>
      </c>
      <c r="H54" s="30">
        <v>3.3530000000000002</v>
      </c>
      <c r="I54" s="30">
        <v>6410.6863999999996</v>
      </c>
      <c r="J54" s="30" t="s">
        <v>44</v>
      </c>
      <c r="K54" s="30">
        <v>3.57</v>
      </c>
      <c r="L54" s="30">
        <v>447.94779999999997</v>
      </c>
      <c r="O54" s="24">
        <f t="shared" si="4"/>
        <v>1.747352603415838</v>
      </c>
      <c r="R54" s="24">
        <f t="shared" ref="R54:R57" si="6">($R$2/$P$2)*I54</f>
        <v>668.20640280557132</v>
      </c>
      <c r="U54" s="24">
        <f>($S$2/$U$2)*L54</f>
        <v>818.80315492133332</v>
      </c>
      <c r="AD54" s="7">
        <v>42936</v>
      </c>
    </row>
    <row r="55" spans="1:30" x14ac:dyDescent="0.25">
      <c r="A55" s="27" t="s">
        <v>82</v>
      </c>
      <c r="B55" s="28">
        <v>43034</v>
      </c>
      <c r="C55" s="29">
        <v>0.87487268518518524</v>
      </c>
      <c r="D55" s="27" t="s">
        <v>42</v>
      </c>
      <c r="E55" s="30">
        <v>2.4430000000000001</v>
      </c>
      <c r="F55" s="30">
        <v>16.3569</v>
      </c>
      <c r="G55" s="30" t="s">
        <v>43</v>
      </c>
      <c r="H55" s="30">
        <v>3.35</v>
      </c>
      <c r="I55" s="30">
        <v>7116.8591999999999</v>
      </c>
      <c r="J55" s="30" t="s">
        <v>44</v>
      </c>
      <c r="K55" s="30">
        <v>3.5659999999999998</v>
      </c>
      <c r="L55" s="30">
        <v>431.73340000000002</v>
      </c>
      <c r="O55" s="24">
        <f t="shared" ref="O55:O57" si="7">($O$2/$M$2)*F55</f>
        <v>1.6985565763432453</v>
      </c>
      <c r="R55" s="24">
        <f t="shared" si="6"/>
        <v>741.81305847463329</v>
      </c>
      <c r="U55" s="24">
        <f>($S$2/$U$2)*L55</f>
        <v>789.16487591838609</v>
      </c>
      <c r="AD55" s="7">
        <v>42936</v>
      </c>
    </row>
    <row r="56" spans="1:30" x14ac:dyDescent="0.25">
      <c r="A56" s="27" t="s">
        <v>83</v>
      </c>
      <c r="B56" s="28">
        <v>43034</v>
      </c>
      <c r="C56" s="29">
        <v>0.87895833333333329</v>
      </c>
      <c r="D56" s="27" t="s">
        <v>42</v>
      </c>
      <c r="E56" s="30">
        <v>2.4430000000000001</v>
      </c>
      <c r="F56" s="30">
        <v>15.9796</v>
      </c>
      <c r="G56" s="30" t="s">
        <v>43</v>
      </c>
      <c r="H56" s="30">
        <v>3.3530000000000002</v>
      </c>
      <c r="I56" s="30">
        <v>7556.7781999999997</v>
      </c>
      <c r="J56" s="30" t="s">
        <v>44</v>
      </c>
      <c r="K56" s="30">
        <v>3.573</v>
      </c>
      <c r="L56" s="30">
        <v>439.87079999999997</v>
      </c>
      <c r="O56" s="24">
        <f t="shared" si="7"/>
        <v>1.6593764507537812</v>
      </c>
      <c r="R56" s="24">
        <f t="shared" si="6"/>
        <v>787.66722668286513</v>
      </c>
      <c r="U56" s="24">
        <f>($S$2/$U$2)*L56</f>
        <v>804.03921795747374</v>
      </c>
      <c r="AD56" s="7">
        <v>42936</v>
      </c>
    </row>
    <row r="57" spans="1:30" x14ac:dyDescent="0.25">
      <c r="A57" s="27" t="s">
        <v>84</v>
      </c>
      <c r="B57" s="28">
        <v>43034</v>
      </c>
      <c r="C57" s="29">
        <v>0.88262731481481482</v>
      </c>
      <c r="D57" s="27" t="s">
        <v>42</v>
      </c>
      <c r="E57" s="30">
        <v>2.4460000000000002</v>
      </c>
      <c r="F57" s="30">
        <v>15.138199999999999</v>
      </c>
      <c r="G57" s="30" t="s">
        <v>43</v>
      </c>
      <c r="H57" s="30">
        <v>3.3559999999999999</v>
      </c>
      <c r="I57" s="30">
        <v>8409.4223999999995</v>
      </c>
      <c r="J57" s="30" t="s">
        <v>44</v>
      </c>
      <c r="K57" s="30">
        <v>3.573</v>
      </c>
      <c r="L57" s="30">
        <v>456.32979999999998</v>
      </c>
      <c r="M57" s="3"/>
      <c r="N57" s="2"/>
      <c r="O57" s="24">
        <f t="shared" si="7"/>
        <v>1.5720025899772767</v>
      </c>
      <c r="P57" s="3"/>
      <c r="Q57" s="2"/>
      <c r="R57" s="24">
        <f t="shared" si="6"/>
        <v>876.54106611369957</v>
      </c>
      <c r="S57" s="3"/>
      <c r="U57" s="24">
        <f>($S$2/$U$2)*L57</f>
        <v>834.12460095712288</v>
      </c>
      <c r="AD57" s="7">
        <v>42936</v>
      </c>
    </row>
    <row r="58" spans="1:30" x14ac:dyDescent="0.25">
      <c r="A58" s="5" t="s">
        <v>41</v>
      </c>
      <c r="B58" s="7">
        <v>43034</v>
      </c>
      <c r="C58" s="8">
        <v>0.88628472222222221</v>
      </c>
      <c r="D58" s="5" t="s">
        <v>42</v>
      </c>
      <c r="E58" s="9">
        <v>2.4430000000000001</v>
      </c>
      <c r="F58" s="9">
        <v>38.787599999999998</v>
      </c>
      <c r="G58" s="9" t="s">
        <v>43</v>
      </c>
      <c r="H58" s="9">
        <v>3.3530000000000002</v>
      </c>
      <c r="I58" s="9">
        <v>3773.5659999999998</v>
      </c>
      <c r="J58" s="9" t="s">
        <v>44</v>
      </c>
      <c r="K58" s="9">
        <v>3.57</v>
      </c>
      <c r="L58" s="9">
        <v>715.59619999999995</v>
      </c>
      <c r="AD58" s="7">
        <v>42936</v>
      </c>
    </row>
    <row r="59" spans="1:30" x14ac:dyDescent="0.25">
      <c r="A59" s="5" t="s">
        <v>41</v>
      </c>
      <c r="B59" s="7">
        <v>43034</v>
      </c>
      <c r="C59" s="8">
        <v>0.89037037037037037</v>
      </c>
      <c r="D59" s="5" t="s">
        <v>42</v>
      </c>
      <c r="E59" s="9">
        <v>2.4430000000000001</v>
      </c>
      <c r="F59" s="9">
        <v>38.336799999999997</v>
      </c>
      <c r="G59" s="9" t="s">
        <v>43</v>
      </c>
      <c r="H59" s="9">
        <v>3.3530000000000002</v>
      </c>
      <c r="I59" s="9">
        <v>3758.7597999999998</v>
      </c>
      <c r="J59" s="9" t="s">
        <v>44</v>
      </c>
      <c r="K59" s="9">
        <v>3.573</v>
      </c>
      <c r="L59" s="9">
        <v>717.63900000000001</v>
      </c>
    </row>
    <row r="60" spans="1:30" x14ac:dyDescent="0.25">
      <c r="A60" s="5" t="s">
        <v>41</v>
      </c>
      <c r="B60" s="7">
        <v>43034</v>
      </c>
      <c r="C60" s="8">
        <v>0.8940393518518519</v>
      </c>
      <c r="D60" s="5" t="s">
        <v>42</v>
      </c>
      <c r="E60" s="9">
        <v>2.44</v>
      </c>
      <c r="F60" s="9">
        <v>38.783099999999997</v>
      </c>
      <c r="G60" s="9" t="s">
        <v>43</v>
      </c>
      <c r="H60" s="9">
        <v>3.3460000000000001</v>
      </c>
      <c r="I60" s="9">
        <v>3794.6741999999999</v>
      </c>
      <c r="J60" s="9" t="s">
        <v>44</v>
      </c>
      <c r="K60" s="9">
        <v>3.5659999999999998</v>
      </c>
      <c r="L60" s="9">
        <v>717.75940000000003</v>
      </c>
    </row>
    <row r="61" spans="1:30" x14ac:dyDescent="0.25">
      <c r="A61" s="5" t="s">
        <v>41</v>
      </c>
      <c r="B61" s="7">
        <v>43034</v>
      </c>
      <c r="C61" s="8">
        <v>0.89811342592592591</v>
      </c>
      <c r="D61" s="5" t="s">
        <v>42</v>
      </c>
      <c r="E61" s="9">
        <v>2.4460000000000002</v>
      </c>
      <c r="F61" s="9">
        <v>38.514200000000002</v>
      </c>
      <c r="G61" s="9" t="s">
        <v>43</v>
      </c>
      <c r="H61" s="9">
        <v>3.3530000000000002</v>
      </c>
      <c r="I61" s="9">
        <v>3736.9011999999998</v>
      </c>
      <c r="J61" s="9" t="s">
        <v>44</v>
      </c>
      <c r="K61" s="9">
        <v>3.573</v>
      </c>
      <c r="L61" s="9">
        <v>715.88689999999997</v>
      </c>
    </row>
    <row r="62" spans="1:30" x14ac:dyDescent="0.25">
      <c r="A62" s="5"/>
      <c r="B62" s="7"/>
      <c r="C62" s="8"/>
      <c r="D62" s="5"/>
      <c r="E62" s="9"/>
      <c r="F62" s="9"/>
      <c r="G62" s="9"/>
      <c r="H62" s="9"/>
      <c r="I62" s="9"/>
      <c r="J62" s="9"/>
      <c r="K62" s="9"/>
      <c r="L62" s="9"/>
    </row>
  </sheetData>
  <conditionalFormatting sqref="Y6:Y13 AA6:AA13 AC6:AC13">
    <cfRule type="cellIs" dxfId="0" priority="1" operator="lessThan">
      <formula>0.7</formula>
    </cfRule>
  </conditionalFormatting>
  <pageMargins left="0.7" right="0.7" top="0.78740157499999996" bottom="0.78740157499999996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Joscha Ufermann</dc:creator>
  <cp:lastModifiedBy>Meilin</cp:lastModifiedBy>
  <dcterms:created xsi:type="dcterms:W3CDTF">2017-05-14T11:20:10Z</dcterms:created>
  <dcterms:modified xsi:type="dcterms:W3CDTF">2018-03-27T16:22:53Z</dcterms:modified>
</cp:coreProperties>
</file>