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lin\Desktop\slopecalculatiomn2017\"/>
    </mc:Choice>
  </mc:AlternateContent>
  <bookViews>
    <workbookView xWindow="0" yWindow="0" windowWidth="19200" windowHeight="1137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O14" i="1" s="1"/>
  <c r="N20" i="1" l="1"/>
  <c r="O12" i="1"/>
  <c r="N34" i="1"/>
  <c r="N28" i="1"/>
  <c r="O8" i="1"/>
  <c r="O22" i="1"/>
  <c r="O21" i="1"/>
  <c r="T2" i="1"/>
  <c r="S2" i="1"/>
  <c r="U51" i="1" s="1"/>
  <c r="Q2" i="1"/>
  <c r="P2" i="1"/>
  <c r="Q48" i="1" s="1"/>
  <c r="O51" i="1"/>
  <c r="N2" i="1"/>
  <c r="AE2" i="1" s="1"/>
  <c r="U42" i="1" l="1"/>
  <c r="U41" i="1"/>
  <c r="U24" i="1"/>
  <c r="U8" i="1"/>
  <c r="R13" i="1"/>
  <c r="R24" i="1"/>
  <c r="U54" i="1"/>
  <c r="U7" i="1"/>
  <c r="U57" i="1"/>
  <c r="U6" i="1"/>
  <c r="O11" i="1"/>
  <c r="O23" i="1"/>
  <c r="O35" i="1"/>
  <c r="O43" i="1"/>
  <c r="O55" i="1"/>
  <c r="R9" i="1"/>
  <c r="U10" i="1"/>
  <c r="U14" i="1"/>
  <c r="U22" i="1"/>
  <c r="U26" i="1"/>
  <c r="U34" i="1"/>
  <c r="U38" i="1"/>
  <c r="U50" i="1"/>
  <c r="O7" i="1"/>
  <c r="O15" i="1"/>
  <c r="O27" i="1"/>
  <c r="O39" i="1"/>
  <c r="U12" i="1"/>
  <c r="U20" i="1"/>
  <c r="U28" i="1"/>
  <c r="U36" i="1"/>
  <c r="U40" i="1"/>
  <c r="U48" i="1"/>
  <c r="T52" i="1"/>
  <c r="U56" i="1"/>
  <c r="O56" i="1"/>
  <c r="O54" i="1"/>
  <c r="O52" i="1"/>
  <c r="O50" i="1"/>
  <c r="O48" i="1"/>
  <c r="O42" i="1"/>
  <c r="O40" i="1"/>
  <c r="O38" i="1"/>
  <c r="O36" i="1"/>
  <c r="O26" i="1"/>
  <c r="O24" i="1"/>
  <c r="O10" i="1"/>
  <c r="O6" i="1"/>
  <c r="N9" i="1"/>
  <c r="O13" i="1"/>
  <c r="O25" i="1"/>
  <c r="O29" i="1"/>
  <c r="O37" i="1"/>
  <c r="O41" i="1"/>
  <c r="O49" i="1"/>
  <c r="O53" i="1"/>
  <c r="O57" i="1"/>
  <c r="R6" i="1"/>
  <c r="R56" i="1"/>
  <c r="R54" i="1"/>
  <c r="R52" i="1"/>
  <c r="R50" i="1"/>
  <c r="R42" i="1"/>
  <c r="R40" i="1"/>
  <c r="R38" i="1"/>
  <c r="R36" i="1"/>
  <c r="R34" i="1"/>
  <c r="R28" i="1"/>
  <c r="R26" i="1"/>
  <c r="R22" i="1"/>
  <c r="R20" i="1"/>
  <c r="R14" i="1"/>
  <c r="R12" i="1"/>
  <c r="R10" i="1"/>
  <c r="R8" i="1"/>
  <c r="R57" i="1"/>
  <c r="R55" i="1"/>
  <c r="R53" i="1"/>
  <c r="R51" i="1"/>
  <c r="R49" i="1"/>
  <c r="R43" i="1"/>
  <c r="R41" i="1"/>
  <c r="R39" i="1"/>
  <c r="R37" i="1"/>
  <c r="R35" i="1"/>
  <c r="R29" i="1"/>
  <c r="R27" i="1"/>
  <c r="R25" i="1"/>
  <c r="R23" i="1"/>
  <c r="R21" i="1"/>
  <c r="R15" i="1"/>
  <c r="R7" i="1"/>
  <c r="R11" i="1"/>
  <c r="T9" i="1"/>
  <c r="U11" i="1"/>
  <c r="U13" i="1"/>
  <c r="U15" i="1"/>
  <c r="U21" i="1"/>
  <c r="U23" i="1"/>
  <c r="U25" i="1"/>
  <c r="U27" i="1"/>
  <c r="U29" i="1"/>
  <c r="U35" i="1"/>
  <c r="T37" i="1"/>
  <c r="U39" i="1"/>
  <c r="U43" i="1"/>
  <c r="U49" i="1"/>
  <c r="U53" i="1"/>
  <c r="U55" i="1"/>
  <c r="AC6" i="1" l="1"/>
  <c r="AC11" i="1"/>
  <c r="AB6" i="1"/>
  <c r="X9" i="1"/>
  <c r="X11" i="1"/>
  <c r="X7" i="1"/>
  <c r="Y6" i="1"/>
  <c r="X6" i="1"/>
  <c r="X10" i="1"/>
  <c r="X13" i="1"/>
  <c r="X8" i="1"/>
  <c r="X12" i="1"/>
  <c r="AG2" i="1" l="1"/>
  <c r="AF2" i="1"/>
  <c r="AB8" i="1" l="1"/>
  <c r="AC12" i="1"/>
  <c r="Z6" i="1" l="1"/>
  <c r="AA6" i="1"/>
  <c r="Y9" i="1"/>
  <c r="AB12" i="1"/>
  <c r="AC8" i="1"/>
  <c r="Y7" i="1"/>
  <c r="Y8" i="1"/>
  <c r="Y10" i="1"/>
  <c r="Y11" i="1"/>
  <c r="Y12" i="1"/>
  <c r="Y13" i="1"/>
  <c r="AC13" i="1"/>
  <c r="AB13" i="1"/>
  <c r="AC7" i="1"/>
  <c r="AB7" i="1"/>
  <c r="AC9" i="1"/>
  <c r="AB9" i="1"/>
  <c r="AC10" i="1"/>
  <c r="AB10" i="1"/>
  <c r="AB11" i="1"/>
  <c r="AA10" i="1"/>
  <c r="Z10" i="1"/>
  <c r="AA8" i="1"/>
  <c r="Z8" i="1"/>
  <c r="AA9" i="1"/>
  <c r="Z9" i="1"/>
  <c r="Z11" i="1"/>
  <c r="AA11" i="1"/>
  <c r="Z7" i="1"/>
  <c r="AA7" i="1"/>
  <c r="AA12" i="1"/>
  <c r="Z12" i="1"/>
  <c r="Z13" i="1"/>
  <c r="AA13" i="1"/>
</calcChain>
</file>

<file path=xl/sharedStrings.xml><?xml version="1.0" encoding="utf-8"?>
<sst xmlns="http://schemas.openxmlformats.org/spreadsheetml/2006/main" count="281" uniqueCount="86">
  <si>
    <t>plot</t>
  </si>
  <si>
    <t>Datum_Lauf</t>
  </si>
  <si>
    <t>time</t>
  </si>
  <si>
    <t>gas1</t>
  </si>
  <si>
    <t>sec1</t>
  </si>
  <si>
    <t>peak1</t>
  </si>
  <si>
    <t>gas2</t>
  </si>
  <si>
    <t>sec2</t>
  </si>
  <si>
    <t>peak2</t>
  </si>
  <si>
    <t>gas3</t>
  </si>
  <si>
    <t>sec3</t>
  </si>
  <si>
    <t>peak3</t>
  </si>
  <si>
    <t>Mittelwert_CH4</t>
  </si>
  <si>
    <t>Stabw_CH4</t>
  </si>
  <si>
    <t>Konzentration_CH4_ppm</t>
  </si>
  <si>
    <t>Mittelwert_CO2</t>
  </si>
  <si>
    <t>Stabw_CO2</t>
  </si>
  <si>
    <t>Konzentration_CO2_ppm</t>
  </si>
  <si>
    <t>Mittelwert_N2O</t>
  </si>
  <si>
    <t>Stabw_N2O</t>
  </si>
  <si>
    <t>Konzentration_N2O_ppb</t>
  </si>
  <si>
    <t>Zeitpunkt</t>
  </si>
  <si>
    <t>Identifier</t>
  </si>
  <si>
    <t>b_CH4</t>
  </si>
  <si>
    <t>R2_CH4</t>
  </si>
  <si>
    <t>b_CO2</t>
  </si>
  <si>
    <t>R2_CO2</t>
  </si>
  <si>
    <t>b_N2O</t>
  </si>
  <si>
    <t>R2_N2O</t>
  </si>
  <si>
    <t>Datum_Probennahme</t>
  </si>
  <si>
    <t>rF_CH4</t>
  </si>
  <si>
    <t>rF_CO2</t>
  </si>
  <si>
    <t>rF_N2O</t>
  </si>
  <si>
    <t>A1</t>
  </si>
  <si>
    <t>A2</t>
  </si>
  <si>
    <t>A3</t>
  </si>
  <si>
    <t>G1</t>
  </si>
  <si>
    <t>G2</t>
  </si>
  <si>
    <t>W1</t>
  </si>
  <si>
    <t>W2</t>
  </si>
  <si>
    <t>W3</t>
  </si>
  <si>
    <t>STD</t>
  </si>
  <si>
    <t>CH4</t>
  </si>
  <si>
    <t>CO2</t>
  </si>
  <si>
    <t>N2O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</si>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</sst>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0" fontId="0" fillId="6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6" borderId="0" xfId="0" applyNumberFormat="1" applyFill="1" applyAlignment="1">
      <alignment horizontal="right"/>
    </xf>
    <xf numFmtId="14" fontId="0" fillId="0" borderId="0" xfId="0" applyNumberFormat="1"/>
    <xf numFmtId="21" fontId="0" fillId="0" borderId="0" xfId="0" applyNumberFormat="1"/>
    <xf numFmtId="2" fontId="0" fillId="0" borderId="0" xfId="0" applyNumberFormat="1"/>
    <xf numFmtId="0" fontId="0" fillId="11" borderId="0" xfId="0" applyFill="1"/>
    <xf numFmtId="14" fontId="0" fillId="11" borderId="0" xfId="0" applyNumberFormat="1" applyFill="1"/>
    <xf numFmtId="21" fontId="0" fillId="11" borderId="0" xfId="0" applyNumberFormat="1" applyFill="1"/>
    <xf numFmtId="2" fontId="0" fillId="11" borderId="0" xfId="0" applyNumberFormat="1" applyFill="1"/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tabSelected="1" topLeftCell="I1" zoomScale="70" zoomScaleNormal="70" workbookViewId="0">
      <selection activeCell="O52" sqref="O52"/>
    </sheetView>
  </sheetViews>
  <sheetFormatPr baseColWidth="10" defaultRowHeight="15" x14ac:dyDescent="0.25"/>
  <cols>
    <col min="13" max="13" width="18" customWidth="1"/>
    <col min="14" max="14" width="10.85546875" style="1"/>
    <col min="15" max="15" width="24.140625" customWidth="1"/>
    <col min="16" max="16" width="20" customWidth="1"/>
    <col min="17" max="17" width="10.85546875" style="1"/>
    <col min="18" max="18" width="23.140625" customWidth="1"/>
    <col min="19" max="19" width="17.42578125" customWidth="1"/>
    <col min="20" max="20" width="10.85546875" style="1"/>
    <col min="21" max="21" width="25" customWidth="1"/>
    <col min="30" max="30" width="14.7109375" style="5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85</v>
      </c>
      <c r="B2" s="27">
        <v>43068</v>
      </c>
      <c r="C2" s="28">
        <v>0.30877314814814816</v>
      </c>
      <c r="D2" t="s">
        <v>42</v>
      </c>
      <c r="E2">
        <v>2.38</v>
      </c>
      <c r="F2" s="29">
        <v>29.460599999999999</v>
      </c>
      <c r="G2" s="29" t="s">
        <v>43</v>
      </c>
      <c r="H2" s="29">
        <v>3.6459999999999999</v>
      </c>
      <c r="I2" s="29">
        <v>2665.8404</v>
      </c>
      <c r="J2" s="29" t="s">
        <v>44</v>
      </c>
      <c r="K2" s="29">
        <v>3.1629999999999998</v>
      </c>
      <c r="L2" s="29">
        <v>808.61969999999997</v>
      </c>
      <c r="M2" s="4">
        <f>AVERAGE(F2:F5,F16:F19,F30:F33,F44:F47,F58:F61)</f>
        <v>29.794960000000003</v>
      </c>
      <c r="N2" s="4">
        <f>STDEV(F2:F5,F16:F19,F30:F33,F44:F47,G58:G61)</f>
        <v>0.23835757303891192</v>
      </c>
      <c r="O2" s="4">
        <v>4.08</v>
      </c>
      <c r="P2" s="4">
        <f>AVERAGE(I2:I5,I16:I19,I30:I33,I44:I47,I58:I61)</f>
        <v>2601.1226600000009</v>
      </c>
      <c r="Q2" s="4">
        <f>STDEV(I2:I5,I16:I19,I30:I33,I44:I47,I58:I61)</f>
        <v>18.015710943927754</v>
      </c>
      <c r="R2" s="4">
        <v>399</v>
      </c>
      <c r="S2" s="4">
        <f>AVERAGE(L2:L5,L16:L19,L30:L33,L44:L47,L58:L61)</f>
        <v>799.10549000000015</v>
      </c>
      <c r="T2" s="4">
        <f>STDEV(L2:L5,L16:L19,L30:L33,L44:L47,L58:L61)</f>
        <v>5.9284374311138235</v>
      </c>
      <c r="U2" s="4">
        <v>399</v>
      </c>
      <c r="AD2" s="7">
        <v>43031</v>
      </c>
      <c r="AE2" s="6">
        <f>(N2/M2)^2</f>
        <v>6.3998868559366566E-5</v>
      </c>
      <c r="AF2" s="6">
        <f>(T2/S2)^2</f>
        <v>5.5039217725218089E-5</v>
      </c>
      <c r="AG2" s="6">
        <f>(T2/S2)^2</f>
        <v>5.5039217725218089E-5</v>
      </c>
    </row>
    <row r="3" spans="1:33" x14ac:dyDescent="0.25">
      <c r="A3" t="s">
        <v>85</v>
      </c>
      <c r="B3" s="27">
        <v>43068</v>
      </c>
      <c r="C3" s="28">
        <v>0.31222222222222223</v>
      </c>
      <c r="D3" t="s">
        <v>42</v>
      </c>
      <c r="E3">
        <v>2.383</v>
      </c>
      <c r="F3" s="29">
        <v>30.134399999999999</v>
      </c>
      <c r="G3" s="29" t="s">
        <v>43</v>
      </c>
      <c r="H3" s="29">
        <v>3.65</v>
      </c>
      <c r="I3" s="29">
        <v>2602.3240000000001</v>
      </c>
      <c r="J3" s="29" t="s">
        <v>44</v>
      </c>
      <c r="K3" s="29">
        <v>3.1659999999999999</v>
      </c>
      <c r="L3" s="29">
        <v>809.93179999999995</v>
      </c>
      <c r="M3" s="5"/>
      <c r="N3" s="4"/>
      <c r="O3" s="5"/>
      <c r="P3" s="5"/>
      <c r="Q3" s="4"/>
      <c r="R3" s="4"/>
      <c r="S3" s="5"/>
      <c r="T3" s="4"/>
      <c r="U3" s="4"/>
      <c r="AD3" s="7">
        <v>43031</v>
      </c>
    </row>
    <row r="4" spans="1:33" x14ac:dyDescent="0.25">
      <c r="A4" t="s">
        <v>85</v>
      </c>
      <c r="B4" s="27">
        <v>43068</v>
      </c>
      <c r="C4" s="28">
        <v>0.31567129629629631</v>
      </c>
      <c r="D4" t="s">
        <v>42</v>
      </c>
      <c r="E4">
        <v>2.39</v>
      </c>
      <c r="F4" s="29">
        <v>29.654399999999999</v>
      </c>
      <c r="G4" s="29" t="s">
        <v>43</v>
      </c>
      <c r="H4" s="29">
        <v>3.66</v>
      </c>
      <c r="I4" s="29">
        <v>2612.5781999999999</v>
      </c>
      <c r="J4" s="29" t="s">
        <v>44</v>
      </c>
      <c r="K4" s="29">
        <v>3.173</v>
      </c>
      <c r="L4" s="29">
        <v>806.80799999999999</v>
      </c>
      <c r="M4" s="5"/>
      <c r="N4" s="4"/>
      <c r="O4" s="5"/>
      <c r="P4" s="5"/>
      <c r="Q4" s="4"/>
      <c r="R4" s="4"/>
      <c r="S4" s="5"/>
      <c r="T4" s="4"/>
      <c r="U4" s="4"/>
      <c r="AD4" s="7">
        <v>43031</v>
      </c>
    </row>
    <row r="5" spans="1:33" x14ac:dyDescent="0.25">
      <c r="A5" t="s">
        <v>85</v>
      </c>
      <c r="B5" s="27">
        <v>43068</v>
      </c>
      <c r="C5" s="28">
        <v>0.31912037037037039</v>
      </c>
      <c r="D5" t="s">
        <v>42</v>
      </c>
      <c r="E5">
        <v>2.383</v>
      </c>
      <c r="F5" s="29">
        <v>30.192900000000002</v>
      </c>
      <c r="G5" s="29" t="s">
        <v>43</v>
      </c>
      <c r="H5" s="29">
        <v>3.6560000000000001</v>
      </c>
      <c r="I5" s="29">
        <v>2597.2314000000001</v>
      </c>
      <c r="J5" s="29" t="s">
        <v>44</v>
      </c>
      <c r="K5" s="29">
        <v>3.17</v>
      </c>
      <c r="L5" s="29">
        <v>807.59100000000001</v>
      </c>
      <c r="M5" s="5"/>
      <c r="N5" s="4"/>
      <c r="O5" s="5"/>
      <c r="P5" s="5"/>
      <c r="Q5" s="4"/>
      <c r="R5" s="4"/>
      <c r="S5" s="5"/>
      <c r="T5" s="4"/>
      <c r="U5" s="4"/>
      <c r="AD5" s="7">
        <v>43031</v>
      </c>
    </row>
    <row r="6" spans="1:33" x14ac:dyDescent="0.25">
      <c r="A6" s="30" t="s">
        <v>45</v>
      </c>
      <c r="B6" s="31">
        <v>43068</v>
      </c>
      <c r="C6" s="32">
        <v>0.32255787037037037</v>
      </c>
      <c r="D6" s="30" t="s">
        <v>42</v>
      </c>
      <c r="E6" s="30">
        <v>2.3860000000000001</v>
      </c>
      <c r="F6" s="33">
        <v>15.067399999999999</v>
      </c>
      <c r="G6" s="33" t="s">
        <v>43</v>
      </c>
      <c r="H6" s="33">
        <v>3.653</v>
      </c>
      <c r="I6" s="33">
        <v>3072.0237999999999</v>
      </c>
      <c r="J6" s="33" t="s">
        <v>44</v>
      </c>
      <c r="K6" s="33">
        <v>3.17</v>
      </c>
      <c r="L6" s="33">
        <v>563.95270000000005</v>
      </c>
      <c r="O6" s="10">
        <f>($O$2/$M$2)*F6</f>
        <v>2.0632681500495385</v>
      </c>
      <c r="R6" s="10">
        <f>($R$2/$P$2)*I6</f>
        <v>471.23402331207234</v>
      </c>
      <c r="U6" s="10">
        <f>($S$2/$U$2)*L6</f>
        <v>1129.4679164669751</v>
      </c>
      <c r="V6" s="3">
        <v>0</v>
      </c>
      <c r="W6" s="11" t="s">
        <v>33</v>
      </c>
      <c r="X6" s="2">
        <f>SLOPE(O6:O10,$V$6:$V$10)</f>
        <v>6.2591292333621915E-2</v>
      </c>
      <c r="Y6" s="2">
        <f>RSQ(O6:O10,$V$6:$V$10)</f>
        <v>0.76952166793856502</v>
      </c>
      <c r="Z6" s="2">
        <f>SLOPE($R6:$R10,$V$6:$V$10)</f>
        <v>30.434862749609813</v>
      </c>
      <c r="AA6" s="2">
        <f>RSQ(R6:R10,$V$6:$V$10)</f>
        <v>0.72415539143126728</v>
      </c>
      <c r="AB6" s="2">
        <f>SLOPE(U6:U10,$V$6:$V$10)</f>
        <v>35.001892230408707</v>
      </c>
      <c r="AC6" s="2">
        <f>RSQ(U6:U10,$V$6:$V$10)</f>
        <v>0.81359540335364711</v>
      </c>
      <c r="AD6" s="7">
        <v>43031</v>
      </c>
      <c r="AE6" s="2"/>
    </row>
    <row r="7" spans="1:33" x14ac:dyDescent="0.25">
      <c r="A7" s="30" t="s">
        <v>46</v>
      </c>
      <c r="B7" s="31">
        <v>43068</v>
      </c>
      <c r="C7" s="32">
        <v>0.32600694444444445</v>
      </c>
      <c r="D7" s="30" t="s">
        <v>42</v>
      </c>
      <c r="E7" s="30">
        <v>2.383</v>
      </c>
      <c r="F7" s="33">
        <v>15.061999999999999</v>
      </c>
      <c r="G7" s="33" t="s">
        <v>43</v>
      </c>
      <c r="H7" s="33">
        <v>3.65</v>
      </c>
      <c r="I7" s="33">
        <v>4676.96</v>
      </c>
      <c r="J7" s="33" t="s">
        <v>44</v>
      </c>
      <c r="K7" s="33">
        <v>3.1629999999999998</v>
      </c>
      <c r="L7" s="33">
        <v>595.75279999999998</v>
      </c>
      <c r="O7" s="10">
        <f>($O$2/$M$2)*F7</f>
        <v>2.0625286961284726</v>
      </c>
      <c r="R7" s="10">
        <f>($R$2/$P$2)*I7</f>
        <v>717.42369888854046</v>
      </c>
      <c r="U7" s="10">
        <f>($S$2/$U$2)*L7</f>
        <v>1193.1562234658447</v>
      </c>
      <c r="V7" s="3">
        <v>10</v>
      </c>
      <c r="W7" s="13" t="s">
        <v>34</v>
      </c>
      <c r="X7" s="2">
        <f>SLOPE($O11:$O15,$V$6:$V$10)</f>
        <v>4.3860572392109723E-4</v>
      </c>
      <c r="Y7" s="2">
        <f>RSQ(O11:O15,$V$6:$V$10)</f>
        <v>0.13623291824858338</v>
      </c>
      <c r="Z7" s="2">
        <f>SLOPE($R11:$R15,$V$6:$V$10)</f>
        <v>10.730328522069772</v>
      </c>
      <c r="AA7" s="2">
        <f>RSQ(R11:R15,$V$6:$V$10)</f>
        <v>0.98657877772905045</v>
      </c>
      <c r="AB7" s="2">
        <f>SLOPE(U11:U15,$V$6:$V$10)</f>
        <v>2.1414124499880995</v>
      </c>
      <c r="AC7" s="2">
        <f>RSQ(U11:U15,$V$6:$V$10)</f>
        <v>0.9048127092340108</v>
      </c>
      <c r="AD7" s="7">
        <v>43031</v>
      </c>
      <c r="AE7" s="2"/>
    </row>
    <row r="8" spans="1:33" x14ac:dyDescent="0.25">
      <c r="A8" s="30" t="s">
        <v>47</v>
      </c>
      <c r="B8" s="31">
        <v>43068</v>
      </c>
      <c r="C8" s="32">
        <v>0.32945601851851852</v>
      </c>
      <c r="D8" s="30" t="s">
        <v>42</v>
      </c>
      <c r="E8" s="30">
        <v>2.383</v>
      </c>
      <c r="F8" s="33">
        <v>15.018000000000001</v>
      </c>
      <c r="G8" s="33" t="s">
        <v>43</v>
      </c>
      <c r="H8" s="33">
        <v>3.653</v>
      </c>
      <c r="I8" s="33">
        <v>4827.9942000000001</v>
      </c>
      <c r="J8" s="33" t="s">
        <v>44</v>
      </c>
      <c r="K8" s="33">
        <v>3.1659999999999999</v>
      </c>
      <c r="L8" s="33">
        <v>606.3134</v>
      </c>
      <c r="O8" s="10">
        <f>($O$2/$M$2)*F8</f>
        <v>2.0565035160308991</v>
      </c>
      <c r="R8" s="10">
        <f>($R$2/$P$2)*I8</f>
        <v>740.5916358438858</v>
      </c>
      <c r="U8" s="10">
        <f>($S$2/$U$2)*L8</f>
        <v>1214.3066832094387</v>
      </c>
      <c r="V8" s="3">
        <v>20</v>
      </c>
      <c r="W8" s="15" t="s">
        <v>35</v>
      </c>
      <c r="X8" s="2">
        <f>SLOPE($O20:$O24,$V$6:$V$10)</f>
        <v>-1.7775650646954988E-3</v>
      </c>
      <c r="Y8" s="2">
        <f>RSQ(O20:O24,$V$6:$V$10)</f>
        <v>0.75791357732027076</v>
      </c>
      <c r="Z8" s="2">
        <f>SLOPE($R20:$R24,$V$6:$V$10)</f>
        <v>10.902752052838599</v>
      </c>
      <c r="AA8" s="2">
        <f>RSQ(R20:R24,$V$6:$V$10)</f>
        <v>0.99458419329958336</v>
      </c>
      <c r="AB8" s="2">
        <f>SLOPE($U20:$U24,$V$6:$V$10)</f>
        <v>12.129075476322109</v>
      </c>
      <c r="AC8" s="2">
        <f>RSQ(U20:U24,$V$6:$V$10)</f>
        <v>0.99536506215608822</v>
      </c>
      <c r="AD8" s="7">
        <v>43031</v>
      </c>
      <c r="AE8" s="2"/>
    </row>
    <row r="9" spans="1:33" x14ac:dyDescent="0.25">
      <c r="A9" s="30" t="s">
        <v>48</v>
      </c>
      <c r="B9" s="31">
        <v>43068</v>
      </c>
      <c r="C9" s="32">
        <v>0.3329050925925926</v>
      </c>
      <c r="D9" s="30" t="s">
        <v>42</v>
      </c>
      <c r="E9" s="30">
        <v>2.38</v>
      </c>
      <c r="F9" s="33">
        <v>15.1312</v>
      </c>
      <c r="G9" s="33" t="s">
        <v>43</v>
      </c>
      <c r="H9" s="33">
        <v>3.65</v>
      </c>
      <c r="I9" s="33">
        <v>5606.5204000000003</v>
      </c>
      <c r="J9" s="33" t="s">
        <v>44</v>
      </c>
      <c r="K9" s="33">
        <v>3.1629999999999998</v>
      </c>
      <c r="L9" s="33">
        <v>619.44979999999998</v>
      </c>
      <c r="N9" s="10">
        <f>($O$2/$M$2)*F9</f>
        <v>2.0720046611910203</v>
      </c>
      <c r="R9" s="10">
        <f>($R$2/$P$2)*I9</f>
        <v>860.01389861406983</v>
      </c>
      <c r="T9" s="10">
        <f>($S$2/$U$2)*L9</f>
        <v>1240.6158795974989</v>
      </c>
      <c r="V9" s="3">
        <v>30</v>
      </c>
      <c r="W9" s="18" t="s">
        <v>36</v>
      </c>
      <c r="X9" s="2">
        <f>SLOPE($O25:$O29,$V$6:$V$10)</f>
        <v>7.1985252347569377E-4</v>
      </c>
      <c r="Y9" s="2">
        <f>RSQ(O25:O29,$V$6:$V$10)</f>
        <v>0.87378706566548026</v>
      </c>
      <c r="Z9" s="2">
        <f>SLOPE($R25:$R29,$V$6:$V$10)</f>
        <v>29.452046768144335</v>
      </c>
      <c r="AA9" s="2">
        <f>RSQ(R25:R29,$V$6:$V$10)</f>
        <v>0.98997602342509017</v>
      </c>
      <c r="AB9" s="2">
        <f>SLOPE(U25:U29,$V$6:$V$10)</f>
        <v>6.2726216033240165</v>
      </c>
      <c r="AC9" s="2">
        <f>RSQ(U25:U29,$V$6:$V$10)</f>
        <v>0.95630743032994214</v>
      </c>
      <c r="AD9" s="7">
        <v>43031</v>
      </c>
      <c r="AE9" s="2"/>
    </row>
    <row r="10" spans="1:33" x14ac:dyDescent="0.25">
      <c r="A10" s="30" t="s">
        <v>49</v>
      </c>
      <c r="B10" s="31">
        <v>43068</v>
      </c>
      <c r="C10" s="32">
        <v>0.33622685185185186</v>
      </c>
      <c r="D10" s="30" t="s">
        <v>42</v>
      </c>
      <c r="E10" s="30">
        <v>2.41</v>
      </c>
      <c r="F10" s="33">
        <v>32.846600000000002</v>
      </c>
      <c r="G10" s="33" t="s">
        <v>43</v>
      </c>
      <c r="H10" s="33">
        <v>3.6760000000000002</v>
      </c>
      <c r="I10" s="33">
        <v>12527.646000000001</v>
      </c>
      <c r="J10" s="33" t="s">
        <v>44</v>
      </c>
      <c r="K10" s="33">
        <v>3.1859999999999999</v>
      </c>
      <c r="L10" s="33">
        <v>1249.4967999999999</v>
      </c>
      <c r="O10" s="10">
        <f>($O$2/$M$2)*F10</f>
        <v>4.49787910438544</v>
      </c>
      <c r="R10" s="10">
        <f>($R$2/$P$2)*I10</f>
        <v>1921.6820609297984</v>
      </c>
      <c r="U10" s="10">
        <f>($S$2/$U$2)*L10</f>
        <v>2502.4555203444411</v>
      </c>
      <c r="V10" s="3">
        <v>40</v>
      </c>
      <c r="W10" s="20" t="s">
        <v>37</v>
      </c>
      <c r="X10" s="2">
        <f>SLOPE($O34:$O38,$V$6:$V$10)</f>
        <v>1.5069797039499423E-3</v>
      </c>
      <c r="Y10" s="2">
        <f>RSQ(O34:O38,$V$6:$V$10)</f>
        <v>0.91531829939775144</v>
      </c>
      <c r="Z10" s="2">
        <f>SLOPE($R34:$R38,$V$6:$V$10)</f>
        <v>5.2214101591041455</v>
      </c>
      <c r="AA10" s="2">
        <f>RSQ(R34:R38,$V$6:$V$10)</f>
        <v>0.98980206997252684</v>
      </c>
      <c r="AB10" s="2">
        <f>SLOPE(U34:U38,$V$6:$V$10)</f>
        <v>0.76239527617581837</v>
      </c>
      <c r="AC10" s="2">
        <f>RSQ(U34:U38,$V$6:$V$10)</f>
        <v>0.85652902848998713</v>
      </c>
      <c r="AD10" s="7">
        <v>43031</v>
      </c>
      <c r="AE10" s="2"/>
    </row>
    <row r="11" spans="1:33" x14ac:dyDescent="0.25">
      <c r="A11" s="30" t="s">
        <v>50</v>
      </c>
      <c r="B11" s="31">
        <v>43068</v>
      </c>
      <c r="C11" s="32">
        <v>0.33968749999999998</v>
      </c>
      <c r="D11" s="30" t="s">
        <v>42</v>
      </c>
      <c r="E11" s="30">
        <v>2.39</v>
      </c>
      <c r="F11" s="33">
        <v>15.118399999999999</v>
      </c>
      <c r="G11" s="33" t="s">
        <v>43</v>
      </c>
      <c r="H11" s="33">
        <v>3.653</v>
      </c>
      <c r="I11" s="33">
        <v>3248.7489</v>
      </c>
      <c r="J11" s="33" t="s">
        <v>44</v>
      </c>
      <c r="K11" s="33">
        <v>3.1659999999999999</v>
      </c>
      <c r="L11" s="33">
        <v>580.01390000000004</v>
      </c>
      <c r="O11" s="12">
        <f>($O$2/$M$2)*F11</f>
        <v>2.0702518815262714</v>
      </c>
      <c r="R11" s="12">
        <f>($R$2/$P$2)*I11</f>
        <v>498.3428236713757</v>
      </c>
      <c r="U11" s="12">
        <f>($S$2/$U$2)*L11</f>
        <v>1161.6348164569199</v>
      </c>
      <c r="V11" s="3"/>
      <c r="W11" s="21" t="s">
        <v>38</v>
      </c>
      <c r="X11" s="2">
        <f>SLOPE($O39:$O43,$V$6:$V$10)</f>
        <v>-6.6616582133354127E-3</v>
      </c>
      <c r="Y11" s="2">
        <f>RSQ(O39:O43,$V$6:$V$10)</f>
        <v>0.88916902730632985</v>
      </c>
      <c r="Z11" s="2">
        <f>SLOPE($R39:$R43,$V$6:$V$10)</f>
        <v>5.0815032113864254</v>
      </c>
      <c r="AA11" s="2">
        <f>RSQ(R39:R43,$V$6:$V$10)</f>
        <v>0.96785954309570132</v>
      </c>
      <c r="AB11" s="2">
        <f>SLOPE($U39:$U43,$V$6:$V$10)</f>
        <v>0.71299035752125517</v>
      </c>
      <c r="AC11" s="2">
        <f>RSQ(U39:U43,$V$6:$V$10)</f>
        <v>0.83556072460542463</v>
      </c>
      <c r="AD11" s="7">
        <v>43031</v>
      </c>
      <c r="AE11" s="2"/>
    </row>
    <row r="12" spans="1:33" x14ac:dyDescent="0.25">
      <c r="A12" s="30" t="s">
        <v>51</v>
      </c>
      <c r="B12" s="31">
        <v>43068</v>
      </c>
      <c r="C12" s="32">
        <v>0.34313657407407411</v>
      </c>
      <c r="D12" s="30" t="s">
        <v>42</v>
      </c>
      <c r="E12" s="30">
        <v>2.3860000000000001</v>
      </c>
      <c r="F12" s="33">
        <v>14.974299999999999</v>
      </c>
      <c r="G12" s="33" t="s">
        <v>43</v>
      </c>
      <c r="H12" s="33">
        <v>3.6560000000000001</v>
      </c>
      <c r="I12" s="33">
        <v>4023.9405000000002</v>
      </c>
      <c r="J12" s="33" t="s">
        <v>44</v>
      </c>
      <c r="K12" s="33">
        <v>3.17</v>
      </c>
      <c r="L12" s="33">
        <v>593.82799999999997</v>
      </c>
      <c r="O12" s="12">
        <f>($O$2/$M$2)*F12</f>
        <v>2.050519416706718</v>
      </c>
      <c r="R12" s="12">
        <f>($R$2/$P$2)*I12</f>
        <v>617.25357446234375</v>
      </c>
      <c r="U12" s="12">
        <f>($S$2/$U$2)*L12</f>
        <v>1189.301290515589</v>
      </c>
      <c r="V12" s="3"/>
      <c r="W12" s="23" t="s">
        <v>39</v>
      </c>
      <c r="X12" s="2">
        <f>SLOPE($O48:$O52,$V$6:$V$10)</f>
        <v>-1.7137529300257448E-3</v>
      </c>
      <c r="Y12" s="2">
        <f>RSQ(O48:O52,$V$6:$V$10)</f>
        <v>0.31874938173393036</v>
      </c>
      <c r="Z12" s="2">
        <f>SLOPE($R48:$R52,$V$6:$V$10)</f>
        <v>5.6520729960500962</v>
      </c>
      <c r="AA12" s="2">
        <f>RSQ(R48:R52,$V$6:$V$10)</f>
        <v>0.85885712356405086</v>
      </c>
      <c r="AB12" s="2">
        <f>SLOPE(U48:U52,$V$6:$V$10)</f>
        <v>1.2002724681452128</v>
      </c>
      <c r="AC12" s="2">
        <f>RSQ(U48:U52,$V$6:$V$10)</f>
        <v>0.89097199275475469</v>
      </c>
      <c r="AD12" s="7">
        <v>43031</v>
      </c>
      <c r="AE12" s="2"/>
    </row>
    <row r="13" spans="1:33" x14ac:dyDescent="0.25">
      <c r="A13" s="30" t="s">
        <v>52</v>
      </c>
      <c r="B13" s="31">
        <v>43068</v>
      </c>
      <c r="C13" s="32">
        <v>0.34657407407407409</v>
      </c>
      <c r="D13" s="30" t="s">
        <v>42</v>
      </c>
      <c r="E13" s="30">
        <v>2.3860000000000001</v>
      </c>
      <c r="F13" s="33">
        <v>14.993</v>
      </c>
      <c r="G13" s="33" t="s">
        <v>43</v>
      </c>
      <c r="H13" s="33">
        <v>3.66</v>
      </c>
      <c r="I13" s="33">
        <v>4785.4355999999998</v>
      </c>
      <c r="J13" s="33" t="s">
        <v>44</v>
      </c>
      <c r="K13" s="33">
        <v>3.173</v>
      </c>
      <c r="L13" s="33">
        <v>614.41489999999999</v>
      </c>
      <c r="O13" s="12">
        <f>($O$2/$M$2)*F13</f>
        <v>2.0530801182481868</v>
      </c>
      <c r="R13" s="12">
        <f>($R$2/$P$2)*I13</f>
        <v>734.06334647824701</v>
      </c>
      <c r="U13" s="12">
        <f>($S$2/$U$2)*L13</f>
        <v>1230.5321296436116</v>
      </c>
      <c r="V13" s="3"/>
      <c r="W13" s="25" t="s">
        <v>40</v>
      </c>
      <c r="X13" s="2">
        <f>SLOPE($O53:$O57,$V$6:$V$10)</f>
        <v>-5.7697946229832197E-3</v>
      </c>
      <c r="Y13" s="2">
        <f>RSQ(O53:O57,$V$6:$V$10)</f>
        <v>0.94575985169983101</v>
      </c>
      <c r="Z13" s="2">
        <f>SLOPE($R53:$R57,$V$6:$V$10)</f>
        <v>2.5018415063901647</v>
      </c>
      <c r="AA13" s="2">
        <f>RSQ(R53:R57,$V$6:$V$10)</f>
        <v>0.84511554312518378</v>
      </c>
      <c r="AB13" s="2">
        <f>SLOPE(U53:U57,$V$6:$V$10)</f>
        <v>-0.37557357198804087</v>
      </c>
      <c r="AC13" s="2">
        <f>RSQ(U53:U57,$V$6:$V$10)</f>
        <v>0.34027165353508898</v>
      </c>
      <c r="AD13" s="7">
        <v>43031</v>
      </c>
      <c r="AE13" s="2"/>
    </row>
    <row r="14" spans="1:33" x14ac:dyDescent="0.25">
      <c r="A14" s="30" t="s">
        <v>53</v>
      </c>
      <c r="B14" s="31">
        <v>43068</v>
      </c>
      <c r="C14" s="32">
        <v>0.35002314814814817</v>
      </c>
      <c r="D14" s="30" t="s">
        <v>42</v>
      </c>
      <c r="E14" s="30">
        <v>2.39</v>
      </c>
      <c r="F14" s="33">
        <v>15.3184</v>
      </c>
      <c r="G14" s="33" t="s">
        <v>43</v>
      </c>
      <c r="H14" s="33">
        <v>3.6560000000000001</v>
      </c>
      <c r="I14" s="33">
        <v>5597.4994999999999</v>
      </c>
      <c r="J14" s="33" t="s">
        <v>44</v>
      </c>
      <c r="K14" s="33">
        <v>3.173</v>
      </c>
      <c r="L14" s="33">
        <v>616.58450000000005</v>
      </c>
      <c r="O14" s="12">
        <f>($O$2/$M$2)*F14</f>
        <v>2.0976390637879696</v>
      </c>
      <c r="R14" s="12">
        <f>($R$2/$P$2)*I14</f>
        <v>858.63013492028074</v>
      </c>
      <c r="U14" s="12">
        <f>($S$2/$U$2)*L14</f>
        <v>1234.8773408493862</v>
      </c>
      <c r="AD14" s="7">
        <v>43031</v>
      </c>
    </row>
    <row r="15" spans="1:33" x14ac:dyDescent="0.25">
      <c r="A15" s="30" t="s">
        <v>54</v>
      </c>
      <c r="B15" s="31">
        <v>43068</v>
      </c>
      <c r="C15" s="32">
        <v>0.35347222222222219</v>
      </c>
      <c r="D15" s="30" t="s">
        <v>42</v>
      </c>
      <c r="E15" s="30">
        <v>2.3860000000000001</v>
      </c>
      <c r="F15" s="33">
        <v>15.1065</v>
      </c>
      <c r="G15" s="33" t="s">
        <v>43</v>
      </c>
      <c r="H15" s="33">
        <v>3.653</v>
      </c>
      <c r="I15" s="33">
        <v>5959.576</v>
      </c>
      <c r="J15" s="33" t="s">
        <v>44</v>
      </c>
      <c r="K15" s="33">
        <v>3.17</v>
      </c>
      <c r="L15" s="33">
        <v>622.09690000000001</v>
      </c>
      <c r="O15" s="12">
        <f>($O$2/$M$2)*F15</f>
        <v>2.0686223441817004</v>
      </c>
      <c r="R15" s="12">
        <f>($R$2/$P$2)*I15</f>
        <v>914.17096954589579</v>
      </c>
      <c r="U15" s="12">
        <f>($S$2/$U$2)*L15</f>
        <v>1245.9174137894263</v>
      </c>
      <c r="AD15" s="7">
        <v>43031</v>
      </c>
    </row>
    <row r="16" spans="1:33" x14ac:dyDescent="0.25">
      <c r="A16" t="s">
        <v>85</v>
      </c>
      <c r="B16" s="27">
        <v>43068</v>
      </c>
      <c r="C16" s="28">
        <v>0.35692129629629626</v>
      </c>
      <c r="D16" t="s">
        <v>42</v>
      </c>
      <c r="E16">
        <v>2.3860000000000001</v>
      </c>
      <c r="F16" s="29">
        <v>29.757200000000001</v>
      </c>
      <c r="G16" s="29" t="s">
        <v>43</v>
      </c>
      <c r="H16" s="29">
        <v>3.653</v>
      </c>
      <c r="I16" s="29">
        <v>2589.9191999999998</v>
      </c>
      <c r="J16" s="29" t="s">
        <v>44</v>
      </c>
      <c r="K16" s="29">
        <v>3.17</v>
      </c>
      <c r="L16" s="29">
        <v>800.90959999999995</v>
      </c>
      <c r="M16" s="5"/>
      <c r="N16" s="4"/>
      <c r="O16" s="5"/>
      <c r="P16" s="5"/>
      <c r="Q16" s="4"/>
      <c r="R16" s="4"/>
      <c r="S16" s="5"/>
      <c r="T16" s="4"/>
      <c r="U16" s="4"/>
      <c r="AD16" s="7">
        <v>43031</v>
      </c>
    </row>
    <row r="17" spans="1:30" x14ac:dyDescent="0.25">
      <c r="A17" t="s">
        <v>85</v>
      </c>
      <c r="B17" s="27">
        <v>43068</v>
      </c>
      <c r="C17" s="28">
        <v>0.3603703703703704</v>
      </c>
      <c r="D17" t="s">
        <v>42</v>
      </c>
      <c r="E17">
        <v>2.3860000000000001</v>
      </c>
      <c r="F17" s="29">
        <v>29.981300000000001</v>
      </c>
      <c r="G17" s="29" t="s">
        <v>43</v>
      </c>
      <c r="H17" s="29">
        <v>3.66</v>
      </c>
      <c r="I17" s="29">
        <v>2615.433</v>
      </c>
      <c r="J17" s="29" t="s">
        <v>44</v>
      </c>
      <c r="K17" s="29">
        <v>3.17</v>
      </c>
      <c r="L17" s="29">
        <v>799.01379999999995</v>
      </c>
      <c r="M17" s="5"/>
      <c r="N17" s="4"/>
      <c r="O17" s="5"/>
      <c r="P17" s="5"/>
      <c r="Q17" s="4"/>
      <c r="R17" s="4"/>
      <c r="S17" s="5"/>
      <c r="T17" s="4"/>
      <c r="U17" s="4"/>
      <c r="AD17" s="7">
        <v>43031</v>
      </c>
    </row>
    <row r="18" spans="1:30" x14ac:dyDescent="0.25">
      <c r="A18" t="s">
        <v>85</v>
      </c>
      <c r="B18" s="27">
        <v>43068</v>
      </c>
      <c r="C18" s="28">
        <v>0.36381944444444447</v>
      </c>
      <c r="D18" t="s">
        <v>42</v>
      </c>
      <c r="E18">
        <v>2.383</v>
      </c>
      <c r="F18" s="29">
        <v>29.785</v>
      </c>
      <c r="G18" s="29" t="s">
        <v>43</v>
      </c>
      <c r="H18" s="29">
        <v>3.653</v>
      </c>
      <c r="I18" s="29">
        <v>2598.6342</v>
      </c>
      <c r="J18" s="29" t="s">
        <v>44</v>
      </c>
      <c r="K18" s="29">
        <v>3.17</v>
      </c>
      <c r="L18" s="29">
        <v>799.80079999999998</v>
      </c>
      <c r="M18" s="5"/>
      <c r="N18" s="4"/>
      <c r="O18" s="5"/>
      <c r="P18" s="5"/>
      <c r="Q18" s="4"/>
      <c r="R18" s="4"/>
      <c r="S18" s="5"/>
      <c r="T18" s="4"/>
      <c r="U18" s="4"/>
      <c r="AD18" s="7">
        <v>43031</v>
      </c>
    </row>
    <row r="19" spans="1:30" x14ac:dyDescent="0.25">
      <c r="A19" t="s">
        <v>85</v>
      </c>
      <c r="B19" s="27">
        <v>43068</v>
      </c>
      <c r="C19" s="28">
        <v>0.36725694444444446</v>
      </c>
      <c r="D19" t="s">
        <v>42</v>
      </c>
      <c r="E19">
        <v>2.383</v>
      </c>
      <c r="F19" s="29">
        <v>29.863800000000001</v>
      </c>
      <c r="G19" s="29" t="s">
        <v>43</v>
      </c>
      <c r="H19" s="29">
        <v>3.653</v>
      </c>
      <c r="I19" s="29">
        <v>2596.1142</v>
      </c>
      <c r="J19" s="29" t="s">
        <v>44</v>
      </c>
      <c r="K19" s="29">
        <v>3.1659999999999999</v>
      </c>
      <c r="L19" s="29">
        <v>803.06600000000003</v>
      </c>
      <c r="M19" s="5"/>
      <c r="N19" s="4"/>
      <c r="O19" s="5"/>
      <c r="P19" s="5"/>
      <c r="Q19" s="4"/>
      <c r="R19" s="4"/>
      <c r="S19" s="5"/>
      <c r="T19" s="4"/>
      <c r="U19" s="4"/>
      <c r="AD19" s="7">
        <v>43031</v>
      </c>
    </row>
    <row r="20" spans="1:30" x14ac:dyDescent="0.25">
      <c r="A20" s="30" t="s">
        <v>55</v>
      </c>
      <c r="B20" s="31">
        <v>43068</v>
      </c>
      <c r="C20" s="32">
        <v>0.37070601851851853</v>
      </c>
      <c r="D20" s="30" t="s">
        <v>42</v>
      </c>
      <c r="E20" s="30">
        <v>2.383</v>
      </c>
      <c r="F20" s="33">
        <v>14.866400000000001</v>
      </c>
      <c r="G20" s="33" t="s">
        <v>43</v>
      </c>
      <c r="H20" s="33">
        <v>3.65</v>
      </c>
      <c r="I20" s="33">
        <v>3735.2323999999999</v>
      </c>
      <c r="J20" s="33" t="s">
        <v>44</v>
      </c>
      <c r="K20" s="33">
        <v>3.1629999999999998</v>
      </c>
      <c r="L20" s="33">
        <v>557.03819999999996</v>
      </c>
      <c r="N20" s="14">
        <f>($O$2/$M$2)*F20</f>
        <v>2.0357440318765323</v>
      </c>
      <c r="P20" s="3"/>
      <c r="R20" s="14">
        <f>($R$2/$P$2)*I20</f>
        <v>572.96710782566458</v>
      </c>
      <c r="S20" s="3"/>
      <c r="U20" s="14">
        <f>($S$2/$U$2)*L20</f>
        <v>1115.6197587962856</v>
      </c>
      <c r="AD20" s="7">
        <v>43031</v>
      </c>
    </row>
    <row r="21" spans="1:30" x14ac:dyDescent="0.25">
      <c r="A21" s="30" t="s">
        <v>56</v>
      </c>
      <c r="B21" s="31">
        <v>43068</v>
      </c>
      <c r="C21" s="32">
        <v>0.37415509259259255</v>
      </c>
      <c r="D21" s="30" t="s">
        <v>42</v>
      </c>
      <c r="E21" s="30">
        <v>2.383</v>
      </c>
      <c r="F21" s="33">
        <v>15.225899999999999</v>
      </c>
      <c r="G21" s="33" t="s">
        <v>43</v>
      </c>
      <c r="H21" s="33">
        <v>3.65</v>
      </c>
      <c r="I21" s="33">
        <v>4638.0382</v>
      </c>
      <c r="J21" s="33" t="s">
        <v>44</v>
      </c>
      <c r="K21" s="33">
        <v>3.1629999999999998</v>
      </c>
      <c r="L21" s="33">
        <v>632.66499999999996</v>
      </c>
      <c r="O21" s="14">
        <f>($O$2/$M$2)*F21</f>
        <v>2.0849724919919339</v>
      </c>
      <c r="P21" s="3"/>
      <c r="R21" s="14">
        <f>($R$2/$P$2)*I21</f>
        <v>711.4532775628503</v>
      </c>
      <c r="S21" s="3"/>
      <c r="U21" s="14">
        <f>($S$2/$U$2)*L21</f>
        <v>1267.0828943129072</v>
      </c>
      <c r="AD21" s="7">
        <v>43031</v>
      </c>
    </row>
    <row r="22" spans="1:30" x14ac:dyDescent="0.25">
      <c r="A22" s="30" t="s">
        <v>57</v>
      </c>
      <c r="B22" s="31">
        <v>43068</v>
      </c>
      <c r="C22" s="32">
        <v>0.37760416666666669</v>
      </c>
      <c r="D22" s="30" t="s">
        <v>42</v>
      </c>
      <c r="E22" s="30">
        <v>2.39</v>
      </c>
      <c r="F22" s="33">
        <v>14.9878</v>
      </c>
      <c r="G22" s="33" t="s">
        <v>43</v>
      </c>
      <c r="H22" s="33">
        <v>3.6560000000000001</v>
      </c>
      <c r="I22" s="33">
        <v>5338.4423999999999</v>
      </c>
      <c r="J22" s="33" t="s">
        <v>44</v>
      </c>
      <c r="K22" s="33">
        <v>3.173</v>
      </c>
      <c r="L22" s="33">
        <v>681.82439999999997</v>
      </c>
      <c r="O22" s="14">
        <f>($O$2/$M$2)*F22</f>
        <v>2.052368051509383</v>
      </c>
      <c r="P22" s="3"/>
      <c r="R22" s="14">
        <f>($R$2/$P$2)*I22</f>
        <v>818.89199242914572</v>
      </c>
      <c r="S22" s="3"/>
      <c r="U22" s="14">
        <f>($S$2/$U$2)*L22</f>
        <v>1365.5378978846015</v>
      </c>
      <c r="AD22" s="7">
        <v>43031</v>
      </c>
    </row>
    <row r="23" spans="1:30" x14ac:dyDescent="0.25">
      <c r="A23" s="30" t="s">
        <v>58</v>
      </c>
      <c r="B23" s="31">
        <v>43068</v>
      </c>
      <c r="C23" s="32">
        <v>0.38104166666666667</v>
      </c>
      <c r="D23" s="30" t="s">
        <v>42</v>
      </c>
      <c r="E23" s="30">
        <v>2.3860000000000001</v>
      </c>
      <c r="F23" s="33">
        <v>15.073</v>
      </c>
      <c r="G23" s="33" t="s">
        <v>43</v>
      </c>
      <c r="H23" s="33">
        <v>3.65</v>
      </c>
      <c r="I23" s="33">
        <v>5940.2358999999997</v>
      </c>
      <c r="J23" s="33" t="s">
        <v>44</v>
      </c>
      <c r="K23" s="33">
        <v>3.1659999999999999</v>
      </c>
      <c r="L23" s="33">
        <v>750.21720000000005</v>
      </c>
      <c r="O23" s="14">
        <f>($O$2/$M$2)*F23</f>
        <v>2.0640349911528659</v>
      </c>
      <c r="P23" s="3"/>
      <c r="R23" s="14">
        <f>($R$2/$P$2)*I23</f>
        <v>911.2042890357194</v>
      </c>
      <c r="S23" s="3"/>
      <c r="U23" s="14">
        <f>($S$2/$U$2)*L23</f>
        <v>1502.5129905073386</v>
      </c>
      <c r="AD23" s="7">
        <v>43031</v>
      </c>
    </row>
    <row r="24" spans="1:30" x14ac:dyDescent="0.25">
      <c r="A24" s="30" t="s">
        <v>59</v>
      </c>
      <c r="B24" s="31">
        <v>43068</v>
      </c>
      <c r="C24" s="32">
        <v>0.38449074074074074</v>
      </c>
      <c r="D24" s="30" t="s">
        <v>42</v>
      </c>
      <c r="E24" s="30">
        <v>2.38</v>
      </c>
      <c r="F24" s="33">
        <v>14.764799999999999</v>
      </c>
      <c r="G24" s="33" t="s">
        <v>43</v>
      </c>
      <c r="H24" s="33">
        <v>3.6459999999999999</v>
      </c>
      <c r="I24" s="33">
        <v>6637.9425000000001</v>
      </c>
      <c r="J24" s="33" t="s">
        <v>44</v>
      </c>
      <c r="K24" s="33">
        <v>3.16</v>
      </c>
      <c r="L24" s="33">
        <v>801.06949999999995</v>
      </c>
      <c r="O24" s="14">
        <f>($O$2/$M$2)*F24</f>
        <v>2.0218313432875896</v>
      </c>
      <c r="P24" s="3"/>
      <c r="R24" s="14">
        <f>($R$2/$P$2)*I24</f>
        <v>1018.2292047311599</v>
      </c>
      <c r="S24" s="3"/>
      <c r="U24" s="14">
        <f>($S$2/$U$2)*L24</f>
        <v>1604.3584845151754</v>
      </c>
      <c r="AD24" s="7">
        <v>43031</v>
      </c>
    </row>
    <row r="25" spans="1:30" x14ac:dyDescent="0.25">
      <c r="A25" s="30" t="s">
        <v>60</v>
      </c>
      <c r="B25" s="31">
        <v>43068</v>
      </c>
      <c r="C25" s="32">
        <v>0.38792824074074073</v>
      </c>
      <c r="D25" s="30" t="s">
        <v>42</v>
      </c>
      <c r="E25" s="30">
        <v>2.383</v>
      </c>
      <c r="F25" s="33">
        <v>15.177899999999999</v>
      </c>
      <c r="G25" s="33" t="s">
        <v>43</v>
      </c>
      <c r="H25" s="33">
        <v>3.653</v>
      </c>
      <c r="I25" s="33">
        <v>3298.4294</v>
      </c>
      <c r="J25" s="33" t="s">
        <v>44</v>
      </c>
      <c r="K25" s="33">
        <v>3.1659999999999999</v>
      </c>
      <c r="L25" s="33">
        <v>569.30999999999995</v>
      </c>
      <c r="O25" s="17">
        <f>($O$2/$M$2)*F25</f>
        <v>2.0783995682491265</v>
      </c>
      <c r="P25" s="3"/>
      <c r="R25" s="17">
        <f>($R$2/$P$2)*I25</f>
        <v>505.96357904936309</v>
      </c>
      <c r="S25" s="3"/>
      <c r="U25" s="17">
        <f>($S$2/$U$2)*L25</f>
        <v>1140.1973596789474</v>
      </c>
      <c r="AD25" s="7">
        <v>43031</v>
      </c>
    </row>
    <row r="26" spans="1:30" x14ac:dyDescent="0.25">
      <c r="A26" s="30" t="s">
        <v>61</v>
      </c>
      <c r="B26" s="31">
        <v>43068</v>
      </c>
      <c r="C26" s="32">
        <v>0.3913773148148148</v>
      </c>
      <c r="D26" s="30" t="s">
        <v>42</v>
      </c>
      <c r="E26" s="30">
        <v>2.383</v>
      </c>
      <c r="F26" s="33">
        <v>15.2814</v>
      </c>
      <c r="G26" s="33" t="s">
        <v>43</v>
      </c>
      <c r="H26" s="33">
        <v>3.65</v>
      </c>
      <c r="I26" s="33">
        <v>5649.7263999999996</v>
      </c>
      <c r="J26" s="33" t="s">
        <v>44</v>
      </c>
      <c r="K26" s="33">
        <v>3.1659999999999999</v>
      </c>
      <c r="L26" s="33">
        <v>581.79579999999999</v>
      </c>
      <c r="O26" s="17">
        <f>($O$2/$M$2)*F26</f>
        <v>2.0925724350695551</v>
      </c>
      <c r="P26" s="3"/>
      <c r="R26" s="17">
        <f>($R$2/$P$2)*I26</f>
        <v>866.64149609922629</v>
      </c>
      <c r="S26" s="3"/>
      <c r="U26" s="17">
        <f>($S$2/$U$2)*L26</f>
        <v>1165.2035534810577</v>
      </c>
      <c r="AD26" s="7">
        <v>43031</v>
      </c>
    </row>
    <row r="27" spans="1:30" x14ac:dyDescent="0.25">
      <c r="A27" s="30" t="s">
        <v>62</v>
      </c>
      <c r="B27" s="31">
        <v>43068</v>
      </c>
      <c r="C27" s="32">
        <v>0.39482638888888894</v>
      </c>
      <c r="D27" s="30" t="s">
        <v>42</v>
      </c>
      <c r="E27" s="30">
        <v>2.383</v>
      </c>
      <c r="F27" s="33">
        <v>15.2529</v>
      </c>
      <c r="G27" s="33" t="s">
        <v>43</v>
      </c>
      <c r="H27" s="33">
        <v>3.65</v>
      </c>
      <c r="I27" s="33">
        <v>7906.7974999999997</v>
      </c>
      <c r="J27" s="33" t="s">
        <v>44</v>
      </c>
      <c r="K27" s="33">
        <v>3.1629999999999998</v>
      </c>
      <c r="L27" s="33">
        <v>619.02530000000002</v>
      </c>
      <c r="O27" s="17">
        <f>($O$2/$M$2)*F27</f>
        <v>2.0886697615972634</v>
      </c>
      <c r="P27" s="3"/>
      <c r="R27" s="17">
        <f>($R$2/$P$2)*I27</f>
        <v>1212.8656026163715</v>
      </c>
      <c r="S27" s="3"/>
      <c r="U27" s="17">
        <f>($S$2/$U$2)*L27</f>
        <v>1239.7657034558824</v>
      </c>
      <c r="AD27" s="7">
        <v>43031</v>
      </c>
    </row>
    <row r="28" spans="1:30" x14ac:dyDescent="0.25">
      <c r="A28" s="30" t="s">
        <v>63</v>
      </c>
      <c r="B28" s="31">
        <v>43068</v>
      </c>
      <c r="C28" s="32">
        <v>0.39827546296296296</v>
      </c>
      <c r="D28" s="30" t="s">
        <v>42</v>
      </c>
      <c r="E28" s="30">
        <v>2.38</v>
      </c>
      <c r="F28" s="33">
        <v>15.6012</v>
      </c>
      <c r="G28" s="33" t="s">
        <v>43</v>
      </c>
      <c r="H28" s="33">
        <v>3.6459999999999999</v>
      </c>
      <c r="I28" s="33">
        <v>9217.8194000000003</v>
      </c>
      <c r="J28" s="33" t="s">
        <v>44</v>
      </c>
      <c r="K28" s="33">
        <v>3.1629999999999998</v>
      </c>
      <c r="L28" s="33">
        <v>641.721</v>
      </c>
      <c r="N28" s="17">
        <f>($O$2/$M$2)*F28</f>
        <v>2.1363645395060105</v>
      </c>
      <c r="P28" s="3"/>
      <c r="R28" s="17">
        <f>($R$2/$P$2)*I28</f>
        <v>1413.9702049268215</v>
      </c>
      <c r="S28" s="3"/>
      <c r="U28" s="17">
        <f>($S$2/$U$2)*L28</f>
        <v>1285.2199853340603</v>
      </c>
      <c r="AD28" s="7">
        <v>43031</v>
      </c>
    </row>
    <row r="29" spans="1:30" x14ac:dyDescent="0.25">
      <c r="A29" s="30" t="s">
        <v>64</v>
      </c>
      <c r="B29" s="31">
        <v>43068</v>
      </c>
      <c r="C29" s="32">
        <v>0.40171296296296299</v>
      </c>
      <c r="D29" s="30" t="s">
        <v>42</v>
      </c>
      <c r="E29" s="30">
        <v>2.383</v>
      </c>
      <c r="F29" s="33">
        <v>15.4085</v>
      </c>
      <c r="G29" s="33" t="s">
        <v>43</v>
      </c>
      <c r="H29" s="33">
        <v>3.6560000000000001</v>
      </c>
      <c r="I29" s="33">
        <v>11114.4313</v>
      </c>
      <c r="J29" s="33" t="s">
        <v>44</v>
      </c>
      <c r="K29" s="33">
        <v>3.17</v>
      </c>
      <c r="L29" s="33">
        <v>695.94600000000003</v>
      </c>
      <c r="O29" s="17">
        <f>($O$2/$M$2)*F29</f>
        <v>2.1099769893968645</v>
      </c>
      <c r="P29" s="3"/>
      <c r="R29" s="17">
        <f>($R$2/$P$2)*I29</f>
        <v>1704.9015630427821</v>
      </c>
      <c r="S29" s="3"/>
      <c r="U29" s="17">
        <f>($S$2/$U$2)*L29</f>
        <v>1393.8202239186469</v>
      </c>
      <c r="AD29" s="7">
        <v>43031</v>
      </c>
    </row>
    <row r="30" spans="1:30" x14ac:dyDescent="0.25">
      <c r="A30" t="s">
        <v>41</v>
      </c>
      <c r="B30" s="27">
        <v>43068</v>
      </c>
      <c r="C30" s="28">
        <v>0.40516203703703701</v>
      </c>
      <c r="D30" t="s">
        <v>42</v>
      </c>
      <c r="E30">
        <v>2.38</v>
      </c>
      <c r="F30" s="29">
        <v>29.574400000000001</v>
      </c>
      <c r="G30" s="29" t="s">
        <v>43</v>
      </c>
      <c r="H30" s="29">
        <v>3.6560000000000001</v>
      </c>
      <c r="I30" s="29">
        <v>2597.7127999999998</v>
      </c>
      <c r="J30" s="29" t="s">
        <v>44</v>
      </c>
      <c r="K30" s="29">
        <v>3.1659999999999999</v>
      </c>
      <c r="L30" s="29">
        <v>788.39580000000001</v>
      </c>
      <c r="M30" s="5"/>
      <c r="N30" s="4"/>
      <c r="O30" s="5"/>
      <c r="P30" s="5"/>
      <c r="Q30" s="4"/>
      <c r="R30" s="4"/>
      <c r="S30" s="5"/>
      <c r="T30" s="4"/>
      <c r="U30" s="4"/>
      <c r="AD30" s="7">
        <v>43031</v>
      </c>
    </row>
    <row r="31" spans="1:30" x14ac:dyDescent="0.25">
      <c r="A31" t="s">
        <v>41</v>
      </c>
      <c r="B31" s="27">
        <v>43068</v>
      </c>
      <c r="C31" s="28">
        <v>0.40859953703703705</v>
      </c>
      <c r="D31" t="s">
        <v>42</v>
      </c>
      <c r="E31">
        <v>2.39</v>
      </c>
      <c r="F31" s="29">
        <v>29.8324</v>
      </c>
      <c r="G31" s="29" t="s">
        <v>43</v>
      </c>
      <c r="H31" s="29">
        <v>3.67</v>
      </c>
      <c r="I31" s="29">
        <v>2602.3726999999999</v>
      </c>
      <c r="J31" s="29" t="s">
        <v>44</v>
      </c>
      <c r="K31" s="29">
        <v>3.1829999999999998</v>
      </c>
      <c r="L31" s="29">
        <v>795.596</v>
      </c>
      <c r="M31" s="5"/>
      <c r="N31" s="4"/>
      <c r="O31" s="5"/>
      <c r="P31" s="5"/>
      <c r="Q31" s="4"/>
      <c r="R31" s="4"/>
      <c r="S31" s="5"/>
      <c r="T31" s="4"/>
      <c r="U31" s="4"/>
      <c r="AD31" s="7">
        <v>43031</v>
      </c>
    </row>
    <row r="32" spans="1:30" x14ac:dyDescent="0.25">
      <c r="A32" t="s">
        <v>41</v>
      </c>
      <c r="B32" s="27">
        <v>43068</v>
      </c>
      <c r="C32" s="28">
        <v>0.41204861111111107</v>
      </c>
      <c r="D32" t="s">
        <v>42</v>
      </c>
      <c r="E32">
        <v>2.3929999999999998</v>
      </c>
      <c r="F32" s="29">
        <v>29.815000000000001</v>
      </c>
      <c r="G32" s="29" t="s">
        <v>43</v>
      </c>
      <c r="H32" s="29">
        <v>3.673</v>
      </c>
      <c r="I32" s="29">
        <v>2595.3845999999999</v>
      </c>
      <c r="J32" s="29" t="s">
        <v>44</v>
      </c>
      <c r="K32" s="29">
        <v>3.1859999999999999</v>
      </c>
      <c r="L32" s="29">
        <v>803.92550000000006</v>
      </c>
      <c r="M32" s="5"/>
      <c r="N32" s="4"/>
      <c r="O32" s="5"/>
      <c r="P32" s="5"/>
      <c r="Q32" s="4"/>
      <c r="R32" s="4"/>
      <c r="S32" s="5"/>
      <c r="T32" s="4"/>
      <c r="U32" s="4"/>
      <c r="AD32" s="7">
        <v>43031</v>
      </c>
    </row>
    <row r="33" spans="1:30" x14ac:dyDescent="0.25">
      <c r="A33" t="s">
        <v>41</v>
      </c>
      <c r="B33" s="27">
        <v>43068</v>
      </c>
      <c r="C33" s="28">
        <v>0.41526620370370365</v>
      </c>
      <c r="D33" t="s">
        <v>42</v>
      </c>
      <c r="E33">
        <v>2.3860000000000001</v>
      </c>
      <c r="F33" s="29">
        <v>29.593499999999999</v>
      </c>
      <c r="G33" s="29" t="s">
        <v>43</v>
      </c>
      <c r="H33" s="29">
        <v>3.67</v>
      </c>
      <c r="I33" s="29">
        <v>2596.8290000000002</v>
      </c>
      <c r="J33" s="29" t="s">
        <v>44</v>
      </c>
      <c r="K33" s="29">
        <v>3.1829999999999998</v>
      </c>
      <c r="L33" s="29">
        <v>797.83699999999999</v>
      </c>
      <c r="M33" s="5"/>
      <c r="N33" s="4"/>
      <c r="O33" s="5"/>
      <c r="P33" s="5"/>
      <c r="Q33" s="4"/>
      <c r="R33" s="4"/>
      <c r="S33" s="5"/>
      <c r="T33" s="4"/>
      <c r="U33" s="4"/>
      <c r="AD33" s="7">
        <v>43031</v>
      </c>
    </row>
    <row r="34" spans="1:30" x14ac:dyDescent="0.25">
      <c r="A34" s="30" t="s">
        <v>65</v>
      </c>
      <c r="B34" s="31">
        <v>43068</v>
      </c>
      <c r="C34" s="32">
        <v>0.41870370370370374</v>
      </c>
      <c r="D34" s="30" t="s">
        <v>42</v>
      </c>
      <c r="E34" s="30">
        <v>2.3959999999999999</v>
      </c>
      <c r="F34" s="33">
        <v>15.0068</v>
      </c>
      <c r="G34" s="33" t="s">
        <v>43</v>
      </c>
      <c r="H34" s="33">
        <v>3.68</v>
      </c>
      <c r="I34" s="33">
        <v>3231.7779</v>
      </c>
      <c r="J34" s="33" t="s">
        <v>44</v>
      </c>
      <c r="K34" s="33">
        <v>3.1930000000000001</v>
      </c>
      <c r="L34" s="33">
        <v>563.39520000000005</v>
      </c>
      <c r="N34" s="19">
        <f>($O$2/$M$2)*F34</f>
        <v>2.0549698338242441</v>
      </c>
      <c r="R34" s="19">
        <f>($R$2/$P$2)*I34</f>
        <v>495.73955197483832</v>
      </c>
      <c r="U34" s="19">
        <f>($S$2/$U$2)*L34</f>
        <v>1128.351371828692</v>
      </c>
      <c r="AD34" s="7">
        <v>43031</v>
      </c>
    </row>
    <row r="35" spans="1:30" x14ac:dyDescent="0.25">
      <c r="A35" s="30" t="s">
        <v>66</v>
      </c>
      <c r="B35" s="31">
        <v>43068</v>
      </c>
      <c r="C35" s="32">
        <v>0.42215277777777777</v>
      </c>
      <c r="D35" s="30" t="s">
        <v>42</v>
      </c>
      <c r="E35" s="30">
        <v>2.3860000000000001</v>
      </c>
      <c r="F35" s="33">
        <v>14.6752</v>
      </c>
      <c r="G35" s="33" t="s">
        <v>43</v>
      </c>
      <c r="H35" s="33">
        <v>3.6629999999999998</v>
      </c>
      <c r="I35" s="33">
        <v>3654.0668000000001</v>
      </c>
      <c r="J35" s="33" t="s">
        <v>44</v>
      </c>
      <c r="K35" s="33">
        <v>3.18</v>
      </c>
      <c r="L35" s="33">
        <v>564.76679999999999</v>
      </c>
      <c r="O35" s="19">
        <f>($O$2/$M$2)*F35</f>
        <v>2.0095618856343487</v>
      </c>
      <c r="R35" s="19">
        <f>($R$2/$P$2)*I35</f>
        <v>560.5166859758931</v>
      </c>
      <c r="U35" s="19">
        <f>($S$2/$U$2)*L35</f>
        <v>1131.0983720544662</v>
      </c>
      <c r="AD35" s="7">
        <v>43031</v>
      </c>
    </row>
    <row r="36" spans="1:30" x14ac:dyDescent="0.25">
      <c r="A36" s="30" t="s">
        <v>67</v>
      </c>
      <c r="B36" s="31">
        <v>43068</v>
      </c>
      <c r="C36" s="32">
        <v>0.42560185185185184</v>
      </c>
      <c r="D36" s="30" t="s">
        <v>42</v>
      </c>
      <c r="E36" s="30">
        <v>2.383</v>
      </c>
      <c r="F36" s="33">
        <v>14.8666</v>
      </c>
      <c r="G36" s="33" t="s">
        <v>43</v>
      </c>
      <c r="H36" s="33">
        <v>3.66</v>
      </c>
      <c r="I36" s="33">
        <v>4049.7138</v>
      </c>
      <c r="J36" s="33" t="s">
        <v>44</v>
      </c>
      <c r="K36" s="33">
        <v>3.173</v>
      </c>
      <c r="L36" s="33">
        <v>574.72479999999996</v>
      </c>
      <c r="O36" s="19">
        <f>($O$2/$M$2)*F36</f>
        <v>2.0357714190587939</v>
      </c>
      <c r="R36" s="19">
        <f>($R$2/$P$2)*I36</f>
        <v>621.20707763931421</v>
      </c>
      <c r="U36" s="19">
        <f>($S$2/$U$2)*L36</f>
        <v>1151.0419622033885</v>
      </c>
      <c r="AD36" s="7">
        <v>43031</v>
      </c>
    </row>
    <row r="37" spans="1:30" x14ac:dyDescent="0.25">
      <c r="A37" s="30" t="s">
        <v>68</v>
      </c>
      <c r="B37" s="31">
        <v>43068</v>
      </c>
      <c r="C37" s="32">
        <v>0.42905092592592592</v>
      </c>
      <c r="D37" s="30" t="s">
        <v>42</v>
      </c>
      <c r="E37" s="30">
        <v>2.39</v>
      </c>
      <c r="F37" s="33">
        <v>14.9663</v>
      </c>
      <c r="G37" s="33" t="s">
        <v>43</v>
      </c>
      <c r="H37" s="33">
        <v>3.6629999999999998</v>
      </c>
      <c r="I37" s="33">
        <v>4284.5086000000001</v>
      </c>
      <c r="J37" s="33" t="s">
        <v>44</v>
      </c>
      <c r="K37" s="33">
        <v>3.18</v>
      </c>
      <c r="L37" s="33">
        <v>558.51969999999994</v>
      </c>
      <c r="O37" s="19">
        <f>($O$2/$M$2)*F37</f>
        <v>2.0494239294162502</v>
      </c>
      <c r="R37" s="19">
        <f>($R$2/$P$2)*I37</f>
        <v>657.22349725714184</v>
      </c>
      <c r="T37" s="19">
        <f>($S$2/$U$2)*L37</f>
        <v>1118.5868635166742</v>
      </c>
      <c r="AD37" s="7">
        <v>43031</v>
      </c>
    </row>
    <row r="38" spans="1:30" x14ac:dyDescent="0.25">
      <c r="A38" s="30" t="s">
        <v>69</v>
      </c>
      <c r="B38" s="31">
        <v>43068</v>
      </c>
      <c r="C38" s="32">
        <v>0.43250000000000005</v>
      </c>
      <c r="D38" s="30" t="s">
        <v>42</v>
      </c>
      <c r="E38" s="30">
        <v>2.39</v>
      </c>
      <c r="F38" s="33">
        <v>15.008800000000001</v>
      </c>
      <c r="G38" s="33" t="s">
        <v>43</v>
      </c>
      <c r="H38" s="33">
        <v>3.6629999999999998</v>
      </c>
      <c r="I38" s="33">
        <v>4618.5029000000004</v>
      </c>
      <c r="J38" s="33" t="s">
        <v>44</v>
      </c>
      <c r="K38" s="33">
        <v>3.173</v>
      </c>
      <c r="L38" s="33">
        <v>577.39739999999995</v>
      </c>
      <c r="O38" s="19">
        <f>($O$2/$M$2)*F38</f>
        <v>2.0552437056468613</v>
      </c>
      <c r="R38" s="19">
        <f>($R$2/$P$2)*I38</f>
        <v>708.45665428942118</v>
      </c>
      <c r="U38" s="19">
        <f>($S$2/$U$2)*L38</f>
        <v>1156.3945670469323</v>
      </c>
      <c r="AD38" s="7">
        <v>43031</v>
      </c>
    </row>
    <row r="39" spans="1:30" x14ac:dyDescent="0.25">
      <c r="A39" s="30" t="s">
        <v>70</v>
      </c>
      <c r="B39" s="31">
        <v>43068</v>
      </c>
      <c r="C39" s="32">
        <v>0.43594907407407407</v>
      </c>
      <c r="D39" s="30" t="s">
        <v>42</v>
      </c>
      <c r="E39" s="30">
        <v>2.383</v>
      </c>
      <c r="F39" s="33">
        <v>14.9306</v>
      </c>
      <c r="G39" s="33" t="s">
        <v>43</v>
      </c>
      <c r="H39" s="33">
        <v>3.6560000000000001</v>
      </c>
      <c r="I39" s="33">
        <v>3352.1992</v>
      </c>
      <c r="J39" s="33" t="s">
        <v>44</v>
      </c>
      <c r="K39" s="33">
        <v>3.17</v>
      </c>
      <c r="L39" s="33">
        <v>563.34619999999995</v>
      </c>
      <c r="O39" s="26">
        <f>($O$2/$M$2)*F39</f>
        <v>2.0445353173825374</v>
      </c>
      <c r="R39" s="16">
        <f>($R$2/$P$2)*I39</f>
        <v>514.2116138421552</v>
      </c>
      <c r="U39" s="16">
        <f>($S$2/$U$2)*L39</f>
        <v>1128.2532360667619</v>
      </c>
      <c r="AD39" s="7">
        <v>43031</v>
      </c>
    </row>
    <row r="40" spans="1:30" x14ac:dyDescent="0.25">
      <c r="A40" s="30" t="s">
        <v>71</v>
      </c>
      <c r="B40" s="31">
        <v>43068</v>
      </c>
      <c r="C40" s="32">
        <v>0.43938657407407411</v>
      </c>
      <c r="D40" s="30" t="s">
        <v>42</v>
      </c>
      <c r="E40" s="30">
        <v>2.39</v>
      </c>
      <c r="F40" s="33">
        <v>13.713200000000001</v>
      </c>
      <c r="G40" s="33" t="s">
        <v>43</v>
      </c>
      <c r="H40" s="33">
        <v>3.6629999999999998</v>
      </c>
      <c r="I40" s="33">
        <v>3921.9760000000001</v>
      </c>
      <c r="J40" s="33" t="s">
        <v>44</v>
      </c>
      <c r="K40" s="33">
        <v>3.173</v>
      </c>
      <c r="L40" s="33">
        <v>570.03779999999995</v>
      </c>
      <c r="O40" s="16">
        <f>($O$2/$M$2)*F40</f>
        <v>1.8778295389555817</v>
      </c>
      <c r="R40" s="16">
        <f>($R$2/$P$2)*I40</f>
        <v>601.61269903357788</v>
      </c>
      <c r="U40" s="16">
        <f>($S$2/$U$2)*L40</f>
        <v>1141.654976159203</v>
      </c>
      <c r="AD40" s="7">
        <v>43031</v>
      </c>
    </row>
    <row r="41" spans="1:30" x14ac:dyDescent="0.25">
      <c r="A41" s="30" t="s">
        <v>72</v>
      </c>
      <c r="B41" s="31">
        <v>43068</v>
      </c>
      <c r="C41" s="32">
        <v>0.44283564814814813</v>
      </c>
      <c r="D41" s="30" t="s">
        <v>42</v>
      </c>
      <c r="E41" s="30">
        <v>2.3860000000000001</v>
      </c>
      <c r="F41" s="33">
        <v>13.7666</v>
      </c>
      <c r="G41" s="33" t="s">
        <v>43</v>
      </c>
      <c r="H41" s="33">
        <v>3.67</v>
      </c>
      <c r="I41" s="33">
        <v>4061.4092000000001</v>
      </c>
      <c r="J41" s="33" t="s">
        <v>44</v>
      </c>
      <c r="K41" s="33">
        <v>3.18</v>
      </c>
      <c r="L41" s="33">
        <v>572.54139999999995</v>
      </c>
      <c r="O41" s="16">
        <f>($O$2/$M$2)*F41</f>
        <v>1.8851419166194552</v>
      </c>
      <c r="R41" s="16">
        <f>($R$2/$P$2)*I41</f>
        <v>623.00109707244621</v>
      </c>
      <c r="U41" s="16">
        <f>($S$2/$U$2)*L41</f>
        <v>1146.6691127626216</v>
      </c>
      <c r="AD41" s="7">
        <v>43031</v>
      </c>
    </row>
    <row r="42" spans="1:30" x14ac:dyDescent="0.25">
      <c r="A42" s="30" t="s">
        <v>73</v>
      </c>
      <c r="B42" s="31">
        <v>43068</v>
      </c>
      <c r="C42" s="32">
        <v>0.44628472222222221</v>
      </c>
      <c r="D42" s="30" t="s">
        <v>42</v>
      </c>
      <c r="E42" s="30">
        <v>2.3860000000000001</v>
      </c>
      <c r="F42" s="33">
        <v>13.1614</v>
      </c>
      <c r="G42" s="33" t="s">
        <v>43</v>
      </c>
      <c r="H42" s="33">
        <v>3.6659999999999999</v>
      </c>
      <c r="I42" s="33">
        <v>4488.6589999999997</v>
      </c>
      <c r="J42" s="33" t="s">
        <v>44</v>
      </c>
      <c r="K42" s="33">
        <v>3.1760000000000002</v>
      </c>
      <c r="L42" s="33">
        <v>571.22979999999995</v>
      </c>
      <c r="O42" s="16">
        <f t="shared" ref="O39:O43" si="0">($O$2/$M$2)*F42</f>
        <v>1.8022683030955571</v>
      </c>
      <c r="R42" s="16">
        <f>($R$2/$P$2)*I42</f>
        <v>688.53920983487933</v>
      </c>
      <c r="U42" s="16">
        <f>($S$2/$U$2)*L42</f>
        <v>1144.0422787759449</v>
      </c>
      <c r="AD42" s="7">
        <v>43031</v>
      </c>
    </row>
    <row r="43" spans="1:30" x14ac:dyDescent="0.25">
      <c r="A43" s="30" t="s">
        <v>74</v>
      </c>
      <c r="B43" s="31">
        <v>43068</v>
      </c>
      <c r="C43" s="32">
        <v>0.44972222222222219</v>
      </c>
      <c r="D43" s="30" t="s">
        <v>42</v>
      </c>
      <c r="E43" s="30">
        <v>2.3860000000000001</v>
      </c>
      <c r="F43" s="33">
        <v>12.774100000000001</v>
      </c>
      <c r="G43" s="33" t="s">
        <v>43</v>
      </c>
      <c r="H43" s="33">
        <v>3.66</v>
      </c>
      <c r="I43" s="33">
        <v>4725.2002000000002</v>
      </c>
      <c r="J43" s="33" t="s">
        <v>44</v>
      </c>
      <c r="K43" s="33">
        <v>3.173</v>
      </c>
      <c r="L43" s="33">
        <v>580.55029999999999</v>
      </c>
      <c r="O43" s="16">
        <f t="shared" si="0"/>
        <v>1.749233024645779</v>
      </c>
      <c r="R43" s="16">
        <f>($R$2/$P$2)*I43</f>
        <v>724.82351901082575</v>
      </c>
      <c r="U43" s="16">
        <f>($S$2/$U$2)*L43</f>
        <v>1162.7091026344538</v>
      </c>
      <c r="AD43" s="7">
        <v>43031</v>
      </c>
    </row>
    <row r="44" spans="1:30" x14ac:dyDescent="0.25">
      <c r="A44" t="s">
        <v>41</v>
      </c>
      <c r="B44" s="27">
        <v>43068</v>
      </c>
      <c r="C44" s="28">
        <v>0.45317129629629632</v>
      </c>
      <c r="D44" t="s">
        <v>42</v>
      </c>
      <c r="E44">
        <v>2.383</v>
      </c>
      <c r="F44" s="29">
        <v>29.337199999999999</v>
      </c>
      <c r="G44" s="29" t="s">
        <v>43</v>
      </c>
      <c r="H44" s="29">
        <v>3.6629999999999998</v>
      </c>
      <c r="I44" s="29">
        <v>2607.1136999999999</v>
      </c>
      <c r="J44" s="29" t="s">
        <v>44</v>
      </c>
      <c r="K44" s="29">
        <v>3.1760000000000002</v>
      </c>
      <c r="L44" s="29">
        <v>795.56619999999998</v>
      </c>
      <c r="M44" s="5"/>
      <c r="N44" s="4"/>
      <c r="O44" s="4"/>
      <c r="P44" s="5"/>
      <c r="Q44" s="4"/>
      <c r="R44" s="4"/>
      <c r="S44" s="5"/>
      <c r="T44" s="4"/>
      <c r="U44" s="4"/>
      <c r="AD44" s="7">
        <v>43031</v>
      </c>
    </row>
    <row r="45" spans="1:30" x14ac:dyDescent="0.25">
      <c r="A45" t="s">
        <v>41</v>
      </c>
      <c r="B45" s="27">
        <v>43068</v>
      </c>
      <c r="C45" s="28">
        <v>0.4566087962962963</v>
      </c>
      <c r="D45" t="s">
        <v>42</v>
      </c>
      <c r="E45">
        <v>2.39</v>
      </c>
      <c r="F45" s="29">
        <v>29.529399999999999</v>
      </c>
      <c r="G45" s="29" t="s">
        <v>43</v>
      </c>
      <c r="H45" s="29">
        <v>3.67</v>
      </c>
      <c r="I45" s="29">
        <v>2596.6880000000001</v>
      </c>
      <c r="J45" s="29" t="s">
        <v>44</v>
      </c>
      <c r="K45" s="29">
        <v>3.18</v>
      </c>
      <c r="L45" s="29">
        <v>792.29570000000001</v>
      </c>
      <c r="M45" s="5"/>
      <c r="N45" s="4"/>
      <c r="O45" s="4"/>
      <c r="P45" s="5"/>
      <c r="Q45" s="4"/>
      <c r="R45" s="4"/>
      <c r="S45" s="5"/>
      <c r="T45" s="4"/>
      <c r="U45" s="4"/>
      <c r="AD45" s="7">
        <v>43031</v>
      </c>
    </row>
    <row r="46" spans="1:30" x14ac:dyDescent="0.25">
      <c r="A46" t="s">
        <v>41</v>
      </c>
      <c r="B46" s="27">
        <v>43068</v>
      </c>
      <c r="C46" s="28">
        <v>0.46005787037037038</v>
      </c>
      <c r="D46" t="s">
        <v>42</v>
      </c>
      <c r="E46">
        <v>2.3860000000000001</v>
      </c>
      <c r="F46" s="29">
        <v>29.74</v>
      </c>
      <c r="G46" s="29" t="s">
        <v>43</v>
      </c>
      <c r="H46" s="29">
        <v>3.67</v>
      </c>
      <c r="I46" s="29">
        <v>2601.8651</v>
      </c>
      <c r="J46" s="29" t="s">
        <v>44</v>
      </c>
      <c r="K46" s="29">
        <v>3.1760000000000002</v>
      </c>
      <c r="L46" s="29">
        <v>795.19820000000004</v>
      </c>
      <c r="M46" s="5"/>
      <c r="N46" s="4"/>
      <c r="O46" s="4"/>
      <c r="P46" s="5"/>
      <c r="Q46" s="4"/>
      <c r="R46" s="4"/>
      <c r="S46" s="5"/>
      <c r="T46" s="4"/>
      <c r="U46" s="4"/>
      <c r="AD46" s="7">
        <v>43031</v>
      </c>
    </row>
    <row r="47" spans="1:30" x14ac:dyDescent="0.25">
      <c r="A47" t="s">
        <v>41</v>
      </c>
      <c r="B47" s="27">
        <v>43068</v>
      </c>
      <c r="C47" s="28">
        <v>0.46349537037037036</v>
      </c>
      <c r="D47" t="s">
        <v>42</v>
      </c>
      <c r="E47">
        <v>2.39</v>
      </c>
      <c r="F47" s="29">
        <v>30.0076</v>
      </c>
      <c r="G47" s="29" t="s">
        <v>43</v>
      </c>
      <c r="H47" s="29">
        <v>3.67</v>
      </c>
      <c r="I47" s="29">
        <v>2604.4994000000002</v>
      </c>
      <c r="J47" s="29" t="s">
        <v>44</v>
      </c>
      <c r="K47" s="29">
        <v>3.18</v>
      </c>
      <c r="L47" s="29">
        <v>797.76739999999995</v>
      </c>
      <c r="M47" s="5"/>
      <c r="N47" s="4"/>
      <c r="O47" s="4"/>
      <c r="P47" s="5"/>
      <c r="Q47" s="4"/>
      <c r="R47" s="4"/>
      <c r="S47" s="5"/>
      <c r="T47" s="4"/>
      <c r="U47" s="4"/>
      <c r="AD47" s="7">
        <v>43031</v>
      </c>
    </row>
    <row r="48" spans="1:30" x14ac:dyDescent="0.25">
      <c r="A48" s="30" t="s">
        <v>75</v>
      </c>
      <c r="B48" s="31">
        <v>43068</v>
      </c>
      <c r="C48" s="32">
        <v>0.46694444444444444</v>
      </c>
      <c r="D48" s="30" t="s">
        <v>42</v>
      </c>
      <c r="E48" s="30">
        <v>2.39</v>
      </c>
      <c r="F48" s="33">
        <v>14.433</v>
      </c>
      <c r="G48" s="33" t="s">
        <v>43</v>
      </c>
      <c r="H48" s="33">
        <v>3.67</v>
      </c>
      <c r="I48" s="33">
        <v>3386.9324000000001</v>
      </c>
      <c r="J48" s="33" t="s">
        <v>44</v>
      </c>
      <c r="K48" s="33">
        <v>3.18</v>
      </c>
      <c r="L48" s="33">
        <v>560.23360000000002</v>
      </c>
      <c r="O48" s="22">
        <f>($O$2/$M$2)*F48</f>
        <v>1.9763960079154326</v>
      </c>
      <c r="Q48" s="22">
        <f>($R$2/$P$2)*I48</f>
        <v>519.53952359939831</v>
      </c>
      <c r="U48" s="22">
        <f>($S$2/$U$2)*L48</f>
        <v>1122.0194121365014</v>
      </c>
      <c r="AD48" s="7">
        <v>43031</v>
      </c>
    </row>
    <row r="49" spans="1:30" x14ac:dyDescent="0.25">
      <c r="A49" s="30" t="s">
        <v>76</v>
      </c>
      <c r="B49" s="31">
        <v>43068</v>
      </c>
      <c r="C49" s="32">
        <v>0.47039351851851857</v>
      </c>
      <c r="D49" s="30" t="s">
        <v>42</v>
      </c>
      <c r="E49" s="30">
        <v>2.3929999999999998</v>
      </c>
      <c r="F49" s="33">
        <v>14.8781</v>
      </c>
      <c r="G49" s="33" t="s">
        <v>43</v>
      </c>
      <c r="H49" s="33">
        <v>3.673</v>
      </c>
      <c r="I49" s="33">
        <v>2969.4094</v>
      </c>
      <c r="J49" s="33" t="s">
        <v>44</v>
      </c>
      <c r="K49" s="33">
        <v>3.1859999999999999</v>
      </c>
      <c r="L49" s="33">
        <v>559.98779999999999</v>
      </c>
      <c r="O49" s="22">
        <f>($O$2/$M$2)*F49</f>
        <v>2.0373461820388412</v>
      </c>
      <c r="R49" s="22">
        <f>($R$2/$P$2)*I49</f>
        <v>455.49345627552975</v>
      </c>
      <c r="U49" s="22">
        <f>($S$2/$U$2)*L49</f>
        <v>1121.5271311103309</v>
      </c>
      <c r="AD49" s="7">
        <v>43031</v>
      </c>
    </row>
    <row r="50" spans="1:30" x14ac:dyDescent="0.25">
      <c r="A50" s="30" t="s">
        <v>77</v>
      </c>
      <c r="B50" s="31">
        <v>43068</v>
      </c>
      <c r="C50" s="32">
        <v>0.47384259259259259</v>
      </c>
      <c r="D50" s="30" t="s">
        <v>42</v>
      </c>
      <c r="E50" s="30">
        <v>2.39</v>
      </c>
      <c r="F50" s="33">
        <v>14.0206</v>
      </c>
      <c r="G50" s="33" t="s">
        <v>43</v>
      </c>
      <c r="H50" s="33">
        <v>3.67</v>
      </c>
      <c r="I50" s="33">
        <v>3664.8991999999998</v>
      </c>
      <c r="J50" s="33" t="s">
        <v>44</v>
      </c>
      <c r="K50" s="33">
        <v>3.1829999999999998</v>
      </c>
      <c r="L50" s="33">
        <v>569.54719999999998</v>
      </c>
      <c r="O50" s="22">
        <f>($O$2/$M$2)*F50</f>
        <v>1.9199236380918114</v>
      </c>
      <c r="R50" s="22">
        <f>($R$2/$P$2)*I50</f>
        <v>562.17832526206189</v>
      </c>
      <c r="U50" s="22">
        <f>($S$2/$U$2)*L50</f>
        <v>1140.6724168775138</v>
      </c>
      <c r="AD50" s="7">
        <v>43031</v>
      </c>
    </row>
    <row r="51" spans="1:30" x14ac:dyDescent="0.25">
      <c r="A51" s="30" t="s">
        <v>78</v>
      </c>
      <c r="B51" s="31">
        <v>43068</v>
      </c>
      <c r="C51" s="32">
        <v>0.47729166666666667</v>
      </c>
      <c r="D51" s="30" t="s">
        <v>42</v>
      </c>
      <c r="E51" s="30">
        <v>2.3860000000000001</v>
      </c>
      <c r="F51" s="33">
        <v>14.4062</v>
      </c>
      <c r="G51" s="33" t="s">
        <v>43</v>
      </c>
      <c r="H51" s="33">
        <v>3.67</v>
      </c>
      <c r="I51" s="33">
        <v>4043.6963999999998</v>
      </c>
      <c r="J51" s="33" t="s">
        <v>44</v>
      </c>
      <c r="K51" s="33">
        <v>3.18</v>
      </c>
      <c r="L51" s="33">
        <v>577.024</v>
      </c>
      <c r="O51" s="22">
        <f>($O$2/$M$2)*F51</f>
        <v>1.9727261254923651</v>
      </c>
      <c r="R51" s="22">
        <f>($R$2/$P$2)*I51</f>
        <v>620.28403673973582</v>
      </c>
      <c r="U51" s="22">
        <f>($S$2/$U$2)*L51</f>
        <v>1155.6467324856142</v>
      </c>
      <c r="AD51" s="7">
        <v>43031</v>
      </c>
    </row>
    <row r="52" spans="1:30" x14ac:dyDescent="0.25">
      <c r="A52" s="30" t="s">
        <v>79</v>
      </c>
      <c r="B52" s="31">
        <v>43068</v>
      </c>
      <c r="C52" s="32">
        <v>0.48074074074074075</v>
      </c>
      <c r="D52" s="30" t="s">
        <v>42</v>
      </c>
      <c r="E52" s="30">
        <v>2.3860000000000001</v>
      </c>
      <c r="F52" s="33">
        <v>14.043200000000001</v>
      </c>
      <c r="G52" s="33" t="s">
        <v>43</v>
      </c>
      <c r="H52" s="33">
        <v>3.6659999999999999</v>
      </c>
      <c r="I52" s="33">
        <v>4071.3588</v>
      </c>
      <c r="J52" s="33" t="s">
        <v>44</v>
      </c>
      <c r="K52" s="33">
        <v>3.18</v>
      </c>
      <c r="L52" s="33">
        <v>558.49289999999996</v>
      </c>
      <c r="O52" s="22">
        <f>($O$2/$M$2)*F52</f>
        <v>1.9230183896873834</v>
      </c>
      <c r="R52" s="22">
        <f>($R$2/$P$2)*I52</f>
        <v>624.52731898464162</v>
      </c>
      <c r="T52" s="22">
        <f>($S$2/$U$2)*L52</f>
        <v>1118.5331892632105</v>
      </c>
      <c r="AD52" s="7">
        <v>43031</v>
      </c>
    </row>
    <row r="53" spans="1:30" x14ac:dyDescent="0.25">
      <c r="A53" s="30" t="s">
        <v>80</v>
      </c>
      <c r="B53" s="31">
        <v>43068</v>
      </c>
      <c r="C53" s="32">
        <v>0.48418981481481477</v>
      </c>
      <c r="D53" s="30" t="s">
        <v>42</v>
      </c>
      <c r="E53" s="30">
        <v>2.3929999999999998</v>
      </c>
      <c r="F53" s="33">
        <v>14.6058</v>
      </c>
      <c r="G53" s="33" t="s">
        <v>43</v>
      </c>
      <c r="H53" s="33">
        <v>3.67</v>
      </c>
      <c r="I53" s="33">
        <v>2986.4405000000002</v>
      </c>
      <c r="J53" s="33" t="s">
        <v>44</v>
      </c>
      <c r="K53" s="33">
        <v>3.1829999999999998</v>
      </c>
      <c r="L53" s="33">
        <v>569.83399999999995</v>
      </c>
      <c r="O53" s="24">
        <f>($O$2/$M$2)*F53</f>
        <v>2.0000585333895398</v>
      </c>
      <c r="R53" s="24">
        <f t="shared" ref="R48:R53" si="1">($R$2/$P$2)*I53</f>
        <v>458.10594702981047</v>
      </c>
      <c r="U53" s="24">
        <f>($S$2/$U$2)*L53</f>
        <v>1141.246811500401</v>
      </c>
      <c r="AD53" s="7">
        <v>43031</v>
      </c>
    </row>
    <row r="54" spans="1:30" x14ac:dyDescent="0.25">
      <c r="A54" s="30" t="s">
        <v>81</v>
      </c>
      <c r="B54" s="31">
        <v>43068</v>
      </c>
      <c r="C54" s="32">
        <v>0.4876388888888889</v>
      </c>
      <c r="D54" s="30" t="s">
        <v>42</v>
      </c>
      <c r="E54" s="30">
        <v>2.3929999999999998</v>
      </c>
      <c r="F54" s="33">
        <v>13.9482</v>
      </c>
      <c r="G54" s="33" t="s">
        <v>43</v>
      </c>
      <c r="H54" s="33">
        <v>3.673</v>
      </c>
      <c r="I54" s="33">
        <v>3411.1846</v>
      </c>
      <c r="J54" s="33" t="s">
        <v>44</v>
      </c>
      <c r="K54" s="33">
        <v>3.1859999999999999</v>
      </c>
      <c r="L54" s="33">
        <v>570.44989999999996</v>
      </c>
      <c r="O54" s="24">
        <f>($O$2/$M$2)*F54</f>
        <v>1.9100094781130768</v>
      </c>
      <c r="R54" s="24">
        <f t="shared" ref="R54:R57" si="2">($R$2/$P$2)*I54</f>
        <v>523.25969718013982</v>
      </c>
      <c r="U54" s="24">
        <f>($S$2/$U$2)*L54</f>
        <v>1142.4803179447395</v>
      </c>
      <c r="AD54" s="7">
        <v>43031</v>
      </c>
    </row>
    <row r="55" spans="1:30" x14ac:dyDescent="0.25">
      <c r="A55" s="30" t="s">
        <v>82</v>
      </c>
      <c r="B55" s="31">
        <v>43068</v>
      </c>
      <c r="C55" s="32">
        <v>0.49107638888888888</v>
      </c>
      <c r="D55" s="30" t="s">
        <v>42</v>
      </c>
      <c r="E55" s="30">
        <v>2.39</v>
      </c>
      <c r="F55" s="33">
        <v>13.555199999999999</v>
      </c>
      <c r="G55" s="33" t="s">
        <v>43</v>
      </c>
      <c r="H55" s="33">
        <v>3.673</v>
      </c>
      <c r="I55" s="33">
        <v>3532.1127999999999</v>
      </c>
      <c r="J55" s="33" t="s">
        <v>44</v>
      </c>
      <c r="K55" s="33">
        <v>3.1859999999999999</v>
      </c>
      <c r="L55" s="33">
        <v>573.39419999999996</v>
      </c>
      <c r="O55" s="24">
        <f t="shared" ref="O55:O57" si="3">($O$2/$M$2)*F55</f>
        <v>1.8561936649688402</v>
      </c>
      <c r="R55" s="24">
        <f t="shared" si="2"/>
        <v>541.80951512682589</v>
      </c>
      <c r="U55" s="24">
        <f>($S$2/$U$2)*L55</f>
        <v>1148.3770755743308</v>
      </c>
      <c r="AD55" s="7">
        <v>43031</v>
      </c>
    </row>
    <row r="56" spans="1:30" x14ac:dyDescent="0.25">
      <c r="A56" s="30" t="s">
        <v>83</v>
      </c>
      <c r="B56" s="31">
        <v>43068</v>
      </c>
      <c r="C56" s="32">
        <v>0.49452546296296296</v>
      </c>
      <c r="D56" s="30" t="s">
        <v>42</v>
      </c>
      <c r="E56" s="30">
        <v>2.3929999999999998</v>
      </c>
      <c r="F56" s="33">
        <v>13.016299999999999</v>
      </c>
      <c r="G56" s="33" t="s">
        <v>43</v>
      </c>
      <c r="H56" s="33">
        <v>3.67</v>
      </c>
      <c r="I56" s="33">
        <v>3633.3688000000002</v>
      </c>
      <c r="J56" s="33" t="s">
        <v>44</v>
      </c>
      <c r="K56" s="33">
        <v>3.1829999999999998</v>
      </c>
      <c r="L56" s="33">
        <v>560.33479999999997</v>
      </c>
      <c r="O56" s="24">
        <f t="shared" si="3"/>
        <v>1.7823989023646951</v>
      </c>
      <c r="R56" s="24">
        <f t="shared" si="2"/>
        <v>557.34170998302693</v>
      </c>
      <c r="U56" s="24">
        <f>($S$2/$U$2)*L56</f>
        <v>1122.2220925264462</v>
      </c>
      <c r="AD56" s="7">
        <v>43031</v>
      </c>
    </row>
    <row r="57" spans="1:30" x14ac:dyDescent="0.25">
      <c r="A57" s="30" t="s">
        <v>84</v>
      </c>
      <c r="B57" s="31">
        <v>43068</v>
      </c>
      <c r="C57" s="32">
        <v>0.49797453703703703</v>
      </c>
      <c r="D57" s="30" t="s">
        <v>42</v>
      </c>
      <c r="E57" s="30">
        <v>2.3929999999999998</v>
      </c>
      <c r="F57" s="33">
        <v>12.965</v>
      </c>
      <c r="G57" s="33" t="s">
        <v>43</v>
      </c>
      <c r="H57" s="33">
        <v>3.673</v>
      </c>
      <c r="I57" s="33">
        <v>3690.8366999999998</v>
      </c>
      <c r="J57" s="33" t="s">
        <v>44</v>
      </c>
      <c r="K57" s="33">
        <v>3.1859999999999999</v>
      </c>
      <c r="L57" s="33">
        <v>565.51520000000005</v>
      </c>
      <c r="M57" s="3"/>
      <c r="N57" s="2"/>
      <c r="O57" s="24">
        <f t="shared" si="3"/>
        <v>1.7753740901145696</v>
      </c>
      <c r="P57" s="3"/>
      <c r="Q57" s="2"/>
      <c r="R57" s="24">
        <f t="shared" si="2"/>
        <v>566.15701594787515</v>
      </c>
      <c r="S57" s="3"/>
      <c r="U57" s="24">
        <f>($S$2/$U$2)*L57</f>
        <v>1132.5972456101456</v>
      </c>
      <c r="AD57" s="7">
        <v>43031</v>
      </c>
    </row>
    <row r="58" spans="1:30" x14ac:dyDescent="0.25">
      <c r="A58" t="s">
        <v>41</v>
      </c>
      <c r="B58" s="27">
        <v>43068</v>
      </c>
      <c r="C58" s="28">
        <v>0.50143518518518515</v>
      </c>
      <c r="D58" t="s">
        <v>42</v>
      </c>
      <c r="E58">
        <v>2.3860000000000001</v>
      </c>
      <c r="F58" s="29">
        <v>29.827999999999999</v>
      </c>
      <c r="G58" s="29" t="s">
        <v>43</v>
      </c>
      <c r="H58" s="29">
        <v>3.6659999999999999</v>
      </c>
      <c r="I58" s="29">
        <v>2586.2352000000001</v>
      </c>
      <c r="J58" s="29" t="s">
        <v>44</v>
      </c>
      <c r="K58" s="29">
        <v>3.18</v>
      </c>
      <c r="L58" s="29">
        <v>796.97460000000001</v>
      </c>
      <c r="AD58" s="7">
        <v>43031</v>
      </c>
    </row>
    <row r="59" spans="1:30" x14ac:dyDescent="0.25">
      <c r="A59" t="s">
        <v>41</v>
      </c>
      <c r="B59" s="27">
        <v>43068</v>
      </c>
      <c r="C59" s="28">
        <v>0.50487268518518513</v>
      </c>
      <c r="D59" t="s">
        <v>42</v>
      </c>
      <c r="E59">
        <v>2.39</v>
      </c>
      <c r="F59" s="29">
        <v>29.851099999999999</v>
      </c>
      <c r="G59" s="29" t="s">
        <v>43</v>
      </c>
      <c r="H59" s="29">
        <v>3.6659999999999999</v>
      </c>
      <c r="I59" s="29">
        <v>2597.3101000000001</v>
      </c>
      <c r="J59" s="29" t="s">
        <v>44</v>
      </c>
      <c r="K59" s="29">
        <v>3.18</v>
      </c>
      <c r="L59" s="29">
        <v>794.68820000000005</v>
      </c>
    </row>
    <row r="60" spans="1:30" x14ac:dyDescent="0.25">
      <c r="A60" t="s">
        <v>41</v>
      </c>
      <c r="B60" s="27">
        <v>43068</v>
      </c>
      <c r="C60" s="28">
        <v>0.50832175925925926</v>
      </c>
      <c r="D60" t="s">
        <v>42</v>
      </c>
      <c r="E60">
        <v>2.3929999999999998</v>
      </c>
      <c r="F60" s="29">
        <v>29.948</v>
      </c>
      <c r="G60" s="29" t="s">
        <v>43</v>
      </c>
      <c r="H60" s="29">
        <v>3.673</v>
      </c>
      <c r="I60" s="29">
        <v>2587.4944</v>
      </c>
      <c r="J60" s="29" t="s">
        <v>44</v>
      </c>
      <c r="K60" s="29">
        <v>3.1859999999999999</v>
      </c>
      <c r="L60" s="29">
        <v>792.25220000000002</v>
      </c>
    </row>
    <row r="61" spans="1:30" x14ac:dyDescent="0.25">
      <c r="A61" t="s">
        <v>41</v>
      </c>
      <c r="B61" s="27">
        <v>43068</v>
      </c>
      <c r="C61" s="28">
        <v>0.5117708333333334</v>
      </c>
      <c r="D61" t="s">
        <v>42</v>
      </c>
      <c r="E61">
        <v>2.39</v>
      </c>
      <c r="F61" s="29">
        <v>30.013000000000002</v>
      </c>
      <c r="G61" s="29" t="s">
        <v>43</v>
      </c>
      <c r="H61" s="29">
        <v>3.67</v>
      </c>
      <c r="I61" s="29">
        <v>2570.8735999999999</v>
      </c>
      <c r="J61" s="29" t="s">
        <v>44</v>
      </c>
      <c r="K61" s="29">
        <v>3.1829999999999998</v>
      </c>
      <c r="L61" s="29">
        <v>795.8723</v>
      </c>
    </row>
    <row r="62" spans="1:30" x14ac:dyDescent="0.25">
      <c r="A62" s="5"/>
      <c r="B62" s="7"/>
      <c r="C62" s="8"/>
      <c r="D62" s="5"/>
      <c r="E62" s="9"/>
      <c r="F62" s="9"/>
      <c r="G62" s="9"/>
      <c r="H62" s="9"/>
      <c r="I62" s="9"/>
      <c r="J62" s="9"/>
      <c r="K62" s="9"/>
      <c r="L62" s="9"/>
    </row>
  </sheetData>
  <conditionalFormatting sqref="Y6:Y13 AA6:AA13 AC6:AC13">
    <cfRule type="cellIs" dxfId="0" priority="1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Meilin</cp:lastModifiedBy>
  <dcterms:created xsi:type="dcterms:W3CDTF">2017-05-14T11:20:10Z</dcterms:created>
  <dcterms:modified xsi:type="dcterms:W3CDTF">2018-03-27T19:53:12Z</dcterms:modified>
</cp:coreProperties>
</file>