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Work\FiglutSpreadRepo\documentation\Business\"/>
    </mc:Choice>
  </mc:AlternateContent>
  <bookViews>
    <workbookView xWindow="0" yWindow="0" windowWidth="21713" windowHeight="9635"/>
  </bookViews>
  <sheets>
    <sheet name="Customer Pricing" sheetId="1" r:id="rId1"/>
    <sheet name="Income Statement " sheetId="2" r:id="rId2"/>
  </sheets>
  <calcPr calcId="152511"/>
</workbook>
</file>

<file path=xl/calcChain.xml><?xml version="1.0" encoding="utf-8"?>
<calcChain xmlns="http://schemas.openxmlformats.org/spreadsheetml/2006/main">
  <c r="C2" i="1" l="1"/>
  <c r="L32" i="1"/>
  <c r="L33" i="1"/>
  <c r="L34" i="1"/>
  <c r="L35" i="1"/>
  <c r="L36" i="1"/>
  <c r="L37" i="1"/>
  <c r="L38" i="1"/>
  <c r="L39" i="1"/>
  <c r="L40" i="1"/>
  <c r="L41" i="1"/>
  <c r="L31" i="1"/>
  <c r="L42" i="1" s="1"/>
  <c r="B14" i="2"/>
  <c r="F14" i="2"/>
  <c r="E14" i="2"/>
  <c r="D14" i="2"/>
  <c r="C14" i="2"/>
  <c r="F13" i="2"/>
  <c r="E13" i="2"/>
  <c r="D13" i="2"/>
  <c r="C13" i="2"/>
  <c r="F12" i="2"/>
  <c r="E12" i="2"/>
  <c r="D12" i="2"/>
  <c r="C12" i="2"/>
  <c r="B13" i="2"/>
  <c r="B12" i="2"/>
  <c r="G2" i="1"/>
  <c r="F2" i="1"/>
  <c r="E2" i="1"/>
  <c r="J31" i="1"/>
  <c r="K31" i="1"/>
  <c r="K42" i="1" s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I32" i="1"/>
  <c r="I33" i="1"/>
  <c r="I34" i="1"/>
  <c r="I35" i="1"/>
  <c r="I36" i="1"/>
  <c r="I37" i="1"/>
  <c r="I38" i="1"/>
  <c r="I39" i="1"/>
  <c r="I40" i="1"/>
  <c r="I41" i="1"/>
  <c r="I31" i="1"/>
  <c r="I42" i="1"/>
  <c r="H42" i="1"/>
  <c r="L22" i="1"/>
  <c r="H16" i="1"/>
  <c r="C8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J16" i="1"/>
  <c r="K16" i="1"/>
  <c r="L16" i="1"/>
  <c r="I16" i="1"/>
  <c r="H17" i="1"/>
  <c r="H18" i="1"/>
  <c r="H19" i="1"/>
  <c r="H20" i="1"/>
  <c r="H21" i="1"/>
  <c r="H22" i="1"/>
  <c r="H23" i="1"/>
  <c r="H24" i="1"/>
  <c r="H25" i="1"/>
  <c r="H26" i="1"/>
  <c r="C23" i="2"/>
  <c r="D23" i="2"/>
  <c r="E23" i="2"/>
  <c r="F23" i="2"/>
  <c r="B23" i="2"/>
  <c r="J27" i="1" l="1"/>
  <c r="K27" i="1"/>
  <c r="J42" i="1"/>
  <c r="I27" i="1"/>
  <c r="H27" i="1"/>
  <c r="L27" i="1"/>
  <c r="B15" i="2"/>
  <c r="B25" i="2" s="1"/>
  <c r="C15" i="2"/>
  <c r="D15" i="2"/>
  <c r="E15" i="2"/>
  <c r="F15" i="2"/>
  <c r="AA2" i="1"/>
  <c r="Z4" i="1"/>
  <c r="Z6" i="1"/>
  <c r="Z8" i="1"/>
  <c r="Z10" i="1"/>
  <c r="Z12" i="1"/>
  <c r="Z2" i="1"/>
  <c r="Y2" i="1"/>
  <c r="X4" i="1"/>
  <c r="X6" i="1"/>
  <c r="X8" i="1"/>
  <c r="X10" i="1"/>
  <c r="X12" i="1"/>
  <c r="X2" i="1"/>
  <c r="W2" i="1"/>
  <c r="W4" i="1"/>
  <c r="W6" i="1"/>
  <c r="W8" i="1"/>
  <c r="W10" i="1"/>
  <c r="W12" i="1"/>
  <c r="M2" i="1"/>
  <c r="E3" i="1"/>
  <c r="Z3" i="1" s="1"/>
  <c r="E4" i="1"/>
  <c r="AA4" i="1" s="1"/>
  <c r="E5" i="1"/>
  <c r="Z5" i="1" s="1"/>
  <c r="E6" i="1"/>
  <c r="AA6" i="1" s="1"/>
  <c r="E7" i="1"/>
  <c r="Z7" i="1" s="1"/>
  <c r="E8" i="1"/>
  <c r="AA8" i="1" s="1"/>
  <c r="E9" i="1"/>
  <c r="Z9" i="1" s="1"/>
  <c r="E10" i="1"/>
  <c r="AA10" i="1" s="1"/>
  <c r="E11" i="1"/>
  <c r="Z11" i="1" s="1"/>
  <c r="E12" i="1"/>
  <c r="AA12" i="1" s="1"/>
  <c r="T4" i="1"/>
  <c r="T6" i="1"/>
  <c r="V6" i="1"/>
  <c r="T8" i="1"/>
  <c r="T10" i="1"/>
  <c r="V10" i="1"/>
  <c r="T12" i="1"/>
  <c r="V12" i="1"/>
  <c r="S10" i="1"/>
  <c r="S12" i="1"/>
  <c r="R6" i="1"/>
  <c r="R10" i="1"/>
  <c r="R12" i="1"/>
  <c r="O2" i="1"/>
  <c r="P2" i="1"/>
  <c r="Q2" i="1"/>
  <c r="O3" i="1"/>
  <c r="Q3" i="1"/>
  <c r="O5" i="1"/>
  <c r="Q5" i="1"/>
  <c r="O7" i="1"/>
  <c r="Q7" i="1"/>
  <c r="O8" i="1"/>
  <c r="P8" i="1"/>
  <c r="Q8" i="1"/>
  <c r="P10" i="1"/>
  <c r="P12" i="1"/>
  <c r="N8" i="1"/>
  <c r="N2" i="1"/>
  <c r="N7" i="1"/>
  <c r="N10" i="1"/>
  <c r="N12" i="1"/>
  <c r="M7" i="1"/>
  <c r="M8" i="1"/>
  <c r="M10" i="1"/>
  <c r="M12" i="1"/>
  <c r="I13" i="1"/>
  <c r="J13" i="1"/>
  <c r="K13" i="1"/>
  <c r="L13" i="1"/>
  <c r="H13" i="1"/>
  <c r="G4" i="1"/>
  <c r="F3" i="1"/>
  <c r="G3" i="1" s="1"/>
  <c r="F4" i="1"/>
  <c r="F5" i="1"/>
  <c r="G5" i="1" s="1"/>
  <c r="F6" i="1"/>
  <c r="G6" i="1" s="1"/>
  <c r="U6" i="1" s="1"/>
  <c r="F7" i="1"/>
  <c r="G7" i="1" s="1"/>
  <c r="F8" i="1"/>
  <c r="G8" i="1" s="1"/>
  <c r="F9" i="1"/>
  <c r="G9" i="1" s="1"/>
  <c r="F10" i="1"/>
  <c r="G10" i="1" s="1"/>
  <c r="U10" i="1" s="1"/>
  <c r="F11" i="1"/>
  <c r="G11" i="1" s="1"/>
  <c r="F12" i="1"/>
  <c r="G12" i="1" s="1"/>
  <c r="U12" i="1" s="1"/>
  <c r="V2" i="1"/>
  <c r="C3" i="1"/>
  <c r="P3" i="1" s="1"/>
  <c r="C4" i="1"/>
  <c r="C5" i="1"/>
  <c r="P5" i="1" s="1"/>
  <c r="C6" i="1"/>
  <c r="C7" i="1"/>
  <c r="P7" i="1" s="1"/>
  <c r="C9" i="1"/>
  <c r="C10" i="1"/>
  <c r="O10" i="1" s="1"/>
  <c r="C11" i="1"/>
  <c r="C12" i="1"/>
  <c r="O12" i="1" s="1"/>
  <c r="P11" i="1" l="1"/>
  <c r="N11" i="1"/>
  <c r="M11" i="1"/>
  <c r="P9" i="1"/>
  <c r="N9" i="1"/>
  <c r="M9" i="1"/>
  <c r="O6" i="1"/>
  <c r="Q6" i="1"/>
  <c r="N6" i="1"/>
  <c r="O4" i="1"/>
  <c r="O13" i="1" s="1"/>
  <c r="D3" i="2" s="1"/>
  <c r="D9" i="2" s="1"/>
  <c r="D25" i="2" s="1"/>
  <c r="Q4" i="1"/>
  <c r="T11" i="1"/>
  <c r="V11" i="1"/>
  <c r="S11" i="1"/>
  <c r="R11" i="1"/>
  <c r="T9" i="1"/>
  <c r="V9" i="1"/>
  <c r="S9" i="1"/>
  <c r="R9" i="1"/>
  <c r="T7" i="1"/>
  <c r="V7" i="1"/>
  <c r="R7" i="1"/>
  <c r="T5" i="1"/>
  <c r="V5" i="1"/>
  <c r="R5" i="1"/>
  <c r="T3" i="1"/>
  <c r="V3" i="1"/>
  <c r="R3" i="1"/>
  <c r="M6" i="1"/>
  <c r="N4" i="1"/>
  <c r="Q11" i="1"/>
  <c r="O9" i="1"/>
  <c r="P6" i="1"/>
  <c r="S7" i="1"/>
  <c r="S3" i="1"/>
  <c r="U9" i="1"/>
  <c r="U5" i="1"/>
  <c r="U8" i="1"/>
  <c r="S8" i="1"/>
  <c r="U4" i="1"/>
  <c r="S4" i="1"/>
  <c r="M4" i="1"/>
  <c r="O11" i="1"/>
  <c r="Q9" i="1"/>
  <c r="P4" i="1"/>
  <c r="R8" i="1"/>
  <c r="R4" i="1"/>
  <c r="S5" i="1"/>
  <c r="U11" i="1"/>
  <c r="V8" i="1"/>
  <c r="U7" i="1"/>
  <c r="V4" i="1"/>
  <c r="U3" i="1"/>
  <c r="Z13" i="1"/>
  <c r="E4" i="2" s="1"/>
  <c r="Y11" i="1"/>
  <c r="Y9" i="1"/>
  <c r="Y7" i="1"/>
  <c r="Y5" i="1"/>
  <c r="Y3" i="1"/>
  <c r="Y13" i="1" s="1"/>
  <c r="D4" i="2" s="1"/>
  <c r="AA11" i="1"/>
  <c r="AA9" i="1"/>
  <c r="AA7" i="1"/>
  <c r="AA5" i="1"/>
  <c r="AA13" i="1" s="1"/>
  <c r="F4" i="2" s="1"/>
  <c r="AA3" i="1"/>
  <c r="M5" i="1"/>
  <c r="M13" i="1" s="1"/>
  <c r="B3" i="2" s="1"/>
  <c r="M3" i="1"/>
  <c r="N3" i="1"/>
  <c r="N5" i="1"/>
  <c r="Q12" i="1"/>
  <c r="Q10" i="1"/>
  <c r="Q13" i="1"/>
  <c r="F3" i="2" s="1"/>
  <c r="F5" i="2" s="1"/>
  <c r="S6" i="1"/>
  <c r="W11" i="1"/>
  <c r="W9" i="1"/>
  <c r="W7" i="1"/>
  <c r="W5" i="1"/>
  <c r="W3" i="1"/>
  <c r="W13" i="1" s="1"/>
  <c r="B4" i="2" s="1"/>
  <c r="B5" i="2" s="1"/>
  <c r="X11" i="1"/>
  <c r="X9" i="1"/>
  <c r="X7" i="1"/>
  <c r="X5" i="1"/>
  <c r="X3" i="1"/>
  <c r="Y12" i="1"/>
  <c r="Y10" i="1"/>
  <c r="Y8" i="1"/>
  <c r="Y6" i="1"/>
  <c r="Y4" i="1"/>
  <c r="V13" i="1"/>
  <c r="R2" i="1"/>
  <c r="S2" i="1"/>
  <c r="S13" i="1" s="1"/>
  <c r="T2" i="1"/>
  <c r="U2" i="1"/>
  <c r="U13" i="1" s="1"/>
  <c r="T13" i="1"/>
  <c r="F9" i="2"/>
  <c r="F25" i="2" s="1"/>
  <c r="X13" i="1"/>
  <c r="C4" i="2" s="1"/>
  <c r="P13" i="1"/>
  <c r="E3" i="2" s="1"/>
  <c r="E9" i="2" s="1"/>
  <c r="E25" i="2" s="1"/>
  <c r="N13" i="1"/>
  <c r="C3" i="2" s="1"/>
  <c r="C9" i="2" s="1"/>
  <c r="C25" i="2" s="1"/>
  <c r="R13" i="1" l="1"/>
  <c r="B27" i="2"/>
  <c r="B28" i="2" s="1"/>
  <c r="B6" i="2"/>
  <c r="B16" i="2"/>
  <c r="F6" i="2"/>
  <c r="F27" i="2"/>
  <c r="F28" i="2" s="1"/>
  <c r="F16" i="2"/>
  <c r="C5" i="2"/>
  <c r="C16" i="2" s="1"/>
  <c r="E5" i="2"/>
  <c r="E6" i="2" s="1"/>
  <c r="D5" i="2"/>
  <c r="D6" i="2" s="1"/>
  <c r="C6" i="2" l="1"/>
  <c r="C27" i="2"/>
  <c r="C28" i="2" s="1"/>
  <c r="E16" i="2"/>
  <c r="E27" i="2"/>
  <c r="E28" i="2" s="1"/>
  <c r="D16" i="2"/>
  <c r="D27" i="2"/>
  <c r="D28" i="2" s="1"/>
</calcChain>
</file>

<file path=xl/sharedStrings.xml><?xml version="1.0" encoding="utf-8"?>
<sst xmlns="http://schemas.openxmlformats.org/spreadsheetml/2006/main" count="65" uniqueCount="59">
  <si>
    <t>Price</t>
  </si>
  <si>
    <t>Total</t>
  </si>
  <si>
    <t>COS</t>
  </si>
  <si>
    <t>SMS Package</t>
  </si>
  <si>
    <t>Customers 2017</t>
  </si>
  <si>
    <t>Customers 2018</t>
  </si>
  <si>
    <t>Customers 2019</t>
  </si>
  <si>
    <t>Customers 2020</t>
  </si>
  <si>
    <t>Customers 2021</t>
  </si>
  <si>
    <t>Revenue 2017</t>
  </si>
  <si>
    <t>Revenue 2018</t>
  </si>
  <si>
    <t>Revenue 2019</t>
  </si>
  <si>
    <t>Revenue 2020</t>
  </si>
  <si>
    <t>Revenue 2021</t>
  </si>
  <si>
    <t>Margin 2017</t>
  </si>
  <si>
    <t>Margin 2018</t>
  </si>
  <si>
    <t>Margin 2019</t>
  </si>
  <si>
    <t>Margin 2020</t>
  </si>
  <si>
    <t>Margin 2021</t>
  </si>
  <si>
    <t>Turnover</t>
  </si>
  <si>
    <t>GP</t>
  </si>
  <si>
    <t>Year</t>
  </si>
  <si>
    <t>COS 2017</t>
  </si>
  <si>
    <t>COS 2018</t>
  </si>
  <si>
    <t>COS 2019</t>
  </si>
  <si>
    <t>COS 2020</t>
  </si>
  <si>
    <t>COS 2021</t>
  </si>
  <si>
    <t>TCOS</t>
  </si>
  <si>
    <t>GP%</t>
  </si>
  <si>
    <t>Hosting: R1200</t>
  </si>
  <si>
    <t>VLN: R400</t>
  </si>
  <si>
    <t>SMS Reseller: R500</t>
  </si>
  <si>
    <t>Fixed Operational Costs</t>
  </si>
  <si>
    <t>Income</t>
  </si>
  <si>
    <t>Total FOC</t>
  </si>
  <si>
    <t>Operating Profit</t>
  </si>
  <si>
    <t>Accounting, CPIC etc</t>
  </si>
  <si>
    <t>Telephone, meetings etc</t>
  </si>
  <si>
    <t>Non Operating Expenses</t>
  </si>
  <si>
    <t>Variable Operating Expenses</t>
  </si>
  <si>
    <t>Commisions</t>
  </si>
  <si>
    <t>Advertising</t>
  </si>
  <si>
    <t>Miscelanious</t>
  </si>
  <si>
    <t>Total NO Expenses</t>
  </si>
  <si>
    <t>Total Expenses</t>
  </si>
  <si>
    <t>Net Profit</t>
  </si>
  <si>
    <t>NP%</t>
  </si>
  <si>
    <t># of SMS 2017</t>
  </si>
  <si>
    <t># of SMS 2018</t>
  </si>
  <si>
    <t># of SMS 2019</t>
  </si>
  <si>
    <t># of SMS 2020</t>
  </si>
  <si>
    <t># of SMS 2021</t>
  </si>
  <si>
    <t>Margin Ea</t>
  </si>
  <si>
    <t>Margin Pa</t>
  </si>
  <si>
    <t>Add Rev 2017</t>
  </si>
  <si>
    <t>Add Rev 2018</t>
  </si>
  <si>
    <t>Add Rev 2019</t>
  </si>
  <si>
    <t>Add Rev 2020</t>
  </si>
  <si>
    <t>Add Rev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</si>
</sst>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&quot;#,##0.00"/>
    <numFmt numFmtId="165" formatCode="&quot;R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/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3" fontId="1" fillId="0" borderId="3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17" xfId="0" applyBorder="1"/>
    <xf numFmtId="164" fontId="1" fillId="0" borderId="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0" fontId="3" fillId="0" borderId="20" xfId="0" applyNumberFormat="1" applyFont="1" applyBorder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0" borderId="24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4" xfId="0" applyNumberFormat="1" applyFont="1" applyBorder="1"/>
    <xf numFmtId="164" fontId="3" fillId="0" borderId="1" xfId="0" applyNumberFormat="1" applyFont="1" applyBorder="1"/>
    <xf numFmtId="164" fontId="3" fillId="0" borderId="14" xfId="0" applyNumberFormat="1" applyFont="1" applyBorder="1"/>
    <xf numFmtId="164" fontId="2" fillId="0" borderId="0" xfId="0" applyNumberFormat="1" applyFont="1" applyBorder="1"/>
    <xf numFmtId="164" fontId="2" fillId="0" borderId="18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M1" workbookViewId="0">
      <selection activeCell="V13" sqref="V13"/>
    </sheetView>
  </sheetViews>
  <sheetFormatPr defaultRowHeight="14.35" x14ac:dyDescent="0.45"/>
  <cols>
    <col min="1" max="1" width="16.1328125" style="4" bestFit="1" customWidth="1"/>
    <col min="2" max="2" width="9.1328125" style="2"/>
    <col min="3" max="3" width="9.1328125" style="3"/>
    <col min="4" max="4" width="9.1328125" style="2"/>
    <col min="5" max="5" width="10.1328125" style="2" bestFit="1" customWidth="1"/>
    <col min="6" max="6" width="10.1328125" style="1" bestFit="1" customWidth="1"/>
    <col min="7" max="7" width="11.1328125" style="1" bestFit="1" customWidth="1"/>
    <col min="8" max="12" width="19.59765625" style="4" bestFit="1" customWidth="1"/>
    <col min="13" max="21" width="13.3984375" bestFit="1" customWidth="1"/>
    <col min="22" max="22" width="11.73046875" bestFit="1" customWidth="1"/>
    <col min="23" max="27" width="9" bestFit="1" customWidth="1"/>
  </cols>
  <sheetData>
    <row r="1" spans="1:27" x14ac:dyDescent="0.45">
      <c r="A1" s="9" t="s">
        <v>3</v>
      </c>
      <c r="B1" s="10" t="s">
        <v>0</v>
      </c>
      <c r="C1" s="11" t="s">
        <v>1</v>
      </c>
      <c r="D1" s="10" t="s">
        <v>2</v>
      </c>
      <c r="E1" s="10" t="s">
        <v>27</v>
      </c>
      <c r="F1" s="12" t="s">
        <v>52</v>
      </c>
      <c r="G1" s="12" t="s">
        <v>53</v>
      </c>
      <c r="H1" s="9" t="s">
        <v>4</v>
      </c>
      <c r="I1" s="9" t="s">
        <v>5</v>
      </c>
      <c r="J1" s="9" t="s">
        <v>6</v>
      </c>
      <c r="K1" s="9" t="s">
        <v>7</v>
      </c>
      <c r="L1" s="14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16</v>
      </c>
      <c r="U1" s="16" t="s">
        <v>17</v>
      </c>
      <c r="V1" s="16" t="s">
        <v>18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7" x14ac:dyDescent="0.45">
      <c r="A2" s="6">
        <v>50</v>
      </c>
      <c r="B2" s="7">
        <v>0.5</v>
      </c>
      <c r="C2" s="8">
        <f>B2*A2</f>
        <v>25</v>
      </c>
      <c r="D2" s="7">
        <v>0.18</v>
      </c>
      <c r="E2" s="7">
        <f>D2*A2</f>
        <v>9</v>
      </c>
      <c r="F2" s="7">
        <f>B2-D2</f>
        <v>0.32</v>
      </c>
      <c r="G2" s="7">
        <f>F2*A2</f>
        <v>16</v>
      </c>
      <c r="H2" s="6">
        <v>20</v>
      </c>
      <c r="I2" s="6">
        <v>100</v>
      </c>
      <c r="J2" s="6">
        <v>300</v>
      </c>
      <c r="K2" s="6">
        <v>1000</v>
      </c>
      <c r="L2" s="15">
        <v>3000</v>
      </c>
      <c r="M2" s="8">
        <f>H2*$C2</f>
        <v>500</v>
      </c>
      <c r="N2" s="8">
        <f>I2*$C2</f>
        <v>2500</v>
      </c>
      <c r="O2" s="8">
        <f t="shared" ref="O2:Q12" si="0">J2*$C2</f>
        <v>7500</v>
      </c>
      <c r="P2" s="8">
        <f t="shared" si="0"/>
        <v>25000</v>
      </c>
      <c r="Q2" s="8">
        <f t="shared" si="0"/>
        <v>75000</v>
      </c>
      <c r="R2" s="8">
        <f>H2*$G2</f>
        <v>320</v>
      </c>
      <c r="S2" s="8">
        <f>I2*$G2</f>
        <v>1600</v>
      </c>
      <c r="T2" s="8">
        <f t="shared" ref="T2:V12" si="1">J2*$G2</f>
        <v>4800</v>
      </c>
      <c r="U2" s="8">
        <f t="shared" si="1"/>
        <v>16000</v>
      </c>
      <c r="V2" s="8">
        <f t="shared" si="1"/>
        <v>48000</v>
      </c>
      <c r="W2" s="8">
        <f>H2*$E2</f>
        <v>180</v>
      </c>
      <c r="X2" s="8">
        <f>I2*$E2</f>
        <v>900</v>
      </c>
      <c r="Y2" s="8">
        <f>J2*$E2</f>
        <v>2700</v>
      </c>
      <c r="Z2" s="8">
        <f>K2*$E2</f>
        <v>9000</v>
      </c>
      <c r="AA2" s="8">
        <f>L2*$E2</f>
        <v>27000</v>
      </c>
    </row>
    <row r="3" spans="1:27" x14ac:dyDescent="0.45">
      <c r="A3" s="6">
        <v>100</v>
      </c>
      <c r="B3" s="7">
        <v>0.4</v>
      </c>
      <c r="C3" s="8">
        <f t="shared" ref="C3:C12" si="2">B3*A3</f>
        <v>40</v>
      </c>
      <c r="D3" s="7">
        <v>0.18</v>
      </c>
      <c r="E3" s="7">
        <f t="shared" ref="E3:E12" si="3">D3*A3</f>
        <v>18</v>
      </c>
      <c r="F3" s="7">
        <f t="shared" ref="F3:F12" si="4">B3-D3</f>
        <v>0.22000000000000003</v>
      </c>
      <c r="G3" s="7">
        <f t="shared" ref="G3:G12" si="5">F3*A3</f>
        <v>22.000000000000004</v>
      </c>
      <c r="H3" s="6">
        <v>15</v>
      </c>
      <c r="I3" s="6">
        <v>80</v>
      </c>
      <c r="J3" s="6">
        <v>250</v>
      </c>
      <c r="K3" s="6">
        <v>500</v>
      </c>
      <c r="L3" s="15">
        <v>1000</v>
      </c>
      <c r="M3" s="8">
        <f t="shared" ref="M3:N12" si="6">H3*$C3</f>
        <v>600</v>
      </c>
      <c r="N3" s="8">
        <f t="shared" si="6"/>
        <v>3200</v>
      </c>
      <c r="O3" s="8">
        <f t="shared" si="0"/>
        <v>10000</v>
      </c>
      <c r="P3" s="8">
        <f t="shared" si="0"/>
        <v>20000</v>
      </c>
      <c r="Q3" s="8">
        <f t="shared" si="0"/>
        <v>40000</v>
      </c>
      <c r="R3" s="8">
        <f t="shared" ref="R3:R12" si="7">H3*$G3</f>
        <v>330.00000000000006</v>
      </c>
      <c r="S3" s="8">
        <f t="shared" ref="S3:S12" si="8">I3*$G3</f>
        <v>1760.0000000000002</v>
      </c>
      <c r="T3" s="8">
        <f t="shared" si="1"/>
        <v>5500.0000000000009</v>
      </c>
      <c r="U3" s="8">
        <f t="shared" si="1"/>
        <v>11000.000000000002</v>
      </c>
      <c r="V3" s="8">
        <f t="shared" si="1"/>
        <v>22000.000000000004</v>
      </c>
      <c r="W3" s="8">
        <f t="shared" ref="W3:W12" si="9">H3*E3</f>
        <v>270</v>
      </c>
      <c r="X3" s="8">
        <f t="shared" ref="X3:X12" si="10">I3*$E3</f>
        <v>1440</v>
      </c>
      <c r="Y3" s="8">
        <f t="shared" ref="Y3:Y12" si="11">J3*$E3</f>
        <v>4500</v>
      </c>
      <c r="Z3" s="8">
        <f t="shared" ref="Z3:Z12" si="12">K3*$E3</f>
        <v>9000</v>
      </c>
      <c r="AA3" s="8">
        <f t="shared" ref="AA3:AA12" si="13">L3*$E3</f>
        <v>18000</v>
      </c>
    </row>
    <row r="4" spans="1:27" x14ac:dyDescent="0.45">
      <c r="A4" s="6">
        <v>200</v>
      </c>
      <c r="B4" s="7">
        <v>0.35</v>
      </c>
      <c r="C4" s="8">
        <f t="shared" si="2"/>
        <v>70</v>
      </c>
      <c r="D4" s="7">
        <v>0.18</v>
      </c>
      <c r="E4" s="7">
        <f t="shared" si="3"/>
        <v>36</v>
      </c>
      <c r="F4" s="7">
        <f t="shared" si="4"/>
        <v>0.16999999999999998</v>
      </c>
      <c r="G4" s="7">
        <f t="shared" si="5"/>
        <v>34</v>
      </c>
      <c r="H4" s="6">
        <v>12</v>
      </c>
      <c r="I4" s="6">
        <v>40</v>
      </c>
      <c r="J4" s="6">
        <v>150</v>
      </c>
      <c r="K4" s="6">
        <v>300</v>
      </c>
      <c r="L4" s="15">
        <v>500</v>
      </c>
      <c r="M4" s="8">
        <f t="shared" si="6"/>
        <v>840</v>
      </c>
      <c r="N4" s="8">
        <f t="shared" si="6"/>
        <v>2800</v>
      </c>
      <c r="O4" s="8">
        <f t="shared" si="0"/>
        <v>10500</v>
      </c>
      <c r="P4" s="8">
        <f t="shared" si="0"/>
        <v>21000</v>
      </c>
      <c r="Q4" s="8">
        <f t="shared" si="0"/>
        <v>35000</v>
      </c>
      <c r="R4" s="8">
        <f t="shared" si="7"/>
        <v>408</v>
      </c>
      <c r="S4" s="8">
        <f t="shared" si="8"/>
        <v>1360</v>
      </c>
      <c r="T4" s="8">
        <f t="shared" si="1"/>
        <v>5100</v>
      </c>
      <c r="U4" s="8">
        <f t="shared" si="1"/>
        <v>10200</v>
      </c>
      <c r="V4" s="8">
        <f t="shared" si="1"/>
        <v>17000</v>
      </c>
      <c r="W4" s="8">
        <f t="shared" si="9"/>
        <v>432</v>
      </c>
      <c r="X4" s="8">
        <f t="shared" si="10"/>
        <v>1440</v>
      </c>
      <c r="Y4" s="8">
        <f t="shared" si="11"/>
        <v>5400</v>
      </c>
      <c r="Z4" s="8">
        <f t="shared" si="12"/>
        <v>10800</v>
      </c>
      <c r="AA4" s="8">
        <f t="shared" si="13"/>
        <v>18000</v>
      </c>
    </row>
    <row r="5" spans="1:27" x14ac:dyDescent="0.45">
      <c r="A5" s="6">
        <v>500</v>
      </c>
      <c r="B5" s="7">
        <v>0.33</v>
      </c>
      <c r="C5" s="8">
        <f t="shared" si="2"/>
        <v>165</v>
      </c>
      <c r="D5" s="7">
        <v>0.18</v>
      </c>
      <c r="E5" s="7">
        <f t="shared" si="3"/>
        <v>90</v>
      </c>
      <c r="F5" s="7">
        <f t="shared" si="4"/>
        <v>0.15000000000000002</v>
      </c>
      <c r="G5" s="7">
        <f t="shared" si="5"/>
        <v>75.000000000000014</v>
      </c>
      <c r="H5" s="6">
        <v>10</v>
      </c>
      <c r="I5" s="6">
        <v>30</v>
      </c>
      <c r="J5" s="6">
        <v>60</v>
      </c>
      <c r="K5" s="6">
        <v>200</v>
      </c>
      <c r="L5" s="15">
        <v>300</v>
      </c>
      <c r="M5" s="8">
        <f t="shared" si="6"/>
        <v>1650</v>
      </c>
      <c r="N5" s="8">
        <f>I5*$C5</f>
        <v>4950</v>
      </c>
      <c r="O5" s="8">
        <f t="shared" si="0"/>
        <v>9900</v>
      </c>
      <c r="P5" s="8">
        <f t="shared" si="0"/>
        <v>33000</v>
      </c>
      <c r="Q5" s="8">
        <f t="shared" si="0"/>
        <v>49500</v>
      </c>
      <c r="R5" s="8">
        <f t="shared" si="7"/>
        <v>750.00000000000011</v>
      </c>
      <c r="S5" s="8">
        <f t="shared" si="8"/>
        <v>2250.0000000000005</v>
      </c>
      <c r="T5" s="8">
        <f t="shared" si="1"/>
        <v>4500.0000000000009</v>
      </c>
      <c r="U5" s="8">
        <f t="shared" si="1"/>
        <v>15000.000000000004</v>
      </c>
      <c r="V5" s="8">
        <f t="shared" si="1"/>
        <v>22500.000000000004</v>
      </c>
      <c r="W5" s="8">
        <f t="shared" si="9"/>
        <v>900</v>
      </c>
      <c r="X5" s="8">
        <f t="shared" si="10"/>
        <v>2700</v>
      </c>
      <c r="Y5" s="8">
        <f t="shared" si="11"/>
        <v>5400</v>
      </c>
      <c r="Z5" s="8">
        <f t="shared" si="12"/>
        <v>18000</v>
      </c>
      <c r="AA5" s="8">
        <f t="shared" si="13"/>
        <v>27000</v>
      </c>
    </row>
    <row r="6" spans="1:27" x14ac:dyDescent="0.45">
      <c r="A6" s="6">
        <v>1000</v>
      </c>
      <c r="B6" s="7">
        <v>0.3</v>
      </c>
      <c r="C6" s="8">
        <f t="shared" si="2"/>
        <v>300</v>
      </c>
      <c r="D6" s="7">
        <v>0.18</v>
      </c>
      <c r="E6" s="7">
        <f t="shared" si="3"/>
        <v>180</v>
      </c>
      <c r="F6" s="7">
        <f t="shared" si="4"/>
        <v>0.12</v>
      </c>
      <c r="G6" s="7">
        <f t="shared" si="5"/>
        <v>120</v>
      </c>
      <c r="H6" s="6">
        <v>6</v>
      </c>
      <c r="I6" s="6">
        <v>20</v>
      </c>
      <c r="J6" s="6">
        <v>40</v>
      </c>
      <c r="K6" s="6">
        <v>150</v>
      </c>
      <c r="L6" s="15">
        <v>200</v>
      </c>
      <c r="M6" s="8">
        <f t="shared" si="6"/>
        <v>1800</v>
      </c>
      <c r="N6" s="8">
        <f t="shared" si="6"/>
        <v>6000</v>
      </c>
      <c r="O6" s="8">
        <f t="shared" si="0"/>
        <v>12000</v>
      </c>
      <c r="P6" s="8">
        <f t="shared" si="0"/>
        <v>45000</v>
      </c>
      <c r="Q6" s="8">
        <f t="shared" si="0"/>
        <v>60000</v>
      </c>
      <c r="R6" s="8">
        <f t="shared" si="7"/>
        <v>720</v>
      </c>
      <c r="S6" s="8">
        <f t="shared" si="8"/>
        <v>2400</v>
      </c>
      <c r="T6" s="8">
        <f t="shared" si="1"/>
        <v>4800</v>
      </c>
      <c r="U6" s="8">
        <f t="shared" si="1"/>
        <v>18000</v>
      </c>
      <c r="V6" s="8">
        <f t="shared" si="1"/>
        <v>24000</v>
      </c>
      <c r="W6" s="8">
        <f t="shared" si="9"/>
        <v>1080</v>
      </c>
      <c r="X6" s="8">
        <f t="shared" si="10"/>
        <v>3600</v>
      </c>
      <c r="Y6" s="8">
        <f t="shared" si="11"/>
        <v>7200</v>
      </c>
      <c r="Z6" s="8">
        <f t="shared" si="12"/>
        <v>27000</v>
      </c>
      <c r="AA6" s="8">
        <f t="shared" si="13"/>
        <v>36000</v>
      </c>
    </row>
    <row r="7" spans="1:27" x14ac:dyDescent="0.45">
      <c r="A7" s="6">
        <v>2000</v>
      </c>
      <c r="B7" s="7">
        <v>0.28000000000000003</v>
      </c>
      <c r="C7" s="8">
        <f t="shared" si="2"/>
        <v>560</v>
      </c>
      <c r="D7" s="7">
        <v>0.18</v>
      </c>
      <c r="E7" s="7">
        <f t="shared" si="3"/>
        <v>360</v>
      </c>
      <c r="F7" s="7">
        <f t="shared" si="4"/>
        <v>0.10000000000000003</v>
      </c>
      <c r="G7" s="7">
        <f t="shared" si="5"/>
        <v>200.00000000000006</v>
      </c>
      <c r="H7" s="6">
        <v>3</v>
      </c>
      <c r="I7" s="6">
        <v>8</v>
      </c>
      <c r="J7" s="6">
        <v>30</v>
      </c>
      <c r="K7" s="6">
        <v>60</v>
      </c>
      <c r="L7" s="15">
        <v>200</v>
      </c>
      <c r="M7" s="8">
        <f>H7*$C7</f>
        <v>1680</v>
      </c>
      <c r="N7" s="8">
        <f>I7*$C7</f>
        <v>4480</v>
      </c>
      <c r="O7" s="8">
        <f t="shared" si="0"/>
        <v>16800</v>
      </c>
      <c r="P7" s="8">
        <f t="shared" si="0"/>
        <v>33600</v>
      </c>
      <c r="Q7" s="8">
        <f t="shared" si="0"/>
        <v>112000</v>
      </c>
      <c r="R7" s="8">
        <f t="shared" si="7"/>
        <v>600.00000000000023</v>
      </c>
      <c r="S7" s="8">
        <f t="shared" si="8"/>
        <v>1600.0000000000005</v>
      </c>
      <c r="T7" s="8">
        <f t="shared" si="1"/>
        <v>6000.0000000000018</v>
      </c>
      <c r="U7" s="8">
        <f t="shared" si="1"/>
        <v>12000.000000000004</v>
      </c>
      <c r="V7" s="8">
        <f t="shared" si="1"/>
        <v>40000.000000000015</v>
      </c>
      <c r="W7" s="8">
        <f t="shared" si="9"/>
        <v>1080</v>
      </c>
      <c r="X7" s="8">
        <f t="shared" si="10"/>
        <v>2880</v>
      </c>
      <c r="Y7" s="8">
        <f t="shared" si="11"/>
        <v>10800</v>
      </c>
      <c r="Z7" s="8">
        <f t="shared" si="12"/>
        <v>21600</v>
      </c>
      <c r="AA7" s="8">
        <f t="shared" si="13"/>
        <v>72000</v>
      </c>
    </row>
    <row r="8" spans="1:27" x14ac:dyDescent="0.45">
      <c r="A8" s="6">
        <v>5000</v>
      </c>
      <c r="B8" s="7">
        <v>0.24</v>
      </c>
      <c r="C8" s="8">
        <f>B8*A8</f>
        <v>1200</v>
      </c>
      <c r="D8" s="7">
        <v>0.18</v>
      </c>
      <c r="E8" s="7">
        <f t="shared" si="3"/>
        <v>900</v>
      </c>
      <c r="F8" s="7">
        <f t="shared" si="4"/>
        <v>0.06</v>
      </c>
      <c r="G8" s="7">
        <f t="shared" si="5"/>
        <v>300</v>
      </c>
      <c r="H8" s="6">
        <v>2</v>
      </c>
      <c r="I8" s="6">
        <v>5</v>
      </c>
      <c r="J8" s="6">
        <v>10</v>
      </c>
      <c r="K8" s="6">
        <v>20</v>
      </c>
      <c r="L8" s="15">
        <v>50</v>
      </c>
      <c r="M8" s="8">
        <f t="shared" si="6"/>
        <v>2400</v>
      </c>
      <c r="N8" s="8">
        <f>I8*$C8</f>
        <v>6000</v>
      </c>
      <c r="O8" s="8">
        <f t="shared" si="0"/>
        <v>12000</v>
      </c>
      <c r="P8" s="8">
        <f t="shared" si="0"/>
        <v>24000</v>
      </c>
      <c r="Q8" s="8">
        <f t="shared" si="0"/>
        <v>60000</v>
      </c>
      <c r="R8" s="8">
        <f t="shared" si="7"/>
        <v>600</v>
      </c>
      <c r="S8" s="8">
        <f t="shared" si="8"/>
        <v>1500</v>
      </c>
      <c r="T8" s="8">
        <f t="shared" si="1"/>
        <v>3000</v>
      </c>
      <c r="U8" s="8">
        <f t="shared" si="1"/>
        <v>6000</v>
      </c>
      <c r="V8" s="8">
        <f t="shared" si="1"/>
        <v>15000</v>
      </c>
      <c r="W8" s="8">
        <f t="shared" si="9"/>
        <v>1800</v>
      </c>
      <c r="X8" s="8">
        <f t="shared" si="10"/>
        <v>4500</v>
      </c>
      <c r="Y8" s="8">
        <f t="shared" si="11"/>
        <v>9000</v>
      </c>
      <c r="Z8" s="8">
        <f t="shared" si="12"/>
        <v>18000</v>
      </c>
      <c r="AA8" s="8">
        <f t="shared" si="13"/>
        <v>45000</v>
      </c>
    </row>
    <row r="9" spans="1:27" x14ac:dyDescent="0.45">
      <c r="A9" s="6">
        <v>10000</v>
      </c>
      <c r="B9" s="7">
        <v>0.23</v>
      </c>
      <c r="C9" s="8">
        <f t="shared" si="2"/>
        <v>2300</v>
      </c>
      <c r="D9" s="7">
        <v>0.18</v>
      </c>
      <c r="E9" s="7">
        <f t="shared" si="3"/>
        <v>1800</v>
      </c>
      <c r="F9" s="7">
        <f t="shared" si="4"/>
        <v>5.0000000000000017E-2</v>
      </c>
      <c r="G9" s="7">
        <f t="shared" si="5"/>
        <v>500.00000000000017</v>
      </c>
      <c r="H9" s="6">
        <v>1</v>
      </c>
      <c r="I9" s="6">
        <v>4</v>
      </c>
      <c r="J9" s="6">
        <v>8</v>
      </c>
      <c r="K9" s="6">
        <v>10</v>
      </c>
      <c r="L9" s="15">
        <v>20</v>
      </c>
      <c r="M9" s="8">
        <f>H9*$C9</f>
        <v>2300</v>
      </c>
      <c r="N9" s="8">
        <f>I9*$C9</f>
        <v>9200</v>
      </c>
      <c r="O9" s="8">
        <f t="shared" si="0"/>
        <v>18400</v>
      </c>
      <c r="P9" s="8">
        <f t="shared" si="0"/>
        <v>23000</v>
      </c>
      <c r="Q9" s="8">
        <f t="shared" si="0"/>
        <v>46000</v>
      </c>
      <c r="R9" s="8">
        <f t="shared" si="7"/>
        <v>500.00000000000017</v>
      </c>
      <c r="S9" s="8">
        <f t="shared" si="8"/>
        <v>2000.0000000000007</v>
      </c>
      <c r="T9" s="8">
        <f t="shared" si="1"/>
        <v>4000.0000000000014</v>
      </c>
      <c r="U9" s="8">
        <f t="shared" si="1"/>
        <v>5000.0000000000018</v>
      </c>
      <c r="V9" s="8">
        <f t="shared" si="1"/>
        <v>10000.000000000004</v>
      </c>
      <c r="W9" s="8">
        <f t="shared" si="9"/>
        <v>1800</v>
      </c>
      <c r="X9" s="8">
        <f t="shared" si="10"/>
        <v>7200</v>
      </c>
      <c r="Y9" s="8">
        <f t="shared" si="11"/>
        <v>14400</v>
      </c>
      <c r="Z9" s="8">
        <f t="shared" si="12"/>
        <v>18000</v>
      </c>
      <c r="AA9" s="8">
        <f t="shared" si="13"/>
        <v>36000</v>
      </c>
    </row>
    <row r="10" spans="1:27" x14ac:dyDescent="0.45">
      <c r="A10" s="6">
        <v>20000</v>
      </c>
      <c r="B10" s="7">
        <v>0.22</v>
      </c>
      <c r="C10" s="8">
        <f t="shared" si="2"/>
        <v>4400</v>
      </c>
      <c r="D10" s="7">
        <v>0.18</v>
      </c>
      <c r="E10" s="7">
        <f t="shared" si="3"/>
        <v>3600</v>
      </c>
      <c r="F10" s="7">
        <f t="shared" si="4"/>
        <v>4.0000000000000008E-2</v>
      </c>
      <c r="G10" s="7">
        <f t="shared" si="5"/>
        <v>800.00000000000011</v>
      </c>
      <c r="H10" s="6">
        <v>1</v>
      </c>
      <c r="I10" s="6">
        <v>3</v>
      </c>
      <c r="J10" s="6">
        <v>6</v>
      </c>
      <c r="K10" s="6">
        <v>15</v>
      </c>
      <c r="L10" s="15">
        <v>25</v>
      </c>
      <c r="M10" s="8">
        <f t="shared" si="6"/>
        <v>4400</v>
      </c>
      <c r="N10" s="8">
        <f t="shared" si="6"/>
        <v>13200</v>
      </c>
      <c r="O10" s="8">
        <f t="shared" si="0"/>
        <v>26400</v>
      </c>
      <c r="P10" s="8">
        <f t="shared" si="0"/>
        <v>66000</v>
      </c>
      <c r="Q10" s="8">
        <f t="shared" si="0"/>
        <v>110000</v>
      </c>
      <c r="R10" s="8">
        <f t="shared" si="7"/>
        <v>800.00000000000011</v>
      </c>
      <c r="S10" s="8">
        <f t="shared" si="8"/>
        <v>2400.0000000000005</v>
      </c>
      <c r="T10" s="8">
        <f t="shared" si="1"/>
        <v>4800.0000000000009</v>
      </c>
      <c r="U10" s="8">
        <f t="shared" si="1"/>
        <v>12000.000000000002</v>
      </c>
      <c r="V10" s="8">
        <f t="shared" si="1"/>
        <v>20000.000000000004</v>
      </c>
      <c r="W10" s="8">
        <f t="shared" si="9"/>
        <v>3600</v>
      </c>
      <c r="X10" s="8">
        <f t="shared" si="10"/>
        <v>10800</v>
      </c>
      <c r="Y10" s="8">
        <f t="shared" si="11"/>
        <v>21600</v>
      </c>
      <c r="Z10" s="8">
        <f t="shared" si="12"/>
        <v>54000</v>
      </c>
      <c r="AA10" s="8">
        <f t="shared" si="13"/>
        <v>90000</v>
      </c>
    </row>
    <row r="11" spans="1:27" x14ac:dyDescent="0.45">
      <c r="A11" s="6">
        <v>50000</v>
      </c>
      <c r="B11" s="7">
        <v>0.21</v>
      </c>
      <c r="C11" s="8">
        <f t="shared" si="2"/>
        <v>10500</v>
      </c>
      <c r="D11" s="7">
        <v>0.18</v>
      </c>
      <c r="E11" s="7">
        <f t="shared" si="3"/>
        <v>9000</v>
      </c>
      <c r="F11" s="7">
        <f t="shared" si="4"/>
        <v>0.03</v>
      </c>
      <c r="G11" s="7">
        <f t="shared" si="5"/>
        <v>1500</v>
      </c>
      <c r="H11" s="6">
        <v>0</v>
      </c>
      <c r="I11" s="6">
        <v>2</v>
      </c>
      <c r="J11" s="6">
        <v>5</v>
      </c>
      <c r="K11" s="6">
        <v>10</v>
      </c>
      <c r="L11" s="15">
        <v>20</v>
      </c>
      <c r="M11" s="8">
        <f t="shared" si="6"/>
        <v>0</v>
      </c>
      <c r="N11" s="8">
        <f t="shared" si="6"/>
        <v>21000</v>
      </c>
      <c r="O11" s="8">
        <f t="shared" si="0"/>
        <v>52500</v>
      </c>
      <c r="P11" s="8">
        <f t="shared" si="0"/>
        <v>105000</v>
      </c>
      <c r="Q11" s="8">
        <f t="shared" si="0"/>
        <v>210000</v>
      </c>
      <c r="R11" s="8">
        <f t="shared" si="7"/>
        <v>0</v>
      </c>
      <c r="S11" s="8">
        <f t="shared" si="8"/>
        <v>3000</v>
      </c>
      <c r="T11" s="8">
        <f t="shared" si="1"/>
        <v>7500</v>
      </c>
      <c r="U11" s="8">
        <f t="shared" si="1"/>
        <v>15000</v>
      </c>
      <c r="V11" s="8">
        <f t="shared" si="1"/>
        <v>30000</v>
      </c>
      <c r="W11" s="8">
        <f t="shared" si="9"/>
        <v>0</v>
      </c>
      <c r="X11" s="8">
        <f t="shared" si="10"/>
        <v>18000</v>
      </c>
      <c r="Y11" s="8">
        <f t="shared" si="11"/>
        <v>45000</v>
      </c>
      <c r="Z11" s="8">
        <f t="shared" si="12"/>
        <v>90000</v>
      </c>
      <c r="AA11" s="8">
        <f t="shared" si="13"/>
        <v>180000</v>
      </c>
    </row>
    <row r="12" spans="1:27" x14ac:dyDescent="0.45">
      <c r="A12" s="6">
        <v>100000</v>
      </c>
      <c r="B12" s="7">
        <v>0.2</v>
      </c>
      <c r="C12" s="8">
        <f t="shared" si="2"/>
        <v>20000</v>
      </c>
      <c r="D12" s="7">
        <v>0.17</v>
      </c>
      <c r="E12" s="7">
        <f t="shared" si="3"/>
        <v>17000</v>
      </c>
      <c r="F12" s="7">
        <f t="shared" si="4"/>
        <v>0.03</v>
      </c>
      <c r="G12" s="7">
        <f t="shared" si="5"/>
        <v>3000</v>
      </c>
      <c r="H12" s="6">
        <v>0</v>
      </c>
      <c r="I12" s="6">
        <v>1</v>
      </c>
      <c r="J12" s="6">
        <v>3</v>
      </c>
      <c r="K12" s="6">
        <v>15</v>
      </c>
      <c r="L12" s="15">
        <v>25</v>
      </c>
      <c r="M12" s="8">
        <f t="shared" si="6"/>
        <v>0</v>
      </c>
      <c r="N12" s="8">
        <f t="shared" si="6"/>
        <v>20000</v>
      </c>
      <c r="O12" s="8">
        <f t="shared" si="0"/>
        <v>60000</v>
      </c>
      <c r="P12" s="8">
        <f t="shared" si="0"/>
        <v>300000</v>
      </c>
      <c r="Q12" s="8">
        <f t="shared" si="0"/>
        <v>500000</v>
      </c>
      <c r="R12" s="8">
        <f t="shared" si="7"/>
        <v>0</v>
      </c>
      <c r="S12" s="8">
        <f t="shared" si="8"/>
        <v>3000</v>
      </c>
      <c r="T12" s="8">
        <f t="shared" si="1"/>
        <v>9000</v>
      </c>
      <c r="U12" s="8">
        <f t="shared" si="1"/>
        <v>45000</v>
      </c>
      <c r="V12" s="8">
        <f t="shared" si="1"/>
        <v>75000</v>
      </c>
      <c r="W12" s="8">
        <f t="shared" si="9"/>
        <v>0</v>
      </c>
      <c r="X12" s="8">
        <f t="shared" si="10"/>
        <v>17000</v>
      </c>
      <c r="Y12" s="8">
        <f t="shared" si="11"/>
        <v>51000</v>
      </c>
      <c r="Z12" s="8">
        <f t="shared" si="12"/>
        <v>255000</v>
      </c>
      <c r="AA12" s="8">
        <f t="shared" si="13"/>
        <v>425000</v>
      </c>
    </row>
    <row r="13" spans="1:27" x14ac:dyDescent="0.45">
      <c r="A13" s="9" t="s">
        <v>1</v>
      </c>
      <c r="B13" s="10"/>
      <c r="C13" s="11"/>
      <c r="D13" s="10"/>
      <c r="E13" s="10"/>
      <c r="F13" s="12"/>
      <c r="G13" s="12"/>
      <c r="H13" s="9">
        <f>SUM(H2:H12)</f>
        <v>70</v>
      </c>
      <c r="I13" s="9">
        <f t="shared" ref="I13:N13" si="14">SUM(I2:I12)</f>
        <v>293</v>
      </c>
      <c r="J13" s="9">
        <f t="shared" si="14"/>
        <v>862</v>
      </c>
      <c r="K13" s="9">
        <f t="shared" si="14"/>
        <v>2280</v>
      </c>
      <c r="L13" s="9">
        <f t="shared" si="14"/>
        <v>5340</v>
      </c>
      <c r="M13" s="11">
        <f t="shared" si="14"/>
        <v>16170</v>
      </c>
      <c r="N13" s="11">
        <f t="shared" si="14"/>
        <v>93330</v>
      </c>
      <c r="O13" s="11">
        <f t="shared" ref="O13" si="15">SUM(O2:O12)</f>
        <v>236000</v>
      </c>
      <c r="P13" s="11">
        <f t="shared" ref="P13" si="16">SUM(P2:P12)</f>
        <v>695600</v>
      </c>
      <c r="Q13" s="11">
        <f t="shared" ref="Q13:S13" si="17">SUM(Q2:Q12)</f>
        <v>1297500</v>
      </c>
      <c r="R13" s="11">
        <f t="shared" si="17"/>
        <v>5028</v>
      </c>
      <c r="S13" s="11">
        <f t="shared" si="17"/>
        <v>22870</v>
      </c>
      <c r="T13" s="11">
        <f t="shared" ref="T13" si="18">SUM(T2:T12)</f>
        <v>59000</v>
      </c>
      <c r="U13" s="11">
        <f t="shared" ref="U13" si="19">SUM(U2:U12)</f>
        <v>165200</v>
      </c>
      <c r="V13" s="11">
        <f t="shared" ref="V13:W13" si="20">SUM(V2:V12)</f>
        <v>323500</v>
      </c>
      <c r="W13" s="11">
        <f t="shared" si="20"/>
        <v>11142</v>
      </c>
      <c r="X13" s="11">
        <f t="shared" ref="X13" si="21">SUM(X2:X12)</f>
        <v>70460</v>
      </c>
      <c r="Y13" s="11">
        <f t="shared" ref="Y13" si="22">SUM(Y2:Y12)</f>
        <v>177000</v>
      </c>
      <c r="Z13" s="11">
        <f t="shared" ref="Z13" si="23">SUM(Z2:Z12)</f>
        <v>530400</v>
      </c>
      <c r="AA13" s="11">
        <f>SUM(AA2:AA12)</f>
        <v>974000</v>
      </c>
    </row>
    <row r="15" spans="1:27" x14ac:dyDescent="0.45">
      <c r="A15" s="9" t="s">
        <v>3</v>
      </c>
      <c r="H15" s="9" t="s">
        <v>47</v>
      </c>
      <c r="I15" s="9" t="s">
        <v>48</v>
      </c>
      <c r="J15" s="9" t="s">
        <v>49</v>
      </c>
      <c r="K15" s="9" t="s">
        <v>50</v>
      </c>
      <c r="L15" s="9" t="s">
        <v>51</v>
      </c>
    </row>
    <row r="16" spans="1:27" x14ac:dyDescent="0.45">
      <c r="A16" s="6">
        <v>50</v>
      </c>
      <c r="H16" s="6">
        <f>H2*$A16</f>
        <v>1000</v>
      </c>
      <c r="I16" s="6">
        <f>I2*$A16</f>
        <v>5000</v>
      </c>
      <c r="J16" s="6">
        <f t="shared" ref="J16:L16" si="24">J2*$A16</f>
        <v>15000</v>
      </c>
      <c r="K16" s="6">
        <f t="shared" si="24"/>
        <v>50000</v>
      </c>
      <c r="L16" s="6">
        <f t="shared" si="24"/>
        <v>150000</v>
      </c>
    </row>
    <row r="17" spans="1:14" x14ac:dyDescent="0.45">
      <c r="A17" s="6">
        <v>100</v>
      </c>
      <c r="H17" s="6">
        <f t="shared" ref="H17:H26" si="25">H3*A17</f>
        <v>1500</v>
      </c>
      <c r="I17" s="6">
        <f t="shared" ref="I17:L17" si="26">I3*$A17</f>
        <v>8000</v>
      </c>
      <c r="J17" s="6">
        <f t="shared" si="26"/>
        <v>25000</v>
      </c>
      <c r="K17" s="6">
        <f t="shared" si="26"/>
        <v>50000</v>
      </c>
      <c r="L17" s="6">
        <f t="shared" si="26"/>
        <v>100000</v>
      </c>
    </row>
    <row r="18" spans="1:14" x14ac:dyDescent="0.45">
      <c r="A18" s="6">
        <v>200</v>
      </c>
      <c r="F18" s="2"/>
      <c r="G18" s="2"/>
      <c r="H18" s="6">
        <f t="shared" si="25"/>
        <v>2400</v>
      </c>
      <c r="I18" s="6">
        <f t="shared" ref="I18:L18" si="27">I4*$A18</f>
        <v>8000</v>
      </c>
      <c r="J18" s="6">
        <f t="shared" si="27"/>
        <v>30000</v>
      </c>
      <c r="K18" s="6">
        <f t="shared" si="27"/>
        <v>60000</v>
      </c>
      <c r="L18" s="6">
        <f t="shared" si="27"/>
        <v>100000</v>
      </c>
    </row>
    <row r="19" spans="1:14" x14ac:dyDescent="0.45">
      <c r="A19" s="6">
        <v>500</v>
      </c>
      <c r="H19" s="6">
        <f t="shared" si="25"/>
        <v>5000</v>
      </c>
      <c r="I19" s="6">
        <f t="shared" ref="I19:L19" si="28">I5*$A19</f>
        <v>15000</v>
      </c>
      <c r="J19" s="6">
        <f t="shared" si="28"/>
        <v>30000</v>
      </c>
      <c r="K19" s="6">
        <f t="shared" si="28"/>
        <v>100000</v>
      </c>
      <c r="L19" s="6">
        <f t="shared" si="28"/>
        <v>150000</v>
      </c>
    </row>
    <row r="20" spans="1:14" x14ac:dyDescent="0.45">
      <c r="A20" s="6">
        <v>1000</v>
      </c>
      <c r="H20" s="6">
        <f t="shared" si="25"/>
        <v>6000</v>
      </c>
      <c r="I20" s="6">
        <f t="shared" ref="I20:L20" si="29">I6*$A20</f>
        <v>20000</v>
      </c>
      <c r="J20" s="6">
        <f t="shared" si="29"/>
        <v>40000</v>
      </c>
      <c r="K20" s="6">
        <f t="shared" si="29"/>
        <v>150000</v>
      </c>
      <c r="L20" s="6">
        <f t="shared" si="29"/>
        <v>200000</v>
      </c>
    </row>
    <row r="21" spans="1:14" x14ac:dyDescent="0.45">
      <c r="A21" s="6">
        <v>2000</v>
      </c>
      <c r="H21" s="6">
        <f t="shared" si="25"/>
        <v>6000</v>
      </c>
      <c r="I21" s="6">
        <f t="shared" ref="I21:L21" si="30">I7*$A21</f>
        <v>16000</v>
      </c>
      <c r="J21" s="6">
        <f t="shared" si="30"/>
        <v>60000</v>
      </c>
      <c r="K21" s="6">
        <f t="shared" si="30"/>
        <v>120000</v>
      </c>
      <c r="L21" s="6">
        <f t="shared" si="30"/>
        <v>400000</v>
      </c>
      <c r="N21" s="13"/>
    </row>
    <row r="22" spans="1:14" x14ac:dyDescent="0.45">
      <c r="A22" s="6">
        <v>5000</v>
      </c>
      <c r="H22" s="6">
        <f t="shared" si="25"/>
        <v>10000</v>
      </c>
      <c r="I22" s="6">
        <f t="shared" ref="I22:K22" si="31">I8*$A22</f>
        <v>25000</v>
      </c>
      <c r="J22" s="6">
        <f t="shared" si="31"/>
        <v>50000</v>
      </c>
      <c r="K22" s="6">
        <f t="shared" si="31"/>
        <v>100000</v>
      </c>
      <c r="L22" s="6">
        <f>L8*$A22</f>
        <v>250000</v>
      </c>
    </row>
    <row r="23" spans="1:14" x14ac:dyDescent="0.45">
      <c r="A23" s="6">
        <v>10000</v>
      </c>
      <c r="H23" s="6">
        <f t="shared" si="25"/>
        <v>10000</v>
      </c>
      <c r="I23" s="6">
        <f t="shared" ref="I23:L23" si="32">I9*$A23</f>
        <v>40000</v>
      </c>
      <c r="J23" s="6">
        <f t="shared" si="32"/>
        <v>80000</v>
      </c>
      <c r="K23" s="6">
        <f t="shared" si="32"/>
        <v>100000</v>
      </c>
      <c r="L23" s="6">
        <f t="shared" si="32"/>
        <v>200000</v>
      </c>
    </row>
    <row r="24" spans="1:14" x14ac:dyDescent="0.45">
      <c r="A24" s="6">
        <v>20000</v>
      </c>
      <c r="H24" s="6">
        <f t="shared" si="25"/>
        <v>20000</v>
      </c>
      <c r="I24" s="6">
        <f t="shared" ref="I24:L24" si="33">I10*$A24</f>
        <v>60000</v>
      </c>
      <c r="J24" s="6">
        <f t="shared" si="33"/>
        <v>120000</v>
      </c>
      <c r="K24" s="6">
        <f t="shared" si="33"/>
        <v>300000</v>
      </c>
      <c r="L24" s="6">
        <f t="shared" si="33"/>
        <v>500000</v>
      </c>
    </row>
    <row r="25" spans="1:14" x14ac:dyDescent="0.45">
      <c r="A25" s="6">
        <v>50000</v>
      </c>
      <c r="H25" s="6">
        <f t="shared" si="25"/>
        <v>0</v>
      </c>
      <c r="I25" s="6">
        <f t="shared" ref="I25:L25" si="34">I11*$A25</f>
        <v>100000</v>
      </c>
      <c r="J25" s="6">
        <f t="shared" si="34"/>
        <v>250000</v>
      </c>
      <c r="K25" s="6">
        <f t="shared" si="34"/>
        <v>500000</v>
      </c>
      <c r="L25" s="6">
        <f t="shared" si="34"/>
        <v>1000000</v>
      </c>
    </row>
    <row r="26" spans="1:14" x14ac:dyDescent="0.45">
      <c r="A26" s="6">
        <v>100000</v>
      </c>
      <c r="H26" s="6">
        <f t="shared" si="25"/>
        <v>0</v>
      </c>
      <c r="I26" s="6">
        <f t="shared" ref="I26:L26" si="35">I12*$A26</f>
        <v>100000</v>
      </c>
      <c r="J26" s="6">
        <f t="shared" si="35"/>
        <v>300000</v>
      </c>
      <c r="K26" s="6">
        <f t="shared" si="35"/>
        <v>1500000</v>
      </c>
      <c r="L26" s="6">
        <f t="shared" si="35"/>
        <v>2500000</v>
      </c>
    </row>
    <row r="27" spans="1:14" x14ac:dyDescent="0.45">
      <c r="A27" s="9" t="s">
        <v>1</v>
      </c>
      <c r="H27" s="9">
        <f>SUM(H16:H26)</f>
        <v>61900</v>
      </c>
      <c r="I27" s="9">
        <f t="shared" ref="I27:L27" si="36">SUM(I16:I26)</f>
        <v>397000</v>
      </c>
      <c r="J27" s="9">
        <f t="shared" si="36"/>
        <v>1000000</v>
      </c>
      <c r="K27" s="9">
        <f t="shared" si="36"/>
        <v>3030000</v>
      </c>
      <c r="L27" s="9">
        <f t="shared" si="36"/>
        <v>5550000</v>
      </c>
    </row>
    <row r="30" spans="1:14" x14ac:dyDescent="0.45">
      <c r="A30" s="9" t="s">
        <v>3</v>
      </c>
      <c r="H30" s="9" t="s">
        <v>54</v>
      </c>
      <c r="I30" s="9" t="s">
        <v>55</v>
      </c>
      <c r="J30" s="9" t="s">
        <v>56</v>
      </c>
      <c r="K30" s="9" t="s">
        <v>57</v>
      </c>
      <c r="L30" s="9" t="s">
        <v>58</v>
      </c>
    </row>
    <row r="31" spans="1:14" x14ac:dyDescent="0.45">
      <c r="A31" s="6">
        <v>50</v>
      </c>
      <c r="H31" s="6">
        <v>0</v>
      </c>
      <c r="I31" s="8">
        <f>(I2*0.2)*180</f>
        <v>3600</v>
      </c>
      <c r="J31" s="8">
        <f t="shared" ref="J31:K31" si="37">(J2*0.2)*180</f>
        <v>10800</v>
      </c>
      <c r="K31" s="8">
        <f t="shared" si="37"/>
        <v>36000</v>
      </c>
      <c r="L31" s="8">
        <f>(L2*0.1)*180</f>
        <v>54000</v>
      </c>
    </row>
    <row r="32" spans="1:14" x14ac:dyDescent="0.45">
      <c r="A32" s="6">
        <v>100</v>
      </c>
      <c r="H32" s="6">
        <v>0</v>
      </c>
      <c r="I32" s="8">
        <f t="shared" ref="I32:K41" si="38">(I3*0.2)*180</f>
        <v>2880</v>
      </c>
      <c r="J32" s="8">
        <f t="shared" si="38"/>
        <v>9000</v>
      </c>
      <c r="K32" s="8">
        <f t="shared" si="38"/>
        <v>18000</v>
      </c>
      <c r="L32" s="8">
        <f t="shared" ref="L32:L41" si="39">(L3*0.1)*180</f>
        <v>18000</v>
      </c>
    </row>
    <row r="33" spans="1:12" x14ac:dyDescent="0.45">
      <c r="A33" s="6">
        <v>200</v>
      </c>
      <c r="F33" s="2"/>
      <c r="G33" s="2"/>
      <c r="H33" s="6">
        <v>0</v>
      </c>
      <c r="I33" s="8">
        <f t="shared" si="38"/>
        <v>1440</v>
      </c>
      <c r="J33" s="8">
        <f t="shared" si="38"/>
        <v>5400</v>
      </c>
      <c r="K33" s="8">
        <f t="shared" si="38"/>
        <v>10800</v>
      </c>
      <c r="L33" s="8">
        <f t="shared" si="39"/>
        <v>9000</v>
      </c>
    </row>
    <row r="34" spans="1:12" x14ac:dyDescent="0.45">
      <c r="A34" s="6">
        <v>500</v>
      </c>
      <c r="H34" s="6">
        <v>0</v>
      </c>
      <c r="I34" s="8">
        <f t="shared" si="38"/>
        <v>1080</v>
      </c>
      <c r="J34" s="8">
        <f t="shared" si="38"/>
        <v>2160</v>
      </c>
      <c r="K34" s="8">
        <f t="shared" si="38"/>
        <v>7200</v>
      </c>
      <c r="L34" s="8">
        <f t="shared" si="39"/>
        <v>5400</v>
      </c>
    </row>
    <row r="35" spans="1:12" x14ac:dyDescent="0.45">
      <c r="A35" s="6">
        <v>1000</v>
      </c>
      <c r="H35" s="6">
        <v>0</v>
      </c>
      <c r="I35" s="8">
        <f t="shared" si="38"/>
        <v>720</v>
      </c>
      <c r="J35" s="8">
        <f t="shared" si="38"/>
        <v>1440</v>
      </c>
      <c r="K35" s="8">
        <f t="shared" si="38"/>
        <v>5400</v>
      </c>
      <c r="L35" s="8">
        <f t="shared" si="39"/>
        <v>3600</v>
      </c>
    </row>
    <row r="36" spans="1:12" x14ac:dyDescent="0.45">
      <c r="A36" s="6">
        <v>2000</v>
      </c>
      <c r="H36" s="6">
        <v>0</v>
      </c>
      <c r="I36" s="8">
        <f t="shared" si="38"/>
        <v>288</v>
      </c>
      <c r="J36" s="8">
        <f t="shared" si="38"/>
        <v>1080</v>
      </c>
      <c r="K36" s="8">
        <f t="shared" si="38"/>
        <v>2160</v>
      </c>
      <c r="L36" s="8">
        <f t="shared" si="39"/>
        <v>3600</v>
      </c>
    </row>
    <row r="37" spans="1:12" x14ac:dyDescent="0.45">
      <c r="A37" s="6">
        <v>5000</v>
      </c>
      <c r="H37" s="6">
        <v>0</v>
      </c>
      <c r="I37" s="8">
        <f t="shared" si="38"/>
        <v>180</v>
      </c>
      <c r="J37" s="8">
        <f t="shared" si="38"/>
        <v>360</v>
      </c>
      <c r="K37" s="8">
        <f t="shared" si="38"/>
        <v>720</v>
      </c>
      <c r="L37" s="8">
        <f t="shared" si="39"/>
        <v>900</v>
      </c>
    </row>
    <row r="38" spans="1:12" x14ac:dyDescent="0.45">
      <c r="A38" s="6">
        <v>10000</v>
      </c>
      <c r="H38" s="6">
        <v>0</v>
      </c>
      <c r="I38" s="8">
        <f t="shared" si="38"/>
        <v>144</v>
      </c>
      <c r="J38" s="8">
        <f t="shared" si="38"/>
        <v>288</v>
      </c>
      <c r="K38" s="8">
        <f t="shared" si="38"/>
        <v>360</v>
      </c>
      <c r="L38" s="8">
        <f t="shared" si="39"/>
        <v>360</v>
      </c>
    </row>
    <row r="39" spans="1:12" x14ac:dyDescent="0.45">
      <c r="A39" s="6">
        <v>20000</v>
      </c>
      <c r="H39" s="6">
        <v>0</v>
      </c>
      <c r="I39" s="8">
        <f t="shared" si="38"/>
        <v>108.00000000000001</v>
      </c>
      <c r="J39" s="8">
        <f t="shared" si="38"/>
        <v>216.00000000000003</v>
      </c>
      <c r="K39" s="8">
        <f t="shared" si="38"/>
        <v>540</v>
      </c>
      <c r="L39" s="8">
        <f t="shared" si="39"/>
        <v>450</v>
      </c>
    </row>
    <row r="40" spans="1:12" x14ac:dyDescent="0.45">
      <c r="A40" s="6">
        <v>50000</v>
      </c>
      <c r="H40" s="6">
        <v>0</v>
      </c>
      <c r="I40" s="8">
        <f t="shared" si="38"/>
        <v>72</v>
      </c>
      <c r="J40" s="8">
        <f t="shared" si="38"/>
        <v>180</v>
      </c>
      <c r="K40" s="8">
        <f t="shared" si="38"/>
        <v>360</v>
      </c>
      <c r="L40" s="8">
        <f t="shared" si="39"/>
        <v>360</v>
      </c>
    </row>
    <row r="41" spans="1:12" x14ac:dyDescent="0.45">
      <c r="A41" s="6">
        <v>100000</v>
      </c>
      <c r="H41" s="6">
        <v>0</v>
      </c>
      <c r="I41" s="8">
        <f t="shared" si="38"/>
        <v>36</v>
      </c>
      <c r="J41" s="8">
        <f t="shared" si="38"/>
        <v>108.00000000000001</v>
      </c>
      <c r="K41" s="8">
        <f t="shared" si="38"/>
        <v>540</v>
      </c>
      <c r="L41" s="8">
        <f t="shared" si="39"/>
        <v>450</v>
      </c>
    </row>
    <row r="42" spans="1:12" x14ac:dyDescent="0.45">
      <c r="A42" s="9" t="s">
        <v>1</v>
      </c>
      <c r="H42" s="9">
        <f>SUM(H31:H41)</f>
        <v>0</v>
      </c>
      <c r="I42" s="11">
        <f t="shared" ref="I42:L42" si="40">SUM(I31:I41)</f>
        <v>10548</v>
      </c>
      <c r="J42" s="11">
        <f t="shared" si="40"/>
        <v>31032</v>
      </c>
      <c r="K42" s="11">
        <f t="shared" si="40"/>
        <v>82080</v>
      </c>
      <c r="L42" s="11">
        <f t="shared" si="40"/>
        <v>96120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B29" sqref="B29"/>
    </sheetView>
  </sheetViews>
  <sheetFormatPr defaultRowHeight="14.35" x14ac:dyDescent="0.45"/>
  <cols>
    <col min="1" max="1" width="26.265625" customWidth="1"/>
    <col min="2" max="3" width="10.3984375" bestFit="1" customWidth="1"/>
    <col min="4" max="5" width="10.86328125" bestFit="1" customWidth="1"/>
    <col min="6" max="6" width="12.265625" bestFit="1" customWidth="1"/>
  </cols>
  <sheetData>
    <row r="1" spans="1:6" x14ac:dyDescent="0.45">
      <c r="A1" s="19" t="s">
        <v>21</v>
      </c>
      <c r="B1" s="20">
        <v>2017</v>
      </c>
      <c r="C1" s="20">
        <v>2018</v>
      </c>
      <c r="D1" s="20">
        <v>2019</v>
      </c>
      <c r="E1" s="20">
        <v>2020</v>
      </c>
      <c r="F1" s="21">
        <v>2021</v>
      </c>
    </row>
    <row r="2" spans="1:6" x14ac:dyDescent="0.45">
      <c r="A2" s="22" t="s">
        <v>33</v>
      </c>
      <c r="B2" s="12"/>
      <c r="C2" s="12"/>
      <c r="D2" s="12"/>
      <c r="E2" s="12"/>
      <c r="F2" s="23"/>
    </row>
    <row r="3" spans="1:6" x14ac:dyDescent="0.45">
      <c r="A3" s="24" t="s">
        <v>19</v>
      </c>
      <c r="B3" s="33">
        <f>'Customer Pricing'!M13</f>
        <v>16170</v>
      </c>
      <c r="C3" s="33">
        <f>'Customer Pricing'!N13</f>
        <v>93330</v>
      </c>
      <c r="D3" s="33">
        <f>'Customer Pricing'!O13</f>
        <v>236000</v>
      </c>
      <c r="E3" s="33">
        <f>'Customer Pricing'!P13</f>
        <v>695600</v>
      </c>
      <c r="F3" s="34">
        <f>'Customer Pricing'!Q13</f>
        <v>1297500</v>
      </c>
    </row>
    <row r="4" spans="1:6" ht="14.7" thickBot="1" x14ac:dyDescent="0.5">
      <c r="A4" s="17" t="s">
        <v>2</v>
      </c>
      <c r="B4" s="35">
        <f>'Customer Pricing'!W13</f>
        <v>11142</v>
      </c>
      <c r="C4" s="35">
        <f>'Customer Pricing'!X13</f>
        <v>70460</v>
      </c>
      <c r="D4" s="35">
        <f>'Customer Pricing'!Y13</f>
        <v>177000</v>
      </c>
      <c r="E4" s="35">
        <f>'Customer Pricing'!Z13</f>
        <v>530400</v>
      </c>
      <c r="F4" s="36">
        <f>'Customer Pricing'!AA13</f>
        <v>974000</v>
      </c>
    </row>
    <row r="5" spans="1:6" ht="15.1" thickTop="1" thickBot="1" x14ac:dyDescent="0.5">
      <c r="A5" s="18" t="s">
        <v>20</v>
      </c>
      <c r="B5" s="37">
        <f>B3-B4</f>
        <v>5028</v>
      </c>
      <c r="C5" s="37">
        <f t="shared" ref="C5:F5" si="0">C3-C4</f>
        <v>22870</v>
      </c>
      <c r="D5" s="37">
        <f t="shared" si="0"/>
        <v>59000</v>
      </c>
      <c r="E5" s="37">
        <f t="shared" si="0"/>
        <v>165200</v>
      </c>
      <c r="F5" s="38">
        <f t="shared" si="0"/>
        <v>323500</v>
      </c>
    </row>
    <row r="6" spans="1:6" ht="15.1" thickTop="1" thickBot="1" x14ac:dyDescent="0.5">
      <c r="A6" s="30" t="s">
        <v>28</v>
      </c>
      <c r="B6" s="39">
        <f>B5/B4</f>
        <v>0.45126548196015076</v>
      </c>
      <c r="C6" s="39">
        <f t="shared" ref="C6:F6" si="1">C5/C4</f>
        <v>0.3245813227363043</v>
      </c>
      <c r="D6" s="39">
        <f t="shared" si="1"/>
        <v>0.33333333333333331</v>
      </c>
      <c r="E6" s="39">
        <f t="shared" si="1"/>
        <v>0.31146304675716441</v>
      </c>
      <c r="F6" s="40">
        <f t="shared" si="1"/>
        <v>0.33213552361396304</v>
      </c>
    </row>
    <row r="7" spans="1:6" ht="14.7" thickBot="1" x14ac:dyDescent="0.5">
      <c r="A7" s="32"/>
      <c r="B7" s="41"/>
      <c r="C7" s="41"/>
      <c r="D7" s="41"/>
      <c r="E7" s="41"/>
      <c r="F7" s="42"/>
    </row>
    <row r="8" spans="1:6" x14ac:dyDescent="0.45">
      <c r="A8" s="25" t="s">
        <v>39</v>
      </c>
      <c r="B8" s="43"/>
      <c r="C8" s="43"/>
      <c r="D8" s="43"/>
      <c r="E8" s="43"/>
      <c r="F8" s="44"/>
    </row>
    <row r="9" spans="1:6" ht="14.7" thickBot="1" x14ac:dyDescent="0.5">
      <c r="A9" s="17" t="s">
        <v>40</v>
      </c>
      <c r="B9" s="35">
        <v>0</v>
      </c>
      <c r="C9" s="35">
        <f t="shared" ref="C9:F9" si="2">(C3/2)*0.05</f>
        <v>2333.25</v>
      </c>
      <c r="D9" s="35">
        <f t="shared" si="2"/>
        <v>5900</v>
      </c>
      <c r="E9" s="35">
        <f t="shared" si="2"/>
        <v>17390</v>
      </c>
      <c r="F9" s="36">
        <f t="shared" si="2"/>
        <v>32437.5</v>
      </c>
    </row>
    <row r="10" spans="1:6" ht="14.7" thickTop="1" x14ac:dyDescent="0.45">
      <c r="A10" s="25"/>
      <c r="B10" s="43"/>
      <c r="C10" s="43"/>
      <c r="D10" s="43"/>
      <c r="E10" s="43"/>
      <c r="F10" s="44"/>
    </row>
    <row r="11" spans="1:6" ht="14.7" thickBot="1" x14ac:dyDescent="0.5">
      <c r="A11" s="26" t="s">
        <v>32</v>
      </c>
      <c r="B11" s="45"/>
      <c r="C11" s="45"/>
      <c r="D11" s="45"/>
      <c r="E11" s="45"/>
      <c r="F11" s="46"/>
    </row>
    <row r="12" spans="1:6" ht="14.7" thickTop="1" x14ac:dyDescent="0.45">
      <c r="A12" s="24" t="s">
        <v>29</v>
      </c>
      <c r="B12" s="47">
        <f>1200*12</f>
        <v>14400</v>
      </c>
      <c r="C12" s="47">
        <f t="shared" ref="C12:F12" si="3">1200*12</f>
        <v>14400</v>
      </c>
      <c r="D12" s="47">
        <f t="shared" si="3"/>
        <v>14400</v>
      </c>
      <c r="E12" s="47">
        <f t="shared" si="3"/>
        <v>14400</v>
      </c>
      <c r="F12" s="47">
        <f t="shared" si="3"/>
        <v>14400</v>
      </c>
    </row>
    <row r="13" spans="1:6" x14ac:dyDescent="0.45">
      <c r="A13" s="24" t="s">
        <v>31</v>
      </c>
      <c r="B13" s="47">
        <f>181.26*12</f>
        <v>2175.12</v>
      </c>
      <c r="C13" s="47">
        <f t="shared" ref="C13:F13" si="4">181.26*12</f>
        <v>2175.12</v>
      </c>
      <c r="D13" s="47">
        <f t="shared" si="4"/>
        <v>2175.12</v>
      </c>
      <c r="E13" s="47">
        <f t="shared" si="4"/>
        <v>2175.12</v>
      </c>
      <c r="F13" s="47">
        <f t="shared" si="4"/>
        <v>2175.12</v>
      </c>
    </row>
    <row r="14" spans="1:6" x14ac:dyDescent="0.45">
      <c r="A14" s="24" t="s">
        <v>30</v>
      </c>
      <c r="B14" s="47">
        <f>456*12</f>
        <v>5472</v>
      </c>
      <c r="C14" s="47">
        <f t="shared" ref="C14:F14" si="5">551.76*12</f>
        <v>6621.12</v>
      </c>
      <c r="D14" s="47">
        <f t="shared" si="5"/>
        <v>6621.12</v>
      </c>
      <c r="E14" s="47">
        <f t="shared" si="5"/>
        <v>6621.12</v>
      </c>
      <c r="F14" s="47">
        <f t="shared" si="5"/>
        <v>6621.12</v>
      </c>
    </row>
    <row r="15" spans="1:6" x14ac:dyDescent="0.45">
      <c r="A15" s="27" t="s">
        <v>34</v>
      </c>
      <c r="B15" s="49">
        <f>SUM(B12:B14)</f>
        <v>22047.119999999999</v>
      </c>
      <c r="C15" s="49">
        <f t="shared" ref="C15:F15" si="6">SUM(C12:C14)</f>
        <v>23196.239999999998</v>
      </c>
      <c r="D15" s="49">
        <f t="shared" si="6"/>
        <v>23196.239999999998</v>
      </c>
      <c r="E15" s="49">
        <f t="shared" si="6"/>
        <v>23196.239999999998</v>
      </c>
      <c r="F15" s="50">
        <f t="shared" si="6"/>
        <v>23196.239999999998</v>
      </c>
    </row>
    <row r="16" spans="1:6" ht="14.7" thickBot="1" x14ac:dyDescent="0.5">
      <c r="A16" s="26" t="s">
        <v>35</v>
      </c>
      <c r="B16" s="37">
        <f>B5-B15-B9</f>
        <v>-17019.12</v>
      </c>
      <c r="C16" s="37">
        <f t="shared" ref="C16:F16" si="7">C5-C15-C9</f>
        <v>-2659.489999999998</v>
      </c>
      <c r="D16" s="37">
        <f t="shared" si="7"/>
        <v>29903.760000000002</v>
      </c>
      <c r="E16" s="37">
        <f t="shared" si="7"/>
        <v>124613.76000000001</v>
      </c>
      <c r="F16" s="38">
        <f t="shared" si="7"/>
        <v>267866.26</v>
      </c>
    </row>
    <row r="17" spans="1:6" ht="14.7" thickTop="1" x14ac:dyDescent="0.45">
      <c r="A17" s="28"/>
      <c r="B17" s="51"/>
      <c r="C17" s="51"/>
      <c r="D17" s="51"/>
      <c r="E17" s="51"/>
      <c r="F17" s="52"/>
    </row>
    <row r="18" spans="1:6" ht="14.7" thickBot="1" x14ac:dyDescent="0.5">
      <c r="A18" s="29" t="s">
        <v>38</v>
      </c>
      <c r="B18" s="53"/>
      <c r="C18" s="53"/>
      <c r="D18" s="53"/>
      <c r="E18" s="53"/>
      <c r="F18" s="54"/>
    </row>
    <row r="19" spans="1:6" ht="14.7" thickTop="1" x14ac:dyDescent="0.45">
      <c r="A19" s="28" t="s">
        <v>36</v>
      </c>
      <c r="B19" s="47">
        <v>5000</v>
      </c>
      <c r="C19" s="47">
        <v>10000</v>
      </c>
      <c r="D19" s="47">
        <v>10000</v>
      </c>
      <c r="E19" s="47">
        <v>15000</v>
      </c>
      <c r="F19" s="48">
        <v>30000</v>
      </c>
    </row>
    <row r="20" spans="1:6" x14ac:dyDescent="0.45">
      <c r="A20" s="24" t="s">
        <v>37</v>
      </c>
      <c r="B20" s="47">
        <v>0</v>
      </c>
      <c r="C20" s="47">
        <v>2000</v>
      </c>
      <c r="D20" s="47">
        <v>5000</v>
      </c>
      <c r="E20" s="47">
        <v>10000</v>
      </c>
      <c r="F20" s="48">
        <v>20000</v>
      </c>
    </row>
    <row r="21" spans="1:6" x14ac:dyDescent="0.45">
      <c r="A21" s="24" t="s">
        <v>41</v>
      </c>
      <c r="B21" s="47">
        <v>1000</v>
      </c>
      <c r="C21" s="47">
        <v>2000</v>
      </c>
      <c r="D21" s="47">
        <v>10000</v>
      </c>
      <c r="E21" s="47">
        <v>20000</v>
      </c>
      <c r="F21" s="48">
        <v>30000</v>
      </c>
    </row>
    <row r="22" spans="1:6" x14ac:dyDescent="0.45">
      <c r="A22" s="24" t="s">
        <v>42</v>
      </c>
      <c r="B22" s="47">
        <v>2000</v>
      </c>
      <c r="C22" s="47">
        <v>4000</v>
      </c>
      <c r="D22" s="47">
        <v>10000</v>
      </c>
      <c r="E22" s="47">
        <v>20000</v>
      </c>
      <c r="F22" s="48">
        <v>30000</v>
      </c>
    </row>
    <row r="23" spans="1:6" ht="14.7" thickBot="1" x14ac:dyDescent="0.5">
      <c r="A23" s="26" t="s">
        <v>43</v>
      </c>
      <c r="B23" s="55">
        <f>SUM(B19:B22)</f>
        <v>8000</v>
      </c>
      <c r="C23" s="55">
        <f t="shared" ref="C23:F23" si="8">SUM(C19:C22)</f>
        <v>18000</v>
      </c>
      <c r="D23" s="55">
        <f t="shared" si="8"/>
        <v>35000</v>
      </c>
      <c r="E23" s="55">
        <f t="shared" si="8"/>
        <v>65000</v>
      </c>
      <c r="F23" s="56">
        <f t="shared" si="8"/>
        <v>110000</v>
      </c>
    </row>
    <row r="24" spans="1:6" ht="14.7" thickTop="1" x14ac:dyDescent="0.45">
      <c r="A24" s="28"/>
      <c r="B24" s="51"/>
      <c r="C24" s="51"/>
      <c r="D24" s="51"/>
      <c r="E24" s="51"/>
      <c r="F24" s="52"/>
    </row>
    <row r="25" spans="1:6" ht="14.7" thickBot="1" x14ac:dyDescent="0.5">
      <c r="A25" s="29" t="s">
        <v>44</v>
      </c>
      <c r="B25" s="53">
        <f>B23+B15+B9</f>
        <v>30047.119999999999</v>
      </c>
      <c r="C25" s="53">
        <f t="shared" ref="C25:F25" si="9">C23+C15+C9</f>
        <v>43529.49</v>
      </c>
      <c r="D25" s="53">
        <f t="shared" si="9"/>
        <v>64096.24</v>
      </c>
      <c r="E25" s="53">
        <f t="shared" si="9"/>
        <v>105586.23999999999</v>
      </c>
      <c r="F25" s="54">
        <f t="shared" si="9"/>
        <v>165633.74</v>
      </c>
    </row>
    <row r="26" spans="1:6" ht="14.7" thickTop="1" x14ac:dyDescent="0.45">
      <c r="A26" s="28"/>
      <c r="B26" s="51"/>
      <c r="C26" s="51"/>
      <c r="D26" s="51"/>
      <c r="E26" s="51"/>
      <c r="F26" s="52"/>
    </row>
    <row r="27" spans="1:6" ht="14.7" thickBot="1" x14ac:dyDescent="0.5">
      <c r="A27" s="29" t="s">
        <v>45</v>
      </c>
      <c r="B27" s="53">
        <f>B5-B25</f>
        <v>-25019.119999999999</v>
      </c>
      <c r="C27" s="53">
        <f t="shared" ref="C27:F27" si="10">C5-C25</f>
        <v>-20659.489999999998</v>
      </c>
      <c r="D27" s="53">
        <f t="shared" si="10"/>
        <v>-5096.239999999998</v>
      </c>
      <c r="E27" s="53">
        <f t="shared" si="10"/>
        <v>59613.760000000009</v>
      </c>
      <c r="F27" s="54">
        <f t="shared" si="10"/>
        <v>157866.26</v>
      </c>
    </row>
    <row r="28" spans="1:6" ht="15.1" thickTop="1" thickBot="1" x14ac:dyDescent="0.5">
      <c r="A28" s="31" t="s">
        <v>46</v>
      </c>
      <c r="B28" s="39">
        <f>B27/B3</f>
        <v>-1.5472554112554111</v>
      </c>
      <c r="C28" s="39">
        <f t="shared" ref="C28:F28" si="11">C27/C3</f>
        <v>-0.2213595842708668</v>
      </c>
      <c r="D28" s="39">
        <f t="shared" si="11"/>
        <v>-2.1594237288135584E-2</v>
      </c>
      <c r="E28" s="39">
        <f t="shared" si="11"/>
        <v>8.5701207590569303E-2</v>
      </c>
      <c r="F28" s="39">
        <f t="shared" si="11"/>
        <v>0.12166956454720618</v>
      </c>
    </row>
    <row r="29" spans="1:6" x14ac:dyDescent="0.45">
      <c r="B29" s="57"/>
      <c r="C29" s="57"/>
      <c r="D29" s="57"/>
      <c r="E29" s="57"/>
      <c r="F29" s="57"/>
    </row>
    <row r="30" spans="1:6" x14ac:dyDescent="0.45">
      <c r="B30" s="5"/>
      <c r="C30" s="5"/>
      <c r="D30" s="5"/>
      <c r="E30" s="5"/>
      <c r="F30" s="5"/>
    </row>
    <row r="31" spans="1:6" x14ac:dyDescent="0.45">
      <c r="B31" s="5"/>
      <c r="C31" s="5"/>
      <c r="D31" s="5"/>
      <c r="E31" s="5"/>
      <c r="F31" s="5"/>
    </row>
    <row r="32" spans="1:6" x14ac:dyDescent="0.45">
      <c r="B32" s="5"/>
      <c r="C32" s="5"/>
      <c r="D32" s="5"/>
      <c r="E32" s="5"/>
      <c r="F32" s="5"/>
    </row>
    <row r="33" spans="2:6" x14ac:dyDescent="0.45">
      <c r="B33" s="5"/>
      <c r="C33" s="5"/>
      <c r="D33" s="5"/>
      <c r="E33" s="5"/>
      <c r="F33" s="5"/>
    </row>
    <row r="34" spans="2:6" x14ac:dyDescent="0.45">
      <c r="B34" s="5"/>
      <c r="C34" s="5"/>
      <c r="D34" s="5"/>
      <c r="E34" s="5"/>
      <c r="F34" s="5"/>
    </row>
    <row r="35" spans="2:6" x14ac:dyDescent="0.45">
      <c r="B35" s="5"/>
      <c r="C35" s="5"/>
      <c r="D35" s="5"/>
      <c r="E35" s="5"/>
      <c r="F35" s="5"/>
    </row>
    <row r="36" spans="2:6" x14ac:dyDescent="0.45">
      <c r="B36" s="5"/>
      <c r="C36" s="5"/>
      <c r="D36" s="5"/>
      <c r="E36" s="5"/>
      <c r="F36" s="5"/>
    </row>
    <row r="37" spans="2:6" x14ac:dyDescent="0.45">
      <c r="B37" s="5"/>
      <c r="C37" s="5"/>
      <c r="D37" s="5"/>
      <c r="E37" s="5"/>
      <c r="F37" s="5"/>
    </row>
    <row r="38" spans="2:6" x14ac:dyDescent="0.45">
      <c r="B38" s="5"/>
      <c r="C38" s="5"/>
      <c r="D38" s="5"/>
      <c r="E38" s="5"/>
      <c r="F38" s="5"/>
    </row>
    <row r="39" spans="2:6" x14ac:dyDescent="0.45">
      <c r="B39" s="5"/>
      <c r="C39" s="5"/>
      <c r="D39" s="5"/>
      <c r="E39" s="5"/>
      <c r="F39" s="5"/>
    </row>
    <row r="40" spans="2:6" x14ac:dyDescent="0.45">
      <c r="B40" s="5"/>
      <c r="C40" s="5"/>
      <c r="D40" s="5"/>
      <c r="E40" s="5"/>
      <c r="F40" s="5"/>
    </row>
    <row r="41" spans="2:6" x14ac:dyDescent="0.45">
      <c r="B41" s="5"/>
      <c r="C41" s="5"/>
      <c r="D41" s="5"/>
      <c r="E41" s="5"/>
      <c r="F41" s="5"/>
    </row>
    <row r="42" spans="2:6" x14ac:dyDescent="0.45">
      <c r="B42" s="5"/>
      <c r="C42" s="5"/>
      <c r="D42" s="5"/>
      <c r="E42" s="5"/>
      <c r="F42" s="5"/>
    </row>
    <row r="43" spans="2:6" x14ac:dyDescent="0.45">
      <c r="B43" s="5"/>
      <c r="C43" s="5"/>
      <c r="D43" s="5"/>
      <c r="E43" s="5"/>
      <c r="F43" s="5"/>
    </row>
    <row r="44" spans="2:6" x14ac:dyDescent="0.45">
      <c r="B44" s="5"/>
      <c r="C44" s="5"/>
      <c r="D44" s="5"/>
      <c r="E44" s="5"/>
      <c r="F44" s="5"/>
    </row>
    <row r="45" spans="2:6" x14ac:dyDescent="0.45">
      <c r="B45" s="5"/>
      <c r="C45" s="5"/>
      <c r="D45" s="5"/>
      <c r="E45" s="5"/>
      <c r="F45" s="5"/>
    </row>
    <row r="46" spans="2:6" x14ac:dyDescent="0.45">
      <c r="B46" s="5"/>
      <c r="C46" s="5"/>
      <c r="D46" s="5"/>
      <c r="E46" s="5"/>
      <c r="F46" s="5"/>
    </row>
    <row r="47" spans="2:6" x14ac:dyDescent="0.45">
      <c r="B47" s="5"/>
      <c r="C47" s="5"/>
      <c r="D47" s="5"/>
      <c r="E47" s="5"/>
      <c r="F47" s="5"/>
    </row>
    <row r="48" spans="2:6" x14ac:dyDescent="0.45">
      <c r="B48" s="5"/>
      <c r="C48" s="5"/>
      <c r="D48" s="5"/>
      <c r="E48" s="5"/>
      <c r="F48" s="5"/>
    </row>
    <row r="49" spans="2:6" x14ac:dyDescent="0.45">
      <c r="B49" s="5"/>
      <c r="C49" s="5"/>
      <c r="D49" s="5"/>
      <c r="E49" s="5"/>
      <c r="F49" s="5"/>
    </row>
    <row r="50" spans="2:6" x14ac:dyDescent="0.45">
      <c r="B50" s="5"/>
      <c r="C50" s="5"/>
      <c r="D50" s="5"/>
      <c r="E50" s="5"/>
      <c r="F50" s="5"/>
    </row>
    <row r="51" spans="2:6" x14ac:dyDescent="0.45">
      <c r="B51" s="5"/>
      <c r="C51" s="5"/>
      <c r="D51" s="5"/>
      <c r="E51" s="5"/>
      <c r="F51" s="5"/>
    </row>
    <row r="52" spans="2:6" x14ac:dyDescent="0.45">
      <c r="B52" s="5"/>
      <c r="C52" s="5"/>
      <c r="D52" s="5"/>
      <c r="E52" s="5"/>
      <c r="F52" s="5"/>
    </row>
    <row r="53" spans="2:6" x14ac:dyDescent="0.45">
      <c r="B53" s="5"/>
      <c r="C53" s="5"/>
      <c r="D53" s="5"/>
      <c r="E53" s="5"/>
      <c r="F53" s="5"/>
    </row>
    <row r="54" spans="2:6" x14ac:dyDescent="0.45">
      <c r="B54" s="5"/>
      <c r="C54" s="5"/>
      <c r="D54" s="5"/>
      <c r="E54" s="5"/>
      <c r="F54" s="5"/>
    </row>
    <row r="55" spans="2:6" x14ac:dyDescent="0.45">
      <c r="B55" s="5"/>
      <c r="C55" s="5"/>
      <c r="D55" s="5"/>
      <c r="E55" s="5"/>
      <c r="F55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Pricing</vt:lpstr>
      <vt:lpstr>Income Statement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HB</dc:creator>
  <cp:lastModifiedBy>Paul Kolozsvari</cp:lastModifiedBy>
  <cp:lastPrinted>2017-02-09T15:31:49Z</cp:lastPrinted>
  <dcterms:created xsi:type="dcterms:W3CDTF">2017-01-29T11:02:00Z</dcterms:created>
  <dcterms:modified xsi:type="dcterms:W3CDTF">2017-02-13T10:03:11Z</dcterms:modified>
</cp:coreProperties>
</file>