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aull\Documents\ESIEA\5eme annee\Informatique pour la finance\"/>
    </mc:Choice>
  </mc:AlternateContent>
  <xr:revisionPtr revIDLastSave="0" documentId="8_{0C0890B5-AA01-4531-9851-3810326FE45E}" xr6:coauthVersionLast="47" xr6:coauthVersionMax="47" xr10:uidLastSave="{00000000-0000-0000-0000-000000000000}"/>
  <bookViews>
    <workbookView xWindow="-120" yWindow="-120" windowWidth="20730" windowHeight="11040" firstSheet="1" activeTab="1" xr2:uid="{021258F7-3F22-408F-86E1-02D90048379E}"/>
  </bookViews>
  <sheets>
    <sheet name="Feuil7" sheetId="4" r:id="rId1"/>
    <sheet name="Feuil1" sheetId="1" r:id="rId2"/>
  </sheets>
  <definedNames>
    <definedName name="_xlnm._FilterDatabase" localSheetId="1" hidden="1">Feuil1!$A$1:$J$46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1" l="1"/>
  <c r="G46" i="1"/>
  <c r="I37" i="1"/>
  <c r="I38" i="1"/>
  <c r="I39" i="1"/>
  <c r="I40" i="1"/>
  <c r="I41" i="1"/>
  <c r="I42" i="1"/>
  <c r="I43" i="1"/>
  <c r="H36" i="1"/>
  <c r="H37" i="1"/>
  <c r="H38" i="1"/>
  <c r="H39" i="1"/>
  <c r="H40" i="1"/>
  <c r="H41" i="1"/>
  <c r="H42" i="1"/>
  <c r="H43" i="1"/>
  <c r="H2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I30" i="1"/>
  <c r="I31" i="1"/>
  <c r="I32" i="1"/>
  <c r="I33" i="1"/>
  <c r="I34" i="1"/>
  <c r="I35" i="1"/>
  <c r="I36" i="1"/>
  <c r="I29" i="1"/>
  <c r="H3" i="1"/>
  <c r="H4" i="1"/>
  <c r="H5" i="1"/>
  <c r="H6" i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J29" i="1" l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</calcChain>
</file>

<file path=xl/sharedStrings.xml><?xml version="1.0" encoding="utf-8"?>
<sst xmlns="http://schemas.openxmlformats.org/spreadsheetml/2006/main" count="201" uniqueCount="91">
  <si>
    <t>Étiquettes de lignes</t>
  </si>
  <si>
    <t>Somme de Gain/perte</t>
  </si>
  <si>
    <t>Adidas</t>
  </si>
  <si>
    <t>Airbus</t>
  </si>
  <si>
    <t>Bitcoin</t>
  </si>
  <si>
    <t>Engie</t>
  </si>
  <si>
    <t>Essilorluxottica</t>
  </si>
  <si>
    <t>Google</t>
  </si>
  <si>
    <t>Hermès</t>
  </si>
  <si>
    <t>L'oreal</t>
  </si>
  <si>
    <t>LVMH</t>
  </si>
  <si>
    <t>Safran</t>
  </si>
  <si>
    <t>SAP</t>
  </si>
  <si>
    <t>Schneider electric</t>
  </si>
  <si>
    <t>Siemens</t>
  </si>
  <si>
    <t>ION3.L</t>
  </si>
  <si>
    <t>Rheinmetall</t>
  </si>
  <si>
    <t>Total général</t>
  </si>
  <si>
    <t>Entreprise</t>
  </si>
  <si>
    <t>Date</t>
  </si>
  <si>
    <t>Date d'achat final</t>
  </si>
  <si>
    <t>achat/vente</t>
  </si>
  <si>
    <t>Actions</t>
  </si>
  <si>
    <t>Prix de l'action</t>
  </si>
  <si>
    <t>Solde financier</t>
  </si>
  <si>
    <t>Gain/perte</t>
  </si>
  <si>
    <t>Frais de transaction</t>
  </si>
  <si>
    <t>Total(Solde financier + frais de transaction)</t>
  </si>
  <si>
    <t>26/11/2024 9h45</t>
  </si>
  <si>
    <t>achat</t>
  </si>
  <si>
    <t>Danone</t>
  </si>
  <si>
    <t>26/11/2024 10h13</t>
  </si>
  <si>
    <t>26/11/2024 10h18</t>
  </si>
  <si>
    <t>vente</t>
  </si>
  <si>
    <t>Algec</t>
  </si>
  <si>
    <t>26/11/2024 10h34</t>
  </si>
  <si>
    <t>26/11/2024 10h21</t>
  </si>
  <si>
    <t>26/11/2024 10h32</t>
  </si>
  <si>
    <t>SChneider electric</t>
  </si>
  <si>
    <t>Accor</t>
  </si>
  <si>
    <t>26/11/2024 10h38</t>
  </si>
  <si>
    <t>26/11/2024 10h49</t>
  </si>
  <si>
    <t>26/11/2024 10h52</t>
  </si>
  <si>
    <t>Nestle</t>
  </si>
  <si>
    <t>26/11/2024 10h55</t>
  </si>
  <si>
    <t>26/11/2024 11h22</t>
  </si>
  <si>
    <t>26/11/2024 11h30</t>
  </si>
  <si>
    <t>26/11/2024 11h36</t>
  </si>
  <si>
    <t>28/11/2024 13h00</t>
  </si>
  <si>
    <t>26/11/2024 13h00</t>
  </si>
  <si>
    <t>27/11/2024 14h04</t>
  </si>
  <si>
    <t>27/11/2024 14h10</t>
  </si>
  <si>
    <t>27/11/2024 14h14</t>
  </si>
  <si>
    <t>27/11/2024 14h17</t>
  </si>
  <si>
    <t>27/11/2024 14h18</t>
  </si>
  <si>
    <t>27/11/2024 15h08</t>
  </si>
  <si>
    <t>27/11/2024 17h50</t>
  </si>
  <si>
    <t>27/11/2024 18h00</t>
  </si>
  <si>
    <t>28/11/2024 9h36</t>
  </si>
  <si>
    <t>28/11/2024 9h37</t>
  </si>
  <si>
    <t>28/11/2024 9h35</t>
  </si>
  <si>
    <t>28/11/2024 9h38</t>
  </si>
  <si>
    <t>28/11/2024 9h39</t>
  </si>
  <si>
    <t>28/11/2024 9h25</t>
  </si>
  <si>
    <t>28/11/2024 9h26</t>
  </si>
  <si>
    <t>28/11/2024 9h00</t>
  </si>
  <si>
    <t>28/11/2024 9h01</t>
  </si>
  <si>
    <t>28/11/2024 9h42</t>
  </si>
  <si>
    <t>28/11/2024 9h43</t>
  </si>
  <si>
    <t>28/11/2024 9h51</t>
  </si>
  <si>
    <t>28/11/2024 9h52</t>
  </si>
  <si>
    <t>28/11/2024 10h57</t>
  </si>
  <si>
    <t>28/11/2024 10h58</t>
  </si>
  <si>
    <t>28/11/2024 11h29</t>
  </si>
  <si>
    <t>28/11/2024 11h30</t>
  </si>
  <si>
    <t>29/11/2024 13h54</t>
  </si>
  <si>
    <t>29/11/2024 13h55</t>
  </si>
  <si>
    <t>02/12/2024 9h27</t>
  </si>
  <si>
    <t>02/12/2024 9h28</t>
  </si>
  <si>
    <t>02/12/2024 10h24</t>
  </si>
  <si>
    <t>02/12/2024 12h25</t>
  </si>
  <si>
    <t>02/12/2024 10h57</t>
  </si>
  <si>
    <t>02/12/2024 10h58</t>
  </si>
  <si>
    <t>02/12/2024 11h33</t>
  </si>
  <si>
    <t>02/12/2024 11h34</t>
  </si>
  <si>
    <t>02/12/2024 13h24</t>
  </si>
  <si>
    <t>02/12/2024 13h25</t>
  </si>
  <si>
    <t>1688480 $</t>
  </si>
  <si>
    <t>Krashbank</t>
  </si>
  <si>
    <t>02/12/2024 10h00</t>
  </si>
  <si>
    <t>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</si>
</sst>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[Historique des Trades GrowVest.xlsx]Feuil7!Tableau croisé dynamique5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Bénéfices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Feuil7!$A$4:$A$19</c:f>
              <c:strCache>
                <c:ptCount val="15"/>
                <c:pt idx="0">
                  <c:v>Adidas</c:v>
                </c:pt>
                <c:pt idx="1">
                  <c:v>Airbus</c:v>
                </c:pt>
                <c:pt idx="2">
                  <c:v>Bitcoin</c:v>
                </c:pt>
                <c:pt idx="3">
                  <c:v>Engie</c:v>
                </c:pt>
                <c:pt idx="4">
                  <c:v>Essilorluxottica</c:v>
                </c:pt>
                <c:pt idx="5">
                  <c:v>Google</c:v>
                </c:pt>
                <c:pt idx="6">
                  <c:v>Hermès</c:v>
                </c:pt>
                <c:pt idx="7">
                  <c:v>L'oreal</c:v>
                </c:pt>
                <c:pt idx="8">
                  <c:v>LVMH</c:v>
                </c:pt>
                <c:pt idx="9">
                  <c:v>Safran</c:v>
                </c:pt>
                <c:pt idx="10">
                  <c:v>SAP</c:v>
                </c:pt>
                <c:pt idx="11">
                  <c:v>Schneider electric</c:v>
                </c:pt>
                <c:pt idx="12">
                  <c:v>Siemens</c:v>
                </c:pt>
                <c:pt idx="13">
                  <c:v>ION3.L</c:v>
                </c:pt>
                <c:pt idx="14">
                  <c:v>Rheinmetall</c:v>
                </c:pt>
              </c:strCache>
            </c:strRef>
          </c:cat>
          <c:val>
            <c:numRef>
              <c:f>Feuil7!$B$4:$B$19</c:f>
              <c:numCache>
                <c:formatCode>General</c:formatCode>
                <c:ptCount val="15"/>
                <c:pt idx="0">
                  <c:v>1200</c:v>
                </c:pt>
                <c:pt idx="1">
                  <c:v>10940</c:v>
                </c:pt>
                <c:pt idx="2">
                  <c:v>20172.199999999953</c:v>
                </c:pt>
                <c:pt idx="3">
                  <c:v>190</c:v>
                </c:pt>
                <c:pt idx="4">
                  <c:v>2100</c:v>
                </c:pt>
                <c:pt idx="5">
                  <c:v>10000</c:v>
                </c:pt>
                <c:pt idx="6">
                  <c:v>2000</c:v>
                </c:pt>
                <c:pt idx="7">
                  <c:v>700</c:v>
                </c:pt>
                <c:pt idx="8">
                  <c:v>11500</c:v>
                </c:pt>
                <c:pt idx="9">
                  <c:v>400</c:v>
                </c:pt>
                <c:pt idx="10">
                  <c:v>1600</c:v>
                </c:pt>
                <c:pt idx="11">
                  <c:v>300</c:v>
                </c:pt>
                <c:pt idx="12">
                  <c:v>630</c:v>
                </c:pt>
                <c:pt idx="13">
                  <c:v>13010</c:v>
                </c:pt>
                <c:pt idx="14">
                  <c:v>7680.0000000001164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C-4CDC-9E38-75BF733839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83376480"/>
        <c:axId val="883373664"/>
      </c:barChart>
      <c:catAx>
        <c:axId val="88337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3373664"/>
        <c:crosses val="autoZero"/>
        <c:auto val="1"/>
        <c:lblAlgn val="ctr"/>
        <c:lblOffset val="100"/>
        <c:noMultiLvlLbl val="0"/>
      </c:catAx>
      <c:valAx>
        <c:axId val="8833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337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273015</xdr:colOff>
      <xdr:row>3</xdr:row>
      <xdr:rowOff>37209</xdr:rowOff>
    </xdr:from>
    <xdr:to>
      <xdr:col>12</xdr:col>
      <xdr:colOff>463515</xdr:colOff>
      <xdr:row>21</xdr:row>
      <xdr:rowOff>118172</xdr:rowOff>
    </xdr:to>
    <xdr:graphicFrame macro="">
      <xdr:nvGraphicFramePr>
        <xdr:cNvPr id="40" name="Graphique 1">
          <a:extLst>
            <a:ext uri="{FF2B5EF4-FFF2-40B4-BE49-F238E27FC236}">
              <a16:creationId xmlns:a16="http://schemas.microsoft.com/office/drawing/2014/main" id="{26959B22-464C-6136-9A77-A10527B7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l" refreshedDate="45628.629409953704" createdVersion="8" refreshedVersion="8" minRefreshableVersion="3" recordCount="42" xr:uid="{DA8FCAFB-9E77-4908-B5E7-DA1FE7FA2766}">
  <cacheSource type="worksheet">
    <worksheetSource ref="A1:J43" sheet="Feuil1"/>
  </cacheSource>
  <cacheFields count="12">
    <cacheField name="Entreprise" numFmtId="0">
      <sharedItems count="19">
        <s v="Airbus"/>
        <s v="Danone"/>
        <s v="Algec"/>
        <s v="Schneider electric"/>
        <s v="Accor"/>
        <s v="Engie"/>
        <s v="Nestle"/>
        <s v="LVMH"/>
        <s v="Hermès"/>
        <s v="L'oreal"/>
        <s v="Essilorluxottica"/>
        <s v="Safran"/>
        <s v="Siemens"/>
        <s v="SAP"/>
        <s v="Google"/>
        <s v="Adidas"/>
        <s v="Bitcoin"/>
        <s v="ION3.L"/>
        <s v="Rheinmetall"/>
      </sharedItems>
    </cacheField>
    <cacheField name="Date" numFmtId="0">
      <sharedItems/>
    </cacheField>
    <cacheField name="Date d'achat final" numFmtId="0">
      <sharedItems/>
    </cacheField>
    <cacheField name="achat/vente" numFmtId="0">
      <sharedItems/>
    </cacheField>
    <cacheField name="Actions" numFmtId="0">
      <sharedItems containsSemiMixedTypes="0" containsString="0" containsNumber="1" containsInteger="1" minValue="10" maxValue="50000"/>
    </cacheField>
    <cacheField name="Prix de l'action" numFmtId="0">
      <sharedItems containsSemiMixedTypes="0" containsString="0" containsNumber="1" minValue="2.56" maxValue="97005.22"/>
    </cacheField>
    <cacheField name="Solde financier" numFmtId="0">
      <sharedItems containsSemiMixedTypes="0" containsString="0" containsNumber="1" minValue="841955" maxValue="10082297.199999999"/>
    </cacheField>
    <cacheField name="Gain/perte" numFmtId="0">
      <sharedItems containsSemiMixedTypes="0" containsString="0" containsNumber="1" minValue="-8516000" maxValue="8526000"/>
    </cacheField>
    <cacheField name="Gain" numFmtId="0">
      <sharedItems containsNonDate="0" containsString="0" containsBlank="1"/>
    </cacheField>
    <cacheField name="Perte" numFmtId="0">
      <sharedItems containsNonDate="0" containsString="0" containsBlank="1"/>
    </cacheField>
    <cacheField name="Frais de transaction" numFmtId="0">
      <sharedItems containsSemiMixedTypes="0" containsString="0" containsNumber="1" minValue="-2508.8000000000002" maxValue="0"/>
    </cacheField>
    <cacheField name="Total(Solde financier + frais de transaction)" numFmtId="0">
      <sharedItems containsString="0" containsBlank="1" containsNumber="1" minValue="8936283.3444999997" maxValue="10064475.7944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s v="26/11/2024 9h45"/>
    <s v="26/11/2024 9H45"/>
    <s v="achat"/>
    <n v="500"/>
    <n v="136.62"/>
    <n v="9931690"/>
    <n v="-68310"/>
    <m/>
    <m/>
    <n v="0"/>
    <m/>
  </r>
  <r>
    <x v="1"/>
    <s v="26/11/2024 10h13"/>
    <s v="26/11/2024 10h13"/>
    <s v="achat"/>
    <n v="500"/>
    <n v="64.41"/>
    <n v="9899485"/>
    <n v="-32205"/>
    <m/>
    <m/>
    <n v="0"/>
    <m/>
  </r>
  <r>
    <x v="1"/>
    <s v="26/11/2024 10h18"/>
    <s v="26/11/2024 10h18"/>
    <s v="vente"/>
    <n v="500"/>
    <n v="64.58"/>
    <n v="9931775"/>
    <n v="32290"/>
    <m/>
    <m/>
    <n v="0"/>
    <m/>
  </r>
  <r>
    <x v="2"/>
    <s v="26/11/2024 10h34"/>
    <s v="26/11/2024 10h34"/>
    <s v="achat"/>
    <n v="1000"/>
    <n v="2.835"/>
    <n v="9928940"/>
    <n v="-2835"/>
    <m/>
    <m/>
    <n v="0"/>
    <m/>
  </r>
  <r>
    <x v="0"/>
    <s v="26/11/2024 10h21"/>
    <s v="26/11/2024 10h21"/>
    <s v="vente"/>
    <n v="500"/>
    <n v="136.5"/>
    <n v="9997190"/>
    <n v="68250"/>
    <m/>
    <m/>
    <n v="0"/>
    <m/>
  </r>
  <r>
    <x v="3"/>
    <s v="26/11/2024 10h32"/>
    <s v="26/11/2024 10h32"/>
    <s v="achat"/>
    <n v="1000"/>
    <n v="239.3"/>
    <n v="9757890"/>
    <n v="-239300"/>
    <m/>
    <m/>
    <n v="0"/>
    <m/>
  </r>
  <r>
    <x v="3"/>
    <s v="26/11/2024 10h34"/>
    <s v="26/11/2024 10h34"/>
    <s v="vente"/>
    <n v="1000"/>
    <n v="239.45"/>
    <n v="9997340"/>
    <n v="239450"/>
    <m/>
    <m/>
    <n v="0"/>
    <m/>
  </r>
  <r>
    <x v="4"/>
    <s v="26/11/2024 10h34"/>
    <s v="26/11/2024 10h34"/>
    <s v="achat"/>
    <n v="500"/>
    <n v="43.24"/>
    <n v="9975720"/>
    <n v="-21620"/>
    <m/>
    <m/>
    <n v="0"/>
    <m/>
  </r>
  <r>
    <x v="4"/>
    <s v="26/11/2024 10h38"/>
    <s v="26/11/2024 10h38"/>
    <s v="vente"/>
    <n v="500"/>
    <n v="43.25"/>
    <n v="9997345"/>
    <n v="21625"/>
    <m/>
    <m/>
    <n v="0"/>
    <m/>
  </r>
  <r>
    <x v="3"/>
    <s v="26/11/2024 10h49"/>
    <s v="26/11/2024 10h49"/>
    <s v="achat"/>
    <n v="500"/>
    <n v="239.6"/>
    <n v="9877545"/>
    <n v="-119800"/>
    <m/>
    <m/>
    <n v="0"/>
    <m/>
  </r>
  <r>
    <x v="5"/>
    <s v="26/11/2024 10h49"/>
    <s v="26/11/2024 10h49"/>
    <s v="achat"/>
    <n v="1000"/>
    <n v="15.11"/>
    <n v="9862435"/>
    <n v="-15110"/>
    <m/>
    <m/>
    <n v="0"/>
    <m/>
  </r>
  <r>
    <x v="3"/>
    <s v="26/11/2024 10h52"/>
    <s v="26/11/2024 10h52"/>
    <s v="vente"/>
    <n v="500"/>
    <n v="239.9"/>
    <n v="9982385"/>
    <n v="119950"/>
    <m/>
    <m/>
    <n v="0"/>
    <m/>
  </r>
  <r>
    <x v="6"/>
    <s v="26/11/2024 10h55"/>
    <s v="26/11/2024 10h55"/>
    <s v="achat"/>
    <n v="1000"/>
    <n v="75.459999999999994"/>
    <n v="9906925"/>
    <n v="-75460"/>
    <m/>
    <m/>
    <n v="0"/>
    <m/>
  </r>
  <r>
    <x v="5"/>
    <s v="26/11/2024 11h22"/>
    <s v="26/11/2024 11h22"/>
    <s v="vente"/>
    <n v="1000"/>
    <n v="15.3"/>
    <n v="9922225"/>
    <n v="15300"/>
    <m/>
    <m/>
    <n v="0"/>
    <m/>
  </r>
  <r>
    <x v="6"/>
    <s v="26/11/2024 11h30"/>
    <s v="26/11/2024 11h30"/>
    <s v="vente"/>
    <n v="1000"/>
    <n v="75.52"/>
    <n v="9997745"/>
    <n v="75520"/>
    <m/>
    <m/>
    <n v="0"/>
    <m/>
  </r>
  <r>
    <x v="7"/>
    <s v="26/11/2024 11h36"/>
    <s v="26/11/2024 11h36"/>
    <s v="achat"/>
    <n v="1000"/>
    <n v="593.5"/>
    <n v="9404245"/>
    <n v="-593500"/>
    <m/>
    <m/>
    <n v="0"/>
    <m/>
  </r>
  <r>
    <x v="8"/>
    <s v="26/11/2024 11h36"/>
    <s v="26/11/2024 11h36"/>
    <s v="achat"/>
    <n v="100"/>
    <n v="2073"/>
    <n v="9196945"/>
    <n v="-207300"/>
    <m/>
    <m/>
    <n v="0"/>
    <m/>
  </r>
  <r>
    <x v="8"/>
    <s v="28/11/2024 13h00"/>
    <s v="26/11/2024 13h00"/>
    <s v="vente"/>
    <n v="100"/>
    <n v="2093"/>
    <n v="9406245"/>
    <n v="209300"/>
    <m/>
    <m/>
    <n v="0"/>
    <m/>
  </r>
  <r>
    <x v="7"/>
    <s v="26/11/2024 13h00"/>
    <s v="26/11/2024 13h00"/>
    <s v="vente"/>
    <n v="1000"/>
    <n v="605"/>
    <n v="10011245"/>
    <n v="605000"/>
    <m/>
    <m/>
    <n v="0"/>
    <m/>
  </r>
  <r>
    <x v="9"/>
    <s v="27/11/2024 14h04"/>
    <s v="27/11/2024 14h04"/>
    <s v="achat"/>
    <n v="1000"/>
    <n v="330.85"/>
    <n v="9680395"/>
    <n v="-330850"/>
    <m/>
    <m/>
    <n v="0"/>
    <m/>
  </r>
  <r>
    <x v="9"/>
    <s v="27/11/2024 14h10"/>
    <s v="27/11/2024 14h10"/>
    <s v="vente"/>
    <n v="1000"/>
    <n v="331.55"/>
    <n v="10011945"/>
    <n v="331550"/>
    <m/>
    <m/>
    <n v="0"/>
    <m/>
  </r>
  <r>
    <x v="10"/>
    <s v="27/11/2024 14h14"/>
    <s v="27/11/2024 14h14"/>
    <s v="achat"/>
    <n v="1500"/>
    <n v="230.5"/>
    <n v="9666195"/>
    <n v="-345750"/>
    <m/>
    <m/>
    <n v="0"/>
    <m/>
  </r>
  <r>
    <x v="11"/>
    <s v="27/11/2024 14h17"/>
    <s v="27/11/2024 14h17"/>
    <s v="achat"/>
    <n v="500"/>
    <n v="218"/>
    <n v="9557195"/>
    <n v="-109000"/>
    <m/>
    <m/>
    <n v="0"/>
    <m/>
  </r>
  <r>
    <x v="12"/>
    <s v="27/11/2024 14h18"/>
    <s v="27/11/2024 14h18"/>
    <s v="achat"/>
    <n v="500"/>
    <n v="179.08"/>
    <n v="9467655"/>
    <n v="-89540"/>
    <m/>
    <m/>
    <n v="0"/>
    <m/>
  </r>
  <r>
    <x v="13"/>
    <s v="27/11/2024 15h08"/>
    <s v="27/11/2024 15h08"/>
    <s v="achat"/>
    <n v="500"/>
    <n v="219.4"/>
    <n v="9357955"/>
    <n v="-109700"/>
    <m/>
    <m/>
    <n v="0"/>
    <m/>
  </r>
  <r>
    <x v="14"/>
    <s v="27/11/2024 17h50"/>
    <s v="27/11/2024 17h50"/>
    <s v="achat"/>
    <n v="50000"/>
    <n v="170.32"/>
    <n v="841955"/>
    <n v="-8516000"/>
    <m/>
    <m/>
    <n v="0"/>
    <m/>
  </r>
  <r>
    <x v="14"/>
    <s v="27/11/2024 18h00"/>
    <s v="27/11/2024 18h00"/>
    <s v="vente"/>
    <n v="50000"/>
    <n v="170.52"/>
    <n v="9367955"/>
    <n v="8526000"/>
    <m/>
    <m/>
    <n v="0"/>
    <m/>
  </r>
  <r>
    <x v="10"/>
    <s v="28/11/2024 9h36"/>
    <s v="28/11/2024 9h37"/>
    <s v="vente"/>
    <n v="1500"/>
    <n v="231.9"/>
    <n v="9715805"/>
    <n v="347850"/>
    <m/>
    <m/>
    <n v="-869.625"/>
    <n v="9714935.375"/>
  </r>
  <r>
    <x v="11"/>
    <s v="28/11/2024 9h35"/>
    <s v="28/11/2024 9h36"/>
    <s v="vente"/>
    <n v="500"/>
    <n v="218.8"/>
    <n v="9825205"/>
    <n v="109400"/>
    <m/>
    <m/>
    <n v="-273.5"/>
    <n v="9824061.875"/>
  </r>
  <r>
    <x v="12"/>
    <s v="28/11/2024 9h38"/>
    <s v="28/11/2024 9h39"/>
    <s v="vente"/>
    <n v="500"/>
    <n v="180.34"/>
    <n v="9915375"/>
    <n v="90170"/>
    <m/>
    <m/>
    <n v="-225.42500000000001"/>
    <n v="9914006.4499999993"/>
  </r>
  <r>
    <x v="13"/>
    <s v="28/11/2024 9h25"/>
    <s v="28/11/2024 9h26"/>
    <s v="vente"/>
    <n v="500"/>
    <n v="222.6"/>
    <n v="10026675"/>
    <n v="111300"/>
    <m/>
    <m/>
    <n v="-278.25"/>
    <n v="10025028.199999999"/>
  </r>
  <r>
    <x v="0"/>
    <s v="28/11/2024 9h00"/>
    <s v="28/11/2024 9h01"/>
    <s v="achat"/>
    <n v="5000"/>
    <n v="141.06"/>
    <n v="9321375"/>
    <n v="-705300"/>
    <m/>
    <m/>
    <n v="-1763.25"/>
    <n v="9317964.9499999993"/>
  </r>
  <r>
    <x v="0"/>
    <s v="28/11/2024 9h42"/>
    <s v="28/11/2024 9h43"/>
    <s v="vente"/>
    <n v="5000"/>
    <n v="143.26"/>
    <n v="10037675"/>
    <n v="716300"/>
    <m/>
    <m/>
    <n v="-1790.75"/>
    <n v="10032474.199999999"/>
  </r>
  <r>
    <x v="15"/>
    <s v="28/11/2024 9h51"/>
    <s v="28/11/2024 9h52"/>
    <s v="achat"/>
    <n v="2000"/>
    <n v="220.8"/>
    <n v="9596075"/>
    <n v="-441600"/>
    <m/>
    <m/>
    <n v="-1104"/>
    <n v="9589770.1999999993"/>
  </r>
  <r>
    <x v="15"/>
    <s v="28/11/2024 10h57"/>
    <s v="28/11/2024 10h58"/>
    <s v="vente"/>
    <n v="2000"/>
    <n v="221.4"/>
    <n v="10038875"/>
    <n v="442800"/>
    <m/>
    <m/>
    <n v="-1107"/>
    <n v="10031463.199999999"/>
  </r>
  <r>
    <x v="16"/>
    <s v="28/11/2024 11h29"/>
    <s v="28/11/2024 11h30"/>
    <s v="achat"/>
    <n v="10"/>
    <n v="94988"/>
    <n v="9088995"/>
    <n v="-949880"/>
    <m/>
    <m/>
    <n v="-2374.7000000000003"/>
    <n v="9079208.5"/>
  </r>
  <r>
    <x v="16"/>
    <s v="29/11/2024 13h54"/>
    <s v="29/11/2024 13h55"/>
    <s v="vente"/>
    <n v="10"/>
    <n v="97005.22"/>
    <n v="10059047.199999999"/>
    <n v="970052.2"/>
    <m/>
    <m/>
    <n v="-2425.1304999999998"/>
    <n v="10046835.569499999"/>
  </r>
  <r>
    <x v="2"/>
    <s v="02/12/2024 9h27"/>
    <s v="02/12/2024 9h28"/>
    <s v="vente"/>
    <n v="1000"/>
    <n v="2.56"/>
    <n v="10061607.199999999"/>
    <n v="2560"/>
    <m/>
    <m/>
    <n v="-6.4"/>
    <n v="10049389.169499999"/>
  </r>
  <r>
    <x v="17"/>
    <s v="02/12/2024 10h24"/>
    <s v="02/12/2024 12h25"/>
    <s v="achat"/>
    <n v="10"/>
    <n v="11449"/>
    <n v="9947117.1999999993"/>
    <n v="-114490"/>
    <m/>
    <m/>
    <n v="-286.22500000000002"/>
    <n v="9934612.9444999993"/>
  </r>
  <r>
    <x v="18"/>
    <s v="2/12/2024 10h57"/>
    <s v="2/12/2024 10h58"/>
    <s v="achat"/>
    <n v="1600"/>
    <n v="622.4"/>
    <n v="8951277.1999999993"/>
    <n v="-995840"/>
    <m/>
    <m/>
    <n v="-2489.6"/>
    <n v="8936283.3444999997"/>
  </r>
  <r>
    <x v="18"/>
    <s v="2/12/2024 11h33"/>
    <s v="2/12/2024 11h34"/>
    <s v="vente"/>
    <n v="1600"/>
    <n v="627.20000000000005"/>
    <n v="9954797.1999999993"/>
    <n v="1003520.0000000001"/>
    <m/>
    <m/>
    <n v="-2508.8000000000002"/>
    <n v="9937294.5444999989"/>
  </r>
  <r>
    <x v="17"/>
    <s v="2/12/2024 12h24"/>
    <s v="2/12/2024 12h25"/>
    <s v="vente"/>
    <n v="10"/>
    <n v="12750"/>
    <n v="10082297.199999999"/>
    <n v="127500"/>
    <m/>
    <m/>
    <n v="-318.75"/>
    <n v="10064475.7944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81524-91C8-4E5C-B620-A5400748C062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5">
  <location ref="A3:B19" firstHeaderRow="1" firstDataRow="1" firstDataCol="1"/>
  <pivotFields count="12">
    <pivotField axis="axisRow" showAll="0" defaultSubtotal="0">
      <items count="19">
        <item h="1" x="4"/>
        <item x="15"/>
        <item x="0"/>
        <item h="1" x="2"/>
        <item x="16"/>
        <item h="1" x="1"/>
        <item x="5"/>
        <item x="10"/>
        <item x="14"/>
        <item x="8"/>
        <item x="9"/>
        <item x="7"/>
        <item h="1" x="6"/>
        <item x="11"/>
        <item x="13"/>
        <item x="3"/>
        <item x="12"/>
        <item x="17"/>
        <item x="18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ubtotalTop="0" showAll="0" defaultSubtotal="0"/>
    <pivotField subtotalTop="0" showAll="0" defaultSubtotal="0"/>
  </pivotFields>
  <rowFields count="1">
    <field x="0"/>
  </rowFields>
  <rowItems count="16">
    <i>
      <x v="1"/>
    </i>
    <i>
      <x v="2"/>
    </i>
    <i>
      <x v="4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omme de Gain/perte" fld="7" baseField="0" baseItem="0"/>
  </dataFields>
  <chartFormats count="1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A45E-F5E5-42FC-9398-E741C36788CD}">
  <dimension ref="A3:B19"/>
  <sheetViews>
    <sheetView zoomScale="62" workbookViewId="0">
      <selection activeCell="E10" sqref="E10"/>
    </sheetView>
  </sheetViews>
  <sheetFormatPr baseColWidth="10" defaultColWidth="9.140625" defaultRowHeight="15" x14ac:dyDescent="0.25"/>
  <cols>
    <col min="1" max="1" width="21.42578125" bestFit="1" customWidth="1"/>
    <col min="2" max="2" width="20.85546875" bestFit="1" customWidth="1"/>
    <col min="3" max="3" width="29" bestFit="1" customWidth="1"/>
  </cols>
  <sheetData>
    <row r="3" spans="1:2" x14ac:dyDescent="0.25">
      <c r="A3" s="2" t="s">
        <v>0</v>
      </c>
      <c r="B3" t="s">
        <v>1</v>
      </c>
    </row>
    <row r="4" spans="1:2" x14ac:dyDescent="0.25">
      <c r="A4" s="3" t="s">
        <v>2</v>
      </c>
      <c r="B4">
        <v>1200</v>
      </c>
    </row>
    <row r="5" spans="1:2" x14ac:dyDescent="0.25">
      <c r="A5" s="3" t="s">
        <v>3</v>
      </c>
      <c r="B5">
        <v>10940</v>
      </c>
    </row>
    <row r="6" spans="1:2" x14ac:dyDescent="0.25">
      <c r="A6" s="3" t="s">
        <v>4</v>
      </c>
      <c r="B6">
        <v>20172.199999999953</v>
      </c>
    </row>
    <row r="7" spans="1:2" x14ac:dyDescent="0.25">
      <c r="A7" s="3" t="s">
        <v>5</v>
      </c>
      <c r="B7">
        <v>190</v>
      </c>
    </row>
    <row r="8" spans="1:2" x14ac:dyDescent="0.25">
      <c r="A8" s="3" t="s">
        <v>6</v>
      </c>
      <c r="B8">
        <v>2100</v>
      </c>
    </row>
    <row r="9" spans="1:2" x14ac:dyDescent="0.25">
      <c r="A9" s="3" t="s">
        <v>7</v>
      </c>
      <c r="B9">
        <v>10000</v>
      </c>
    </row>
    <row r="10" spans="1:2" x14ac:dyDescent="0.25">
      <c r="A10" s="3" t="s">
        <v>8</v>
      </c>
      <c r="B10">
        <v>2000</v>
      </c>
    </row>
    <row r="11" spans="1:2" x14ac:dyDescent="0.25">
      <c r="A11" s="3" t="s">
        <v>9</v>
      </c>
      <c r="B11">
        <v>700</v>
      </c>
    </row>
    <row r="12" spans="1:2" x14ac:dyDescent="0.25">
      <c r="A12" s="3" t="s">
        <v>10</v>
      </c>
      <c r="B12">
        <v>11500</v>
      </c>
    </row>
    <row r="13" spans="1:2" x14ac:dyDescent="0.25">
      <c r="A13" s="3" t="s">
        <v>11</v>
      </c>
      <c r="B13">
        <v>400</v>
      </c>
    </row>
    <row r="14" spans="1:2" x14ac:dyDescent="0.25">
      <c r="A14" s="3" t="s">
        <v>12</v>
      </c>
      <c r="B14">
        <v>1600</v>
      </c>
    </row>
    <row r="15" spans="1:2" x14ac:dyDescent="0.25">
      <c r="A15" s="3" t="s">
        <v>13</v>
      </c>
      <c r="B15">
        <v>300</v>
      </c>
    </row>
    <row r="16" spans="1:2" x14ac:dyDescent="0.25">
      <c r="A16" s="3" t="s">
        <v>14</v>
      </c>
      <c r="B16">
        <v>630</v>
      </c>
    </row>
    <row r="17" spans="1:2" x14ac:dyDescent="0.25">
      <c r="A17" s="3" t="s">
        <v>15</v>
      </c>
      <c r="B17">
        <v>13010</v>
      </c>
    </row>
    <row r="18" spans="1:2" x14ac:dyDescent="0.25">
      <c r="A18" s="3" t="s">
        <v>16</v>
      </c>
      <c r="B18">
        <v>7680.0000000001164</v>
      </c>
    </row>
    <row r="19" spans="1:2" x14ac:dyDescent="0.25">
      <c r="A19" s="3" t="s">
        <v>17</v>
      </c>
      <c r="B19">
        <v>82422.20000000007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ED22-542E-433F-958C-F9959CA73E7C}">
  <dimension ref="A1:J46"/>
  <sheetViews>
    <sheetView tabSelected="1" topLeftCell="A30" zoomScale="97" workbookViewId="0">
      <selection activeCell="D51" sqref="D51"/>
    </sheetView>
  </sheetViews>
  <sheetFormatPr baseColWidth="10" defaultColWidth="11.42578125" defaultRowHeight="15" x14ac:dyDescent="0.25"/>
  <cols>
    <col min="1" max="1" width="21.28515625" customWidth="1"/>
    <col min="2" max="2" width="18.85546875" customWidth="1"/>
    <col min="3" max="3" width="19.42578125" customWidth="1"/>
    <col min="4" max="4" width="20" customWidth="1"/>
    <col min="6" max="6" width="13.28515625" customWidth="1"/>
    <col min="7" max="7" width="15.42578125" customWidth="1"/>
    <col min="9" max="9" width="22" customWidth="1"/>
    <col min="10" max="10" width="38.5703125" customWidth="1"/>
  </cols>
  <sheetData>
    <row r="1" spans="1:1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 t="s">
        <v>3</v>
      </c>
      <c r="B2" t="s">
        <v>28</v>
      </c>
      <c r="C2" t="s">
        <v>28</v>
      </c>
      <c r="D2" t="s">
        <v>29</v>
      </c>
      <c r="E2">
        <v>500</v>
      </c>
      <c r="F2">
        <v>136.62</v>
      </c>
      <c r="G2">
        <f>10000000-(E2*F2)</f>
        <v>9931690</v>
      </c>
      <c r="H2">
        <f t="shared" ref="H2:H43" si="0">IF(D2="achat",-E2*F2,E2*F2)</f>
        <v>-68310</v>
      </c>
      <c r="I2">
        <v>0</v>
      </c>
    </row>
    <row r="3" spans="1:10" x14ac:dyDescent="0.25">
      <c r="A3" t="s">
        <v>30</v>
      </c>
      <c r="B3" t="s">
        <v>31</v>
      </c>
      <c r="C3" t="s">
        <v>31</v>
      </c>
      <c r="D3" t="s">
        <v>29</v>
      </c>
      <c r="E3">
        <v>500</v>
      </c>
      <c r="F3">
        <v>64.41</v>
      </c>
      <c r="G3">
        <f t="shared" ref="G3:G43" si="1">IF(D3="achat",G2-(E3*F3),G2+(E3*F3))</f>
        <v>9899485</v>
      </c>
      <c r="H3">
        <f t="shared" si="0"/>
        <v>-32205</v>
      </c>
      <c r="I3">
        <v>0</v>
      </c>
    </row>
    <row r="4" spans="1:10" x14ac:dyDescent="0.25">
      <c r="A4" t="s">
        <v>30</v>
      </c>
      <c r="B4" t="s">
        <v>32</v>
      </c>
      <c r="C4" t="s">
        <v>32</v>
      </c>
      <c r="D4" t="s">
        <v>33</v>
      </c>
      <c r="E4">
        <v>500</v>
      </c>
      <c r="F4">
        <v>64.58</v>
      </c>
      <c r="G4">
        <f t="shared" si="1"/>
        <v>9931775</v>
      </c>
      <c r="H4">
        <f t="shared" si="0"/>
        <v>32290</v>
      </c>
      <c r="I4">
        <v>0</v>
      </c>
    </row>
    <row r="5" spans="1:10" x14ac:dyDescent="0.25">
      <c r="A5" t="s">
        <v>34</v>
      </c>
      <c r="B5" t="s">
        <v>35</v>
      </c>
      <c r="C5" t="s">
        <v>35</v>
      </c>
      <c r="D5" t="s">
        <v>29</v>
      </c>
      <c r="E5">
        <v>1000</v>
      </c>
      <c r="F5" s="1">
        <v>2.835</v>
      </c>
      <c r="G5">
        <f t="shared" si="1"/>
        <v>9928940</v>
      </c>
      <c r="H5">
        <f t="shared" si="0"/>
        <v>-2835</v>
      </c>
      <c r="I5">
        <v>0</v>
      </c>
    </row>
    <row r="6" spans="1:10" x14ac:dyDescent="0.25">
      <c r="A6" t="s">
        <v>3</v>
      </c>
      <c r="B6" t="s">
        <v>36</v>
      </c>
      <c r="C6" t="s">
        <v>36</v>
      </c>
      <c r="D6" t="s">
        <v>33</v>
      </c>
      <c r="E6">
        <v>500</v>
      </c>
      <c r="F6">
        <v>136.5</v>
      </c>
      <c r="G6">
        <f t="shared" si="1"/>
        <v>9997190</v>
      </c>
      <c r="H6">
        <f t="shared" si="0"/>
        <v>68250</v>
      </c>
      <c r="I6">
        <v>0</v>
      </c>
    </row>
    <row r="7" spans="1:10" x14ac:dyDescent="0.25">
      <c r="A7" t="s">
        <v>13</v>
      </c>
      <c r="B7" t="s">
        <v>37</v>
      </c>
      <c r="C7" t="s">
        <v>37</v>
      </c>
      <c r="D7" t="s">
        <v>29</v>
      </c>
      <c r="E7">
        <v>1000</v>
      </c>
      <c r="F7">
        <v>239.3</v>
      </c>
      <c r="G7">
        <f t="shared" si="1"/>
        <v>9757890</v>
      </c>
      <c r="H7">
        <f t="shared" si="0"/>
        <v>-239300</v>
      </c>
      <c r="I7">
        <v>0</v>
      </c>
    </row>
    <row r="8" spans="1:10" x14ac:dyDescent="0.25">
      <c r="A8" t="s">
        <v>38</v>
      </c>
      <c r="B8" t="s">
        <v>35</v>
      </c>
      <c r="C8" t="s">
        <v>35</v>
      </c>
      <c r="D8" t="s">
        <v>33</v>
      </c>
      <c r="E8">
        <v>1000</v>
      </c>
      <c r="F8">
        <v>239.45</v>
      </c>
      <c r="G8">
        <f t="shared" si="1"/>
        <v>9997340</v>
      </c>
      <c r="H8">
        <f t="shared" si="0"/>
        <v>239450</v>
      </c>
      <c r="I8">
        <v>0</v>
      </c>
    </row>
    <row r="9" spans="1:10" x14ac:dyDescent="0.25">
      <c r="A9" t="s">
        <v>39</v>
      </c>
      <c r="B9" t="s">
        <v>35</v>
      </c>
      <c r="C9" t="s">
        <v>35</v>
      </c>
      <c r="D9" t="s">
        <v>29</v>
      </c>
      <c r="E9">
        <v>500</v>
      </c>
      <c r="F9">
        <v>43.24</v>
      </c>
      <c r="G9">
        <f t="shared" si="1"/>
        <v>9975720</v>
      </c>
      <c r="H9">
        <f t="shared" si="0"/>
        <v>-21620</v>
      </c>
      <c r="I9">
        <v>0</v>
      </c>
    </row>
    <row r="10" spans="1:10" x14ac:dyDescent="0.25">
      <c r="A10" t="s">
        <v>39</v>
      </c>
      <c r="B10" t="s">
        <v>40</v>
      </c>
      <c r="C10" t="s">
        <v>40</v>
      </c>
      <c r="D10" t="s">
        <v>33</v>
      </c>
      <c r="E10">
        <v>500</v>
      </c>
      <c r="F10">
        <v>43.25</v>
      </c>
      <c r="G10">
        <f t="shared" si="1"/>
        <v>9997345</v>
      </c>
      <c r="H10">
        <f t="shared" si="0"/>
        <v>21625</v>
      </c>
      <c r="I10">
        <v>0</v>
      </c>
    </row>
    <row r="11" spans="1:10" x14ac:dyDescent="0.25">
      <c r="A11" t="s">
        <v>13</v>
      </c>
      <c r="B11" t="s">
        <v>41</v>
      </c>
      <c r="C11" t="s">
        <v>41</v>
      </c>
      <c r="D11" t="s">
        <v>29</v>
      </c>
      <c r="E11">
        <v>500</v>
      </c>
      <c r="F11">
        <v>239.6</v>
      </c>
      <c r="G11">
        <f t="shared" si="1"/>
        <v>9877545</v>
      </c>
      <c r="H11">
        <f t="shared" si="0"/>
        <v>-119800</v>
      </c>
      <c r="I11">
        <v>0</v>
      </c>
    </row>
    <row r="12" spans="1:10" x14ac:dyDescent="0.25">
      <c r="A12" t="s">
        <v>5</v>
      </c>
      <c r="B12" t="s">
        <v>41</v>
      </c>
      <c r="C12" t="s">
        <v>41</v>
      </c>
      <c r="D12" t="s">
        <v>29</v>
      </c>
      <c r="E12">
        <v>1000</v>
      </c>
      <c r="F12">
        <v>15.11</v>
      </c>
      <c r="G12">
        <f t="shared" si="1"/>
        <v>9862435</v>
      </c>
      <c r="H12">
        <f t="shared" si="0"/>
        <v>-15110</v>
      </c>
      <c r="I12">
        <v>0</v>
      </c>
    </row>
    <row r="13" spans="1:10" x14ac:dyDescent="0.25">
      <c r="A13" t="s">
        <v>13</v>
      </c>
      <c r="B13" t="s">
        <v>42</v>
      </c>
      <c r="C13" t="s">
        <v>42</v>
      </c>
      <c r="D13" t="s">
        <v>33</v>
      </c>
      <c r="E13">
        <v>500</v>
      </c>
      <c r="F13">
        <v>239.9</v>
      </c>
      <c r="G13">
        <f t="shared" si="1"/>
        <v>9982385</v>
      </c>
      <c r="H13">
        <f t="shared" si="0"/>
        <v>119950</v>
      </c>
      <c r="I13">
        <v>0</v>
      </c>
    </row>
    <row r="14" spans="1:10" x14ac:dyDescent="0.25">
      <c r="A14" t="s">
        <v>43</v>
      </c>
      <c r="B14" t="s">
        <v>44</v>
      </c>
      <c r="C14" t="s">
        <v>44</v>
      </c>
      <c r="D14" t="s">
        <v>29</v>
      </c>
      <c r="E14">
        <v>1000</v>
      </c>
      <c r="F14">
        <v>75.459999999999994</v>
      </c>
      <c r="G14">
        <f t="shared" si="1"/>
        <v>9906925</v>
      </c>
      <c r="H14">
        <f t="shared" si="0"/>
        <v>-75460</v>
      </c>
      <c r="I14">
        <v>0</v>
      </c>
    </row>
    <row r="15" spans="1:10" x14ac:dyDescent="0.25">
      <c r="A15" t="s">
        <v>5</v>
      </c>
      <c r="B15" t="s">
        <v>45</v>
      </c>
      <c r="C15" t="s">
        <v>45</v>
      </c>
      <c r="D15" t="s">
        <v>33</v>
      </c>
      <c r="E15">
        <v>1000</v>
      </c>
      <c r="F15">
        <v>15.3</v>
      </c>
      <c r="G15">
        <f t="shared" si="1"/>
        <v>9922225</v>
      </c>
      <c r="H15">
        <f t="shared" si="0"/>
        <v>15300</v>
      </c>
      <c r="I15">
        <v>0</v>
      </c>
    </row>
    <row r="16" spans="1:10" x14ac:dyDescent="0.25">
      <c r="A16" t="s">
        <v>43</v>
      </c>
      <c r="B16" t="s">
        <v>46</v>
      </c>
      <c r="C16" t="s">
        <v>46</v>
      </c>
      <c r="D16" t="s">
        <v>33</v>
      </c>
      <c r="E16">
        <v>1000</v>
      </c>
      <c r="F16">
        <v>75.52</v>
      </c>
      <c r="G16">
        <f t="shared" si="1"/>
        <v>9997745</v>
      </c>
      <c r="H16">
        <f t="shared" si="0"/>
        <v>75520</v>
      </c>
      <c r="I16">
        <v>0</v>
      </c>
    </row>
    <row r="17" spans="1:10" x14ac:dyDescent="0.25">
      <c r="A17" t="s">
        <v>10</v>
      </c>
      <c r="B17" t="s">
        <v>47</v>
      </c>
      <c r="C17" t="s">
        <v>47</v>
      </c>
      <c r="D17" t="s">
        <v>29</v>
      </c>
      <c r="E17">
        <v>1000</v>
      </c>
      <c r="F17" s="1">
        <v>593.5</v>
      </c>
      <c r="G17">
        <f t="shared" si="1"/>
        <v>9404245</v>
      </c>
      <c r="H17">
        <f t="shared" si="0"/>
        <v>-593500</v>
      </c>
      <c r="I17">
        <v>0</v>
      </c>
    </row>
    <row r="18" spans="1:10" x14ac:dyDescent="0.25">
      <c r="A18" t="s">
        <v>8</v>
      </c>
      <c r="B18" t="s">
        <v>47</v>
      </c>
      <c r="C18" t="s">
        <v>47</v>
      </c>
      <c r="D18" t="s">
        <v>29</v>
      </c>
      <c r="E18">
        <v>100</v>
      </c>
      <c r="F18">
        <v>2073</v>
      </c>
      <c r="G18">
        <f t="shared" si="1"/>
        <v>9196945</v>
      </c>
      <c r="H18">
        <f t="shared" si="0"/>
        <v>-207300</v>
      </c>
      <c r="I18">
        <v>0</v>
      </c>
    </row>
    <row r="19" spans="1:10" ht="16.5" customHeight="1" x14ac:dyDescent="0.25">
      <c r="A19" t="s">
        <v>8</v>
      </c>
      <c r="B19" t="s">
        <v>48</v>
      </c>
      <c r="C19" t="s">
        <v>48</v>
      </c>
      <c r="D19" t="s">
        <v>33</v>
      </c>
      <c r="E19">
        <v>100</v>
      </c>
      <c r="F19">
        <v>2093</v>
      </c>
      <c r="G19">
        <f t="shared" si="1"/>
        <v>9406245</v>
      </c>
      <c r="H19">
        <f t="shared" si="0"/>
        <v>209300</v>
      </c>
      <c r="I19">
        <v>0</v>
      </c>
    </row>
    <row r="20" spans="1:10" x14ac:dyDescent="0.25">
      <c r="A20" t="s">
        <v>10</v>
      </c>
      <c r="B20" t="s">
        <v>49</v>
      </c>
      <c r="C20" t="s">
        <v>49</v>
      </c>
      <c r="D20" t="s">
        <v>33</v>
      </c>
      <c r="E20">
        <v>1000</v>
      </c>
      <c r="F20">
        <v>605</v>
      </c>
      <c r="G20">
        <f t="shared" si="1"/>
        <v>10011245</v>
      </c>
      <c r="H20">
        <f t="shared" si="0"/>
        <v>605000</v>
      </c>
      <c r="I20">
        <v>0</v>
      </c>
    </row>
    <row r="21" spans="1:10" x14ac:dyDescent="0.25">
      <c r="A21" t="s">
        <v>9</v>
      </c>
      <c r="B21" t="s">
        <v>50</v>
      </c>
      <c r="C21" t="s">
        <v>50</v>
      </c>
      <c r="D21" t="s">
        <v>29</v>
      </c>
      <c r="E21">
        <v>1000</v>
      </c>
      <c r="F21">
        <v>330.85</v>
      </c>
      <c r="G21">
        <f t="shared" si="1"/>
        <v>9680395</v>
      </c>
      <c r="H21">
        <f t="shared" si="0"/>
        <v>-330850</v>
      </c>
      <c r="I21">
        <v>0</v>
      </c>
    </row>
    <row r="22" spans="1:10" x14ac:dyDescent="0.25">
      <c r="A22" t="s">
        <v>9</v>
      </c>
      <c r="B22" t="s">
        <v>51</v>
      </c>
      <c r="C22" t="s">
        <v>51</v>
      </c>
      <c r="D22" t="s">
        <v>33</v>
      </c>
      <c r="E22">
        <v>1000</v>
      </c>
      <c r="F22">
        <v>331.55</v>
      </c>
      <c r="G22">
        <f t="shared" si="1"/>
        <v>10011945</v>
      </c>
      <c r="H22">
        <f t="shared" si="0"/>
        <v>331550</v>
      </c>
      <c r="I22">
        <v>0</v>
      </c>
    </row>
    <row r="23" spans="1:10" x14ac:dyDescent="0.25">
      <c r="A23" t="s">
        <v>6</v>
      </c>
      <c r="B23" t="s">
        <v>52</v>
      </c>
      <c r="C23" t="s">
        <v>52</v>
      </c>
      <c r="D23" t="s">
        <v>29</v>
      </c>
      <c r="E23">
        <v>1500</v>
      </c>
      <c r="F23">
        <v>230.5</v>
      </c>
      <c r="G23">
        <f t="shared" si="1"/>
        <v>9666195</v>
      </c>
      <c r="H23">
        <f t="shared" si="0"/>
        <v>-345750</v>
      </c>
      <c r="I23">
        <v>0</v>
      </c>
    </row>
    <row r="24" spans="1:10" x14ac:dyDescent="0.25">
      <c r="A24" t="s">
        <v>11</v>
      </c>
      <c r="B24" t="s">
        <v>53</v>
      </c>
      <c r="C24" t="s">
        <v>53</v>
      </c>
      <c r="D24" t="s">
        <v>29</v>
      </c>
      <c r="E24">
        <v>500</v>
      </c>
      <c r="F24">
        <v>218</v>
      </c>
      <c r="G24">
        <f t="shared" si="1"/>
        <v>9557195</v>
      </c>
      <c r="H24">
        <f t="shared" si="0"/>
        <v>-109000</v>
      </c>
      <c r="I24">
        <v>0</v>
      </c>
    </row>
    <row r="25" spans="1:10" x14ac:dyDescent="0.25">
      <c r="A25" t="s">
        <v>14</v>
      </c>
      <c r="B25" t="s">
        <v>54</v>
      </c>
      <c r="C25" t="s">
        <v>54</v>
      </c>
      <c r="D25" t="s">
        <v>29</v>
      </c>
      <c r="E25">
        <v>500</v>
      </c>
      <c r="F25">
        <v>179.08</v>
      </c>
      <c r="G25">
        <f t="shared" si="1"/>
        <v>9467655</v>
      </c>
      <c r="H25">
        <f t="shared" si="0"/>
        <v>-89540</v>
      </c>
      <c r="I25">
        <v>0</v>
      </c>
    </row>
    <row r="26" spans="1:10" x14ac:dyDescent="0.25">
      <c r="A26" t="s">
        <v>12</v>
      </c>
      <c r="B26" t="s">
        <v>55</v>
      </c>
      <c r="C26" t="s">
        <v>55</v>
      </c>
      <c r="D26" t="s">
        <v>29</v>
      </c>
      <c r="E26">
        <v>500</v>
      </c>
      <c r="F26">
        <v>219.4</v>
      </c>
      <c r="G26">
        <f t="shared" si="1"/>
        <v>9357955</v>
      </c>
      <c r="H26">
        <f t="shared" si="0"/>
        <v>-109700</v>
      </c>
      <c r="I26">
        <v>0</v>
      </c>
    </row>
    <row r="27" spans="1:10" x14ac:dyDescent="0.25">
      <c r="A27" t="s">
        <v>7</v>
      </c>
      <c r="B27" t="s">
        <v>56</v>
      </c>
      <c r="C27" t="s">
        <v>56</v>
      </c>
      <c r="D27" t="s">
        <v>29</v>
      </c>
      <c r="E27">
        <v>50000</v>
      </c>
      <c r="F27">
        <v>170.32</v>
      </c>
      <c r="G27">
        <f t="shared" si="1"/>
        <v>841955</v>
      </c>
      <c r="H27">
        <f t="shared" si="0"/>
        <v>-8516000</v>
      </c>
      <c r="I27">
        <v>0</v>
      </c>
    </row>
    <row r="28" spans="1:10" x14ac:dyDescent="0.25">
      <c r="A28" t="s">
        <v>7</v>
      </c>
      <c r="B28" t="s">
        <v>57</v>
      </c>
      <c r="C28" t="s">
        <v>57</v>
      </c>
      <c r="D28" t="s">
        <v>33</v>
      </c>
      <c r="E28">
        <v>50000</v>
      </c>
      <c r="F28">
        <v>170.52</v>
      </c>
      <c r="G28">
        <f t="shared" si="1"/>
        <v>9367955</v>
      </c>
      <c r="H28">
        <f t="shared" si="0"/>
        <v>8526000</v>
      </c>
      <c r="I28">
        <v>0</v>
      </c>
    </row>
    <row r="29" spans="1:10" x14ac:dyDescent="0.25">
      <c r="A29" t="s">
        <v>6</v>
      </c>
      <c r="B29" t="s">
        <v>58</v>
      </c>
      <c r="C29" t="s">
        <v>59</v>
      </c>
      <c r="D29" t="s">
        <v>33</v>
      </c>
      <c r="E29">
        <v>1500</v>
      </c>
      <c r="F29">
        <v>231.9</v>
      </c>
      <c r="G29">
        <f t="shared" si="1"/>
        <v>9715805</v>
      </c>
      <c r="H29">
        <f t="shared" si="0"/>
        <v>347850</v>
      </c>
      <c r="I29">
        <f t="shared" ref="I29:I43" si="2">-((E29*F29)*0.25%)</f>
        <v>-869.625</v>
      </c>
      <c r="J29">
        <f>G29+I29</f>
        <v>9714935.375</v>
      </c>
    </row>
    <row r="30" spans="1:10" x14ac:dyDescent="0.25">
      <c r="A30" t="s">
        <v>11</v>
      </c>
      <c r="B30" t="s">
        <v>60</v>
      </c>
      <c r="C30" t="s">
        <v>58</v>
      </c>
      <c r="D30" t="s">
        <v>33</v>
      </c>
      <c r="E30">
        <v>500</v>
      </c>
      <c r="F30">
        <v>218.8</v>
      </c>
      <c r="G30">
        <f t="shared" si="1"/>
        <v>9825205</v>
      </c>
      <c r="H30">
        <f t="shared" si="0"/>
        <v>109400</v>
      </c>
      <c r="I30">
        <f t="shared" si="2"/>
        <v>-273.5</v>
      </c>
      <c r="J30">
        <f t="shared" ref="J30:J43" si="3">J29+(H30+I30)</f>
        <v>9824061.875</v>
      </c>
    </row>
    <row r="31" spans="1:10" x14ac:dyDescent="0.25">
      <c r="A31" t="s">
        <v>14</v>
      </c>
      <c r="B31" t="s">
        <v>61</v>
      </c>
      <c r="C31" t="s">
        <v>62</v>
      </c>
      <c r="D31" t="s">
        <v>33</v>
      </c>
      <c r="E31">
        <v>500</v>
      </c>
      <c r="F31">
        <v>180.34</v>
      </c>
      <c r="G31">
        <f t="shared" si="1"/>
        <v>9915375</v>
      </c>
      <c r="H31">
        <f t="shared" si="0"/>
        <v>90170</v>
      </c>
      <c r="I31">
        <f t="shared" si="2"/>
        <v>-225.42500000000001</v>
      </c>
      <c r="J31">
        <f t="shared" si="3"/>
        <v>9914006.4499999993</v>
      </c>
    </row>
    <row r="32" spans="1:10" x14ac:dyDescent="0.25">
      <c r="A32" t="s">
        <v>12</v>
      </c>
      <c r="B32" t="s">
        <v>63</v>
      </c>
      <c r="C32" t="s">
        <v>64</v>
      </c>
      <c r="D32" t="s">
        <v>33</v>
      </c>
      <c r="E32">
        <v>500</v>
      </c>
      <c r="F32">
        <v>222.6</v>
      </c>
      <c r="G32">
        <f t="shared" si="1"/>
        <v>10026675</v>
      </c>
      <c r="H32">
        <f t="shared" si="0"/>
        <v>111300</v>
      </c>
      <c r="I32">
        <f t="shared" si="2"/>
        <v>-278.25</v>
      </c>
      <c r="J32">
        <f t="shared" si="3"/>
        <v>10025028.199999999</v>
      </c>
    </row>
    <row r="33" spans="1:10" x14ac:dyDescent="0.25">
      <c r="A33" t="s">
        <v>3</v>
      </c>
      <c r="B33" t="s">
        <v>65</v>
      </c>
      <c r="C33" t="s">
        <v>66</v>
      </c>
      <c r="D33" t="s">
        <v>29</v>
      </c>
      <c r="E33">
        <v>5000</v>
      </c>
      <c r="F33">
        <v>141.06</v>
      </c>
      <c r="G33">
        <f t="shared" si="1"/>
        <v>9321375</v>
      </c>
      <c r="H33">
        <f t="shared" si="0"/>
        <v>-705300</v>
      </c>
      <c r="I33">
        <f t="shared" si="2"/>
        <v>-1763.25</v>
      </c>
      <c r="J33">
        <f t="shared" si="3"/>
        <v>9317964.9499999993</v>
      </c>
    </row>
    <row r="34" spans="1:10" x14ac:dyDescent="0.25">
      <c r="A34" t="s">
        <v>3</v>
      </c>
      <c r="B34" t="s">
        <v>67</v>
      </c>
      <c r="C34" t="s">
        <v>68</v>
      </c>
      <c r="D34" t="s">
        <v>33</v>
      </c>
      <c r="E34">
        <v>5000</v>
      </c>
      <c r="F34">
        <v>143.26</v>
      </c>
      <c r="G34">
        <f t="shared" si="1"/>
        <v>10037675</v>
      </c>
      <c r="H34">
        <f t="shared" si="0"/>
        <v>716300</v>
      </c>
      <c r="I34">
        <f t="shared" si="2"/>
        <v>-1790.75</v>
      </c>
      <c r="J34">
        <f t="shared" si="3"/>
        <v>10032474.199999999</v>
      </c>
    </row>
    <row r="35" spans="1:10" x14ac:dyDescent="0.25">
      <c r="A35" t="s">
        <v>2</v>
      </c>
      <c r="B35" t="s">
        <v>69</v>
      </c>
      <c r="C35" t="s">
        <v>70</v>
      </c>
      <c r="D35" t="s">
        <v>29</v>
      </c>
      <c r="E35">
        <v>2000</v>
      </c>
      <c r="F35">
        <v>220.8</v>
      </c>
      <c r="G35">
        <f t="shared" si="1"/>
        <v>9596075</v>
      </c>
      <c r="H35">
        <f t="shared" si="0"/>
        <v>-441600</v>
      </c>
      <c r="I35">
        <f t="shared" si="2"/>
        <v>-1104</v>
      </c>
      <c r="J35">
        <f t="shared" si="3"/>
        <v>9589770.1999999993</v>
      </c>
    </row>
    <row r="36" spans="1:10" x14ac:dyDescent="0.25">
      <c r="A36" t="s">
        <v>2</v>
      </c>
      <c r="B36" t="s">
        <v>71</v>
      </c>
      <c r="C36" t="s">
        <v>72</v>
      </c>
      <c r="D36" t="s">
        <v>33</v>
      </c>
      <c r="E36">
        <v>2000</v>
      </c>
      <c r="F36">
        <v>221.4</v>
      </c>
      <c r="G36">
        <f t="shared" si="1"/>
        <v>10038875</v>
      </c>
      <c r="H36">
        <f t="shared" si="0"/>
        <v>442800</v>
      </c>
      <c r="I36">
        <f t="shared" si="2"/>
        <v>-1107</v>
      </c>
      <c r="J36">
        <f t="shared" si="3"/>
        <v>10031463.199999999</v>
      </c>
    </row>
    <row r="37" spans="1:10" x14ac:dyDescent="0.25">
      <c r="A37" t="s">
        <v>4</v>
      </c>
      <c r="B37" t="s">
        <v>73</v>
      </c>
      <c r="C37" t="s">
        <v>74</v>
      </c>
      <c r="D37" t="s">
        <v>29</v>
      </c>
      <c r="E37">
        <v>10</v>
      </c>
      <c r="F37">
        <v>94988</v>
      </c>
      <c r="G37">
        <f t="shared" si="1"/>
        <v>9088995</v>
      </c>
      <c r="H37">
        <f t="shared" si="0"/>
        <v>-949880</v>
      </c>
      <c r="I37">
        <f t="shared" si="2"/>
        <v>-2374.7000000000003</v>
      </c>
      <c r="J37">
        <f t="shared" si="3"/>
        <v>9079208.5</v>
      </c>
    </row>
    <row r="38" spans="1:10" x14ac:dyDescent="0.25">
      <c r="A38" t="s">
        <v>4</v>
      </c>
      <c r="B38" t="s">
        <v>75</v>
      </c>
      <c r="C38" t="s">
        <v>76</v>
      </c>
      <c r="D38" t="s">
        <v>33</v>
      </c>
      <c r="E38">
        <v>10</v>
      </c>
      <c r="F38">
        <v>97005.22</v>
      </c>
      <c r="G38">
        <f t="shared" si="1"/>
        <v>10059047.199999999</v>
      </c>
      <c r="H38">
        <f t="shared" si="0"/>
        <v>970052.2</v>
      </c>
      <c r="I38">
        <f t="shared" si="2"/>
        <v>-2425.1304999999998</v>
      </c>
      <c r="J38">
        <f t="shared" si="3"/>
        <v>10046835.569499999</v>
      </c>
    </row>
    <row r="39" spans="1:10" x14ac:dyDescent="0.25">
      <c r="A39" t="s">
        <v>34</v>
      </c>
      <c r="B39" t="s">
        <v>77</v>
      </c>
      <c r="C39" t="s">
        <v>78</v>
      </c>
      <c r="D39" t="s">
        <v>33</v>
      </c>
      <c r="E39">
        <v>1000</v>
      </c>
      <c r="F39">
        <v>2.56</v>
      </c>
      <c r="G39">
        <f t="shared" si="1"/>
        <v>10061607.199999999</v>
      </c>
      <c r="H39">
        <f t="shared" si="0"/>
        <v>2560</v>
      </c>
      <c r="I39">
        <f t="shared" si="2"/>
        <v>-6.4</v>
      </c>
      <c r="J39">
        <f t="shared" si="3"/>
        <v>10049389.169499999</v>
      </c>
    </row>
    <row r="40" spans="1:10" x14ac:dyDescent="0.25">
      <c r="A40" t="s">
        <v>15</v>
      </c>
      <c r="B40" t="s">
        <v>79</v>
      </c>
      <c r="C40" t="s">
        <v>80</v>
      </c>
      <c r="D40" t="s">
        <v>29</v>
      </c>
      <c r="E40">
        <v>10</v>
      </c>
      <c r="F40">
        <v>11449</v>
      </c>
      <c r="G40">
        <f t="shared" si="1"/>
        <v>9947117.1999999993</v>
      </c>
      <c r="H40">
        <f t="shared" si="0"/>
        <v>-114490</v>
      </c>
      <c r="I40">
        <f t="shared" si="2"/>
        <v>-286.22500000000002</v>
      </c>
      <c r="J40">
        <f t="shared" si="3"/>
        <v>9934612.9444999993</v>
      </c>
    </row>
    <row r="41" spans="1:10" x14ac:dyDescent="0.25">
      <c r="A41" t="s">
        <v>16</v>
      </c>
      <c r="B41" s="4" t="s">
        <v>81</v>
      </c>
      <c r="C41" t="s">
        <v>82</v>
      </c>
      <c r="D41" t="s">
        <v>29</v>
      </c>
      <c r="E41">
        <v>1600</v>
      </c>
      <c r="F41">
        <v>622.4</v>
      </c>
      <c r="G41">
        <f t="shared" si="1"/>
        <v>8951277.1999999993</v>
      </c>
      <c r="H41">
        <f t="shared" si="0"/>
        <v>-995840</v>
      </c>
      <c r="I41">
        <f t="shared" si="2"/>
        <v>-2489.6</v>
      </c>
      <c r="J41">
        <f t="shared" si="3"/>
        <v>8936283.3444999997</v>
      </c>
    </row>
    <row r="42" spans="1:10" x14ac:dyDescent="0.25">
      <c r="A42" t="s">
        <v>16</v>
      </c>
      <c r="B42" s="4" t="s">
        <v>83</v>
      </c>
      <c r="C42" s="4" t="s">
        <v>84</v>
      </c>
      <c r="D42" t="s">
        <v>33</v>
      </c>
      <c r="E42">
        <v>1600</v>
      </c>
      <c r="F42">
        <v>627.20000000000005</v>
      </c>
      <c r="G42">
        <f t="shared" si="1"/>
        <v>9954797.1999999993</v>
      </c>
      <c r="H42">
        <f t="shared" si="0"/>
        <v>1003520.0000000001</v>
      </c>
      <c r="I42">
        <f t="shared" si="2"/>
        <v>-2508.8000000000002</v>
      </c>
      <c r="J42">
        <f t="shared" si="3"/>
        <v>9937294.5444999989</v>
      </c>
    </row>
    <row r="43" spans="1:10" x14ac:dyDescent="0.25">
      <c r="A43" t="s">
        <v>15</v>
      </c>
      <c r="B43" t="s">
        <v>85</v>
      </c>
      <c r="C43" t="s">
        <v>86</v>
      </c>
      <c r="D43" t="s">
        <v>33</v>
      </c>
      <c r="E43">
        <v>10</v>
      </c>
      <c r="F43">
        <v>12750</v>
      </c>
      <c r="G43">
        <f t="shared" si="1"/>
        <v>10082297.199999999</v>
      </c>
      <c r="H43">
        <f t="shared" si="0"/>
        <v>127500</v>
      </c>
      <c r="I43">
        <f t="shared" si="2"/>
        <v>-318.75</v>
      </c>
      <c r="J43">
        <f t="shared" si="3"/>
        <v>10064475.794499999</v>
      </c>
    </row>
    <row r="45" spans="1:10" x14ac:dyDescent="0.25">
      <c r="H45" t="s">
        <v>87</v>
      </c>
      <c r="I45">
        <f>-1688480*0.0025</f>
        <v>-4221.2</v>
      </c>
    </row>
    <row r="46" spans="1:10" x14ac:dyDescent="0.25">
      <c r="A46" t="s">
        <v>88</v>
      </c>
      <c r="B46" s="4" t="s">
        <v>89</v>
      </c>
      <c r="C46" t="s">
        <v>89</v>
      </c>
      <c r="D46" t="s">
        <v>90</v>
      </c>
      <c r="G46">
        <f>10082297.2+1688480</f>
        <v>11770777.199999999</v>
      </c>
      <c r="H46">
        <v>1608437.61</v>
      </c>
      <c r="I46">
        <v>4021.09</v>
      </c>
      <c r="J46">
        <v>11668892.5</v>
      </c>
    </row>
  </sheetData>
  <autoFilter ref="A1:J46" xr:uid="{5453ED22-542E-433F-958C-F9959CA73E7C}"/>
  <conditionalFormatting sqref="D1:D43 D45:D1048576">
    <cfRule type="expression" dxfId="1" priority="1">
      <formula>D1="achat"</formula>
    </cfRule>
    <cfRule type="expression" dxfId="0" priority="2">
      <formula>D1="vente"</formula>
    </cfRule>
  </conditionalFormatting>
  <dataValidations count="1">
    <dataValidation type="list" allowBlank="1" showInputMessage="1" showErrorMessage="1" sqref="D2:D28" xr:uid="{E16BF190-CBCA-4DAC-8A16-0A06DD4C576C}">
      <formula1>"achat,vente"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b9f1e3-08ed-4540-a2a0-42148320bb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06F1ACBFD364F9CACC2DDF9212E4F" ma:contentTypeVersion="18" ma:contentTypeDescription="Create a new document." ma:contentTypeScope="" ma:versionID="baff91aa4a3ca87656c7e9b8817f1889">
  <xsd:schema xmlns:xsd="http://www.w3.org/2001/XMLSchema" xmlns:xs="http://www.w3.org/2001/XMLSchema" xmlns:p="http://schemas.microsoft.com/office/2006/metadata/properties" xmlns:ns3="9bb9f1e3-08ed-4540-a2a0-42148320bb73" xmlns:ns4="4f9baf6b-f188-4157-8070-75efdbcb6293" targetNamespace="http://schemas.microsoft.com/office/2006/metadata/properties" ma:root="true" ma:fieldsID="0f8d79733125b88798044d54dc17a696" ns3:_="" ns4:_="">
    <xsd:import namespace="9bb9f1e3-08ed-4540-a2a0-42148320bb73"/>
    <xsd:import namespace="4f9baf6b-f188-4157-8070-75efdbcb62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9f1e3-08ed-4540-a2a0-42148320b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baf6b-f188-4157-8070-75efdbcb62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D98C0C-5BF9-476B-8F99-E4A3468D0812}">
  <ds:schemaRefs>
    <ds:schemaRef ds:uri="4f9baf6b-f188-4157-8070-75efdbcb6293"/>
    <ds:schemaRef ds:uri="9bb9f1e3-08ed-4540-a2a0-42148320bb7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7973411-B487-4757-A91A-DC9543BC2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DD8313-9B85-412F-B03B-72FB2F747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9f1e3-08ed-4540-a2a0-42148320bb73"/>
    <ds:schemaRef ds:uri="4f9baf6b-f188-4157-8070-75efdbcb6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Feuil7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LOLIVIER Paul</dc:creator>
  <cp:keywords/>
  <dc:description/>
  <cp:lastModifiedBy>LOLIVIER Paul</cp:lastModifiedBy>
  <cp:revision/>
  <dcterms:created xsi:type="dcterms:W3CDTF">2024-11-26T07:51:50Z</dcterms:created>
  <dcterms:modified xsi:type="dcterms:W3CDTF">2024-12-04T17:07:06Z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0x010100D0906F1ACBFD364F9CACC2DDF9212E4F</vt:lpwstr>
  </property>
</Properties>
</file>