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hidePivotFieldList="1" autoCompressPictures="0"/>
  <bookViews>
    <workbookView xWindow="7200" yWindow="0" windowWidth="15620" windowHeight="14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7" i="1" l="1"/>
  <c r="AA8" i="1"/>
  <c r="AA9" i="1"/>
  <c r="AA11" i="1"/>
  <c r="AA12" i="1"/>
  <c r="AA13" i="1"/>
  <c r="AA19" i="1"/>
  <c r="AA21" i="1"/>
  <c r="AA23" i="1"/>
  <c r="Z7" i="1"/>
  <c r="Z8" i="1"/>
  <c r="Z9" i="1"/>
  <c r="Z11" i="1"/>
  <c r="Z12" i="1"/>
  <c r="Z13" i="1"/>
  <c r="Z19" i="1"/>
  <c r="Z21" i="1"/>
  <c r="Z23" i="1"/>
  <c r="Y7" i="1"/>
  <c r="Y8" i="1"/>
  <c r="Y9" i="1"/>
  <c r="Y11" i="1"/>
  <c r="Y12" i="1"/>
  <c r="Y13" i="1"/>
  <c r="Y19" i="1"/>
  <c r="Y21" i="1"/>
  <c r="Y23" i="1"/>
  <c r="U7" i="1"/>
  <c r="V7" i="1"/>
  <c r="W7" i="1"/>
  <c r="X7" i="1"/>
  <c r="U8" i="1"/>
  <c r="V8" i="1"/>
  <c r="W8" i="1"/>
  <c r="X8" i="1"/>
  <c r="U9" i="1"/>
  <c r="V9" i="1"/>
  <c r="W9" i="1"/>
  <c r="X9" i="1"/>
  <c r="T8" i="1"/>
  <c r="T9" i="1"/>
  <c r="T7" i="1"/>
  <c r="O7" i="1"/>
  <c r="O8" i="1"/>
  <c r="O9" i="1"/>
  <c r="P7" i="1"/>
  <c r="Q7" i="1"/>
  <c r="R7" i="1"/>
  <c r="S7" i="1"/>
  <c r="P8" i="1"/>
  <c r="Q8" i="1"/>
  <c r="R8" i="1"/>
  <c r="S8" i="1"/>
  <c r="P9" i="1"/>
  <c r="Q9" i="1"/>
  <c r="R9" i="1"/>
  <c r="S9" i="1"/>
  <c r="F23" i="1"/>
  <c r="G23" i="1"/>
  <c r="H23" i="1"/>
  <c r="I23" i="1"/>
  <c r="J23" i="1"/>
  <c r="K23" i="1"/>
  <c r="L23" i="1"/>
  <c r="M23" i="1"/>
  <c r="N23" i="1"/>
  <c r="O11" i="1"/>
  <c r="O12" i="1"/>
  <c r="O13" i="1"/>
  <c r="O19" i="1"/>
  <c r="O23" i="1"/>
  <c r="P11" i="1"/>
  <c r="P12" i="1"/>
  <c r="P13" i="1"/>
  <c r="P19" i="1"/>
  <c r="P23" i="1"/>
  <c r="Q11" i="1"/>
  <c r="Q12" i="1"/>
  <c r="Q13" i="1"/>
  <c r="Q19" i="1"/>
  <c r="Q23" i="1"/>
  <c r="R11" i="1"/>
  <c r="R12" i="1"/>
  <c r="R13" i="1"/>
  <c r="R19" i="1"/>
  <c r="R23" i="1"/>
  <c r="S11" i="1"/>
  <c r="S12" i="1"/>
  <c r="S13" i="1"/>
  <c r="S19" i="1"/>
  <c r="S23" i="1"/>
  <c r="T12" i="1"/>
  <c r="T13" i="1"/>
  <c r="T11" i="1"/>
  <c r="T19" i="1"/>
  <c r="T23" i="1"/>
  <c r="U11" i="1"/>
  <c r="U12" i="1"/>
  <c r="U13" i="1"/>
  <c r="U19" i="1"/>
  <c r="U23" i="1"/>
  <c r="V12" i="1"/>
  <c r="V13" i="1"/>
  <c r="V11" i="1"/>
  <c r="V19" i="1"/>
  <c r="V23" i="1"/>
  <c r="W12" i="1"/>
  <c r="W13" i="1"/>
  <c r="W11" i="1"/>
  <c r="W19" i="1"/>
  <c r="W23" i="1"/>
  <c r="X12" i="1"/>
  <c r="X13" i="1"/>
  <c r="X11" i="1"/>
  <c r="X19" i="1"/>
  <c r="X23" i="1"/>
  <c r="E23" i="1"/>
  <c r="C23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E21" i="1"/>
  <c r="C17" i="1"/>
  <c r="C16" i="1"/>
  <c r="C15" i="1"/>
  <c r="C7" i="1"/>
  <c r="C11" i="1"/>
  <c r="C13" i="1"/>
  <c r="G19" i="1"/>
  <c r="F19" i="1"/>
  <c r="E19" i="1"/>
  <c r="M19" i="1"/>
  <c r="N19" i="1"/>
  <c r="J7" i="1"/>
  <c r="K7" i="1"/>
  <c r="J8" i="1"/>
  <c r="K8" i="1"/>
  <c r="J9" i="1"/>
  <c r="K9" i="1"/>
  <c r="J11" i="1"/>
  <c r="K11" i="1"/>
  <c r="J12" i="1"/>
  <c r="K12" i="1"/>
  <c r="J13" i="1"/>
  <c r="K13" i="1"/>
  <c r="J19" i="1"/>
  <c r="K19" i="1"/>
  <c r="H7" i="1"/>
  <c r="H8" i="1"/>
  <c r="H9" i="1"/>
  <c r="H11" i="1"/>
  <c r="H12" i="1"/>
  <c r="H13" i="1"/>
  <c r="H19" i="1"/>
  <c r="I7" i="1"/>
  <c r="L7" i="1"/>
  <c r="I8" i="1"/>
  <c r="L8" i="1"/>
  <c r="I9" i="1"/>
  <c r="L9" i="1"/>
  <c r="I11" i="1"/>
  <c r="L11" i="1"/>
  <c r="I12" i="1"/>
  <c r="L12" i="1"/>
  <c r="I13" i="1"/>
  <c r="L13" i="1"/>
  <c r="I19" i="1"/>
  <c r="L19" i="1"/>
  <c r="E8" i="1"/>
  <c r="E11" i="1"/>
  <c r="E9" i="1"/>
  <c r="E13" i="1"/>
  <c r="G8" i="1"/>
  <c r="G11" i="1"/>
  <c r="G9" i="1"/>
  <c r="G13" i="1"/>
  <c r="F8" i="1"/>
  <c r="F11" i="1"/>
  <c r="F9" i="1"/>
  <c r="F13" i="1"/>
  <c r="C12" i="1"/>
  <c r="E12" i="1"/>
  <c r="F12" i="1"/>
  <c r="G12" i="1"/>
  <c r="M8" i="1"/>
  <c r="M12" i="1"/>
  <c r="M9" i="1"/>
  <c r="M13" i="1"/>
  <c r="M11" i="1"/>
  <c r="N8" i="1"/>
  <c r="N12" i="1"/>
  <c r="N9" i="1"/>
  <c r="N13" i="1"/>
  <c r="N11" i="1"/>
  <c r="C19" i="1"/>
  <c r="C8" i="1"/>
  <c r="C9" i="1"/>
  <c r="F7" i="1"/>
  <c r="G7" i="1"/>
  <c r="M7" i="1"/>
  <c r="N7" i="1"/>
  <c r="E7" i="1"/>
</calcChain>
</file>

<file path=xl/sharedStrings.xml><?xml version="1.0" encoding="utf-8"?>
<sst xmlns="http://schemas.openxmlformats.org/spreadsheetml/2006/main" count="32" uniqueCount="26">
  <si>
    <t>IBR</t>
  </si>
  <si>
    <t>HBM</t>
  </si>
  <si>
    <t>HSR</t>
  </si>
  <si>
    <t>Human</t>
  </si>
  <si>
    <t>AVG</t>
  </si>
  <si>
    <t>Original</t>
  </si>
  <si>
    <t>Corrected</t>
  </si>
  <si>
    <t>Ratios</t>
  </si>
  <si>
    <t>Correct Order</t>
  </si>
  <si>
    <t>Total Difference From Ratio</t>
  </si>
  <si>
    <t>Original Ratio Copy</t>
  </si>
  <si>
    <t>Sum of Multiplication Factors</t>
  </si>
  <si>
    <t>Sample1</t>
  </si>
  <si>
    <t>Sample2</t>
  </si>
  <si>
    <t>Sample3</t>
  </si>
  <si>
    <t>Sample 1</t>
  </si>
  <si>
    <t>Sample 2</t>
  </si>
  <si>
    <t>Sample 3</t>
  </si>
  <si>
    <t>Ordering</t>
  </si>
  <si>
    <t>Subject 1</t>
  </si>
  <si>
    <t>2, 3, 1</t>
  </si>
  <si>
    <t>Subject 2</t>
  </si>
  <si>
    <t>Subject 3</t>
  </si>
  <si>
    <t>Subject 4</t>
  </si>
  <si>
    <t>1, 2, 3</t>
  </si>
  <si>
    <t>Averaged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</si>
</sst>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  <font>
      <b/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IBR Output vs FIR Filter Order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Sample1</c:v>
                </c:pt>
              </c:strCache>
            </c:strRef>
          </c:tx>
          <c:invertIfNegative val="0"/>
          <c:cat>
            <c:numRef>
              <c:f>Sheet1!$E$2:$L$2</c:f>
              <c:numCache>
                <c:formatCode>General</c:formatCode>
                <c:ptCount val="8"/>
                <c:pt idx="0">
                  <c:v>2.0</c:v>
                </c:pt>
                <c:pt idx="1">
                  <c:v>10.0</c:v>
                </c:pt>
                <c:pt idx="2">
                  <c:v>24.0</c:v>
                </c:pt>
                <c:pt idx="3">
                  <c:v>28.0</c:v>
                </c:pt>
                <c:pt idx="4">
                  <c:v>30.0</c:v>
                </c:pt>
                <c:pt idx="5">
                  <c:v>32.0</c:v>
                </c:pt>
                <c:pt idx="6">
                  <c:v>34.0</c:v>
                </c:pt>
                <c:pt idx="7">
                  <c:v>40.0</c:v>
                </c:pt>
              </c:numCache>
            </c:numRef>
          </c:cat>
          <c:val>
            <c:numRef>
              <c:f>Sheet1!$E$3:$L$3</c:f>
              <c:numCache>
                <c:formatCode>General</c:formatCode>
                <c:ptCount val="8"/>
                <c:pt idx="0">
                  <c:v>0.0425191634262</c:v>
                </c:pt>
                <c:pt idx="1">
                  <c:v>1.90287434693</c:v>
                </c:pt>
                <c:pt idx="2">
                  <c:v>5.61405015832</c:v>
                </c:pt>
                <c:pt idx="3">
                  <c:v>6.39181923088</c:v>
                </c:pt>
                <c:pt idx="4">
                  <c:v>6.69800908487</c:v>
                </c:pt>
                <c:pt idx="5">
                  <c:v>6.94212965067</c:v>
                </c:pt>
                <c:pt idx="6">
                  <c:v>7.12670104876</c:v>
                </c:pt>
                <c:pt idx="7">
                  <c:v>7.39960468428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Sample2</c:v>
                </c:pt>
              </c:strCache>
            </c:strRef>
          </c:tx>
          <c:invertIfNegative val="0"/>
          <c:cat>
            <c:numRef>
              <c:f>Sheet1!$E$2:$L$2</c:f>
              <c:numCache>
                <c:formatCode>General</c:formatCode>
                <c:ptCount val="8"/>
                <c:pt idx="0">
                  <c:v>2.0</c:v>
                </c:pt>
                <c:pt idx="1">
                  <c:v>10.0</c:v>
                </c:pt>
                <c:pt idx="2">
                  <c:v>24.0</c:v>
                </c:pt>
                <c:pt idx="3">
                  <c:v>28.0</c:v>
                </c:pt>
                <c:pt idx="4">
                  <c:v>30.0</c:v>
                </c:pt>
                <c:pt idx="5">
                  <c:v>32.0</c:v>
                </c:pt>
                <c:pt idx="6">
                  <c:v>34.0</c:v>
                </c:pt>
                <c:pt idx="7">
                  <c:v>40.0</c:v>
                </c:pt>
              </c:numCache>
            </c:numRef>
          </c:cat>
          <c:val>
            <c:numRef>
              <c:f>Sheet1!$E$4:$L$4</c:f>
              <c:numCache>
                <c:formatCode>General</c:formatCode>
                <c:ptCount val="8"/>
                <c:pt idx="0">
                  <c:v>0.000296550856933</c:v>
                </c:pt>
                <c:pt idx="1">
                  <c:v>0.00810421646953</c:v>
                </c:pt>
                <c:pt idx="2">
                  <c:v>0.0834333464636</c:v>
                </c:pt>
                <c:pt idx="3">
                  <c:v>0.179035789084</c:v>
                </c:pt>
                <c:pt idx="4">
                  <c:v>0.252393787112</c:v>
                </c:pt>
                <c:pt idx="5">
                  <c:v>0.341952654551</c:v>
                </c:pt>
                <c:pt idx="6">
                  <c:v>0.452757322996</c:v>
                </c:pt>
                <c:pt idx="7">
                  <c:v>0.995893136007</c:v>
                </c:pt>
              </c:numCache>
            </c:numRef>
          </c:val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Sample3</c:v>
                </c:pt>
              </c:strCache>
            </c:strRef>
          </c:tx>
          <c:invertIfNegative val="0"/>
          <c:cat>
            <c:numRef>
              <c:f>Sheet1!$E$2:$L$2</c:f>
              <c:numCache>
                <c:formatCode>General</c:formatCode>
                <c:ptCount val="8"/>
                <c:pt idx="0">
                  <c:v>2.0</c:v>
                </c:pt>
                <c:pt idx="1">
                  <c:v>10.0</c:v>
                </c:pt>
                <c:pt idx="2">
                  <c:v>24.0</c:v>
                </c:pt>
                <c:pt idx="3">
                  <c:v>28.0</c:v>
                </c:pt>
                <c:pt idx="4">
                  <c:v>30.0</c:v>
                </c:pt>
                <c:pt idx="5">
                  <c:v>32.0</c:v>
                </c:pt>
                <c:pt idx="6">
                  <c:v>34.0</c:v>
                </c:pt>
                <c:pt idx="7">
                  <c:v>40.0</c:v>
                </c:pt>
              </c:numCache>
            </c:numRef>
          </c:cat>
          <c:val>
            <c:numRef>
              <c:f>Sheet1!$E$5:$L$5</c:f>
              <c:numCache>
                <c:formatCode>General</c:formatCode>
                <c:ptCount val="8"/>
                <c:pt idx="0">
                  <c:v>0.00308754712916</c:v>
                </c:pt>
                <c:pt idx="1">
                  <c:v>0.165744250929</c:v>
                </c:pt>
                <c:pt idx="2">
                  <c:v>1.41973078944</c:v>
                </c:pt>
                <c:pt idx="3">
                  <c:v>2.93923179485</c:v>
                </c:pt>
                <c:pt idx="4">
                  <c:v>3.73716747295</c:v>
                </c:pt>
                <c:pt idx="5">
                  <c:v>4.53027251686</c:v>
                </c:pt>
                <c:pt idx="6">
                  <c:v>5.2984118105</c:v>
                </c:pt>
                <c:pt idx="7">
                  <c:v>7.13152606548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915208"/>
        <c:axId val="2092987832"/>
      </c:barChart>
      <c:catAx>
        <c:axId val="209391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Order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987832"/>
        <c:crosses val="autoZero"/>
        <c:auto val="1"/>
        <c:lblAlgn val="ctr"/>
        <c:lblOffset val="100"/>
        <c:noMultiLvlLbl val="0"/>
      </c:catAx>
      <c:valAx>
        <c:axId val="2092987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IBR Output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91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HBM Output vs d-value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Sample1</c:v>
                </c:pt>
              </c:strCache>
            </c:strRef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Sheet1!$O$3:$S$3</c:f>
              <c:numCache>
                <c:formatCode>General</c:formatCode>
                <c:ptCount val="5"/>
                <c:pt idx="0">
                  <c:v>1.33830524015</c:v>
                </c:pt>
                <c:pt idx="1">
                  <c:v>2.478951404</c:v>
                </c:pt>
                <c:pt idx="2">
                  <c:v>3.6208350008</c:v>
                </c:pt>
                <c:pt idx="3">
                  <c:v>4.85378092045</c:v>
                </c:pt>
                <c:pt idx="4">
                  <c:v>6.50489000265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Sample2</c:v>
                </c:pt>
              </c:strCache>
            </c:strRef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Sheet1!$O$4:$S$4</c:f>
              <c:numCache>
                <c:formatCode>General</c:formatCode>
                <c:ptCount val="5"/>
                <c:pt idx="0">
                  <c:v>1.63772542112</c:v>
                </c:pt>
                <c:pt idx="1">
                  <c:v>2.87912971166</c:v>
                </c:pt>
                <c:pt idx="2">
                  <c:v>4.41807610547</c:v>
                </c:pt>
                <c:pt idx="3">
                  <c:v>5.49961965193</c:v>
                </c:pt>
                <c:pt idx="4">
                  <c:v>7.67232510024</c:v>
                </c:pt>
              </c:numCache>
            </c:numRef>
          </c:val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Sample3</c:v>
                </c:pt>
              </c:strCache>
            </c:strRef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Sheet1!$O$5:$S$5</c:f>
              <c:numCache>
                <c:formatCode>General</c:formatCode>
                <c:ptCount val="5"/>
                <c:pt idx="0">
                  <c:v>1.45706601711</c:v>
                </c:pt>
                <c:pt idx="1">
                  <c:v>2.61318813448</c:v>
                </c:pt>
                <c:pt idx="2">
                  <c:v>3.9575964245</c:v>
                </c:pt>
                <c:pt idx="3">
                  <c:v>5.59679689966</c:v>
                </c:pt>
                <c:pt idx="4">
                  <c:v>8.58201588289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396680"/>
        <c:axId val="2093804008"/>
      </c:barChart>
      <c:catAx>
        <c:axId val="210939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d-value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804008"/>
        <c:crosses val="autoZero"/>
        <c:auto val="1"/>
        <c:lblAlgn val="ctr"/>
        <c:lblOffset val="100"/>
        <c:noMultiLvlLbl val="0"/>
      </c:catAx>
      <c:valAx>
        <c:axId val="2093804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HBM Output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396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HRS Output vs b-value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Sheet1!$T$3:$AA$3</c:f>
              <c:numCache>
                <c:formatCode>General</c:formatCode>
                <c:ptCount val="8"/>
                <c:pt idx="0">
                  <c:v>0.00825255681051</c:v>
                </c:pt>
                <c:pt idx="1">
                  <c:v>0.00825255681051</c:v>
                </c:pt>
                <c:pt idx="2">
                  <c:v>0.0144813380334</c:v>
                </c:pt>
                <c:pt idx="3">
                  <c:v>0.0195406635475</c:v>
                </c:pt>
                <c:pt idx="4">
                  <c:v>0.031669544971</c:v>
                </c:pt>
                <c:pt idx="5">
                  <c:v>0.0512415166269</c:v>
                </c:pt>
                <c:pt idx="6">
                  <c:v>0.0874933056456</c:v>
                </c:pt>
                <c:pt idx="7">
                  <c:v>0.15876969751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Sheet1!$T$4:$AA$4</c:f>
              <c:numCache>
                <c:formatCode>General</c:formatCode>
                <c:ptCount val="8"/>
                <c:pt idx="0">
                  <c:v>0.0428163617052</c:v>
                </c:pt>
                <c:pt idx="1">
                  <c:v>0.0428163617052</c:v>
                </c:pt>
                <c:pt idx="2">
                  <c:v>0.0752552877786</c:v>
                </c:pt>
                <c:pt idx="3">
                  <c:v>0.100044312786</c:v>
                </c:pt>
                <c:pt idx="4">
                  <c:v>0.148467873904</c:v>
                </c:pt>
                <c:pt idx="5">
                  <c:v>0.219415752099</c:v>
                </c:pt>
                <c:pt idx="6">
                  <c:v>0.339467035949</c:v>
                </c:pt>
                <c:pt idx="7">
                  <c:v>0.552389136985</c:v>
                </c:pt>
              </c:numCache>
            </c:numRef>
          </c:val>
        </c:ser>
        <c:ser>
          <c:idx val="2"/>
          <c:order val="2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Sheet1!$T$5:$AA$5</c:f>
              <c:numCache>
                <c:formatCode>General</c:formatCode>
                <c:ptCount val="8"/>
                <c:pt idx="0">
                  <c:v>0.0145437914403</c:v>
                </c:pt>
                <c:pt idx="1">
                  <c:v>0.0145437914403</c:v>
                </c:pt>
                <c:pt idx="2">
                  <c:v>0.025978916002</c:v>
                </c:pt>
                <c:pt idx="3">
                  <c:v>0.035141293987</c:v>
                </c:pt>
                <c:pt idx="4">
                  <c:v>0.0573709908201</c:v>
                </c:pt>
                <c:pt idx="5">
                  <c:v>0.0914531983859</c:v>
                </c:pt>
                <c:pt idx="6">
                  <c:v>0.146175262586</c:v>
                </c:pt>
                <c:pt idx="7">
                  <c:v>0.242708490533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12856"/>
        <c:axId val="2110653624"/>
      </c:barChart>
      <c:catAx>
        <c:axId val="210941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b-value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53624"/>
        <c:crosses val="autoZero"/>
        <c:auto val="1"/>
        <c:lblAlgn val="ctr"/>
        <c:lblOffset val="100"/>
        <c:noMultiLvlLbl val="0"/>
      </c:catAx>
      <c:valAx>
        <c:axId val="2110653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HRS Output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412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Adjusted HBM Output</a:t>
            </a:r>
            <a:r>
              <a:rPr lang="en-US" baseline="0"/>
              <a:t> vs d-value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Sample1</c:v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Sheet1!$O$7:$S$7</c:f>
              <c:numCache>
                <c:formatCode>General</c:formatCode>
                <c:ptCount val="5"/>
                <c:pt idx="0">
                  <c:v>0.747213692362079</c:v>
                </c:pt>
                <c:pt idx="1">
                  <c:v>0.403396370895539</c:v>
                </c:pt>
                <c:pt idx="2">
                  <c:v>0.276179389499675</c:v>
                </c:pt>
                <c:pt idx="3">
                  <c:v>0.2060249558827</c:v>
                </c:pt>
                <c:pt idx="4">
                  <c:v>0.153730501144925</c:v>
                </c:pt>
              </c:numCache>
            </c:numRef>
          </c:val>
        </c:ser>
        <c:ser>
          <c:idx val="1"/>
          <c:order val="1"/>
          <c:tx>
            <c:v>Sample2</c:v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Sheet1!$O$8:$S$8</c:f>
              <c:numCache>
                <c:formatCode>General</c:formatCode>
                <c:ptCount val="5"/>
                <c:pt idx="0">
                  <c:v>0.610602966226246</c:v>
                </c:pt>
                <c:pt idx="1">
                  <c:v>0.347327178747857</c:v>
                </c:pt>
                <c:pt idx="2">
                  <c:v>0.226342864207772</c:v>
                </c:pt>
                <c:pt idx="3">
                  <c:v>0.181830756177669</c:v>
                </c:pt>
                <c:pt idx="4">
                  <c:v>0.130338585361655</c:v>
                </c:pt>
              </c:numCache>
            </c:numRef>
          </c:val>
        </c:ser>
        <c:ser>
          <c:idx val="2"/>
          <c:order val="2"/>
          <c:tx>
            <c:v>Sample3</c:v>
          </c:tx>
          <c:invertIfNegative val="0"/>
          <c:cat>
            <c:numRef>
              <c:f>Sheet1!$O$2:$S$2</c:f>
              <c:numCache>
                <c:formatCode>General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cat>
          <c:val>
            <c:numRef>
              <c:f>Sheet1!$O$9:$S$9</c:f>
              <c:numCache>
                <c:formatCode>General</c:formatCode>
                <c:ptCount val="5"/>
                <c:pt idx="0">
                  <c:v>0.686310701270377</c:v>
                </c:pt>
                <c:pt idx="1">
                  <c:v>0.382674322910543</c:v>
                </c:pt>
                <c:pt idx="2">
                  <c:v>0.252678619226906</c:v>
                </c:pt>
                <c:pt idx="3">
                  <c:v>0.178673626706152</c:v>
                </c:pt>
                <c:pt idx="4">
                  <c:v>0.116522739371026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499704"/>
        <c:axId val="2108597528"/>
      </c:barChart>
      <c:catAx>
        <c:axId val="208249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d-value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597528"/>
        <c:crosses val="autoZero"/>
        <c:auto val="1"/>
        <c:lblAlgn val="ctr"/>
        <c:lblOffset val="100"/>
        <c:noMultiLvlLbl val="0"/>
      </c:catAx>
      <c:valAx>
        <c:axId val="2108597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HBM</a:t>
                </a:r>
                <a:r>
                  <a:rPr lang="en-US" baseline="0"/>
                  <a:t> Output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499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Human Perception of Clarity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1"/>
                <c:pt idx="0">
                  <c:v>Human AVG</c:v>
                </c:pt>
              </c:strCache>
            </c:strRef>
          </c:tx>
          <c:invertIfNegative val="0"/>
          <c:cat>
            <c:strRef>
              <c:f>Sheet1!$B$3:$B$5</c:f>
              <c:strCache>
                <c:ptCount val="3"/>
                <c:pt idx="0">
                  <c:v>Sample1</c:v>
                </c:pt>
                <c:pt idx="1">
                  <c:v>Sample2</c:v>
                </c:pt>
                <c:pt idx="2">
                  <c:v>Sample3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8.5</c:v>
                </c:pt>
                <c:pt idx="1">
                  <c:v>2.75</c:v>
                </c:pt>
                <c:pt idx="2">
                  <c:v>5.75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278200"/>
        <c:axId val="2111030600"/>
      </c:barChart>
      <c:catAx>
        <c:axId val="211327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030600"/>
        <c:crosses val="autoZero"/>
        <c:auto val="1"/>
        <c:lblAlgn val="ctr"/>
        <c:lblOffset val="100"/>
        <c:noMultiLvlLbl val="0"/>
      </c:catAx>
      <c:valAx>
        <c:axId val="2111030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Clarity</a:t>
                </a:r>
                <a:r>
                  <a:rPr lang="en-US" baseline="0"/>
                  <a:t> Rating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278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Adjusted HRS Output vs b-value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Sheet1!$T$7:$AA$7</c:f>
              <c:numCache>
                <c:formatCode>General</c:formatCode>
                <c:ptCount val="8"/>
                <c:pt idx="0">
                  <c:v>121.1745672233913</c:v>
                </c:pt>
                <c:pt idx="1">
                  <c:v>121.1745672233913</c:v>
                </c:pt>
                <c:pt idx="2">
                  <c:v>69.05439246660656</c:v>
                </c:pt>
                <c:pt idx="3">
                  <c:v>51.17533483799931</c:v>
                </c:pt>
                <c:pt idx="4">
                  <c:v>31.57607729810158</c:v>
                </c:pt>
                <c:pt idx="5">
                  <c:v>19.51542549533038</c:v>
                </c:pt>
                <c:pt idx="6">
                  <c:v>11.42944586012781</c:v>
                </c:pt>
                <c:pt idx="7">
                  <c:v>6.298431096633006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Sheet1!$T$8:$AA$8</c:f>
              <c:numCache>
                <c:formatCode>General</c:formatCode>
                <c:ptCount val="8"/>
                <c:pt idx="0">
                  <c:v>23.35555755262949</c:v>
                </c:pt>
                <c:pt idx="1">
                  <c:v>23.35555755262949</c:v>
                </c:pt>
                <c:pt idx="2">
                  <c:v>13.28810279673617</c:v>
                </c:pt>
                <c:pt idx="3">
                  <c:v>9.995570684153252</c:v>
                </c:pt>
                <c:pt idx="4">
                  <c:v>6.735463866389065</c:v>
                </c:pt>
                <c:pt idx="5">
                  <c:v>4.557557925689864</c:v>
                </c:pt>
                <c:pt idx="6">
                  <c:v>2.945794124617848</c:v>
                </c:pt>
                <c:pt idx="7">
                  <c:v>1.810318004184711</c:v>
                </c:pt>
              </c:numCache>
            </c:numRef>
          </c:val>
        </c:ser>
        <c:ser>
          <c:idx val="2"/>
          <c:order val="2"/>
          <c:invertIfNegative val="0"/>
          <c:cat>
            <c:numRef>
              <c:f>Sheet1!$T$2:$AA$2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Sheet1!$T$9:$AA$9</c:f>
              <c:numCache>
                <c:formatCode>General</c:formatCode>
                <c:ptCount val="8"/>
                <c:pt idx="0">
                  <c:v>68.75786166934834</c:v>
                </c:pt>
                <c:pt idx="1">
                  <c:v>68.75786166934834</c:v>
                </c:pt>
                <c:pt idx="2">
                  <c:v>38.4927531203771</c:v>
                </c:pt>
                <c:pt idx="3">
                  <c:v>28.45655030147539</c:v>
                </c:pt>
                <c:pt idx="4">
                  <c:v>17.43041188073135</c:v>
                </c:pt>
                <c:pt idx="5">
                  <c:v>10.93455469736942</c:v>
                </c:pt>
                <c:pt idx="6">
                  <c:v>6.841102812534132</c:v>
                </c:pt>
                <c:pt idx="7">
                  <c:v>4.120169005229071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871448"/>
        <c:axId val="2096844536"/>
      </c:barChart>
      <c:catAx>
        <c:axId val="2096871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b-value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844536"/>
        <c:crosses val="autoZero"/>
        <c:auto val="1"/>
        <c:lblAlgn val="ctr"/>
        <c:lblOffset val="100"/>
        <c:noMultiLvlLbl val="0"/>
      </c:catAx>
      <c:valAx>
        <c:axId val="2096844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HRS Output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87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806450</xdr:colOff>
      <xdr:row>25</xdr:row>
      <xdr:rowOff>6350</xdr:rowOff>
    </xdr:from>
    <xdr:to>
      <xdr:col>10</xdr:col>
      <xdr:colOff>425450</xdr:colOff>
      <xdr:row>39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273050</xdr:colOff>
      <xdr:row>24</xdr:row>
      <xdr:rowOff>107950</xdr:rowOff>
    </xdr:from>
    <xdr:to>
      <xdr:col>16</xdr:col>
      <xdr:colOff>717550</xdr:colOff>
      <xdr:row>38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552450</xdr:colOff>
      <xdr:row>24</xdr:row>
      <xdr:rowOff>57150</xdr:rowOff>
    </xdr:from>
    <xdr:to>
      <xdr:col>23</xdr:col>
      <xdr:colOff>171450</xdr:colOff>
      <xdr:row>38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273050</xdr:colOff>
      <xdr:row>39</xdr:row>
      <xdr:rowOff>171450</xdr:rowOff>
    </xdr:from>
    <xdr:to>
      <xdr:col>16</xdr:col>
      <xdr:colOff>717550</xdr:colOff>
      <xdr:row>54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882650</xdr:colOff>
      <xdr:row>24</xdr:row>
      <xdr:rowOff>171450</xdr:rowOff>
    </xdr:from>
    <xdr:to>
      <xdr:col>3</xdr:col>
      <xdr:colOff>895350</xdr:colOff>
      <xdr:row>39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552450</xdr:colOff>
      <xdr:row>39</xdr:row>
      <xdr:rowOff>133350</xdr:rowOff>
    </xdr:from>
    <xdr:to>
      <xdr:col>23</xdr:col>
      <xdr:colOff>171450</xdr:colOff>
      <xdr:row>54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C1" workbookViewId="0">
      <selection activeCell="L11" sqref="L11"/>
    </sheetView>
  </sheetViews>
  <sheetFormatPr baseColWidth="10" defaultRowHeight="15" x14ac:dyDescent="0"/>
  <cols>
    <col min="1" max="2" width="24.5" customWidth="1"/>
    <col min="4" max="4" width="12.6640625" customWidth="1"/>
  </cols>
  <sheetData>
    <row r="1" spans="1:27">
      <c r="C1" t="s">
        <v>3</v>
      </c>
      <c r="E1" t="s">
        <v>0</v>
      </c>
      <c r="O1" t="s">
        <v>1</v>
      </c>
      <c r="T1" t="s">
        <v>2</v>
      </c>
    </row>
    <row r="2" spans="1:27">
      <c r="C2" t="s">
        <v>4</v>
      </c>
      <c r="E2" s="2">
        <v>2</v>
      </c>
      <c r="F2" s="2">
        <v>10</v>
      </c>
      <c r="G2" s="2">
        <v>24</v>
      </c>
      <c r="H2" s="2">
        <v>28</v>
      </c>
      <c r="I2" s="2">
        <v>30</v>
      </c>
      <c r="J2" s="2">
        <v>32</v>
      </c>
      <c r="K2" s="2">
        <v>34</v>
      </c>
      <c r="L2" s="2">
        <v>40</v>
      </c>
      <c r="M2" s="2">
        <v>50</v>
      </c>
      <c r="N2" s="2">
        <v>100</v>
      </c>
      <c r="O2" s="2">
        <v>2</v>
      </c>
      <c r="P2" s="2">
        <v>5</v>
      </c>
      <c r="Q2" s="2">
        <v>10</v>
      </c>
      <c r="R2" s="2">
        <v>15</v>
      </c>
      <c r="S2" s="2">
        <v>20</v>
      </c>
      <c r="T2" s="2">
        <v>1</v>
      </c>
      <c r="U2" s="2">
        <v>2</v>
      </c>
      <c r="V2" s="2">
        <v>4</v>
      </c>
      <c r="W2" s="2">
        <v>8</v>
      </c>
      <c r="X2" s="2">
        <v>16</v>
      </c>
      <c r="Y2" s="2">
        <v>32</v>
      </c>
      <c r="Z2" s="2">
        <v>64</v>
      </c>
      <c r="AA2" s="2">
        <v>128</v>
      </c>
    </row>
    <row r="3" spans="1:27">
      <c r="A3" t="s">
        <v>5</v>
      </c>
      <c r="B3" t="s">
        <v>12</v>
      </c>
      <c r="C3" s="1">
        <v>8.5</v>
      </c>
      <c r="D3" t="s">
        <v>12</v>
      </c>
      <c r="E3" s="1">
        <v>4.2519163426199998E-2</v>
      </c>
      <c r="F3" s="1">
        <v>1.90287434693</v>
      </c>
      <c r="G3" s="1">
        <v>5.6140501583200004</v>
      </c>
      <c r="H3" s="1">
        <v>6.3918192308800004</v>
      </c>
      <c r="I3" s="1">
        <v>6.6980090848699998</v>
      </c>
      <c r="J3" s="1">
        <v>6.9421296506700001</v>
      </c>
      <c r="K3" s="1">
        <v>7.1267010487600002</v>
      </c>
      <c r="L3" s="1">
        <v>7.3996046842799998</v>
      </c>
      <c r="M3" s="1">
        <v>7.3131618275400001</v>
      </c>
      <c r="N3" s="1">
        <v>6.2870373750099997</v>
      </c>
      <c r="O3" s="1">
        <v>1.33830524015</v>
      </c>
      <c r="P3" s="1">
        <v>2.478951404</v>
      </c>
      <c r="Q3" s="1">
        <v>3.6208350008000001</v>
      </c>
      <c r="R3" s="1">
        <v>4.8537809204500002</v>
      </c>
      <c r="S3" s="1">
        <v>6.5048900026499998</v>
      </c>
      <c r="T3" s="1">
        <v>8.2525568105100006E-3</v>
      </c>
      <c r="U3" s="1">
        <v>8.2525568105100006E-3</v>
      </c>
      <c r="V3" s="1">
        <v>1.44813380334E-2</v>
      </c>
      <c r="W3" s="1">
        <v>1.95406635475E-2</v>
      </c>
      <c r="X3" s="1">
        <v>3.1669544970999997E-2</v>
      </c>
      <c r="Y3">
        <v>5.1241516626899998E-2</v>
      </c>
      <c r="Z3">
        <v>8.7493305645599997E-2</v>
      </c>
      <c r="AA3">
        <v>0.15876969751</v>
      </c>
    </row>
    <row r="4" spans="1:27">
      <c r="B4" t="s">
        <v>13</v>
      </c>
      <c r="C4" s="1">
        <v>2.75</v>
      </c>
      <c r="D4" t="s">
        <v>13</v>
      </c>
      <c r="E4" s="1">
        <v>2.9655085693300001E-4</v>
      </c>
      <c r="F4" s="1">
        <v>8.1042164695300008E-3</v>
      </c>
      <c r="G4" s="1">
        <v>8.3433346463599997E-2</v>
      </c>
      <c r="H4" s="1">
        <v>0.179035789084</v>
      </c>
      <c r="I4" s="1">
        <v>0.252393787112</v>
      </c>
      <c r="J4">
        <v>0.34195265455099999</v>
      </c>
      <c r="K4" s="1">
        <v>0.45275732299600002</v>
      </c>
      <c r="L4" s="1">
        <v>0.99589313600700002</v>
      </c>
      <c r="M4" s="1">
        <v>1.8310392555899999</v>
      </c>
      <c r="N4" s="1">
        <v>2.3046788303399999</v>
      </c>
      <c r="O4" s="1">
        <v>1.6377254211200001</v>
      </c>
      <c r="P4" s="1">
        <v>2.8791297116600001</v>
      </c>
      <c r="Q4" s="1">
        <v>4.41807610547</v>
      </c>
      <c r="R4" s="1">
        <v>5.4996196519299998</v>
      </c>
      <c r="S4" s="1">
        <v>7.6723251002400001</v>
      </c>
      <c r="T4" s="1">
        <v>4.28163617052E-2</v>
      </c>
      <c r="U4" s="1">
        <v>4.28163617052E-2</v>
      </c>
      <c r="V4" s="1">
        <v>7.5255287778599994E-2</v>
      </c>
      <c r="W4" s="1">
        <v>0.100044312786</v>
      </c>
      <c r="X4" s="1">
        <v>0.14846787390399999</v>
      </c>
      <c r="Y4">
        <v>0.21941575209899999</v>
      </c>
      <c r="Z4">
        <v>0.33946703594900002</v>
      </c>
      <c r="AA4">
        <v>0.55238913698500003</v>
      </c>
    </row>
    <row r="5" spans="1:27">
      <c r="B5" t="s">
        <v>14</v>
      </c>
      <c r="C5" s="1">
        <v>5.75</v>
      </c>
      <c r="D5" t="s">
        <v>14</v>
      </c>
      <c r="E5" s="1">
        <v>3.0875471291599999E-3</v>
      </c>
      <c r="F5" s="1">
        <v>0.165744250929</v>
      </c>
      <c r="G5" s="1">
        <v>1.41973078944</v>
      </c>
      <c r="H5" s="1">
        <v>2.93923179485</v>
      </c>
      <c r="I5" s="1">
        <v>3.73716747295</v>
      </c>
      <c r="J5">
        <v>4.5302725168600002</v>
      </c>
      <c r="K5" s="1">
        <v>5.2984118105000002</v>
      </c>
      <c r="L5" s="1">
        <v>7.1315260654800001</v>
      </c>
      <c r="M5" s="1">
        <v>8.02411395759</v>
      </c>
      <c r="N5" s="1">
        <v>7.7039967167099999</v>
      </c>
      <c r="O5" s="1">
        <v>1.4570660171100001</v>
      </c>
      <c r="P5" s="1">
        <v>2.6131881344800001</v>
      </c>
      <c r="Q5" s="1">
        <v>3.9575964245000002</v>
      </c>
      <c r="R5" s="1">
        <v>5.5967968996600002</v>
      </c>
      <c r="S5" s="1">
        <v>8.5820158828899995</v>
      </c>
      <c r="T5" s="1">
        <v>1.45437914403E-2</v>
      </c>
      <c r="U5" s="1">
        <v>1.45437914403E-2</v>
      </c>
      <c r="V5" s="1">
        <v>2.5978916001999999E-2</v>
      </c>
      <c r="W5" s="1">
        <v>3.5141293987E-2</v>
      </c>
      <c r="X5" s="1">
        <v>5.7370990820099999E-2</v>
      </c>
      <c r="Y5">
        <v>9.1453198385900006E-2</v>
      </c>
      <c r="Z5">
        <v>0.146175262586</v>
      </c>
      <c r="AA5">
        <v>0.242708490533</v>
      </c>
    </row>
    <row r="7" spans="1:27">
      <c r="A7" t="s">
        <v>6</v>
      </c>
      <c r="C7">
        <f t="shared" ref="C7" si="0">C3</f>
        <v>8.5</v>
      </c>
      <c r="E7">
        <f>E3</f>
        <v>4.2519163426199998E-2</v>
      </c>
      <c r="F7">
        <f t="shared" ref="F7:N7" si="1">F3</f>
        <v>1.90287434693</v>
      </c>
      <c r="G7">
        <f t="shared" si="1"/>
        <v>5.6140501583200004</v>
      </c>
      <c r="H7">
        <f t="shared" ref="H7" si="2">H3</f>
        <v>6.3918192308800004</v>
      </c>
      <c r="I7">
        <f t="shared" ref="I7:L7" si="3">I3</f>
        <v>6.6980090848699998</v>
      </c>
      <c r="J7">
        <f t="shared" ref="J7:K7" si="4">J3</f>
        <v>6.9421296506700001</v>
      </c>
      <c r="K7">
        <f t="shared" si="4"/>
        <v>7.1267010487600002</v>
      </c>
      <c r="L7">
        <f t="shared" si="3"/>
        <v>7.3996046842799998</v>
      </c>
      <c r="M7">
        <f t="shared" si="1"/>
        <v>7.3131618275400001</v>
      </c>
      <c r="N7">
        <f t="shared" si="1"/>
        <v>6.2870373750099997</v>
      </c>
      <c r="O7">
        <f xml:space="preserve"> 1/O3</f>
        <v>0.7472136923620788</v>
      </c>
      <c r="P7">
        <f t="shared" ref="P7:S7" si="5" xml:space="preserve"> 1/P3</f>
        <v>0.40339637089553854</v>
      </c>
      <c r="Q7">
        <f t="shared" si="5"/>
        <v>0.27617938949967519</v>
      </c>
      <c r="R7">
        <f t="shared" si="5"/>
        <v>0.20602495588269953</v>
      </c>
      <c r="S7">
        <f t="shared" si="5"/>
        <v>0.15373050114492545</v>
      </c>
      <c r="T7">
        <f xml:space="preserve"> 1/T3</f>
        <v>121.17456722339134</v>
      </c>
      <c r="U7">
        <f t="shared" ref="U7:X7" si="6" xml:space="preserve"> 1/U3</f>
        <v>121.17456722339134</v>
      </c>
      <c r="V7">
        <f t="shared" si="6"/>
        <v>69.054392466606558</v>
      </c>
      <c r="W7">
        <f t="shared" si="6"/>
        <v>51.175334837999316</v>
      </c>
      <c r="X7">
        <f t="shared" si="6"/>
        <v>31.576077298101577</v>
      </c>
      <c r="Y7">
        <f t="shared" ref="Y7:Z7" si="7" xml:space="preserve"> 1/Y3</f>
        <v>19.515425495330383</v>
      </c>
      <c r="Z7">
        <f t="shared" si="7"/>
        <v>11.42944586012781</v>
      </c>
      <c r="AA7">
        <f t="shared" ref="AA7" si="8" xml:space="preserve"> 1/AA3</f>
        <v>6.2984310966330064</v>
      </c>
    </row>
    <row r="8" spans="1:27">
      <c r="C8">
        <f t="shared" ref="C8" si="9">C4</f>
        <v>2.75</v>
      </c>
      <c r="E8">
        <f t="shared" ref="E8:N9" si="10">E4</f>
        <v>2.9655085693300001E-4</v>
      </c>
      <c r="F8">
        <f t="shared" si="10"/>
        <v>8.1042164695300008E-3</v>
      </c>
      <c r="G8">
        <f t="shared" si="10"/>
        <v>8.3433346463599997E-2</v>
      </c>
      <c r="H8">
        <f t="shared" ref="H8" si="11">H4</f>
        <v>0.179035789084</v>
      </c>
      <c r="I8">
        <f t="shared" ref="I8:L8" si="12">I4</f>
        <v>0.252393787112</v>
      </c>
      <c r="J8">
        <f t="shared" ref="J8:K8" si="13">J4</f>
        <v>0.34195265455099999</v>
      </c>
      <c r="K8">
        <f t="shared" si="13"/>
        <v>0.45275732299600002</v>
      </c>
      <c r="L8">
        <f t="shared" si="12"/>
        <v>0.99589313600700002</v>
      </c>
      <c r="M8">
        <f t="shared" si="10"/>
        <v>1.8310392555899999</v>
      </c>
      <c r="N8">
        <f t="shared" si="10"/>
        <v>2.3046788303399999</v>
      </c>
      <c r="O8">
        <f t="shared" ref="O8:T9" si="14" xml:space="preserve"> 1/O4</f>
        <v>0.6106029662262461</v>
      </c>
      <c r="P8">
        <f t="shared" si="14"/>
        <v>0.3473271787478574</v>
      </c>
      <c r="Q8">
        <f t="shared" si="14"/>
        <v>0.22634286420777236</v>
      </c>
      <c r="R8">
        <f t="shared" si="14"/>
        <v>0.18183075617766889</v>
      </c>
      <c r="S8">
        <f t="shared" si="14"/>
        <v>0.13033858536165507</v>
      </c>
      <c r="T8">
        <f t="shared" si="14"/>
        <v>23.355557552629492</v>
      </c>
      <c r="U8">
        <f t="shared" ref="U8:X8" si="15" xml:space="preserve"> 1/U4</f>
        <v>23.355557552629492</v>
      </c>
      <c r="V8">
        <f t="shared" si="15"/>
        <v>13.288102796736171</v>
      </c>
      <c r="W8">
        <f t="shared" si="15"/>
        <v>9.9955706841532521</v>
      </c>
      <c r="X8">
        <f t="shared" si="15"/>
        <v>6.7354638663890656</v>
      </c>
      <c r="Y8">
        <f t="shared" ref="Y8:Z8" si="16" xml:space="preserve"> 1/Y4</f>
        <v>4.5575579256898644</v>
      </c>
      <c r="Z8">
        <f t="shared" si="16"/>
        <v>2.9457941246178478</v>
      </c>
      <c r="AA8">
        <f t="shared" ref="AA8" si="17" xml:space="preserve"> 1/AA4</f>
        <v>1.8103180041847107</v>
      </c>
    </row>
    <row r="9" spans="1:27">
      <c r="C9">
        <f t="shared" ref="C9" si="18">C5</f>
        <v>5.75</v>
      </c>
      <c r="E9">
        <f t="shared" si="10"/>
        <v>3.0875471291599999E-3</v>
      </c>
      <c r="F9">
        <f t="shared" si="10"/>
        <v>0.165744250929</v>
      </c>
      <c r="G9">
        <f t="shared" si="10"/>
        <v>1.41973078944</v>
      </c>
      <c r="H9">
        <f t="shared" ref="H9" si="19">H5</f>
        <v>2.93923179485</v>
      </c>
      <c r="I9">
        <f t="shared" ref="I9:L9" si="20">I5</f>
        <v>3.73716747295</v>
      </c>
      <c r="J9">
        <f t="shared" ref="J9:K9" si="21">J5</f>
        <v>4.5302725168600002</v>
      </c>
      <c r="K9">
        <f t="shared" si="21"/>
        <v>5.2984118105000002</v>
      </c>
      <c r="L9">
        <f t="shared" si="20"/>
        <v>7.1315260654800001</v>
      </c>
      <c r="M9">
        <f t="shared" si="10"/>
        <v>8.02411395759</v>
      </c>
      <c r="N9">
        <f t="shared" si="10"/>
        <v>7.7039967167099999</v>
      </c>
      <c r="O9">
        <f t="shared" si="14"/>
        <v>0.68631070127037752</v>
      </c>
      <c r="P9">
        <f t="shared" si="14"/>
        <v>0.38267432291054337</v>
      </c>
      <c r="Q9">
        <f t="shared" si="14"/>
        <v>0.25267861922690593</v>
      </c>
      <c r="R9">
        <f t="shared" si="14"/>
        <v>0.17867362670615206</v>
      </c>
      <c r="S9">
        <f t="shared" si="14"/>
        <v>0.11652273937102635</v>
      </c>
      <c r="T9">
        <f t="shared" si="14"/>
        <v>68.757861669348344</v>
      </c>
      <c r="U9">
        <f t="shared" ref="U9:X9" si="22" xml:space="preserve"> 1/U5</f>
        <v>68.757861669348344</v>
      </c>
      <c r="V9">
        <f t="shared" si="22"/>
        <v>38.492753120377103</v>
      </c>
      <c r="W9">
        <f t="shared" si="22"/>
        <v>28.456550301475385</v>
      </c>
      <c r="X9">
        <f t="shared" si="22"/>
        <v>17.430411880731345</v>
      </c>
      <c r="Y9">
        <f t="shared" ref="Y9:Z9" si="23" xml:space="preserve"> 1/Y5</f>
        <v>10.934554697369416</v>
      </c>
      <c r="Z9">
        <f t="shared" si="23"/>
        <v>6.8411028125341327</v>
      </c>
      <c r="AA9">
        <f t="shared" ref="AA9" si="24" xml:space="preserve"> 1/AA5</f>
        <v>4.1201690052290711</v>
      </c>
    </row>
    <row r="11" spans="1:27">
      <c r="A11" t="s">
        <v>7</v>
      </c>
      <c r="C11">
        <f t="shared" ref="C11" si="25">C7/C8</f>
        <v>3.0909090909090908</v>
      </c>
      <c r="E11">
        <f>E7/E8</f>
        <v>143.37899362673699</v>
      </c>
      <c r="F11">
        <f t="shared" ref="F11:X11" si="26">F7/F8</f>
        <v>234.80053304158054</v>
      </c>
      <c r="G11">
        <f t="shared" si="26"/>
        <v>67.287845882692451</v>
      </c>
      <c r="H11">
        <f t="shared" ref="H11" si="27">H7/H8</f>
        <v>35.701349230689779</v>
      </c>
      <c r="I11">
        <f t="shared" ref="I11:L11" si="28">I7/I8</f>
        <v>26.537931703912154</v>
      </c>
      <c r="J11">
        <f t="shared" ref="J11:K11" si="29">J7/J8</f>
        <v>20.301435179046482</v>
      </c>
      <c r="K11">
        <f t="shared" si="29"/>
        <v>15.740664340006628</v>
      </c>
      <c r="L11">
        <f t="shared" si="28"/>
        <v>7.4301191731760152</v>
      </c>
      <c r="M11">
        <f t="shared" si="26"/>
        <v>3.993995106993784</v>
      </c>
      <c r="N11">
        <f t="shared" si="26"/>
        <v>2.727945122870981</v>
      </c>
      <c r="O11">
        <f t="shared" si="26"/>
        <v>1.2237308589903155</v>
      </c>
      <c r="P11">
        <f t="shared" si="26"/>
        <v>1.1614304770211623</v>
      </c>
      <c r="Q11">
        <f t="shared" si="26"/>
        <v>1.2201815615718072</v>
      </c>
      <c r="R11">
        <f t="shared" si="26"/>
        <v>1.1330588961605055</v>
      </c>
      <c r="S11">
        <f t="shared" si="26"/>
        <v>1.1794703826066855</v>
      </c>
      <c r="T11">
        <f t="shared" si="26"/>
        <v>5.1882540997077955</v>
      </c>
      <c r="U11">
        <f t="shared" si="26"/>
        <v>5.1882540997077955</v>
      </c>
      <c r="V11">
        <f t="shared" si="26"/>
        <v>5.1967081774508639</v>
      </c>
      <c r="W11">
        <f t="shared" si="26"/>
        <v>5.1198012054610862</v>
      </c>
      <c r="X11">
        <f t="shared" si="26"/>
        <v>4.6880330626775013</v>
      </c>
      <c r="Y11">
        <f t="shared" ref="Y11:Z11" si="30">Y7/Y8</f>
        <v>4.2819917625899162</v>
      </c>
      <c r="Z11">
        <f t="shared" si="30"/>
        <v>3.8799201086771569</v>
      </c>
      <c r="AA11">
        <f t="shared" ref="AA11" si="31">AA7/AA8</f>
        <v>3.4791849178285936</v>
      </c>
    </row>
    <row r="12" spans="1:27">
      <c r="C12">
        <f t="shared" ref="C12" si="32">C8/C8</f>
        <v>1</v>
      </c>
      <c r="E12">
        <f>E8/E8</f>
        <v>1</v>
      </c>
      <c r="F12">
        <f t="shared" ref="F12:X12" si="33">F8/F8</f>
        <v>1</v>
      </c>
      <c r="G12">
        <f t="shared" si="33"/>
        <v>1</v>
      </c>
      <c r="H12">
        <f t="shared" ref="H12" si="34">H8/H8</f>
        <v>1</v>
      </c>
      <c r="I12">
        <f t="shared" ref="I12:L12" si="35">I8/I8</f>
        <v>1</v>
      </c>
      <c r="J12">
        <f t="shared" ref="J12:K12" si="36">J8/J8</f>
        <v>1</v>
      </c>
      <c r="K12">
        <f t="shared" si="36"/>
        <v>1</v>
      </c>
      <c r="L12">
        <f t="shared" si="35"/>
        <v>1</v>
      </c>
      <c r="M12">
        <f t="shared" si="33"/>
        <v>1</v>
      </c>
      <c r="N12">
        <f t="shared" si="33"/>
        <v>1</v>
      </c>
      <c r="O12">
        <f t="shared" si="33"/>
        <v>1</v>
      </c>
      <c r="P12">
        <f t="shared" si="33"/>
        <v>1</v>
      </c>
      <c r="Q12">
        <f t="shared" si="33"/>
        <v>1</v>
      </c>
      <c r="R12">
        <f t="shared" si="33"/>
        <v>1</v>
      </c>
      <c r="S12">
        <f t="shared" si="33"/>
        <v>1</v>
      </c>
      <c r="T12">
        <f t="shared" si="33"/>
        <v>1</v>
      </c>
      <c r="U12">
        <f t="shared" si="33"/>
        <v>1</v>
      </c>
      <c r="V12">
        <f t="shared" si="33"/>
        <v>1</v>
      </c>
      <c r="W12">
        <f t="shared" si="33"/>
        <v>1</v>
      </c>
      <c r="X12">
        <f t="shared" si="33"/>
        <v>1</v>
      </c>
      <c r="Y12">
        <f t="shared" ref="Y12:Z12" si="37">Y8/Y8</f>
        <v>1</v>
      </c>
      <c r="Z12">
        <f t="shared" si="37"/>
        <v>1</v>
      </c>
      <c r="AA12">
        <f t="shared" ref="AA12" si="38">AA8/AA8</f>
        <v>1</v>
      </c>
    </row>
    <row r="13" spans="1:27">
      <c r="C13">
        <f t="shared" ref="C13" si="39">C9/C8</f>
        <v>2.0909090909090908</v>
      </c>
      <c r="E13">
        <f>E9/E8</f>
        <v>10.411526579596336</v>
      </c>
      <c r="F13">
        <f t="shared" ref="F13:X13" si="40">F9/F8</f>
        <v>20.45160708035878</v>
      </c>
      <c r="G13">
        <f t="shared" si="40"/>
        <v>17.016347175519265</v>
      </c>
      <c r="H13">
        <f t="shared" ref="H13" si="41">H9/H8</f>
        <v>16.417006956474893</v>
      </c>
      <c r="I13">
        <f t="shared" ref="I13:L13" si="42">I9/I8</f>
        <v>14.8068917056648</v>
      </c>
      <c r="J13">
        <f t="shared" ref="J13:K13" si="43">J9/J8</f>
        <v>13.24824491509932</v>
      </c>
      <c r="K13">
        <f t="shared" si="43"/>
        <v>11.702542491061619</v>
      </c>
      <c r="L13">
        <f t="shared" si="42"/>
        <v>7.1609350518004504</v>
      </c>
      <c r="M13">
        <f t="shared" si="40"/>
        <v>4.3822730359783897</v>
      </c>
      <c r="N13">
        <f t="shared" si="40"/>
        <v>3.3427636924028414</v>
      </c>
      <c r="O13">
        <f t="shared" si="40"/>
        <v>1.1239884822571915</v>
      </c>
      <c r="P13">
        <f t="shared" si="40"/>
        <v>1.1017690129811186</v>
      </c>
      <c r="Q13">
        <f t="shared" si="40"/>
        <v>1.1163533699695456</v>
      </c>
      <c r="R13">
        <f t="shared" si="40"/>
        <v>0.98263698871475869</v>
      </c>
      <c r="S13">
        <f t="shared" si="40"/>
        <v>0.89400033802504908</v>
      </c>
      <c r="T13">
        <f t="shared" si="40"/>
        <v>2.9439614753109256</v>
      </c>
      <c r="U13">
        <f t="shared" si="40"/>
        <v>2.9439614753109256</v>
      </c>
      <c r="V13">
        <f t="shared" si="40"/>
        <v>2.8967832134645821</v>
      </c>
      <c r="W13">
        <f t="shared" si="40"/>
        <v>2.8469160191713461</v>
      </c>
      <c r="X13">
        <f t="shared" si="40"/>
        <v>2.5878561932032045</v>
      </c>
      <c r="Y13">
        <f t="shared" ref="Y13:Z13" si="44">Y9/Y8</f>
        <v>2.3992135427909638</v>
      </c>
      <c r="Z13">
        <f t="shared" si="44"/>
        <v>2.3223288943933293</v>
      </c>
      <c r="AA13">
        <f t="shared" ref="AA13" si="45">AA9/AA8</f>
        <v>2.2759366010308328</v>
      </c>
    </row>
    <row r="15" spans="1:27">
      <c r="A15" t="s">
        <v>10</v>
      </c>
      <c r="C15">
        <f t="shared" ref="C15:E15" si="46">C11/C12</f>
        <v>3.0909090909090908</v>
      </c>
      <c r="E15">
        <v>3.0909090909090908</v>
      </c>
      <c r="F15">
        <v>3.0909090909090908</v>
      </c>
      <c r="G15">
        <v>3.0909090909090908</v>
      </c>
      <c r="H15">
        <v>3.0909090909090908</v>
      </c>
      <c r="I15">
        <v>3.0909090909090908</v>
      </c>
      <c r="J15">
        <v>3.0909090909090908</v>
      </c>
      <c r="K15">
        <v>3.0909090909090908</v>
      </c>
      <c r="L15">
        <v>3.0909090909090908</v>
      </c>
      <c r="M15">
        <v>3.0909090909090908</v>
      </c>
      <c r="N15">
        <v>3.0909090909090908</v>
      </c>
      <c r="O15">
        <v>3.0909090909090908</v>
      </c>
      <c r="P15">
        <v>3.0909090909090908</v>
      </c>
      <c r="Q15">
        <v>3.0909090909090908</v>
      </c>
      <c r="R15">
        <v>3.0909090909090908</v>
      </c>
      <c r="S15">
        <v>3.0909090909090908</v>
      </c>
      <c r="T15">
        <v>3.0909090909090908</v>
      </c>
      <c r="U15">
        <v>3.0909090909090908</v>
      </c>
      <c r="V15">
        <v>3.0909090909090908</v>
      </c>
      <c r="W15">
        <v>3.0909090909090908</v>
      </c>
      <c r="X15">
        <v>3.0909090909090908</v>
      </c>
      <c r="Y15">
        <v>3.0909090909090908</v>
      </c>
      <c r="Z15">
        <v>3.0909090909090908</v>
      </c>
      <c r="AA15">
        <v>3.0909090909090908</v>
      </c>
    </row>
    <row r="16" spans="1:27">
      <c r="C16">
        <f t="shared" ref="C16:E16" si="47">C12/C12</f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C17">
        <f t="shared" ref="C17:E17" si="48">C13/C12</f>
        <v>2.0909090909090908</v>
      </c>
      <c r="E17">
        <v>2.0909090909090908</v>
      </c>
      <c r="F17">
        <v>2.0909090909090908</v>
      </c>
      <c r="G17">
        <v>2.0909090909090908</v>
      </c>
      <c r="H17">
        <v>2.0909090909090908</v>
      </c>
      <c r="I17">
        <v>2.0909090909090908</v>
      </c>
      <c r="J17">
        <v>2.0909090909090908</v>
      </c>
      <c r="K17">
        <v>2.0909090909090908</v>
      </c>
      <c r="L17">
        <v>2.0909090909090908</v>
      </c>
      <c r="M17">
        <v>2.0909090909090908</v>
      </c>
      <c r="N17">
        <v>2.0909090909090908</v>
      </c>
      <c r="O17">
        <v>2.0909090909090908</v>
      </c>
      <c r="P17">
        <v>2.0909090909090908</v>
      </c>
      <c r="Q17">
        <v>2.0909090909090908</v>
      </c>
      <c r="R17">
        <v>2.0909090909090908</v>
      </c>
      <c r="S17">
        <v>2.0909090909090908</v>
      </c>
      <c r="T17">
        <v>2.0909090909090908</v>
      </c>
      <c r="U17">
        <v>2.0909090909090908</v>
      </c>
      <c r="V17">
        <v>2.0909090909090908</v>
      </c>
      <c r="W17">
        <v>2.0909090909090908</v>
      </c>
      <c r="X17">
        <v>2.0909090909090908</v>
      </c>
      <c r="Y17">
        <v>2.0909090909090908</v>
      </c>
      <c r="Z17">
        <v>2.0909090909090908</v>
      </c>
      <c r="AA17">
        <v>2.0909090909090908</v>
      </c>
    </row>
    <row r="19" spans="1:27">
      <c r="A19" t="s">
        <v>8</v>
      </c>
      <c r="C19" t="str">
        <f>IF((AND(C12&lt;C13, C13&lt;C11)), "Pass", "Fail")</f>
        <v>Pass</v>
      </c>
      <c r="E19" t="str">
        <f>IF((AND(E12&lt;E13, E13&lt;E11)), "Pass", "Fail")</f>
        <v>Pass</v>
      </c>
      <c r="F19" t="str">
        <f>IF((AND(F12&lt;F13, F13&lt;F11)), "Pass", "Fail")</f>
        <v>Pass</v>
      </c>
      <c r="G19" t="str">
        <f>IF((AND(G12&lt;G13, G13&lt;G11)), "Pass", "Fail")</f>
        <v>Pass</v>
      </c>
      <c r="H19" t="str">
        <f t="shared" ref="H19" si="49">IF((AND(H12&lt;H13, H13&lt;H11)), "Pass", "Fail")</f>
        <v>Pass</v>
      </c>
      <c r="I19" t="str">
        <f t="shared" ref="I19:L19" si="50">IF((AND(I12&lt;I13, I13&lt;I11)), "Pass", "Fail")</f>
        <v>Pass</v>
      </c>
      <c r="J19" t="str">
        <f t="shared" ref="J19:K19" si="51">IF((AND(J12&lt;J13, J13&lt;J11)), "Pass", "Fail")</f>
        <v>Pass</v>
      </c>
      <c r="K19" t="str">
        <f t="shared" si="51"/>
        <v>Pass</v>
      </c>
      <c r="L19" t="str">
        <f t="shared" si="50"/>
        <v>Pass</v>
      </c>
      <c r="M19" t="str">
        <f>IF((AND(M12&lt;M13, M13&lt;M11)), "Pass", "Fail")</f>
        <v>Fail</v>
      </c>
      <c r="N19" t="str">
        <f>IF((AND(N12&lt;N13, N13&lt;N11)), "Pass", "Fail")</f>
        <v>Fail</v>
      </c>
      <c r="O19" t="str">
        <f>IF((AND(O12&lt;O13, O13&lt;O11)), "Pass", "Fail")</f>
        <v>Pass</v>
      </c>
      <c r="P19" t="str">
        <f>IF((AND(P12&lt;P13, P13&lt;P11)), "Pass", "Fail")</f>
        <v>Pass</v>
      </c>
      <c r="Q19" t="str">
        <f>IF((AND(Q12&lt;Q13, Q13&lt;Q11)), "Pass", "Fail")</f>
        <v>Pass</v>
      </c>
      <c r="R19" t="str">
        <f>IF((AND(R12&lt;R13, R13&lt;R11)), "Pass", "Fail")</f>
        <v>Fail</v>
      </c>
      <c r="S19" t="str">
        <f>IF((AND(S12&lt;S13, S13&lt;S11)), "Pass", "Fail")</f>
        <v>Fail</v>
      </c>
      <c r="T19" t="str">
        <f>IF((AND(T12&lt;T13, T13&lt;T11)), "Pass", "Fail")</f>
        <v>Pass</v>
      </c>
      <c r="U19" t="str">
        <f>IF((AND(U12&lt;U13, U13&lt;U11)), "Pass", "Fail")</f>
        <v>Pass</v>
      </c>
      <c r="V19" t="str">
        <f>IF((AND(V12&lt;V13, V13&lt;V11)), "Pass", "Fail")</f>
        <v>Pass</v>
      </c>
      <c r="W19" t="str">
        <f>IF((AND(W12&lt;W13, W13&lt;W11)), "Pass", "Fail")</f>
        <v>Pass</v>
      </c>
      <c r="X19" t="str">
        <f>IF((AND(X12&lt;X13, X13&lt;X11)), "Pass", "Fail")</f>
        <v>Pass</v>
      </c>
      <c r="Y19" t="str">
        <f>IF((AND(Y12&lt;Y13, Y13&lt;Y11)), "Pass", "Fail")</f>
        <v>Pass</v>
      </c>
      <c r="Z19" t="str">
        <f>IF((AND(Z12&lt;Z13, Z13&lt;Z11)), "Pass", "Fail")</f>
        <v>Pass</v>
      </c>
      <c r="AA19" t="str">
        <f>IF((AND(AA12&lt;AA13, AA13&lt;AA11)), "Pass", "Fail")</f>
        <v>Pass</v>
      </c>
    </row>
    <row r="21" spans="1:27">
      <c r="A21" t="s">
        <v>9</v>
      </c>
      <c r="C21">
        <v>0</v>
      </c>
      <c r="E21">
        <f>IF(E19="Pass", ABS(E11 - E15) + ABS(E13-C17), "")</f>
        <v>148.60870202451514</v>
      </c>
      <c r="F21">
        <f t="shared" ref="F21:AA21" si="52">IF(F19="Pass", ABS(F11 - F15) + ABS(F13-D17), "")</f>
        <v>252.16123103103021</v>
      </c>
      <c r="G21">
        <f t="shared" si="52"/>
        <v>79.122374876393536</v>
      </c>
      <c r="H21">
        <f t="shared" si="52"/>
        <v>46.936538005346492</v>
      </c>
      <c r="I21">
        <f t="shared" si="52"/>
        <v>36.163005227758774</v>
      </c>
      <c r="J21">
        <f t="shared" si="52"/>
        <v>28.367861912327623</v>
      </c>
      <c r="K21">
        <f t="shared" si="52"/>
        <v>22.261388649250065</v>
      </c>
      <c r="L21">
        <f t="shared" si="52"/>
        <v>9.409236043158284</v>
      </c>
      <c r="M21" t="str">
        <f t="shared" si="52"/>
        <v/>
      </c>
      <c r="N21" t="str">
        <f t="shared" si="52"/>
        <v/>
      </c>
      <c r="O21">
        <f t="shared" si="52"/>
        <v>2.8340988405706744</v>
      </c>
      <c r="P21">
        <f t="shared" si="52"/>
        <v>2.9186186918159009</v>
      </c>
      <c r="Q21">
        <f t="shared" si="52"/>
        <v>2.8452832502768288</v>
      </c>
      <c r="R21" t="str">
        <f t="shared" si="52"/>
        <v/>
      </c>
      <c r="S21" t="str">
        <f t="shared" si="52"/>
        <v/>
      </c>
      <c r="T21">
        <f t="shared" si="52"/>
        <v>2.9503973932005394</v>
      </c>
      <c r="U21">
        <f t="shared" si="52"/>
        <v>2.9503973932005394</v>
      </c>
      <c r="V21">
        <f t="shared" si="52"/>
        <v>2.9116732090972643</v>
      </c>
      <c r="W21">
        <f t="shared" si="52"/>
        <v>2.7848990428142506</v>
      </c>
      <c r="X21">
        <f t="shared" si="52"/>
        <v>2.0940710740625241</v>
      </c>
      <c r="Y21">
        <f t="shared" si="52"/>
        <v>1.4993871235626983</v>
      </c>
      <c r="Z21">
        <f t="shared" si="52"/>
        <v>1.0204308212523046</v>
      </c>
      <c r="AA21">
        <f t="shared" si="52"/>
        <v>0.57330333704124481</v>
      </c>
    </row>
    <row r="23" spans="1:27">
      <c r="A23" t="s">
        <v>11</v>
      </c>
      <c r="C23">
        <f xml:space="preserve"> C13/C12 +C11/C13</f>
        <v>3.5691699604743086</v>
      </c>
      <c r="E23">
        <f xml:space="preserve"> IF(E19 = "Pass", E13/E12 +E11/E13, "")</f>
        <v>24.182705333317188</v>
      </c>
      <c r="F23">
        <f t="shared" ref="F23:X23" si="53" xml:space="preserve"> IF(F19 = "Pass", F13/F12 +F11/F13, "")</f>
        <v>31.932393510442175</v>
      </c>
      <c r="G23">
        <f t="shared" si="53"/>
        <v>20.970653301777478</v>
      </c>
      <c r="H23">
        <f t="shared" si="53"/>
        <v>18.591663355497072</v>
      </c>
      <c r="I23">
        <f t="shared" si="53"/>
        <v>16.599160618779042</v>
      </c>
      <c r="J23">
        <f t="shared" si="53"/>
        <v>14.780631680980171</v>
      </c>
      <c r="K23">
        <f t="shared" si="53"/>
        <v>13.047606125910997</v>
      </c>
      <c r="L23">
        <f t="shared" si="53"/>
        <v>8.1985256903732555</v>
      </c>
      <c r="M23" t="str">
        <f t="shared" si="53"/>
        <v/>
      </c>
      <c r="N23" t="str">
        <f t="shared" si="53"/>
        <v/>
      </c>
      <c r="O23">
        <f t="shared" si="53"/>
        <v>2.2127281609172624</v>
      </c>
      <c r="P23">
        <f t="shared" si="53"/>
        <v>2.1559196228976329</v>
      </c>
      <c r="Q23">
        <f t="shared" si="53"/>
        <v>2.2093599343740529</v>
      </c>
      <c r="R23" t="str">
        <f t="shared" si="53"/>
        <v/>
      </c>
      <c r="S23" t="str">
        <f t="shared" si="53"/>
        <v/>
      </c>
      <c r="T23">
        <f t="shared" si="53"/>
        <v>4.7062991088765411</v>
      </c>
      <c r="U23">
        <f t="shared" si="53"/>
        <v>4.7062991088765411</v>
      </c>
      <c r="V23">
        <f t="shared" si="53"/>
        <v>4.6907414749236951</v>
      </c>
      <c r="W23">
        <f t="shared" si="53"/>
        <v>4.6452835055966428</v>
      </c>
      <c r="X23">
        <f t="shared" si="53"/>
        <v>4.3994070340073579</v>
      </c>
      <c r="Y23">
        <f t="shared" ref="Y23:Z23" si="54" xml:space="preserve"> IF(Y19 = "Pass", Y13/Y12 +Y11/Y13, "")</f>
        <v>4.1839616222006644</v>
      </c>
      <c r="Z23">
        <f t="shared" si="54"/>
        <v>3.9930311442099828</v>
      </c>
      <c r="AA23">
        <f t="shared" ref="AA23" si="55" xml:space="preserve"> IF(AA19 = "Pass", AA13/AA12 +AA11/AA13, "")</f>
        <v>3.8046193052207373</v>
      </c>
    </row>
  </sheetData>
  <phoneticPr fontId="5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15" sqref="M15"/>
    </sheetView>
  </sheetViews>
  <sheetFormatPr baseColWidth="10" defaultRowHeight="15" x14ac:dyDescent="0"/>
  <sheetData>
    <row r="1" spans="1:5">
      <c r="A1" s="3"/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 t="s">
        <v>19</v>
      </c>
      <c r="B2" s="1">
        <v>10</v>
      </c>
      <c r="C2" s="1">
        <v>3</v>
      </c>
      <c r="D2" s="1">
        <v>7</v>
      </c>
      <c r="E2" s="1" t="s">
        <v>20</v>
      </c>
    </row>
    <row r="3" spans="1:5">
      <c r="A3" s="2" t="s">
        <v>21</v>
      </c>
      <c r="B3" s="1">
        <v>10</v>
      </c>
      <c r="C3" s="1">
        <v>1</v>
      </c>
      <c r="D3" s="1">
        <v>5</v>
      </c>
      <c r="E3" s="1" t="s">
        <v>20</v>
      </c>
    </row>
    <row r="4" spans="1:5">
      <c r="A4" s="2" t="s">
        <v>22</v>
      </c>
      <c r="B4" s="1">
        <v>10</v>
      </c>
      <c r="C4" s="1">
        <v>1</v>
      </c>
      <c r="D4" s="1">
        <v>4</v>
      </c>
      <c r="E4" s="1" t="s">
        <v>20</v>
      </c>
    </row>
    <row r="5" spans="1:5">
      <c r="A5" s="2" t="s">
        <v>23</v>
      </c>
      <c r="B5" s="1">
        <v>4</v>
      </c>
      <c r="C5" s="1">
        <v>6</v>
      </c>
      <c r="D5" s="1">
        <v>7</v>
      </c>
      <c r="E5" s="1" t="s">
        <v>24</v>
      </c>
    </row>
    <row r="6" spans="1:5">
      <c r="A6" s="2" t="s">
        <v>25</v>
      </c>
      <c r="B6" s="2">
        <v>8.5</v>
      </c>
      <c r="C6" s="2">
        <v>2.75</v>
      </c>
      <c r="D6" s="2">
        <v>5.75</v>
      </c>
      <c r="E6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Rudmik</dc:creator>
  <cp:lastModifiedBy>Paul Rudmik</cp:lastModifiedBy>
  <dcterms:created xsi:type="dcterms:W3CDTF">2019-04-07T17:48:44Z</dcterms:created>
  <dcterms:modified xsi:type="dcterms:W3CDTF">2019-04-08T05:56:33Z</dcterms:modified>
</cp:coreProperties>
</file>